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Shared\Gaming\"/>
    </mc:Choice>
  </mc:AlternateContent>
  <xr:revisionPtr revIDLastSave="0" documentId="13_ncr:1_{1DE1727B-052F-42AC-8077-1CCDBEAA5D0E}" xr6:coauthVersionLast="47" xr6:coauthVersionMax="47" xr10:uidLastSave="{00000000-0000-0000-0000-000000000000}"/>
  <bookViews>
    <workbookView xWindow="19080" yWindow="0" windowWidth="19395" windowHeight="20880" activeTab="5" xr2:uid="{260644D6-C99D-4D98-87BF-1EA07FEA2EA2}"/>
  </bookViews>
  <sheets>
    <sheet name="General" sheetId="1" r:id="rId1"/>
    <sheet name="FIR" sheetId="14" r:id="rId2"/>
    <sheet name="Recipes" sheetId="7" r:id="rId3"/>
    <sheet name="Skills" sheetId="5" r:id="rId4"/>
    <sheet name="Ammo" sheetId="9" r:id="rId5"/>
    <sheet name="Tarkov-Items" sheetId="13" r:id="rId6"/>
    <sheet name="all-tki" sheetId="12" r:id="rId7"/>
  </sheets>
  <definedNames>
    <definedName name="ExternalData_1" localSheetId="6" hidden="1">'all-tki'!$A$1:$Z$2745</definedName>
    <definedName name="iConvertAmount">General!$B$107</definedName>
    <definedName name="iD2E">General!$C$114</definedName>
    <definedName name="iD2R">General!$C$112</definedName>
    <definedName name="iDeaths">#REF!</definedName>
    <definedName name="iE2D">General!$C$115</definedName>
    <definedName name="iE2R">General!$C$113</definedName>
    <definedName name="iEUR">General!$C$58</definedName>
    <definedName name="iKills">#REF!</definedName>
    <definedName name="iMarkUp">General!$C$56</definedName>
    <definedName name="iUSD">General!$C$57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78" i="13" l="1"/>
  <c r="B275" i="13" l="1"/>
  <c r="C63" i="5"/>
  <c r="C58" i="5"/>
  <c r="C65" i="5" s="1"/>
  <c r="E38" i="5"/>
  <c r="E53" i="5"/>
  <c r="B244" i="13"/>
  <c r="C244" i="13"/>
  <c r="E244" i="13"/>
  <c r="F244" i="13"/>
  <c r="G244" i="13"/>
  <c r="C233" i="13"/>
  <c r="E233" i="13"/>
  <c r="B116" i="13"/>
  <c r="E39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G2745" i="13"/>
  <c r="F2745" i="13"/>
  <c r="E2745" i="13"/>
  <c r="C2745" i="13"/>
  <c r="B2745" i="13"/>
  <c r="G2744" i="13"/>
  <c r="F2744" i="13"/>
  <c r="E2744" i="13"/>
  <c r="C2744" i="13"/>
  <c r="B2744" i="13"/>
  <c r="G2743" i="13"/>
  <c r="F2743" i="13"/>
  <c r="E2743" i="13"/>
  <c r="C2743" i="13"/>
  <c r="B2743" i="13"/>
  <c r="G2742" i="13"/>
  <c r="F2742" i="13"/>
  <c r="E2742" i="13"/>
  <c r="C2742" i="13"/>
  <c r="B2742" i="13"/>
  <c r="G2741" i="13"/>
  <c r="F2741" i="13"/>
  <c r="E2741" i="13"/>
  <c r="C2741" i="13"/>
  <c r="B2741" i="13"/>
  <c r="G106" i="13"/>
  <c r="F106" i="13"/>
  <c r="E106" i="13"/>
  <c r="C106" i="13"/>
  <c r="B106" i="13"/>
  <c r="G335" i="13"/>
  <c r="F335" i="13"/>
  <c r="E335" i="13"/>
  <c r="C335" i="13"/>
  <c r="B335" i="13"/>
  <c r="G2736" i="13"/>
  <c r="F2736" i="13"/>
  <c r="E2736" i="13"/>
  <c r="C2736" i="13"/>
  <c r="B2736" i="13"/>
  <c r="G2061" i="13"/>
  <c r="F2061" i="13"/>
  <c r="E2061" i="13"/>
  <c r="C2061" i="13"/>
  <c r="B2061" i="13"/>
  <c r="G168" i="13"/>
  <c r="F168" i="13"/>
  <c r="E168" i="13"/>
  <c r="C168" i="13"/>
  <c r="B168" i="13"/>
  <c r="G10" i="13"/>
  <c r="F10" i="13"/>
  <c r="E10" i="13"/>
  <c r="C10" i="13"/>
  <c r="B10" i="13"/>
  <c r="G228" i="13"/>
  <c r="F228" i="13"/>
  <c r="E228" i="13"/>
  <c r="C228" i="13"/>
  <c r="B228" i="13"/>
  <c r="G2733" i="13"/>
  <c r="F2733" i="13"/>
  <c r="E2733" i="13"/>
  <c r="C2733" i="13"/>
  <c r="B2733" i="13"/>
  <c r="G55" i="13"/>
  <c r="F55" i="13"/>
  <c r="E55" i="13"/>
  <c r="C55" i="13"/>
  <c r="B55" i="13"/>
  <c r="G2731" i="13"/>
  <c r="F2731" i="13"/>
  <c r="E2731" i="13"/>
  <c r="C2731" i="13"/>
  <c r="B2731" i="13"/>
  <c r="G2730" i="13"/>
  <c r="F2730" i="13"/>
  <c r="E2730" i="13"/>
  <c r="C2730" i="13"/>
  <c r="B2730" i="13"/>
  <c r="G2729" i="13"/>
  <c r="F2729" i="13"/>
  <c r="E2729" i="13"/>
  <c r="C2729" i="13"/>
  <c r="B2729" i="13"/>
  <c r="G2728" i="13"/>
  <c r="F2728" i="13"/>
  <c r="E2728" i="13"/>
  <c r="C2728" i="13"/>
  <c r="B2728" i="13"/>
  <c r="G2727" i="13"/>
  <c r="F2727" i="13"/>
  <c r="E2727" i="13"/>
  <c r="C2727" i="13"/>
  <c r="B2727" i="13"/>
  <c r="G2726" i="13"/>
  <c r="F2726" i="13"/>
  <c r="E2726" i="13"/>
  <c r="C2726" i="13"/>
  <c r="B2726" i="13"/>
  <c r="G2725" i="13"/>
  <c r="F2725" i="13"/>
  <c r="E2725" i="13"/>
  <c r="C2725" i="13"/>
  <c r="B2725" i="13"/>
  <c r="G2724" i="13"/>
  <c r="F2724" i="13"/>
  <c r="E2724" i="13"/>
  <c r="C2724" i="13"/>
  <c r="B2724" i="13"/>
  <c r="G2723" i="13"/>
  <c r="F2723" i="13"/>
  <c r="E2723" i="13"/>
  <c r="C2723" i="13"/>
  <c r="B2723" i="13"/>
  <c r="G2722" i="13"/>
  <c r="F2722" i="13"/>
  <c r="E2722" i="13"/>
  <c r="C2722" i="13"/>
  <c r="B2722" i="13"/>
  <c r="G2721" i="13"/>
  <c r="F2721" i="13"/>
  <c r="E2721" i="13"/>
  <c r="C2721" i="13"/>
  <c r="B2721" i="13"/>
  <c r="G2720" i="13"/>
  <c r="F2720" i="13"/>
  <c r="E2720" i="13"/>
  <c r="C2720" i="13"/>
  <c r="B2720" i="13"/>
  <c r="G2719" i="13"/>
  <c r="F2719" i="13"/>
  <c r="E2719" i="13"/>
  <c r="C2719" i="13"/>
  <c r="B2719" i="13"/>
  <c r="G2718" i="13"/>
  <c r="F2718" i="13"/>
  <c r="E2718" i="13"/>
  <c r="C2718" i="13"/>
  <c r="B2718" i="13"/>
  <c r="G2717" i="13"/>
  <c r="F2717" i="13"/>
  <c r="E2717" i="13"/>
  <c r="C2717" i="13"/>
  <c r="B2717" i="13"/>
  <c r="G2716" i="13"/>
  <c r="F2716" i="13"/>
  <c r="E2716" i="13"/>
  <c r="C2716" i="13"/>
  <c r="B2716" i="13"/>
  <c r="G2715" i="13"/>
  <c r="F2715" i="13"/>
  <c r="E2715" i="13"/>
  <c r="C2715" i="13"/>
  <c r="B2715" i="13"/>
  <c r="G2714" i="13"/>
  <c r="F2714" i="13"/>
  <c r="E2714" i="13"/>
  <c r="C2714" i="13"/>
  <c r="B2714" i="13"/>
  <c r="G2713" i="13"/>
  <c r="F2713" i="13"/>
  <c r="E2713" i="13"/>
  <c r="C2713" i="13"/>
  <c r="B2713" i="13"/>
  <c r="G2712" i="13"/>
  <c r="F2712" i="13"/>
  <c r="E2712" i="13"/>
  <c r="C2712" i="13"/>
  <c r="B2712" i="13"/>
  <c r="G2711" i="13"/>
  <c r="F2711" i="13"/>
  <c r="E2711" i="13"/>
  <c r="C2711" i="13"/>
  <c r="B2711" i="13"/>
  <c r="G2710" i="13"/>
  <c r="F2710" i="13"/>
  <c r="E2710" i="13"/>
  <c r="C2710" i="13"/>
  <c r="B2710" i="13"/>
  <c r="G2709" i="13"/>
  <c r="F2709" i="13"/>
  <c r="E2709" i="13"/>
  <c r="C2709" i="13"/>
  <c r="B2709" i="13"/>
  <c r="G2708" i="13"/>
  <c r="F2708" i="13"/>
  <c r="E2708" i="13"/>
  <c r="C2708" i="13"/>
  <c r="B2708" i="13"/>
  <c r="G2707" i="13"/>
  <c r="F2707" i="13"/>
  <c r="E2707" i="13"/>
  <c r="C2707" i="13"/>
  <c r="B2707" i="13"/>
  <c r="G2706" i="13"/>
  <c r="F2706" i="13"/>
  <c r="E2706" i="13"/>
  <c r="C2706" i="13"/>
  <c r="B2706" i="13"/>
  <c r="G2705" i="13"/>
  <c r="F2705" i="13"/>
  <c r="E2705" i="13"/>
  <c r="C2705" i="13"/>
  <c r="B2705" i="13"/>
  <c r="G2704" i="13"/>
  <c r="F2704" i="13"/>
  <c r="E2704" i="13"/>
  <c r="C2704" i="13"/>
  <c r="B2704" i="13"/>
  <c r="G2703" i="13"/>
  <c r="F2703" i="13"/>
  <c r="E2703" i="13"/>
  <c r="C2703" i="13"/>
  <c r="B2703" i="13"/>
  <c r="G2702" i="13"/>
  <c r="F2702" i="13"/>
  <c r="E2702" i="13"/>
  <c r="C2702" i="13"/>
  <c r="B2702" i="13"/>
  <c r="G2701" i="13"/>
  <c r="F2701" i="13"/>
  <c r="E2701" i="13"/>
  <c r="C2701" i="13"/>
  <c r="B2701" i="13"/>
  <c r="G2700" i="13"/>
  <c r="F2700" i="13"/>
  <c r="E2700" i="13"/>
  <c r="C2700" i="13"/>
  <c r="B2700" i="13"/>
  <c r="G2699" i="13"/>
  <c r="F2699" i="13"/>
  <c r="E2699" i="13"/>
  <c r="C2699" i="13"/>
  <c r="B2699" i="13"/>
  <c r="G2698" i="13"/>
  <c r="F2698" i="13"/>
  <c r="E2698" i="13"/>
  <c r="C2698" i="13"/>
  <c r="B2698" i="13"/>
  <c r="G2697" i="13"/>
  <c r="F2697" i="13"/>
  <c r="E2697" i="13"/>
  <c r="C2697" i="13"/>
  <c r="B2697" i="13"/>
  <c r="G2696" i="13"/>
  <c r="F2696" i="13"/>
  <c r="E2696" i="13"/>
  <c r="C2696" i="13"/>
  <c r="B2696" i="13"/>
  <c r="G2695" i="13"/>
  <c r="F2695" i="13"/>
  <c r="E2695" i="13"/>
  <c r="C2695" i="13"/>
  <c r="B2695" i="13"/>
  <c r="G2694" i="13"/>
  <c r="F2694" i="13"/>
  <c r="E2694" i="13"/>
  <c r="C2694" i="13"/>
  <c r="B2694" i="13"/>
  <c r="G2693" i="13"/>
  <c r="F2693" i="13"/>
  <c r="E2693" i="13"/>
  <c r="C2693" i="13"/>
  <c r="B2693" i="13"/>
  <c r="G2692" i="13"/>
  <c r="F2692" i="13"/>
  <c r="E2692" i="13"/>
  <c r="C2692" i="13"/>
  <c r="B2692" i="13"/>
  <c r="G2691" i="13"/>
  <c r="F2691" i="13"/>
  <c r="E2691" i="13"/>
  <c r="C2691" i="13"/>
  <c r="B2691" i="13"/>
  <c r="G2690" i="13"/>
  <c r="F2690" i="13"/>
  <c r="E2690" i="13"/>
  <c r="C2690" i="13"/>
  <c r="B2690" i="13"/>
  <c r="G2689" i="13"/>
  <c r="F2689" i="13"/>
  <c r="E2689" i="13"/>
  <c r="C2689" i="13"/>
  <c r="B2689" i="13"/>
  <c r="G2688" i="13"/>
  <c r="F2688" i="13"/>
  <c r="E2688" i="13"/>
  <c r="C2688" i="13"/>
  <c r="B2688" i="13"/>
  <c r="G2687" i="13"/>
  <c r="F2687" i="13"/>
  <c r="E2687" i="13"/>
  <c r="C2687" i="13"/>
  <c r="B2687" i="13"/>
  <c r="G2686" i="13"/>
  <c r="F2686" i="13"/>
  <c r="E2686" i="13"/>
  <c r="C2686" i="13"/>
  <c r="B2686" i="13"/>
  <c r="G2685" i="13"/>
  <c r="F2685" i="13"/>
  <c r="E2685" i="13"/>
  <c r="C2685" i="13"/>
  <c r="B2685" i="13"/>
  <c r="G2684" i="13"/>
  <c r="F2684" i="13"/>
  <c r="E2684" i="13"/>
  <c r="C2684" i="13"/>
  <c r="B2684" i="13"/>
  <c r="G2683" i="13"/>
  <c r="F2683" i="13"/>
  <c r="E2683" i="13"/>
  <c r="C2683" i="13"/>
  <c r="B2683" i="13"/>
  <c r="G2682" i="13"/>
  <c r="F2682" i="13"/>
  <c r="E2682" i="13"/>
  <c r="C2682" i="13"/>
  <c r="B2682" i="13"/>
  <c r="G2681" i="13"/>
  <c r="F2681" i="13"/>
  <c r="E2681" i="13"/>
  <c r="C2681" i="13"/>
  <c r="B2681" i="13"/>
  <c r="G2680" i="13"/>
  <c r="F2680" i="13"/>
  <c r="E2680" i="13"/>
  <c r="C2680" i="13"/>
  <c r="B2680" i="13"/>
  <c r="G2679" i="13"/>
  <c r="F2679" i="13"/>
  <c r="E2679" i="13"/>
  <c r="C2679" i="13"/>
  <c r="B2679" i="13"/>
  <c r="G2678" i="13"/>
  <c r="F2678" i="13"/>
  <c r="E2678" i="13"/>
  <c r="C2678" i="13"/>
  <c r="B2678" i="13"/>
  <c r="G2677" i="13"/>
  <c r="F2677" i="13"/>
  <c r="E2677" i="13"/>
  <c r="C2677" i="13"/>
  <c r="B2677" i="13"/>
  <c r="G2676" i="13"/>
  <c r="F2676" i="13"/>
  <c r="E2676" i="13"/>
  <c r="C2676" i="13"/>
  <c r="B2676" i="13"/>
  <c r="G2675" i="13"/>
  <c r="F2675" i="13"/>
  <c r="E2675" i="13"/>
  <c r="C2675" i="13"/>
  <c r="B2675" i="13"/>
  <c r="G2674" i="13"/>
  <c r="F2674" i="13"/>
  <c r="E2674" i="13"/>
  <c r="C2674" i="13"/>
  <c r="B2674" i="13"/>
  <c r="G2673" i="13"/>
  <c r="F2673" i="13"/>
  <c r="E2673" i="13"/>
  <c r="C2673" i="13"/>
  <c r="B2673" i="13"/>
  <c r="G2672" i="13"/>
  <c r="F2672" i="13"/>
  <c r="E2672" i="13"/>
  <c r="C2672" i="13"/>
  <c r="B2672" i="13"/>
  <c r="G2671" i="13"/>
  <c r="F2671" i="13"/>
  <c r="E2671" i="13"/>
  <c r="C2671" i="13"/>
  <c r="B2671" i="13"/>
  <c r="G2670" i="13"/>
  <c r="F2670" i="13"/>
  <c r="E2670" i="13"/>
  <c r="C2670" i="13"/>
  <c r="B2670" i="13"/>
  <c r="G2669" i="13"/>
  <c r="F2669" i="13"/>
  <c r="E2669" i="13"/>
  <c r="C2669" i="13"/>
  <c r="B2669" i="13"/>
  <c r="G2668" i="13"/>
  <c r="F2668" i="13"/>
  <c r="E2668" i="13"/>
  <c r="C2668" i="13"/>
  <c r="B2668" i="13"/>
  <c r="G2667" i="13"/>
  <c r="F2667" i="13"/>
  <c r="E2667" i="13"/>
  <c r="C2667" i="13"/>
  <c r="B2667" i="13"/>
  <c r="G2666" i="13"/>
  <c r="F2666" i="13"/>
  <c r="E2666" i="13"/>
  <c r="C2666" i="13"/>
  <c r="B2666" i="13"/>
  <c r="G2665" i="13"/>
  <c r="F2665" i="13"/>
  <c r="E2665" i="13"/>
  <c r="C2665" i="13"/>
  <c r="B2665" i="13"/>
  <c r="G2664" i="13"/>
  <c r="F2664" i="13"/>
  <c r="E2664" i="13"/>
  <c r="C2664" i="13"/>
  <c r="B2664" i="13"/>
  <c r="G2663" i="13"/>
  <c r="F2663" i="13"/>
  <c r="E2663" i="13"/>
  <c r="C2663" i="13"/>
  <c r="B2663" i="13"/>
  <c r="G2662" i="13"/>
  <c r="F2662" i="13"/>
  <c r="E2662" i="13"/>
  <c r="C2662" i="13"/>
  <c r="B2662" i="13"/>
  <c r="G2661" i="13"/>
  <c r="F2661" i="13"/>
  <c r="E2661" i="13"/>
  <c r="C2661" i="13"/>
  <c r="B2661" i="13"/>
  <c r="G2660" i="13"/>
  <c r="F2660" i="13"/>
  <c r="E2660" i="13"/>
  <c r="C2660" i="13"/>
  <c r="B2660" i="13"/>
  <c r="G2659" i="13"/>
  <c r="F2659" i="13"/>
  <c r="E2659" i="13"/>
  <c r="C2659" i="13"/>
  <c r="B2659" i="13"/>
  <c r="G2658" i="13"/>
  <c r="F2658" i="13"/>
  <c r="E2658" i="13"/>
  <c r="C2658" i="13"/>
  <c r="B2658" i="13"/>
  <c r="G2657" i="13"/>
  <c r="F2657" i="13"/>
  <c r="E2657" i="13"/>
  <c r="C2657" i="13"/>
  <c r="B2657" i="13"/>
  <c r="G2656" i="13"/>
  <c r="F2656" i="13"/>
  <c r="E2656" i="13"/>
  <c r="C2656" i="13"/>
  <c r="B2656" i="13"/>
  <c r="G2655" i="13"/>
  <c r="F2655" i="13"/>
  <c r="E2655" i="13"/>
  <c r="C2655" i="13"/>
  <c r="B2655" i="13"/>
  <c r="G2654" i="13"/>
  <c r="F2654" i="13"/>
  <c r="E2654" i="13"/>
  <c r="C2654" i="13"/>
  <c r="B2654" i="13"/>
  <c r="G2653" i="13"/>
  <c r="F2653" i="13"/>
  <c r="E2653" i="13"/>
  <c r="C2653" i="13"/>
  <c r="B2653" i="13"/>
  <c r="G2652" i="13"/>
  <c r="F2652" i="13"/>
  <c r="E2652" i="13"/>
  <c r="C2652" i="13"/>
  <c r="B2652" i="13"/>
  <c r="G2651" i="13"/>
  <c r="F2651" i="13"/>
  <c r="E2651" i="13"/>
  <c r="C2651" i="13"/>
  <c r="B2651" i="13"/>
  <c r="G2650" i="13"/>
  <c r="F2650" i="13"/>
  <c r="E2650" i="13"/>
  <c r="C2650" i="13"/>
  <c r="B2650" i="13"/>
  <c r="G2649" i="13"/>
  <c r="F2649" i="13"/>
  <c r="E2649" i="13"/>
  <c r="C2649" i="13"/>
  <c r="B2649" i="13"/>
  <c r="G2648" i="13"/>
  <c r="F2648" i="13"/>
  <c r="E2648" i="13"/>
  <c r="C2648" i="13"/>
  <c r="B2648" i="13"/>
  <c r="G2647" i="13"/>
  <c r="F2647" i="13"/>
  <c r="E2647" i="13"/>
  <c r="C2647" i="13"/>
  <c r="B2647" i="13"/>
  <c r="G2646" i="13"/>
  <c r="F2646" i="13"/>
  <c r="E2646" i="13"/>
  <c r="C2646" i="13"/>
  <c r="B2646" i="13"/>
  <c r="G2645" i="13"/>
  <c r="F2645" i="13"/>
  <c r="E2645" i="13"/>
  <c r="C2645" i="13"/>
  <c r="B2645" i="13"/>
  <c r="G2644" i="13"/>
  <c r="F2644" i="13"/>
  <c r="E2644" i="13"/>
  <c r="C2644" i="13"/>
  <c r="B2644" i="13"/>
  <c r="G2643" i="13"/>
  <c r="F2643" i="13"/>
  <c r="E2643" i="13"/>
  <c r="C2643" i="13"/>
  <c r="B2643" i="13"/>
  <c r="G2642" i="13"/>
  <c r="F2642" i="13"/>
  <c r="E2642" i="13"/>
  <c r="C2642" i="13"/>
  <c r="B2642" i="13"/>
  <c r="G2641" i="13"/>
  <c r="F2641" i="13"/>
  <c r="E2641" i="13"/>
  <c r="C2641" i="13"/>
  <c r="B2641" i="13"/>
  <c r="G2640" i="13"/>
  <c r="F2640" i="13"/>
  <c r="E2640" i="13"/>
  <c r="C2640" i="13"/>
  <c r="B2640" i="13"/>
  <c r="G2639" i="13"/>
  <c r="F2639" i="13"/>
  <c r="E2639" i="13"/>
  <c r="C2639" i="13"/>
  <c r="B2639" i="13"/>
  <c r="G2638" i="13"/>
  <c r="F2638" i="13"/>
  <c r="E2638" i="13"/>
  <c r="C2638" i="13"/>
  <c r="B2638" i="13"/>
  <c r="G2637" i="13"/>
  <c r="F2637" i="13"/>
  <c r="E2637" i="13"/>
  <c r="C2637" i="13"/>
  <c r="B2637" i="13"/>
  <c r="G2636" i="13"/>
  <c r="F2636" i="13"/>
  <c r="E2636" i="13"/>
  <c r="C2636" i="13"/>
  <c r="B2636" i="13"/>
  <c r="G2635" i="13"/>
  <c r="F2635" i="13"/>
  <c r="E2635" i="13"/>
  <c r="C2635" i="13"/>
  <c r="B2635" i="13"/>
  <c r="G2634" i="13"/>
  <c r="F2634" i="13"/>
  <c r="E2634" i="13"/>
  <c r="C2634" i="13"/>
  <c r="B2634" i="13"/>
  <c r="G2633" i="13"/>
  <c r="F2633" i="13"/>
  <c r="E2633" i="13"/>
  <c r="C2633" i="13"/>
  <c r="B2633" i="13"/>
  <c r="G2632" i="13"/>
  <c r="F2632" i="13"/>
  <c r="E2632" i="13"/>
  <c r="C2632" i="13"/>
  <c r="B2632" i="13"/>
  <c r="G2631" i="13"/>
  <c r="F2631" i="13"/>
  <c r="E2631" i="13"/>
  <c r="C2631" i="13"/>
  <c r="B2631" i="13"/>
  <c r="G2630" i="13"/>
  <c r="F2630" i="13"/>
  <c r="E2630" i="13"/>
  <c r="C2630" i="13"/>
  <c r="B2630" i="13"/>
  <c r="G2629" i="13"/>
  <c r="F2629" i="13"/>
  <c r="E2629" i="13"/>
  <c r="C2629" i="13"/>
  <c r="B2629" i="13"/>
  <c r="G2628" i="13"/>
  <c r="F2628" i="13"/>
  <c r="E2628" i="13"/>
  <c r="C2628" i="13"/>
  <c r="B2628" i="13"/>
  <c r="G2627" i="13"/>
  <c r="F2627" i="13"/>
  <c r="E2627" i="13"/>
  <c r="C2627" i="13"/>
  <c r="B2627" i="13"/>
  <c r="G2626" i="13"/>
  <c r="F2626" i="13"/>
  <c r="E2626" i="13"/>
  <c r="C2626" i="13"/>
  <c r="B2626" i="13"/>
  <c r="G2625" i="13"/>
  <c r="F2625" i="13"/>
  <c r="E2625" i="13"/>
  <c r="C2625" i="13"/>
  <c r="B2625" i="13"/>
  <c r="G2624" i="13"/>
  <c r="F2624" i="13"/>
  <c r="E2624" i="13"/>
  <c r="C2624" i="13"/>
  <c r="B2624" i="13"/>
  <c r="G2623" i="13"/>
  <c r="F2623" i="13"/>
  <c r="E2623" i="13"/>
  <c r="C2623" i="13"/>
  <c r="B2623" i="13"/>
  <c r="G2622" i="13"/>
  <c r="F2622" i="13"/>
  <c r="E2622" i="13"/>
  <c r="C2622" i="13"/>
  <c r="B2622" i="13"/>
  <c r="G2621" i="13"/>
  <c r="F2621" i="13"/>
  <c r="E2621" i="13"/>
  <c r="C2621" i="13"/>
  <c r="B2621" i="13"/>
  <c r="G2620" i="13"/>
  <c r="F2620" i="13"/>
  <c r="E2620" i="13"/>
  <c r="C2620" i="13"/>
  <c r="B2620" i="13"/>
  <c r="G2619" i="13"/>
  <c r="F2619" i="13"/>
  <c r="E2619" i="13"/>
  <c r="C2619" i="13"/>
  <c r="B2619" i="13"/>
  <c r="G2618" i="13"/>
  <c r="F2618" i="13"/>
  <c r="E2618" i="13"/>
  <c r="C2618" i="13"/>
  <c r="B2618" i="13"/>
  <c r="G2617" i="13"/>
  <c r="F2617" i="13"/>
  <c r="E2617" i="13"/>
  <c r="C2617" i="13"/>
  <c r="B2617" i="13"/>
  <c r="G2616" i="13"/>
  <c r="F2616" i="13"/>
  <c r="E2616" i="13"/>
  <c r="C2616" i="13"/>
  <c r="B2616" i="13"/>
  <c r="G2615" i="13"/>
  <c r="F2615" i="13"/>
  <c r="E2615" i="13"/>
  <c r="C2615" i="13"/>
  <c r="B2615" i="13"/>
  <c r="G2614" i="13"/>
  <c r="F2614" i="13"/>
  <c r="E2614" i="13"/>
  <c r="C2614" i="13"/>
  <c r="B2614" i="13"/>
  <c r="G2613" i="13"/>
  <c r="F2613" i="13"/>
  <c r="E2613" i="13"/>
  <c r="C2613" i="13"/>
  <c r="B2613" i="13"/>
  <c r="G2612" i="13"/>
  <c r="F2612" i="13"/>
  <c r="E2612" i="13"/>
  <c r="C2612" i="13"/>
  <c r="B2612" i="13"/>
  <c r="G2611" i="13"/>
  <c r="F2611" i="13"/>
  <c r="E2611" i="13"/>
  <c r="C2611" i="13"/>
  <c r="B2611" i="13"/>
  <c r="G2610" i="13"/>
  <c r="F2610" i="13"/>
  <c r="E2610" i="13"/>
  <c r="C2610" i="13"/>
  <c r="B2610" i="13"/>
  <c r="G2609" i="13"/>
  <c r="F2609" i="13"/>
  <c r="E2609" i="13"/>
  <c r="C2609" i="13"/>
  <c r="B2609" i="13"/>
  <c r="G2608" i="13"/>
  <c r="F2608" i="13"/>
  <c r="E2608" i="13"/>
  <c r="C2608" i="13"/>
  <c r="B2608" i="13"/>
  <c r="G2607" i="13"/>
  <c r="F2607" i="13"/>
  <c r="E2607" i="13"/>
  <c r="C2607" i="13"/>
  <c r="B2607" i="13"/>
  <c r="G2606" i="13"/>
  <c r="F2606" i="13"/>
  <c r="E2606" i="13"/>
  <c r="C2606" i="13"/>
  <c r="B2606" i="13"/>
  <c r="G2605" i="13"/>
  <c r="F2605" i="13"/>
  <c r="E2605" i="13"/>
  <c r="C2605" i="13"/>
  <c r="B2605" i="13"/>
  <c r="G2604" i="13"/>
  <c r="F2604" i="13"/>
  <c r="E2604" i="13"/>
  <c r="C2604" i="13"/>
  <c r="B2604" i="13"/>
  <c r="G2603" i="13"/>
  <c r="F2603" i="13"/>
  <c r="E2603" i="13"/>
  <c r="C2603" i="13"/>
  <c r="B2603" i="13"/>
  <c r="G2602" i="13"/>
  <c r="F2602" i="13"/>
  <c r="E2602" i="13"/>
  <c r="C2602" i="13"/>
  <c r="B2602" i="13"/>
  <c r="G2601" i="13"/>
  <c r="F2601" i="13"/>
  <c r="E2601" i="13"/>
  <c r="C2601" i="13"/>
  <c r="B2601" i="13"/>
  <c r="G2600" i="13"/>
  <c r="F2600" i="13"/>
  <c r="E2600" i="13"/>
  <c r="C2600" i="13"/>
  <c r="B2600" i="13"/>
  <c r="G2599" i="13"/>
  <c r="F2599" i="13"/>
  <c r="E2599" i="13"/>
  <c r="C2599" i="13"/>
  <c r="B2599" i="13"/>
  <c r="G2598" i="13"/>
  <c r="F2598" i="13"/>
  <c r="E2598" i="13"/>
  <c r="C2598" i="13"/>
  <c r="B2598" i="13"/>
  <c r="G2597" i="13"/>
  <c r="F2597" i="13"/>
  <c r="E2597" i="13"/>
  <c r="C2597" i="13"/>
  <c r="B2597" i="13"/>
  <c r="G2596" i="13"/>
  <c r="F2596" i="13"/>
  <c r="E2596" i="13"/>
  <c r="C2596" i="13"/>
  <c r="B2596" i="13"/>
  <c r="G2595" i="13"/>
  <c r="F2595" i="13"/>
  <c r="E2595" i="13"/>
  <c r="C2595" i="13"/>
  <c r="B2595" i="13"/>
  <c r="G2594" i="13"/>
  <c r="F2594" i="13"/>
  <c r="E2594" i="13"/>
  <c r="C2594" i="13"/>
  <c r="B2594" i="13"/>
  <c r="G2593" i="13"/>
  <c r="F2593" i="13"/>
  <c r="E2593" i="13"/>
  <c r="C2593" i="13"/>
  <c r="B2593" i="13"/>
  <c r="G2592" i="13"/>
  <c r="F2592" i="13"/>
  <c r="E2592" i="13"/>
  <c r="C2592" i="13"/>
  <c r="B2592" i="13"/>
  <c r="G2591" i="13"/>
  <c r="F2591" i="13"/>
  <c r="E2591" i="13"/>
  <c r="C2591" i="13"/>
  <c r="B2591" i="13"/>
  <c r="G2590" i="13"/>
  <c r="F2590" i="13"/>
  <c r="E2590" i="13"/>
  <c r="C2590" i="13"/>
  <c r="B2590" i="13"/>
  <c r="G2589" i="13"/>
  <c r="F2589" i="13"/>
  <c r="E2589" i="13"/>
  <c r="C2589" i="13"/>
  <c r="B2589" i="13"/>
  <c r="G2588" i="13"/>
  <c r="F2588" i="13"/>
  <c r="E2588" i="13"/>
  <c r="C2588" i="13"/>
  <c r="B2588" i="13"/>
  <c r="G2587" i="13"/>
  <c r="F2587" i="13"/>
  <c r="E2587" i="13"/>
  <c r="C2587" i="13"/>
  <c r="B2587" i="13"/>
  <c r="G2586" i="13"/>
  <c r="F2586" i="13"/>
  <c r="E2586" i="13"/>
  <c r="C2586" i="13"/>
  <c r="B2586" i="13"/>
  <c r="G2585" i="13"/>
  <c r="F2585" i="13"/>
  <c r="E2585" i="13"/>
  <c r="C2585" i="13"/>
  <c r="B2585" i="13"/>
  <c r="G2584" i="13"/>
  <c r="F2584" i="13"/>
  <c r="E2584" i="13"/>
  <c r="C2584" i="13"/>
  <c r="B2584" i="13"/>
  <c r="G2583" i="13"/>
  <c r="F2583" i="13"/>
  <c r="E2583" i="13"/>
  <c r="C2583" i="13"/>
  <c r="B2583" i="13"/>
  <c r="G2582" i="13"/>
  <c r="F2582" i="13"/>
  <c r="E2582" i="13"/>
  <c r="C2582" i="13"/>
  <c r="B2582" i="13"/>
  <c r="G2581" i="13"/>
  <c r="F2581" i="13"/>
  <c r="E2581" i="13"/>
  <c r="C2581" i="13"/>
  <c r="B2581" i="13"/>
  <c r="G2580" i="13"/>
  <c r="F2580" i="13"/>
  <c r="E2580" i="13"/>
  <c r="C2580" i="13"/>
  <c r="B2580" i="13"/>
  <c r="G2579" i="13"/>
  <c r="F2579" i="13"/>
  <c r="E2579" i="13"/>
  <c r="C2579" i="13"/>
  <c r="B2579" i="13"/>
  <c r="G2578" i="13"/>
  <c r="F2578" i="13"/>
  <c r="E2578" i="13"/>
  <c r="C2578" i="13"/>
  <c r="B2578" i="13"/>
  <c r="G2577" i="13"/>
  <c r="F2577" i="13"/>
  <c r="E2577" i="13"/>
  <c r="C2577" i="13"/>
  <c r="B2577" i="13"/>
  <c r="G2576" i="13"/>
  <c r="F2576" i="13"/>
  <c r="E2576" i="13"/>
  <c r="C2576" i="13"/>
  <c r="B2576" i="13"/>
  <c r="G2575" i="13"/>
  <c r="F2575" i="13"/>
  <c r="E2575" i="13"/>
  <c r="C2575" i="13"/>
  <c r="B2575" i="13"/>
  <c r="G2574" i="13"/>
  <c r="F2574" i="13"/>
  <c r="E2574" i="13"/>
  <c r="C2574" i="13"/>
  <c r="B2574" i="13"/>
  <c r="G2573" i="13"/>
  <c r="F2573" i="13"/>
  <c r="E2573" i="13"/>
  <c r="C2573" i="13"/>
  <c r="B2573" i="13"/>
  <c r="G2572" i="13"/>
  <c r="F2572" i="13"/>
  <c r="E2572" i="13"/>
  <c r="C2572" i="13"/>
  <c r="B2572" i="13"/>
  <c r="G2571" i="13"/>
  <c r="F2571" i="13"/>
  <c r="E2571" i="13"/>
  <c r="C2571" i="13"/>
  <c r="B2571" i="13"/>
  <c r="G2570" i="13"/>
  <c r="F2570" i="13"/>
  <c r="E2570" i="13"/>
  <c r="C2570" i="13"/>
  <c r="B2570" i="13"/>
  <c r="G2569" i="13"/>
  <c r="F2569" i="13"/>
  <c r="E2569" i="13"/>
  <c r="C2569" i="13"/>
  <c r="B2569" i="13"/>
  <c r="G2568" i="13"/>
  <c r="F2568" i="13"/>
  <c r="E2568" i="13"/>
  <c r="C2568" i="13"/>
  <c r="B2568" i="13"/>
  <c r="G2567" i="13"/>
  <c r="F2567" i="13"/>
  <c r="E2567" i="13"/>
  <c r="C2567" i="13"/>
  <c r="B2567" i="13"/>
  <c r="G2566" i="13"/>
  <c r="F2566" i="13"/>
  <c r="E2566" i="13"/>
  <c r="C2566" i="13"/>
  <c r="B2566" i="13"/>
  <c r="G2565" i="13"/>
  <c r="F2565" i="13"/>
  <c r="E2565" i="13"/>
  <c r="C2565" i="13"/>
  <c r="B2565" i="13"/>
  <c r="G2564" i="13"/>
  <c r="F2564" i="13"/>
  <c r="E2564" i="13"/>
  <c r="C2564" i="13"/>
  <c r="B2564" i="13"/>
  <c r="G2563" i="13"/>
  <c r="F2563" i="13"/>
  <c r="E2563" i="13"/>
  <c r="C2563" i="13"/>
  <c r="B2563" i="13"/>
  <c r="G2562" i="13"/>
  <c r="F2562" i="13"/>
  <c r="E2562" i="13"/>
  <c r="C2562" i="13"/>
  <c r="B2562" i="13"/>
  <c r="G2561" i="13"/>
  <c r="F2561" i="13"/>
  <c r="E2561" i="13"/>
  <c r="C2561" i="13"/>
  <c r="B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102" i="13"/>
  <c r="C79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311" i="13"/>
  <c r="C324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46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110" i="13"/>
  <c r="C163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737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26" i="13"/>
  <c r="C206" i="13"/>
  <c r="C2735" i="13"/>
  <c r="C2308" i="13"/>
  <c r="C2307" i="13"/>
  <c r="C2306" i="13"/>
  <c r="C2305" i="13"/>
  <c r="C273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100" i="13"/>
  <c r="C11" i="13"/>
  <c r="C107" i="13"/>
  <c r="C169" i="13"/>
  <c r="C2060" i="13"/>
  <c r="C338" i="13"/>
  <c r="C2732" i="13"/>
  <c r="C2495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800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1713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94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85" i="13"/>
  <c r="C337" i="13"/>
  <c r="C336" i="13"/>
  <c r="C96" i="13"/>
  <c r="C334" i="13"/>
  <c r="C333" i="13"/>
  <c r="C2063" i="13"/>
  <c r="C25" i="13"/>
  <c r="C330" i="13"/>
  <c r="C49" i="13"/>
  <c r="C21" i="13"/>
  <c r="C57" i="13"/>
  <c r="C326" i="13"/>
  <c r="C325" i="13"/>
  <c r="C2064" i="13"/>
  <c r="C323" i="13"/>
  <c r="C78" i="13"/>
  <c r="C321" i="13"/>
  <c r="C74" i="13"/>
  <c r="C319" i="13"/>
  <c r="C58" i="13"/>
  <c r="C317" i="13"/>
  <c r="C316" i="13"/>
  <c r="C175" i="13"/>
  <c r="C48" i="13"/>
  <c r="C45" i="13"/>
  <c r="C312" i="13"/>
  <c r="C40" i="13"/>
  <c r="C310" i="13"/>
  <c r="C309" i="13"/>
  <c r="C36" i="13"/>
  <c r="C307" i="13"/>
  <c r="C30" i="13"/>
  <c r="C305" i="13"/>
  <c r="C304" i="13"/>
  <c r="C303" i="13"/>
  <c r="C302" i="13"/>
  <c r="C301" i="13"/>
  <c r="C84" i="13"/>
  <c r="C83" i="13"/>
  <c r="C298" i="13"/>
  <c r="C54" i="13"/>
  <c r="C296" i="13"/>
  <c r="C99" i="13"/>
  <c r="C294" i="13"/>
  <c r="C293" i="13"/>
  <c r="C292" i="13"/>
  <c r="C291" i="13"/>
  <c r="C290" i="13"/>
  <c r="C289" i="13"/>
  <c r="C288" i="13"/>
  <c r="C287" i="13"/>
  <c r="C64" i="13"/>
  <c r="C285" i="13"/>
  <c r="C284" i="13"/>
  <c r="C283" i="13"/>
  <c r="C42" i="13"/>
  <c r="C281" i="13"/>
  <c r="C280" i="13"/>
  <c r="C279" i="13"/>
  <c r="C278" i="13"/>
  <c r="C277" i="13"/>
  <c r="C276" i="13"/>
  <c r="C65" i="13"/>
  <c r="C274" i="13"/>
  <c r="C166" i="13"/>
  <c r="C101" i="13"/>
  <c r="C271" i="13"/>
  <c r="C270" i="13"/>
  <c r="C269" i="13"/>
  <c r="C268" i="13"/>
  <c r="C267" i="13"/>
  <c r="C38" i="13"/>
  <c r="C75" i="13"/>
  <c r="C264" i="13"/>
  <c r="C263" i="13"/>
  <c r="C262" i="13"/>
  <c r="C261" i="13"/>
  <c r="C56" i="13"/>
  <c r="C259" i="13"/>
  <c r="C258" i="13"/>
  <c r="C51" i="13"/>
  <c r="C256" i="13"/>
  <c r="C255" i="13"/>
  <c r="C254" i="13"/>
  <c r="C253" i="13"/>
  <c r="C252" i="13"/>
  <c r="C251" i="13"/>
  <c r="C2739" i="13"/>
  <c r="C249" i="13"/>
  <c r="C248" i="13"/>
  <c r="C247" i="13"/>
  <c r="C246" i="13"/>
  <c r="C245" i="13"/>
  <c r="C243" i="13"/>
  <c r="C242" i="13"/>
  <c r="C241" i="13"/>
  <c r="C240" i="13"/>
  <c r="C239" i="13"/>
  <c r="C238" i="13"/>
  <c r="C237" i="13"/>
  <c r="C32" i="13"/>
  <c r="C235" i="13"/>
  <c r="C234" i="13"/>
  <c r="C2738" i="13"/>
  <c r="C231" i="13"/>
  <c r="C230" i="13"/>
  <c r="C229" i="13"/>
  <c r="C2740" i="13"/>
  <c r="C227" i="13"/>
  <c r="C165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61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97" i="13"/>
  <c r="C181" i="13"/>
  <c r="C180" i="13"/>
  <c r="C179" i="13"/>
  <c r="C178" i="13"/>
  <c r="C177" i="13"/>
  <c r="C176" i="13"/>
  <c r="C95" i="13"/>
  <c r="C174" i="13"/>
  <c r="C173" i="13"/>
  <c r="C172" i="13"/>
  <c r="C171" i="13"/>
  <c r="C93" i="13"/>
  <c r="C98" i="13"/>
  <c r="C71" i="13"/>
  <c r="C164" i="13"/>
  <c r="C167" i="13"/>
  <c r="C182" i="13"/>
  <c r="C109" i="13"/>
  <c r="C10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43" i="13"/>
  <c r="C31" i="13"/>
  <c r="C46" i="13"/>
  <c r="C39" i="13"/>
  <c r="C44" i="13"/>
  <c r="C29" i="13"/>
  <c r="C82" i="13"/>
  <c r="C2380" i="13"/>
  <c r="C81" i="13"/>
  <c r="C80" i="13"/>
  <c r="C250" i="13"/>
  <c r="C2445" i="13"/>
  <c r="C170" i="13"/>
  <c r="C2065" i="13"/>
  <c r="C108" i="13"/>
  <c r="C87" i="13"/>
  <c r="C47" i="13"/>
  <c r="C41" i="13"/>
  <c r="C2409" i="13"/>
  <c r="C2062" i="13"/>
  <c r="C77" i="13"/>
  <c r="C320" i="13"/>
  <c r="C2067" i="13"/>
  <c r="C67" i="13"/>
  <c r="C50" i="13"/>
  <c r="C300" i="13"/>
  <c r="C86" i="13"/>
  <c r="C260" i="13"/>
  <c r="C76" i="13"/>
  <c r="C299" i="13"/>
  <c r="C2494" i="13"/>
  <c r="C331" i="13"/>
  <c r="C327" i="13"/>
  <c r="C66" i="13"/>
  <c r="C318" i="13"/>
  <c r="C59" i="13"/>
  <c r="C306" i="13"/>
  <c r="C105" i="13"/>
  <c r="C232" i="13"/>
  <c r="C275" i="13"/>
  <c r="C89" i="13"/>
  <c r="C90" i="13"/>
  <c r="C91" i="13"/>
  <c r="C92" i="13"/>
  <c r="C94" i="13"/>
  <c r="C70" i="13"/>
  <c r="C60" i="13"/>
  <c r="C62" i="13"/>
  <c r="C63" i="13"/>
  <c r="C69" i="13"/>
  <c r="C72" i="13"/>
  <c r="C73" i="13"/>
  <c r="C266" i="13"/>
  <c r="C52" i="13"/>
  <c r="C257" i="13"/>
  <c r="C332" i="13"/>
  <c r="C297" i="13"/>
  <c r="C236" i="13"/>
  <c r="C273" i="13"/>
  <c r="C282" i="13"/>
  <c r="C286" i="13"/>
  <c r="C295" i="13"/>
  <c r="C314" i="13"/>
  <c r="C313" i="13"/>
  <c r="C308" i="13"/>
  <c r="C265" i="13"/>
  <c r="C272" i="13"/>
  <c r="C328" i="13"/>
  <c r="C315" i="13"/>
  <c r="C329" i="13"/>
  <c r="C322" i="13"/>
  <c r="C2311" i="13"/>
  <c r="C2310" i="13"/>
  <c r="C37" i="13"/>
  <c r="C2304" i="13"/>
  <c r="C35" i="13"/>
  <c r="C34" i="13"/>
  <c r="C33" i="13"/>
  <c r="C68" i="13"/>
  <c r="C2353" i="13"/>
  <c r="C53" i="13"/>
  <c r="C2379" i="13"/>
  <c r="C28" i="13"/>
  <c r="C27" i="13"/>
  <c r="C26" i="13"/>
  <c r="C88" i="13"/>
  <c r="C24" i="13"/>
  <c r="C23" i="13"/>
  <c r="C22" i="13"/>
  <c r="C104" i="13"/>
  <c r="C20" i="13"/>
  <c r="C19" i="13"/>
  <c r="C18" i="13"/>
  <c r="C17" i="13"/>
  <c r="C16" i="13"/>
  <c r="C15" i="13"/>
  <c r="C14" i="13"/>
  <c r="C13" i="13"/>
  <c r="C12" i="13"/>
  <c r="C2066" i="13"/>
  <c r="C2309" i="13"/>
  <c r="C9" i="13"/>
  <c r="C8" i="13"/>
  <c r="C7" i="13"/>
  <c r="C6" i="13"/>
  <c r="C5" i="13"/>
  <c r="C4" i="13"/>
  <c r="C3" i="13"/>
  <c r="C2" i="13"/>
  <c r="E2560" i="13"/>
  <c r="E2559" i="13"/>
  <c r="E2558" i="13"/>
  <c r="E2557" i="13"/>
  <c r="E2556" i="13"/>
  <c r="E2555" i="13"/>
  <c r="E2554" i="13"/>
  <c r="E2553" i="13"/>
  <c r="E2552" i="13"/>
  <c r="E2551" i="13"/>
  <c r="E2550" i="13"/>
  <c r="E2549" i="13"/>
  <c r="E2548" i="13"/>
  <c r="E2547" i="13"/>
  <c r="E2546" i="13"/>
  <c r="E2545" i="13"/>
  <c r="E2544" i="13"/>
  <c r="E2543" i="13"/>
  <c r="E2542" i="13"/>
  <c r="E2541" i="13"/>
  <c r="E2540" i="13"/>
  <c r="E2539" i="13"/>
  <c r="E2538" i="13"/>
  <c r="E2537" i="13"/>
  <c r="E2536" i="13"/>
  <c r="E2535" i="13"/>
  <c r="E2534" i="13"/>
  <c r="E2533" i="13"/>
  <c r="E2532" i="13"/>
  <c r="E2531" i="13"/>
  <c r="E2530" i="13"/>
  <c r="E2529" i="13"/>
  <c r="E2528" i="13"/>
  <c r="E2527" i="13"/>
  <c r="E2526" i="13"/>
  <c r="E2525" i="13"/>
  <c r="E2524" i="13"/>
  <c r="E2523" i="13"/>
  <c r="E2522" i="13"/>
  <c r="E2521" i="13"/>
  <c r="E2520" i="13"/>
  <c r="E2519" i="13"/>
  <c r="E2518" i="13"/>
  <c r="E2517" i="13"/>
  <c r="E2516" i="13"/>
  <c r="E2515" i="13"/>
  <c r="E2514" i="13"/>
  <c r="E2513" i="13"/>
  <c r="E2512" i="13"/>
  <c r="E2511" i="13"/>
  <c r="E2510" i="13"/>
  <c r="E2509" i="13"/>
  <c r="E2508" i="13"/>
  <c r="E2507" i="13"/>
  <c r="E2506" i="13"/>
  <c r="E2505" i="13"/>
  <c r="E2504" i="13"/>
  <c r="E2503" i="13"/>
  <c r="E2502" i="13"/>
  <c r="E2501" i="13"/>
  <c r="E2500" i="13"/>
  <c r="E2499" i="13"/>
  <c r="E2498" i="13"/>
  <c r="E2497" i="13"/>
  <c r="E2496" i="13"/>
  <c r="E102" i="13"/>
  <c r="E79" i="13"/>
  <c r="E2493" i="13"/>
  <c r="E2492" i="13"/>
  <c r="E2491" i="13"/>
  <c r="E2490" i="13"/>
  <c r="E2489" i="13"/>
  <c r="E2488" i="13"/>
  <c r="E2487" i="13"/>
  <c r="E2486" i="13"/>
  <c r="E2485" i="13"/>
  <c r="E2484" i="13"/>
  <c r="E2483" i="13"/>
  <c r="E2482" i="13"/>
  <c r="E2481" i="13"/>
  <c r="E2480" i="13"/>
  <c r="E2479" i="13"/>
  <c r="E2478" i="13"/>
  <c r="E2477" i="13"/>
  <c r="E2476" i="13"/>
  <c r="E2475" i="13"/>
  <c r="E2474" i="13"/>
  <c r="E2473" i="13"/>
  <c r="E2472" i="13"/>
  <c r="E2471" i="13"/>
  <c r="E2470" i="13"/>
  <c r="E2469" i="13"/>
  <c r="E2468" i="13"/>
  <c r="E2467" i="13"/>
  <c r="E2466" i="13"/>
  <c r="E2465" i="13"/>
  <c r="E2464" i="13"/>
  <c r="E2463" i="13"/>
  <c r="E2462" i="13"/>
  <c r="E2461" i="13"/>
  <c r="E2460" i="13"/>
  <c r="E2459" i="13"/>
  <c r="E2458" i="13"/>
  <c r="E2457" i="13"/>
  <c r="E2456" i="13"/>
  <c r="E2455" i="13"/>
  <c r="E2454" i="13"/>
  <c r="E2453" i="13"/>
  <c r="E2452" i="13"/>
  <c r="E2451" i="13"/>
  <c r="E2450" i="13"/>
  <c r="E2449" i="13"/>
  <c r="E2448" i="13"/>
  <c r="E2447" i="13"/>
  <c r="E311" i="13"/>
  <c r="E324" i="13"/>
  <c r="E2444" i="13"/>
  <c r="E2443" i="13"/>
  <c r="E2442" i="13"/>
  <c r="E2441" i="13"/>
  <c r="E2440" i="13"/>
  <c r="E2439" i="13"/>
  <c r="E2438" i="13"/>
  <c r="E2437" i="13"/>
  <c r="E2436" i="13"/>
  <c r="E2435" i="13"/>
  <c r="E2434" i="13"/>
  <c r="E2433" i="13"/>
  <c r="E2432" i="13"/>
  <c r="E2431" i="13"/>
  <c r="E2430" i="13"/>
  <c r="E2429" i="13"/>
  <c r="E2428" i="13"/>
  <c r="E2427" i="13"/>
  <c r="E2426" i="13"/>
  <c r="E2425" i="13"/>
  <c r="E2424" i="13"/>
  <c r="E2423" i="13"/>
  <c r="E2422" i="13"/>
  <c r="E2421" i="13"/>
  <c r="E2420" i="13"/>
  <c r="E2419" i="13"/>
  <c r="E2418" i="13"/>
  <c r="E2417" i="13"/>
  <c r="E2416" i="13"/>
  <c r="E2415" i="13"/>
  <c r="E2414" i="13"/>
  <c r="E2413" i="13"/>
  <c r="E2412" i="13"/>
  <c r="E2411" i="13"/>
  <c r="E2410" i="13"/>
  <c r="E2446" i="13"/>
  <c r="E2408" i="13"/>
  <c r="E2407" i="13"/>
  <c r="E2406" i="13"/>
  <c r="E2405" i="13"/>
  <c r="E2404" i="13"/>
  <c r="E2403" i="13"/>
  <c r="E2402" i="13"/>
  <c r="E2401" i="13"/>
  <c r="E2400" i="13"/>
  <c r="E2399" i="13"/>
  <c r="E2398" i="13"/>
  <c r="E2397" i="13"/>
  <c r="E2396" i="13"/>
  <c r="E2395" i="13"/>
  <c r="E2394" i="13"/>
  <c r="E2393" i="13"/>
  <c r="E2392" i="13"/>
  <c r="E2391" i="13"/>
  <c r="E2390" i="13"/>
  <c r="E2389" i="13"/>
  <c r="E2388" i="13"/>
  <c r="E2387" i="13"/>
  <c r="E2386" i="13"/>
  <c r="E2385" i="13"/>
  <c r="E2384" i="13"/>
  <c r="E2383" i="13"/>
  <c r="E2382" i="13"/>
  <c r="E2381" i="13"/>
  <c r="E110" i="13"/>
  <c r="E163" i="13"/>
  <c r="E2378" i="13"/>
  <c r="E2377" i="13"/>
  <c r="E2376" i="13"/>
  <c r="E2375" i="13"/>
  <c r="E2374" i="13"/>
  <c r="E2373" i="13"/>
  <c r="E2372" i="13"/>
  <c r="E2371" i="13"/>
  <c r="E2370" i="13"/>
  <c r="E2369" i="13"/>
  <c r="E2368" i="13"/>
  <c r="E2367" i="13"/>
  <c r="E2366" i="13"/>
  <c r="E2365" i="13"/>
  <c r="E2364" i="13"/>
  <c r="E2363" i="13"/>
  <c r="E2362" i="13"/>
  <c r="E2361" i="13"/>
  <c r="E2360" i="13"/>
  <c r="E2359" i="13"/>
  <c r="E2358" i="13"/>
  <c r="E2357" i="13"/>
  <c r="E2356" i="13"/>
  <c r="E2355" i="13"/>
  <c r="E2354" i="13"/>
  <c r="E2737" i="13"/>
  <c r="E2352" i="13"/>
  <c r="E2351" i="13"/>
  <c r="E2350" i="13"/>
  <c r="E2349" i="13"/>
  <c r="E2348" i="13"/>
  <c r="E2347" i="13"/>
  <c r="E2346" i="13"/>
  <c r="E2345" i="13"/>
  <c r="E2344" i="13"/>
  <c r="E2343" i="13"/>
  <c r="E2342" i="13"/>
  <c r="E2341" i="13"/>
  <c r="E2340" i="13"/>
  <c r="E2339" i="13"/>
  <c r="E2338" i="13"/>
  <c r="E2337" i="13"/>
  <c r="E2336" i="13"/>
  <c r="E2335" i="13"/>
  <c r="E2334" i="13"/>
  <c r="E2333" i="13"/>
  <c r="E2332" i="13"/>
  <c r="E2331" i="13"/>
  <c r="E2330" i="13"/>
  <c r="E2329" i="13"/>
  <c r="E2328" i="13"/>
  <c r="E2327" i="13"/>
  <c r="E2326" i="13"/>
  <c r="E2325" i="13"/>
  <c r="E2324" i="13"/>
  <c r="E2323" i="13"/>
  <c r="E2322" i="13"/>
  <c r="E2321" i="13"/>
  <c r="E2320" i="13"/>
  <c r="E2319" i="13"/>
  <c r="E2318" i="13"/>
  <c r="E2317" i="13"/>
  <c r="E2316" i="13"/>
  <c r="E2315" i="13"/>
  <c r="E2314" i="13"/>
  <c r="E2313" i="13"/>
  <c r="E2312" i="13"/>
  <c r="E226" i="13"/>
  <c r="E206" i="13"/>
  <c r="E2735" i="13"/>
  <c r="E2308" i="13"/>
  <c r="E2307" i="13"/>
  <c r="E2306" i="13"/>
  <c r="E2305" i="13"/>
  <c r="E2734" i="13"/>
  <c r="E2303" i="13"/>
  <c r="E2302" i="13"/>
  <c r="E2301" i="13"/>
  <c r="E2300" i="13"/>
  <c r="E2299" i="13"/>
  <c r="E2298" i="13"/>
  <c r="E2297" i="13"/>
  <c r="E2296" i="13"/>
  <c r="E2295" i="13"/>
  <c r="E2294" i="13"/>
  <c r="E2293" i="13"/>
  <c r="E2292" i="13"/>
  <c r="E2291" i="13"/>
  <c r="E2290" i="13"/>
  <c r="E2289" i="13"/>
  <c r="E2288" i="13"/>
  <c r="E2287" i="13"/>
  <c r="E2286" i="13"/>
  <c r="E2285" i="13"/>
  <c r="E2284" i="13"/>
  <c r="E2283" i="13"/>
  <c r="E2282" i="13"/>
  <c r="E2281" i="13"/>
  <c r="E2280" i="13"/>
  <c r="E2279" i="13"/>
  <c r="E2278" i="13"/>
  <c r="E2277" i="13"/>
  <c r="E2276" i="13"/>
  <c r="E2275" i="13"/>
  <c r="E2274" i="13"/>
  <c r="E2273" i="13"/>
  <c r="E2272" i="13"/>
  <c r="E2271" i="13"/>
  <c r="E2270" i="13"/>
  <c r="E2269" i="13"/>
  <c r="E2268" i="13"/>
  <c r="E2267" i="13"/>
  <c r="E2266" i="13"/>
  <c r="E2265" i="13"/>
  <c r="E2264" i="13"/>
  <c r="E2263" i="13"/>
  <c r="E2262" i="13"/>
  <c r="E2261" i="13"/>
  <c r="E2260" i="13"/>
  <c r="E2259" i="13"/>
  <c r="E2258" i="13"/>
  <c r="E2257" i="13"/>
  <c r="E2256" i="13"/>
  <c r="E2255" i="13"/>
  <c r="E2254" i="13"/>
  <c r="E2253" i="13"/>
  <c r="E2252" i="13"/>
  <c r="E2251" i="13"/>
  <c r="E2250" i="13"/>
  <c r="E2249" i="13"/>
  <c r="E2248" i="13"/>
  <c r="E2247" i="13"/>
  <c r="E2246" i="13"/>
  <c r="E2245" i="13"/>
  <c r="E2244" i="13"/>
  <c r="E2243" i="13"/>
  <c r="E2242" i="13"/>
  <c r="E2241" i="13"/>
  <c r="E2240" i="13"/>
  <c r="E2239" i="13"/>
  <c r="E2238" i="13"/>
  <c r="E2237" i="13"/>
  <c r="E2236" i="13"/>
  <c r="E2235" i="13"/>
  <c r="E2234" i="13"/>
  <c r="E2233" i="13"/>
  <c r="E2232" i="13"/>
  <c r="E2231" i="13"/>
  <c r="E2230" i="13"/>
  <c r="E2229" i="13"/>
  <c r="E2228" i="13"/>
  <c r="E2227" i="13"/>
  <c r="E2226" i="13"/>
  <c r="E2225" i="13"/>
  <c r="E2224" i="13"/>
  <c r="E2223" i="13"/>
  <c r="E2222" i="13"/>
  <c r="E2221" i="13"/>
  <c r="E2220" i="13"/>
  <c r="E2219" i="13"/>
  <c r="E2218" i="13"/>
  <c r="E2217" i="13"/>
  <c r="E2216" i="13"/>
  <c r="E2215" i="13"/>
  <c r="E2214" i="13"/>
  <c r="E2213" i="13"/>
  <c r="E2212" i="13"/>
  <c r="E2211" i="13"/>
  <c r="E2210" i="13"/>
  <c r="E2209" i="13"/>
  <c r="E2208" i="13"/>
  <c r="E2207" i="13"/>
  <c r="E2206" i="13"/>
  <c r="E2205" i="13"/>
  <c r="E2204" i="13"/>
  <c r="E2203" i="13"/>
  <c r="E2202" i="13"/>
  <c r="E2201" i="13"/>
  <c r="E2200" i="13"/>
  <c r="E2199" i="13"/>
  <c r="E2198" i="13"/>
  <c r="E2197" i="13"/>
  <c r="E2196" i="13"/>
  <c r="E2195" i="13"/>
  <c r="E2194" i="13"/>
  <c r="E2193" i="13"/>
  <c r="E2192" i="13"/>
  <c r="E2191" i="13"/>
  <c r="E2190" i="13"/>
  <c r="E2189" i="13"/>
  <c r="E2188" i="13"/>
  <c r="E2187" i="13"/>
  <c r="E2186" i="13"/>
  <c r="E2185" i="13"/>
  <c r="E2184" i="13"/>
  <c r="E2183" i="13"/>
  <c r="E2182" i="13"/>
  <c r="E2181" i="13"/>
  <c r="E2180" i="13"/>
  <c r="E2179" i="13"/>
  <c r="E2178" i="13"/>
  <c r="E2177" i="13"/>
  <c r="E2176" i="13"/>
  <c r="E2175" i="13"/>
  <c r="E2174" i="13"/>
  <c r="E2173" i="13"/>
  <c r="E2172" i="13"/>
  <c r="E2171" i="13"/>
  <c r="E2170" i="13"/>
  <c r="E2169" i="13"/>
  <c r="E2168" i="13"/>
  <c r="E2167" i="13"/>
  <c r="E2166" i="13"/>
  <c r="E2165" i="13"/>
  <c r="E2164" i="13"/>
  <c r="E2163" i="13"/>
  <c r="E2162" i="13"/>
  <c r="E2161" i="13"/>
  <c r="E2160" i="13"/>
  <c r="E2159" i="13"/>
  <c r="E2158" i="13"/>
  <c r="E2157" i="13"/>
  <c r="E2156" i="13"/>
  <c r="E2155" i="13"/>
  <c r="E2154" i="13"/>
  <c r="E2153" i="13"/>
  <c r="E2152" i="13"/>
  <c r="E2151" i="13"/>
  <c r="E2150" i="13"/>
  <c r="E2149" i="13"/>
  <c r="E2148" i="13"/>
  <c r="E2147" i="13"/>
  <c r="E2146" i="13"/>
  <c r="E2145" i="13"/>
  <c r="E2144" i="13"/>
  <c r="E2143" i="13"/>
  <c r="E2142" i="13"/>
  <c r="E2141" i="13"/>
  <c r="E2140" i="13"/>
  <c r="E2139" i="13"/>
  <c r="E2138" i="13"/>
  <c r="E2137" i="13"/>
  <c r="E2136" i="13"/>
  <c r="E2135" i="13"/>
  <c r="E2134" i="13"/>
  <c r="E2133" i="13"/>
  <c r="E2132" i="13"/>
  <c r="E2131" i="13"/>
  <c r="E2130" i="13"/>
  <c r="E2129" i="13"/>
  <c r="E2128" i="13"/>
  <c r="E2127" i="13"/>
  <c r="E2126" i="13"/>
  <c r="E2125" i="13"/>
  <c r="E2124" i="13"/>
  <c r="E2123" i="13"/>
  <c r="E2122" i="13"/>
  <c r="E2121" i="13"/>
  <c r="E2120" i="13"/>
  <c r="E2119" i="13"/>
  <c r="E2118" i="13"/>
  <c r="E2117" i="13"/>
  <c r="E2116" i="13"/>
  <c r="E2115" i="13"/>
  <c r="E2114" i="13"/>
  <c r="E2113" i="13"/>
  <c r="E2112" i="13"/>
  <c r="E2111" i="13"/>
  <c r="E2110" i="13"/>
  <c r="E2109" i="13"/>
  <c r="E2108" i="13"/>
  <c r="E2107" i="13"/>
  <c r="E2106" i="13"/>
  <c r="E2105" i="13"/>
  <c r="E2104" i="13"/>
  <c r="E2103" i="13"/>
  <c r="E2102" i="13"/>
  <c r="E2101" i="13"/>
  <c r="E2100" i="13"/>
  <c r="E2099" i="13"/>
  <c r="E2098" i="13"/>
  <c r="E2097" i="13"/>
  <c r="E2096" i="13"/>
  <c r="E2095" i="13"/>
  <c r="E2094" i="13"/>
  <c r="E2093" i="13"/>
  <c r="E2092" i="13"/>
  <c r="E2091" i="13"/>
  <c r="E2090" i="13"/>
  <c r="E2089" i="13"/>
  <c r="E2088" i="13"/>
  <c r="E2087" i="13"/>
  <c r="E2086" i="13"/>
  <c r="E2085" i="13"/>
  <c r="E2084" i="13"/>
  <c r="E2083" i="13"/>
  <c r="E2082" i="13"/>
  <c r="E2081" i="13"/>
  <c r="E2080" i="13"/>
  <c r="E2079" i="13"/>
  <c r="E2078" i="13"/>
  <c r="E2077" i="13"/>
  <c r="E2076" i="13"/>
  <c r="E2075" i="13"/>
  <c r="E2074" i="13"/>
  <c r="E2073" i="13"/>
  <c r="E2072" i="13"/>
  <c r="E2071" i="13"/>
  <c r="E2070" i="13"/>
  <c r="E2069" i="13"/>
  <c r="E2068" i="13"/>
  <c r="E100" i="13"/>
  <c r="E11" i="13"/>
  <c r="E107" i="13"/>
  <c r="E169" i="13"/>
  <c r="E2060" i="13"/>
  <c r="E338" i="13"/>
  <c r="E2732" i="13"/>
  <c r="E2495" i="13"/>
  <c r="E2059" i="13"/>
  <c r="E2058" i="13"/>
  <c r="E2057" i="13"/>
  <c r="E2056" i="13"/>
  <c r="E2055" i="13"/>
  <c r="E2054" i="13"/>
  <c r="E2053" i="13"/>
  <c r="E2052" i="13"/>
  <c r="E2051" i="13"/>
  <c r="E2050" i="13"/>
  <c r="E2049" i="13"/>
  <c r="E2048" i="13"/>
  <c r="E2047" i="13"/>
  <c r="E2046" i="13"/>
  <c r="E2045" i="13"/>
  <c r="E2044" i="13"/>
  <c r="E2043" i="13"/>
  <c r="E2042" i="13"/>
  <c r="E2041" i="13"/>
  <c r="E2040" i="13"/>
  <c r="E2039" i="13"/>
  <c r="E2038" i="13"/>
  <c r="E2037" i="13"/>
  <c r="E2036" i="13"/>
  <c r="E2035" i="13"/>
  <c r="E2034" i="13"/>
  <c r="E2033" i="13"/>
  <c r="E2032" i="13"/>
  <c r="E2031" i="13"/>
  <c r="E2030" i="13"/>
  <c r="E2029" i="13"/>
  <c r="E2028" i="13"/>
  <c r="E2027" i="13"/>
  <c r="E2026" i="13"/>
  <c r="E2025" i="13"/>
  <c r="E2024" i="13"/>
  <c r="E2023" i="13"/>
  <c r="E2022" i="13"/>
  <c r="E2021" i="13"/>
  <c r="E2020" i="13"/>
  <c r="E2019" i="13"/>
  <c r="E2018" i="13"/>
  <c r="E2017" i="13"/>
  <c r="E2016" i="13"/>
  <c r="E2015" i="13"/>
  <c r="E2014" i="13"/>
  <c r="E2013" i="13"/>
  <c r="E2012" i="13"/>
  <c r="E2011" i="13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E1976" i="13"/>
  <c r="E1975" i="13"/>
  <c r="E1974" i="13"/>
  <c r="E1973" i="13"/>
  <c r="E1972" i="13"/>
  <c r="E1971" i="13"/>
  <c r="E1970" i="13"/>
  <c r="E1969" i="13"/>
  <c r="E1968" i="13"/>
  <c r="E1967" i="13"/>
  <c r="E1966" i="13"/>
  <c r="E1965" i="13"/>
  <c r="E1964" i="13"/>
  <c r="E1963" i="13"/>
  <c r="E1962" i="13"/>
  <c r="E1961" i="13"/>
  <c r="E1960" i="13"/>
  <c r="E1959" i="13"/>
  <c r="E1958" i="13"/>
  <c r="E1957" i="13"/>
  <c r="E1956" i="13"/>
  <c r="E1955" i="13"/>
  <c r="E1954" i="13"/>
  <c r="E1953" i="13"/>
  <c r="E1952" i="13"/>
  <c r="E1951" i="13"/>
  <c r="E1950" i="13"/>
  <c r="E1949" i="13"/>
  <c r="E1948" i="13"/>
  <c r="E1947" i="13"/>
  <c r="E1946" i="13"/>
  <c r="E1945" i="13"/>
  <c r="E1944" i="13"/>
  <c r="E1943" i="13"/>
  <c r="E1942" i="13"/>
  <c r="E1941" i="13"/>
  <c r="E1940" i="13"/>
  <c r="E1939" i="13"/>
  <c r="E1938" i="13"/>
  <c r="E1937" i="13"/>
  <c r="E1936" i="13"/>
  <c r="E1935" i="13"/>
  <c r="E1934" i="13"/>
  <c r="E1933" i="13"/>
  <c r="E1932" i="13"/>
  <c r="E1931" i="13"/>
  <c r="E1930" i="13"/>
  <c r="E1929" i="13"/>
  <c r="E1928" i="13"/>
  <c r="E1927" i="13"/>
  <c r="E1926" i="13"/>
  <c r="E1925" i="13"/>
  <c r="E1924" i="13"/>
  <c r="E1923" i="13"/>
  <c r="E1922" i="13"/>
  <c r="E1921" i="13"/>
  <c r="E1920" i="13"/>
  <c r="E1919" i="13"/>
  <c r="E1918" i="13"/>
  <c r="E1917" i="13"/>
  <c r="E1916" i="13"/>
  <c r="E1915" i="13"/>
  <c r="E1914" i="13"/>
  <c r="E1913" i="13"/>
  <c r="E1912" i="13"/>
  <c r="E1911" i="13"/>
  <c r="E1910" i="13"/>
  <c r="E1909" i="13"/>
  <c r="E1908" i="13"/>
  <c r="E1907" i="13"/>
  <c r="E1906" i="13"/>
  <c r="E1905" i="13"/>
  <c r="E1904" i="13"/>
  <c r="E190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800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1713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94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E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85" i="13"/>
  <c r="E337" i="13"/>
  <c r="E336" i="13"/>
  <c r="E96" i="13"/>
  <c r="E334" i="13"/>
  <c r="E333" i="13"/>
  <c r="E2063" i="13"/>
  <c r="E25" i="13"/>
  <c r="E330" i="13"/>
  <c r="E49" i="13"/>
  <c r="E21" i="13"/>
  <c r="E57" i="13"/>
  <c r="E326" i="13"/>
  <c r="E325" i="13"/>
  <c r="E2064" i="13"/>
  <c r="E323" i="13"/>
  <c r="E78" i="13"/>
  <c r="E321" i="13"/>
  <c r="E74" i="13"/>
  <c r="E319" i="13"/>
  <c r="E58" i="13"/>
  <c r="E317" i="13"/>
  <c r="E316" i="13"/>
  <c r="E175" i="13"/>
  <c r="E48" i="13"/>
  <c r="E45" i="13"/>
  <c r="E312" i="13"/>
  <c r="E40" i="13"/>
  <c r="E310" i="13"/>
  <c r="E309" i="13"/>
  <c r="E36" i="13"/>
  <c r="E307" i="13"/>
  <c r="E30" i="13"/>
  <c r="E305" i="13"/>
  <c r="E304" i="13"/>
  <c r="E303" i="13"/>
  <c r="E302" i="13"/>
  <c r="E301" i="13"/>
  <c r="E84" i="13"/>
  <c r="E83" i="13"/>
  <c r="E298" i="13"/>
  <c r="E54" i="13"/>
  <c r="E296" i="13"/>
  <c r="E99" i="13"/>
  <c r="E294" i="13"/>
  <c r="E293" i="13"/>
  <c r="E292" i="13"/>
  <c r="E291" i="13"/>
  <c r="E290" i="13"/>
  <c r="E289" i="13"/>
  <c r="E288" i="13"/>
  <c r="E287" i="13"/>
  <c r="E64" i="13"/>
  <c r="E285" i="13"/>
  <c r="E284" i="13"/>
  <c r="E283" i="13"/>
  <c r="E42" i="13"/>
  <c r="E281" i="13"/>
  <c r="E280" i="13"/>
  <c r="E279" i="13"/>
  <c r="E278" i="13"/>
  <c r="E277" i="13"/>
  <c r="E276" i="13"/>
  <c r="E65" i="13"/>
  <c r="E274" i="13"/>
  <c r="E166" i="13"/>
  <c r="E101" i="13"/>
  <c r="E271" i="13"/>
  <c r="E270" i="13"/>
  <c r="E269" i="13"/>
  <c r="E268" i="13"/>
  <c r="E267" i="13"/>
  <c r="E38" i="13"/>
  <c r="E75" i="13"/>
  <c r="E264" i="13"/>
  <c r="E263" i="13"/>
  <c r="E262" i="13"/>
  <c r="E261" i="13"/>
  <c r="E56" i="13"/>
  <c r="E259" i="13"/>
  <c r="E258" i="13"/>
  <c r="E51" i="13"/>
  <c r="E256" i="13"/>
  <c r="E255" i="13"/>
  <c r="E254" i="13"/>
  <c r="E253" i="13"/>
  <c r="E252" i="13"/>
  <c r="E251" i="13"/>
  <c r="E2739" i="13"/>
  <c r="E249" i="13"/>
  <c r="E248" i="13"/>
  <c r="E247" i="13"/>
  <c r="E246" i="13"/>
  <c r="E245" i="13"/>
  <c r="E243" i="13"/>
  <c r="E242" i="13"/>
  <c r="E241" i="13"/>
  <c r="E240" i="13"/>
  <c r="E239" i="13"/>
  <c r="E238" i="13"/>
  <c r="E237" i="13"/>
  <c r="E32" i="13"/>
  <c r="E235" i="13"/>
  <c r="E234" i="13"/>
  <c r="E2738" i="13"/>
  <c r="E231" i="13"/>
  <c r="E230" i="13"/>
  <c r="E229" i="13"/>
  <c r="E2740" i="13"/>
  <c r="E227" i="13"/>
  <c r="E165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61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97" i="13"/>
  <c r="E181" i="13"/>
  <c r="E180" i="13"/>
  <c r="E179" i="13"/>
  <c r="E178" i="13"/>
  <c r="E177" i="13"/>
  <c r="E176" i="13"/>
  <c r="E95" i="13"/>
  <c r="E174" i="13"/>
  <c r="E173" i="13"/>
  <c r="E172" i="13"/>
  <c r="E171" i="13"/>
  <c r="E93" i="13"/>
  <c r="E98" i="13"/>
  <c r="E71" i="13"/>
  <c r="E164" i="13"/>
  <c r="E167" i="13"/>
  <c r="E182" i="13"/>
  <c r="E109" i="13"/>
  <c r="E10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43" i="13"/>
  <c r="E31" i="13"/>
  <c r="E46" i="13"/>
  <c r="E39" i="13"/>
  <c r="E44" i="13"/>
  <c r="E29" i="13"/>
  <c r="E82" i="13"/>
  <c r="E2380" i="13"/>
  <c r="E81" i="13"/>
  <c r="E80" i="13"/>
  <c r="E250" i="13"/>
  <c r="E2445" i="13"/>
  <c r="E170" i="13"/>
  <c r="E2065" i="13"/>
  <c r="E108" i="13"/>
  <c r="E87" i="13"/>
  <c r="E47" i="13"/>
  <c r="E41" i="13"/>
  <c r="E2409" i="13"/>
  <c r="E2062" i="13"/>
  <c r="E77" i="13"/>
  <c r="E320" i="13"/>
  <c r="E2067" i="13"/>
  <c r="E67" i="13"/>
  <c r="E50" i="13"/>
  <c r="E300" i="13"/>
  <c r="E86" i="13"/>
  <c r="E260" i="13"/>
  <c r="E76" i="13"/>
  <c r="E299" i="13"/>
  <c r="E2494" i="13"/>
  <c r="E331" i="13"/>
  <c r="E327" i="13"/>
  <c r="E66" i="13"/>
  <c r="E318" i="13"/>
  <c r="E59" i="13"/>
  <c r="E306" i="13"/>
  <c r="E105" i="13"/>
  <c r="E232" i="13"/>
  <c r="E275" i="13"/>
  <c r="E89" i="13"/>
  <c r="E90" i="13"/>
  <c r="E91" i="13"/>
  <c r="E92" i="13"/>
  <c r="E94" i="13"/>
  <c r="E70" i="13"/>
  <c r="E60" i="13"/>
  <c r="E62" i="13"/>
  <c r="E63" i="13"/>
  <c r="E69" i="13"/>
  <c r="E72" i="13"/>
  <c r="E73" i="13"/>
  <c r="E266" i="13"/>
  <c r="E52" i="13"/>
  <c r="E257" i="13"/>
  <c r="E332" i="13"/>
  <c r="E297" i="13"/>
  <c r="E236" i="13"/>
  <c r="E273" i="13"/>
  <c r="E282" i="13"/>
  <c r="E286" i="13"/>
  <c r="E295" i="13"/>
  <c r="E314" i="13"/>
  <c r="E313" i="13"/>
  <c r="E308" i="13"/>
  <c r="E265" i="13"/>
  <c r="E272" i="13"/>
  <c r="E328" i="13"/>
  <c r="E315" i="13"/>
  <c r="E329" i="13"/>
  <c r="E322" i="13"/>
  <c r="E2311" i="13"/>
  <c r="E2310" i="13"/>
  <c r="E37" i="13"/>
  <c r="E2304" i="13"/>
  <c r="E35" i="13"/>
  <c r="E34" i="13"/>
  <c r="E33" i="13"/>
  <c r="E68" i="13"/>
  <c r="E2353" i="13"/>
  <c r="E53" i="13"/>
  <c r="E2379" i="13"/>
  <c r="E28" i="13"/>
  <c r="E27" i="13"/>
  <c r="E26" i="13"/>
  <c r="E88" i="13"/>
  <c r="E24" i="13"/>
  <c r="E23" i="13"/>
  <c r="E22" i="13"/>
  <c r="E104" i="13"/>
  <c r="E20" i="13"/>
  <c r="E19" i="13"/>
  <c r="E18" i="13"/>
  <c r="E17" i="13"/>
  <c r="E16" i="13"/>
  <c r="E15" i="13"/>
  <c r="E14" i="13"/>
  <c r="E13" i="13"/>
  <c r="E12" i="13"/>
  <c r="E2066" i="13"/>
  <c r="E2309" i="13"/>
  <c r="E9" i="13"/>
  <c r="E8" i="13"/>
  <c r="E7" i="13"/>
  <c r="E6" i="13"/>
  <c r="E5" i="13"/>
  <c r="E4" i="13"/>
  <c r="E3" i="13"/>
  <c r="E2" i="13"/>
  <c r="B2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102" i="13"/>
  <c r="B79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311" i="13"/>
  <c r="B324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46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110" i="13"/>
  <c r="B163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737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26" i="13"/>
  <c r="B206" i="13"/>
  <c r="B2735" i="13"/>
  <c r="B2308" i="13"/>
  <c r="B2307" i="13"/>
  <c r="B2306" i="13"/>
  <c r="B2305" i="13"/>
  <c r="B273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100" i="13"/>
  <c r="B11" i="13"/>
  <c r="B107" i="13"/>
  <c r="B169" i="13"/>
  <c r="B2060" i="13"/>
  <c r="B338" i="13"/>
  <c r="B2732" i="13"/>
  <c r="B2495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800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1713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94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85" i="13"/>
  <c r="B337" i="13"/>
  <c r="B336" i="13"/>
  <c r="B96" i="13"/>
  <c r="B334" i="13"/>
  <c r="B333" i="13"/>
  <c r="B2063" i="13"/>
  <c r="B25" i="13"/>
  <c r="B330" i="13"/>
  <c r="B49" i="13"/>
  <c r="B21" i="13"/>
  <c r="B57" i="13"/>
  <c r="B326" i="13"/>
  <c r="B325" i="13"/>
  <c r="B2064" i="13"/>
  <c r="B323" i="13"/>
  <c r="B78" i="13"/>
  <c r="B321" i="13"/>
  <c r="B74" i="13"/>
  <c r="B319" i="13"/>
  <c r="B58" i="13"/>
  <c r="B317" i="13"/>
  <c r="B316" i="13"/>
  <c r="B175" i="13"/>
  <c r="B48" i="13"/>
  <c r="B45" i="13"/>
  <c r="B312" i="13"/>
  <c r="B40" i="13"/>
  <c r="B310" i="13"/>
  <c r="B309" i="13"/>
  <c r="B36" i="13"/>
  <c r="B307" i="13"/>
  <c r="B30" i="13"/>
  <c r="B305" i="13"/>
  <c r="B304" i="13"/>
  <c r="B303" i="13"/>
  <c r="B302" i="13"/>
  <c r="B301" i="13"/>
  <c r="B84" i="13"/>
  <c r="B83" i="13"/>
  <c r="B298" i="13"/>
  <c r="B54" i="13"/>
  <c r="B296" i="13"/>
  <c r="B99" i="13"/>
  <c r="B294" i="13"/>
  <c r="B293" i="13"/>
  <c r="B292" i="13"/>
  <c r="B291" i="13"/>
  <c r="B290" i="13"/>
  <c r="B289" i="13"/>
  <c r="B288" i="13"/>
  <c r="B287" i="13"/>
  <c r="B64" i="13"/>
  <c r="B285" i="13"/>
  <c r="B284" i="13"/>
  <c r="B283" i="13"/>
  <c r="B42" i="13"/>
  <c r="B281" i="13"/>
  <c r="B280" i="13"/>
  <c r="B279" i="13"/>
  <c r="B278" i="13"/>
  <c r="B277" i="13"/>
  <c r="B276" i="13"/>
  <c r="B65" i="13"/>
  <c r="B274" i="13"/>
  <c r="B166" i="13"/>
  <c r="B101" i="13"/>
  <c r="B271" i="13"/>
  <c r="B270" i="13"/>
  <c r="B269" i="13"/>
  <c r="B268" i="13"/>
  <c r="B267" i="13"/>
  <c r="B38" i="13"/>
  <c r="B75" i="13"/>
  <c r="B264" i="13"/>
  <c r="B263" i="13"/>
  <c r="B262" i="13"/>
  <c r="B261" i="13"/>
  <c r="B56" i="13"/>
  <c r="B259" i="13"/>
  <c r="B258" i="13"/>
  <c r="B51" i="13"/>
  <c r="B256" i="13"/>
  <c r="B255" i="13"/>
  <c r="B254" i="13"/>
  <c r="B253" i="13"/>
  <c r="B252" i="13"/>
  <c r="B251" i="13"/>
  <c r="B2739" i="13"/>
  <c r="B249" i="13"/>
  <c r="B248" i="13"/>
  <c r="B247" i="13"/>
  <c r="B246" i="13"/>
  <c r="B245" i="13"/>
  <c r="B243" i="13"/>
  <c r="B242" i="13"/>
  <c r="B241" i="13"/>
  <c r="B240" i="13"/>
  <c r="B239" i="13"/>
  <c r="B238" i="13"/>
  <c r="B237" i="13"/>
  <c r="B32" i="13"/>
  <c r="B235" i="13"/>
  <c r="B234" i="13"/>
  <c r="B233" i="13"/>
  <c r="B2738" i="13"/>
  <c r="B231" i="13"/>
  <c r="B230" i="13"/>
  <c r="B229" i="13"/>
  <c r="B2740" i="13"/>
  <c r="B227" i="13"/>
  <c r="B165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61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97" i="13"/>
  <c r="B181" i="13"/>
  <c r="B180" i="13"/>
  <c r="B179" i="13"/>
  <c r="B178" i="13"/>
  <c r="B177" i="13"/>
  <c r="B176" i="13"/>
  <c r="B95" i="13"/>
  <c r="B174" i="13"/>
  <c r="B173" i="13"/>
  <c r="B172" i="13"/>
  <c r="B171" i="13"/>
  <c r="B93" i="13"/>
  <c r="B98" i="13"/>
  <c r="B71" i="13"/>
  <c r="B164" i="13"/>
  <c r="B167" i="13"/>
  <c r="B182" i="13"/>
  <c r="B109" i="13"/>
  <c r="B10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5" i="13"/>
  <c r="B114" i="13"/>
  <c r="B113" i="13"/>
  <c r="B112" i="13"/>
  <c r="B111" i="13"/>
  <c r="B43" i="13"/>
  <c r="B31" i="13"/>
  <c r="B46" i="13"/>
  <c r="B39" i="13"/>
  <c r="B44" i="13"/>
  <c r="B29" i="13"/>
  <c r="B82" i="13"/>
  <c r="B2380" i="13"/>
  <c r="B81" i="13"/>
  <c r="B80" i="13"/>
  <c r="B250" i="13"/>
  <c r="B2445" i="13"/>
  <c r="B170" i="13"/>
  <c r="B2065" i="13"/>
  <c r="B108" i="13"/>
  <c r="B87" i="13"/>
  <c r="B47" i="13"/>
  <c r="B41" i="13"/>
  <c r="B2409" i="13"/>
  <c r="B2062" i="13"/>
  <c r="B77" i="13"/>
  <c r="B320" i="13"/>
  <c r="B2067" i="13"/>
  <c r="B67" i="13"/>
  <c r="B50" i="13"/>
  <c r="B300" i="13"/>
  <c r="B86" i="13"/>
  <c r="B260" i="13"/>
  <c r="B76" i="13"/>
  <c r="B299" i="13"/>
  <c r="B2494" i="13"/>
  <c r="B331" i="13"/>
  <c r="B327" i="13"/>
  <c r="B66" i="13"/>
  <c r="B318" i="13"/>
  <c r="B59" i="13"/>
  <c r="B306" i="13"/>
  <c r="B105" i="13"/>
  <c r="B232" i="13"/>
  <c r="B89" i="13"/>
  <c r="B90" i="13"/>
  <c r="B91" i="13"/>
  <c r="B92" i="13"/>
  <c r="B94" i="13"/>
  <c r="B70" i="13"/>
  <c r="B60" i="13"/>
  <c r="B62" i="13"/>
  <c r="B63" i="13"/>
  <c r="B69" i="13"/>
  <c r="B72" i="13"/>
  <c r="B73" i="13"/>
  <c r="B266" i="13"/>
  <c r="B52" i="13"/>
  <c r="B257" i="13"/>
  <c r="B332" i="13"/>
  <c r="B297" i="13"/>
  <c r="B236" i="13"/>
  <c r="B273" i="13"/>
  <c r="B282" i="13"/>
  <c r="B286" i="13"/>
  <c r="B295" i="13"/>
  <c r="B314" i="13"/>
  <c r="B313" i="13"/>
  <c r="B308" i="13"/>
  <c r="B265" i="13"/>
  <c r="B272" i="13"/>
  <c r="B328" i="13"/>
  <c r="B315" i="13"/>
  <c r="B329" i="13"/>
  <c r="B322" i="13"/>
  <c r="B2311" i="13"/>
  <c r="B2310" i="13"/>
  <c r="B37" i="13"/>
  <c r="B2304" i="13"/>
  <c r="B35" i="13"/>
  <c r="B34" i="13"/>
  <c r="B33" i="13"/>
  <c r="B68" i="13"/>
  <c r="B2353" i="13"/>
  <c r="B53" i="13"/>
  <c r="B2379" i="13"/>
  <c r="B28" i="13"/>
  <c r="B27" i="13"/>
  <c r="B26" i="13"/>
  <c r="B88" i="13"/>
  <c r="B24" i="13"/>
  <c r="B23" i="13"/>
  <c r="B22" i="13"/>
  <c r="B104" i="13"/>
  <c r="B20" i="13"/>
  <c r="B19" i="13"/>
  <c r="B18" i="13"/>
  <c r="B17" i="13"/>
  <c r="B16" i="13"/>
  <c r="B15" i="13"/>
  <c r="B14" i="13"/>
  <c r="B13" i="13"/>
  <c r="B12" i="13"/>
  <c r="B2066" i="13"/>
  <c r="B2309" i="13"/>
  <c r="B9" i="13"/>
  <c r="B8" i="13"/>
  <c r="B7" i="13"/>
  <c r="B6" i="13"/>
  <c r="B5" i="13"/>
  <c r="B4" i="13"/>
  <c r="B3" i="13"/>
  <c r="D145" i="9"/>
  <c r="O145" i="9" s="1"/>
  <c r="D144" i="9"/>
  <c r="O144" i="9" s="1"/>
  <c r="O146" i="9"/>
  <c r="P146" i="9"/>
  <c r="O143" i="9"/>
  <c r="P143" i="9"/>
  <c r="D138" i="9"/>
  <c r="O138" i="9" s="1"/>
  <c r="D137" i="9"/>
  <c r="O137" i="9" s="1"/>
  <c r="D136" i="9"/>
  <c r="P136" i="9" s="1"/>
  <c r="D135" i="9"/>
  <c r="P135" i="9" s="1"/>
  <c r="O142" i="9"/>
  <c r="P142" i="9"/>
  <c r="O141" i="9"/>
  <c r="P141" i="9"/>
  <c r="O140" i="9"/>
  <c r="P140" i="9"/>
  <c r="O139" i="9"/>
  <c r="P139" i="9"/>
  <c r="O136" i="9"/>
  <c r="O135" i="9"/>
  <c r="P122" i="9"/>
  <c r="D130" i="9"/>
  <c r="D123" i="9"/>
  <c r="P123" i="9" s="1"/>
  <c r="D122" i="9"/>
  <c r="O122" i="9" s="1"/>
  <c r="D121" i="9"/>
  <c r="P121" i="9" s="1"/>
  <c r="D120" i="9"/>
  <c r="O120" i="9" s="1"/>
  <c r="D119" i="9"/>
  <c r="O121" i="9"/>
  <c r="O124" i="9"/>
  <c r="O125" i="9"/>
  <c r="O126" i="9"/>
  <c r="O127" i="9"/>
  <c r="O128" i="9"/>
  <c r="O129" i="9"/>
  <c r="O130" i="9"/>
  <c r="O131" i="9"/>
  <c r="O132" i="9"/>
  <c r="O133" i="9"/>
  <c r="O134" i="9"/>
  <c r="P120" i="9"/>
  <c r="P124" i="9"/>
  <c r="P125" i="9"/>
  <c r="P126" i="9"/>
  <c r="P127" i="9"/>
  <c r="P128" i="9"/>
  <c r="P129" i="9"/>
  <c r="P130" i="9"/>
  <c r="P131" i="9"/>
  <c r="P132" i="9"/>
  <c r="P133" i="9"/>
  <c r="P134" i="9"/>
  <c r="O119" i="9"/>
  <c r="P119" i="9"/>
  <c r="O118" i="9"/>
  <c r="P118" i="9"/>
  <c r="O117" i="9"/>
  <c r="P117" i="9"/>
  <c r="O116" i="9"/>
  <c r="P116" i="9"/>
  <c r="O115" i="9"/>
  <c r="P115" i="9"/>
  <c r="O41" i="9"/>
  <c r="P41" i="9"/>
  <c r="O114" i="9"/>
  <c r="P114" i="9"/>
  <c r="O113" i="9"/>
  <c r="P113" i="9"/>
  <c r="O112" i="9"/>
  <c r="P112" i="9"/>
  <c r="O111" i="9"/>
  <c r="P111" i="9"/>
  <c r="O110" i="9"/>
  <c r="P110" i="9"/>
  <c r="O109" i="9"/>
  <c r="P109" i="9"/>
  <c r="O108" i="9"/>
  <c r="P108" i="9"/>
  <c r="O107" i="9"/>
  <c r="P107" i="9"/>
  <c r="O106" i="9"/>
  <c r="P106" i="9"/>
  <c r="O105" i="9"/>
  <c r="P105" i="9"/>
  <c r="O104" i="9"/>
  <c r="P104" i="9"/>
  <c r="O103" i="9"/>
  <c r="P103" i="9"/>
  <c r="O102" i="9"/>
  <c r="P102" i="9"/>
  <c r="O101" i="9"/>
  <c r="P101" i="9"/>
  <c r="E110" i="1"/>
  <c r="C110" i="1"/>
  <c r="C115" i="1"/>
  <c r="D110" i="1" s="1"/>
  <c r="C114" i="1"/>
  <c r="E109" i="1" s="1"/>
  <c r="D109" i="1"/>
  <c r="C109" i="1"/>
  <c r="E108" i="1"/>
  <c r="C108" i="1"/>
  <c r="D108" i="1"/>
  <c r="O100" i="9"/>
  <c r="P100" i="9"/>
  <c r="O99" i="9"/>
  <c r="P99" i="9"/>
  <c r="O98" i="9"/>
  <c r="P98" i="9"/>
  <c r="O97" i="9"/>
  <c r="P97" i="9"/>
  <c r="O96" i="9"/>
  <c r="P96" i="9"/>
  <c r="O95" i="9"/>
  <c r="P95" i="9"/>
  <c r="G2560" i="13"/>
  <c r="G2559" i="13"/>
  <c r="G2558" i="13"/>
  <c r="G2557" i="13"/>
  <c r="G2556" i="13"/>
  <c r="G2555" i="13"/>
  <c r="G2554" i="13"/>
  <c r="G2553" i="13"/>
  <c r="G2552" i="13"/>
  <c r="G2551" i="13"/>
  <c r="G2550" i="13"/>
  <c r="G2549" i="13"/>
  <c r="G2548" i="13"/>
  <c r="G2547" i="13"/>
  <c r="G2546" i="13"/>
  <c r="G2545" i="13"/>
  <c r="G2544" i="13"/>
  <c r="G2543" i="13"/>
  <c r="G2542" i="13"/>
  <c r="G2541" i="13"/>
  <c r="G2540" i="13"/>
  <c r="G2539" i="13"/>
  <c r="G2538" i="13"/>
  <c r="G2537" i="13"/>
  <c r="G2536" i="13"/>
  <c r="G2535" i="13"/>
  <c r="G2534" i="13"/>
  <c r="G2533" i="13"/>
  <c r="G2532" i="13"/>
  <c r="G2531" i="13"/>
  <c r="G2530" i="13"/>
  <c r="G2529" i="13"/>
  <c r="G2528" i="13"/>
  <c r="G2527" i="13"/>
  <c r="G2526" i="13"/>
  <c r="G2525" i="13"/>
  <c r="G2524" i="13"/>
  <c r="G2523" i="13"/>
  <c r="G2522" i="13"/>
  <c r="G2521" i="13"/>
  <c r="G707" i="13"/>
  <c r="G706" i="13"/>
  <c r="G705" i="13"/>
  <c r="G704" i="13"/>
  <c r="G703" i="13"/>
  <c r="G2515" i="13"/>
  <c r="G2514" i="13"/>
  <c r="G2513" i="13"/>
  <c r="G2512" i="13"/>
  <c r="G2511" i="13"/>
  <c r="G2203" i="13"/>
  <c r="G1727" i="13"/>
  <c r="G624" i="13"/>
  <c r="G1701" i="13"/>
  <c r="G2506" i="13"/>
  <c r="G2505" i="13"/>
  <c r="G2504" i="13"/>
  <c r="G2503" i="13"/>
  <c r="G658" i="13"/>
  <c r="G2501" i="13"/>
  <c r="G2500" i="13"/>
  <c r="G2499" i="13"/>
  <c r="G2498" i="13"/>
  <c r="G776" i="13"/>
  <c r="G2496" i="13"/>
  <c r="G102" i="13"/>
  <c r="G79" i="13"/>
  <c r="G2484" i="13"/>
  <c r="G2483" i="13"/>
  <c r="G1474" i="13"/>
  <c r="G726" i="13"/>
  <c r="G725" i="13"/>
  <c r="G724" i="13"/>
  <c r="G723" i="13"/>
  <c r="G722" i="13"/>
  <c r="G721" i="13"/>
  <c r="G720" i="13"/>
  <c r="G731" i="13"/>
  <c r="G730" i="13"/>
  <c r="G729" i="13"/>
  <c r="G2480" i="13"/>
  <c r="G2479" i="13"/>
  <c r="G2478" i="13"/>
  <c r="G2477" i="13"/>
  <c r="G2476" i="13"/>
  <c r="G2475" i="13"/>
  <c r="G2474" i="13"/>
  <c r="G651" i="13"/>
  <c r="G2472" i="13"/>
  <c r="G2471" i="13"/>
  <c r="G2470" i="13"/>
  <c r="G2469" i="13"/>
  <c r="G2468" i="13"/>
  <c r="G2467" i="13"/>
  <c r="G2466" i="13"/>
  <c r="G2465" i="13"/>
  <c r="G2464" i="13"/>
  <c r="G2463" i="13"/>
  <c r="G2462" i="13"/>
  <c r="G2461" i="13"/>
  <c r="G2460" i="13"/>
  <c r="G2459" i="13"/>
  <c r="G2458" i="13"/>
  <c r="G2457" i="13"/>
  <c r="G2456" i="13"/>
  <c r="G2455" i="13"/>
  <c r="G2454" i="13"/>
  <c r="G2453" i="13"/>
  <c r="G2452" i="13"/>
  <c r="G2451" i="13"/>
  <c r="G2450" i="13"/>
  <c r="G2449" i="13"/>
  <c r="G728" i="13"/>
  <c r="G727" i="13"/>
  <c r="G311" i="13"/>
  <c r="G324" i="13"/>
  <c r="G2444" i="13"/>
  <c r="G2486" i="13"/>
  <c r="G775" i="13"/>
  <c r="G774" i="13"/>
  <c r="G2440" i="13"/>
  <c r="G2439" i="13"/>
  <c r="G2438" i="13"/>
  <c r="G2437" i="13"/>
  <c r="G2436" i="13"/>
  <c r="G2435" i="13"/>
  <c r="G2434" i="13"/>
  <c r="G2433" i="13"/>
  <c r="G2432" i="13"/>
  <c r="G2431" i="13"/>
  <c r="G2430" i="13"/>
  <c r="G2429" i="13"/>
  <c r="G2428" i="13"/>
  <c r="G2427" i="13"/>
  <c r="G2426" i="13"/>
  <c r="G2425" i="13"/>
  <c r="G2424" i="13"/>
  <c r="G2423" i="13"/>
  <c r="G2422" i="13"/>
  <c r="G2421" i="13"/>
  <c r="G2420" i="13"/>
  <c r="G622" i="13"/>
  <c r="G1754" i="13"/>
  <c r="G2417" i="13"/>
  <c r="G2416" i="13"/>
  <c r="G2415" i="13"/>
  <c r="G2414" i="13"/>
  <c r="G2413" i="13"/>
  <c r="G2412" i="13"/>
  <c r="G2411" i="13"/>
  <c r="G2410" i="13"/>
  <c r="G2446" i="13"/>
  <c r="G2408" i="13"/>
  <c r="G2407" i="13"/>
  <c r="G2406" i="13"/>
  <c r="G2405" i="13"/>
  <c r="G2404" i="13"/>
  <c r="G2403" i="13"/>
  <c r="G2402" i="13"/>
  <c r="G2401" i="13"/>
  <c r="G2400" i="13"/>
  <c r="G2419" i="13"/>
  <c r="G2418" i="13"/>
  <c r="G2399" i="13"/>
  <c r="G2396" i="13"/>
  <c r="G2395" i="13"/>
  <c r="G2394" i="13"/>
  <c r="G2393" i="13"/>
  <c r="G2392" i="13"/>
  <c r="G2391" i="13"/>
  <c r="G2390" i="13"/>
  <c r="G2389" i="13"/>
  <c r="G2388" i="13"/>
  <c r="G2387" i="13"/>
  <c r="G2386" i="13"/>
  <c r="G2385" i="13"/>
  <c r="G2384" i="13"/>
  <c r="G2383" i="13"/>
  <c r="G1385" i="13"/>
  <c r="G2485" i="13"/>
  <c r="G110" i="13"/>
  <c r="G163" i="13"/>
  <c r="G2378" i="13"/>
  <c r="G2377" i="13"/>
  <c r="G2376" i="13"/>
  <c r="G2375" i="13"/>
  <c r="G2520" i="13"/>
  <c r="G2519" i="13"/>
  <c r="G2518" i="13"/>
  <c r="G1467" i="13"/>
  <c r="G694" i="13"/>
  <c r="G773" i="13"/>
  <c r="G772" i="13"/>
  <c r="G771" i="13"/>
  <c r="G770" i="13"/>
  <c r="G788" i="13"/>
  <c r="G2441" i="13"/>
  <c r="G2382" i="13"/>
  <c r="G2381" i="13"/>
  <c r="G2374" i="13"/>
  <c r="G2373" i="13"/>
  <c r="G2372" i="13"/>
  <c r="G2371" i="13"/>
  <c r="G769" i="13"/>
  <c r="G768" i="13"/>
  <c r="G767" i="13"/>
  <c r="G766" i="13"/>
  <c r="G2737" i="13"/>
  <c r="G2517" i="13"/>
  <c r="G2351" i="13"/>
  <c r="G2350" i="13"/>
  <c r="G2349" i="13"/>
  <c r="G2348" i="13"/>
  <c r="G2347" i="13"/>
  <c r="G2346" i="13"/>
  <c r="G2345" i="13"/>
  <c r="G2344" i="13"/>
  <c r="G2343" i="13"/>
  <c r="G2342" i="13"/>
  <c r="G2341" i="13"/>
  <c r="G2340" i="13"/>
  <c r="G2339" i="13"/>
  <c r="G2338" i="13"/>
  <c r="G2337" i="13"/>
  <c r="G2336" i="13"/>
  <c r="G2335" i="13"/>
  <c r="G2334" i="13"/>
  <c r="G2333" i="13"/>
  <c r="G2332" i="13"/>
  <c r="G2331" i="13"/>
  <c r="G2330" i="13"/>
  <c r="G2329" i="13"/>
  <c r="G2328" i="13"/>
  <c r="G2327" i="13"/>
  <c r="G2326" i="13"/>
  <c r="G2325" i="13"/>
  <c r="G2324" i="13"/>
  <c r="G2323" i="13"/>
  <c r="G2322" i="13"/>
  <c r="G2321" i="13"/>
  <c r="G2320" i="13"/>
  <c r="G2319" i="13"/>
  <c r="G2318" i="13"/>
  <c r="G2317" i="13"/>
  <c r="G2316" i="13"/>
  <c r="G2315" i="13"/>
  <c r="G2314" i="13"/>
  <c r="G2313" i="13"/>
  <c r="G2312" i="13"/>
  <c r="G226" i="13"/>
  <c r="G206" i="13"/>
  <c r="G2735" i="13"/>
  <c r="G2308" i="13"/>
  <c r="G2307" i="13"/>
  <c r="G2306" i="13"/>
  <c r="G2305" i="13"/>
  <c r="G2734" i="13"/>
  <c r="G2303" i="13"/>
  <c r="G2302" i="13"/>
  <c r="G2301" i="13"/>
  <c r="G2300" i="13"/>
  <c r="G2299" i="13"/>
  <c r="G2298" i="13"/>
  <c r="G2297" i="13"/>
  <c r="G2296" i="13"/>
  <c r="G2295" i="13"/>
  <c r="G2294" i="13"/>
  <c r="G2293" i="13"/>
  <c r="G2292" i="13"/>
  <c r="G2291" i="13"/>
  <c r="G2290" i="13"/>
  <c r="G2289" i="13"/>
  <c r="G2288" i="13"/>
  <c r="G2287" i="13"/>
  <c r="G2286" i="13"/>
  <c r="G2285" i="13"/>
  <c r="G2284" i="13"/>
  <c r="G2283" i="13"/>
  <c r="G2282" i="13"/>
  <c r="G2281" i="13"/>
  <c r="G2280" i="13"/>
  <c r="G2279" i="13"/>
  <c r="G2278" i="13"/>
  <c r="G2277" i="13"/>
  <c r="G2276" i="13"/>
  <c r="G2275" i="13"/>
  <c r="G2274" i="13"/>
  <c r="G2273" i="13"/>
  <c r="G2272" i="13"/>
  <c r="G2271" i="13"/>
  <c r="G2270" i="13"/>
  <c r="G2269" i="13"/>
  <c r="G2268" i="13"/>
  <c r="G2267" i="13"/>
  <c r="G2266" i="13"/>
  <c r="G2265" i="13"/>
  <c r="G2264" i="13"/>
  <c r="G2263" i="13"/>
  <c r="G2262" i="13"/>
  <c r="G2261" i="13"/>
  <c r="G2260" i="13"/>
  <c r="G2259" i="13"/>
  <c r="G2258" i="13"/>
  <c r="G2257" i="13"/>
  <c r="G2256" i="13"/>
  <c r="G2255" i="13"/>
  <c r="G2254" i="13"/>
  <c r="G2253" i="13"/>
  <c r="G2252" i="13"/>
  <c r="G2251" i="13"/>
  <c r="G2250" i="13"/>
  <c r="G2249" i="13"/>
  <c r="G2248" i="13"/>
  <c r="G2247" i="13"/>
  <c r="G2246" i="13"/>
  <c r="G2245" i="13"/>
  <c r="G2244" i="13"/>
  <c r="G2243" i="13"/>
  <c r="G2242" i="13"/>
  <c r="G2241" i="13"/>
  <c r="G2240" i="13"/>
  <c r="G2239" i="13"/>
  <c r="G2238" i="13"/>
  <c r="G2237" i="13"/>
  <c r="G2236" i="13"/>
  <c r="G2235" i="13"/>
  <c r="G2234" i="13"/>
  <c r="G2233" i="13"/>
  <c r="G2232" i="13"/>
  <c r="G2231" i="13"/>
  <c r="G2230" i="13"/>
  <c r="G2229" i="13"/>
  <c r="G2228" i="13"/>
  <c r="G2227" i="13"/>
  <c r="G2226" i="13"/>
  <c r="G2225" i="13"/>
  <c r="G2224" i="13"/>
  <c r="G2223" i="13"/>
  <c r="G2222" i="13"/>
  <c r="G2221" i="13"/>
  <c r="G2220" i="13"/>
  <c r="G2219" i="13"/>
  <c r="G2218" i="13"/>
  <c r="G2217" i="13"/>
  <c r="G2216" i="13"/>
  <c r="G2215" i="13"/>
  <c r="G2214" i="13"/>
  <c r="G2213" i="13"/>
  <c r="G2212" i="13"/>
  <c r="G2211" i="13"/>
  <c r="G2210" i="13"/>
  <c r="G2209" i="13"/>
  <c r="G646" i="13"/>
  <c r="G644" i="13"/>
  <c r="G609" i="13"/>
  <c r="G648" i="13"/>
  <c r="G662" i="13"/>
  <c r="G674" i="13"/>
  <c r="G1775" i="13"/>
  <c r="G1737" i="13"/>
  <c r="G2200" i="13"/>
  <c r="G2199" i="13"/>
  <c r="G2198" i="13"/>
  <c r="G2197" i="13"/>
  <c r="G2196" i="13"/>
  <c r="G2195" i="13"/>
  <c r="G2194" i="13"/>
  <c r="G2193" i="13"/>
  <c r="G2192" i="13"/>
  <c r="G2191" i="13"/>
  <c r="G2190" i="13"/>
  <c r="G2189" i="13"/>
  <c r="G2188" i="13"/>
  <c r="G2187" i="13"/>
  <c r="G2186" i="13"/>
  <c r="G2185" i="13"/>
  <c r="G2184" i="13"/>
  <c r="G2183" i="13"/>
  <c r="G2182" i="13"/>
  <c r="G2181" i="13"/>
  <c r="G2180" i="13"/>
  <c r="G2179" i="13"/>
  <c r="G2178" i="13"/>
  <c r="G2177" i="13"/>
  <c r="G2176" i="13"/>
  <c r="G2175" i="13"/>
  <c r="G2174" i="13"/>
  <c r="G2173" i="13"/>
  <c r="G2172" i="13"/>
  <c r="G2171" i="13"/>
  <c r="G2170" i="13"/>
  <c r="G2169" i="13"/>
  <c r="G2168" i="13"/>
  <c r="G2167" i="13"/>
  <c r="G2166" i="13"/>
  <c r="G2165" i="13"/>
  <c r="G2164" i="13"/>
  <c r="G2163" i="13"/>
  <c r="G2162" i="13"/>
  <c r="G2161" i="13"/>
  <c r="G2160" i="13"/>
  <c r="G2159" i="13"/>
  <c r="G2158" i="13"/>
  <c r="G2157" i="13"/>
  <c r="G2156" i="13"/>
  <c r="G2155" i="13"/>
  <c r="G2154" i="13"/>
  <c r="G2153" i="13"/>
  <c r="G2152" i="13"/>
  <c r="G2151" i="13"/>
  <c r="G2150" i="13"/>
  <c r="G2149" i="13"/>
  <c r="G2148" i="13"/>
  <c r="G2147" i="13"/>
  <c r="G2146" i="13"/>
  <c r="G2145" i="13"/>
  <c r="G2144" i="13"/>
  <c r="G2143" i="13"/>
  <c r="G2142" i="13"/>
  <c r="G2141" i="13"/>
  <c r="G2140" i="13"/>
  <c r="G2139" i="13"/>
  <c r="G2138" i="13"/>
  <c r="G2137" i="13"/>
  <c r="G2136" i="13"/>
  <c r="G2135" i="13"/>
  <c r="G2134" i="13"/>
  <c r="G2133" i="13"/>
  <c r="G2132" i="13"/>
  <c r="G2131" i="13"/>
  <c r="G2130" i="13"/>
  <c r="G2129" i="13"/>
  <c r="G2128" i="13"/>
  <c r="G2127" i="13"/>
  <c r="G2126" i="13"/>
  <c r="G2125" i="13"/>
  <c r="G2124" i="13"/>
  <c r="G2123" i="13"/>
  <c r="G2122" i="13"/>
  <c r="G2121" i="13"/>
  <c r="G2120" i="13"/>
  <c r="G2119" i="13"/>
  <c r="G2118" i="13"/>
  <c r="G2117" i="13"/>
  <c r="G2116" i="13"/>
  <c r="G2115" i="13"/>
  <c r="G2114" i="13"/>
  <c r="G2113" i="13"/>
  <c r="G2112" i="13"/>
  <c r="G2111" i="13"/>
  <c r="G2110" i="13"/>
  <c r="G2109" i="13"/>
  <c r="G2108" i="13"/>
  <c r="G2107" i="13"/>
  <c r="G2106" i="13"/>
  <c r="G2105" i="13"/>
  <c r="G2104" i="13"/>
  <c r="G2103" i="13"/>
  <c r="G2102" i="13"/>
  <c r="G2101" i="13"/>
  <c r="G2100" i="13"/>
  <c r="G2099" i="13"/>
  <c r="G2098" i="13"/>
  <c r="G2097" i="13"/>
  <c r="G2096" i="13"/>
  <c r="G2095" i="13"/>
  <c r="G2094" i="13"/>
  <c r="G2093" i="13"/>
  <c r="G2092" i="13"/>
  <c r="G2091" i="13"/>
  <c r="G2090" i="13"/>
  <c r="G2089" i="13"/>
  <c r="G2088" i="13"/>
  <c r="G2087" i="13"/>
  <c r="G2086" i="13"/>
  <c r="G2085" i="13"/>
  <c r="G2084" i="13"/>
  <c r="G2083" i="13"/>
  <c r="G2082" i="13"/>
  <c r="G2081" i="13"/>
  <c r="G2080" i="13"/>
  <c r="G2079" i="13"/>
  <c r="G2078" i="13"/>
  <c r="G2077" i="13"/>
  <c r="G2076" i="13"/>
  <c r="G2075" i="13"/>
  <c r="G2074" i="13"/>
  <c r="G748" i="13"/>
  <c r="G712" i="13"/>
  <c r="G2516" i="13"/>
  <c r="G711" i="13"/>
  <c r="G710" i="13"/>
  <c r="G2068" i="13"/>
  <c r="G100" i="13"/>
  <c r="G11" i="13"/>
  <c r="G107" i="13"/>
  <c r="G169" i="13"/>
  <c r="G2060" i="13"/>
  <c r="G338" i="13"/>
  <c r="G2732" i="13"/>
  <c r="G2495" i="13"/>
  <c r="G1710" i="13"/>
  <c r="G1766" i="13"/>
  <c r="G1765" i="13"/>
  <c r="G1715" i="13"/>
  <c r="G2055" i="13"/>
  <c r="G2054" i="13"/>
  <c r="G2053" i="13"/>
  <c r="G2052" i="13"/>
  <c r="G2051" i="13"/>
  <c r="G2050" i="13"/>
  <c r="G2049" i="13"/>
  <c r="G2048" i="13"/>
  <c r="G2047" i="13"/>
  <c r="G2046" i="13"/>
  <c r="G2045" i="13"/>
  <c r="G2044" i="13"/>
  <c r="G2043" i="13"/>
  <c r="G2042" i="13"/>
  <c r="G2041" i="13"/>
  <c r="G2040" i="13"/>
  <c r="G2039" i="13"/>
  <c r="G2038" i="13"/>
  <c r="G2037" i="13"/>
  <c r="G2036" i="13"/>
  <c r="G2035" i="13"/>
  <c r="G2034" i="13"/>
  <c r="G1736" i="13"/>
  <c r="G1734" i="13"/>
  <c r="G673" i="13"/>
  <c r="G643" i="13"/>
  <c r="G645" i="13"/>
  <c r="G647" i="13"/>
  <c r="G661" i="13"/>
  <c r="G649" i="13"/>
  <c r="G2025" i="13"/>
  <c r="G2024" i="13"/>
  <c r="G2023" i="13"/>
  <c r="G2022" i="13"/>
  <c r="G2021" i="13"/>
  <c r="G2020" i="13"/>
  <c r="G1733" i="13"/>
  <c r="G620" i="13"/>
  <c r="G2017" i="13"/>
  <c r="G2028" i="13"/>
  <c r="G2015" i="13"/>
  <c r="G2014" i="13"/>
  <c r="G2013" i="13"/>
  <c r="G2012" i="13"/>
  <c r="G2011" i="13"/>
  <c r="G2010" i="13"/>
  <c r="G2009" i="13"/>
  <c r="G2008" i="13"/>
  <c r="G2007" i="13"/>
  <c r="G1732" i="13"/>
  <c r="G619" i="13"/>
  <c r="G2004" i="13"/>
  <c r="G2003" i="13"/>
  <c r="G2002" i="13"/>
  <c r="G2001" i="13"/>
  <c r="G2000" i="13"/>
  <c r="G1999" i="13"/>
  <c r="G1998" i="13"/>
  <c r="G1997" i="13"/>
  <c r="G1996" i="13"/>
  <c r="G1995" i="13"/>
  <c r="G1994" i="13"/>
  <c r="G1993" i="13"/>
  <c r="G1992" i="13"/>
  <c r="G1991" i="13"/>
  <c r="G1990" i="13"/>
  <c r="G1989" i="13"/>
  <c r="G1988" i="13"/>
  <c r="G1987" i="13"/>
  <c r="G1986" i="13"/>
  <c r="G1985" i="13"/>
  <c r="G1984" i="13"/>
  <c r="G1983" i="13"/>
  <c r="G1982" i="13"/>
  <c r="G1981" i="13"/>
  <c r="G1980" i="13"/>
  <c r="G1979" i="13"/>
  <c r="G1978" i="13"/>
  <c r="G1977" i="13"/>
  <c r="G1976" i="13"/>
  <c r="G1975" i="13"/>
  <c r="G1974" i="13"/>
  <c r="G1973" i="13"/>
  <c r="G1972" i="13"/>
  <c r="G1971" i="13"/>
  <c r="G1970" i="13"/>
  <c r="G1969" i="13"/>
  <c r="G1968" i="13"/>
  <c r="G1967" i="13"/>
  <c r="G1966" i="13"/>
  <c r="G1965" i="13"/>
  <c r="G1964" i="13"/>
  <c r="G1963" i="13"/>
  <c r="G1962" i="13"/>
  <c r="G1961" i="13"/>
  <c r="G1960" i="13"/>
  <c r="G1959" i="13"/>
  <c r="G1958" i="13"/>
  <c r="G1957" i="13"/>
  <c r="G1956" i="13"/>
  <c r="G1955" i="13"/>
  <c r="G1954" i="13"/>
  <c r="G1953" i="13"/>
  <c r="G1952" i="13"/>
  <c r="G1951" i="13"/>
  <c r="G1950" i="13"/>
  <c r="G1949" i="13"/>
  <c r="G1948" i="13"/>
  <c r="G1947" i="13"/>
  <c r="G1946" i="13"/>
  <c r="G1945" i="13"/>
  <c r="G1944" i="13"/>
  <c r="G1943" i="13"/>
  <c r="G1942" i="13"/>
  <c r="G1941" i="13"/>
  <c r="G1940" i="13"/>
  <c r="G1939" i="13"/>
  <c r="G1938" i="13"/>
  <c r="G1937" i="13"/>
  <c r="G1936" i="13"/>
  <c r="G1935" i="13"/>
  <c r="G1934" i="13"/>
  <c r="G1933" i="13"/>
  <c r="G1932" i="13"/>
  <c r="G1931" i="13"/>
  <c r="G1930" i="13"/>
  <c r="G1929" i="13"/>
  <c r="G1928" i="13"/>
  <c r="G1927" i="13"/>
  <c r="G1926" i="13"/>
  <c r="G1925" i="13"/>
  <c r="G1924" i="13"/>
  <c r="G1923" i="13"/>
  <c r="G1922" i="13"/>
  <c r="G1921" i="13"/>
  <c r="G1920" i="13"/>
  <c r="G1919" i="13"/>
  <c r="G1918" i="13"/>
  <c r="G1917" i="13"/>
  <c r="G1916" i="13"/>
  <c r="G1915" i="13"/>
  <c r="G1914" i="13"/>
  <c r="G1913" i="13"/>
  <c r="G1912" i="13"/>
  <c r="G1911" i="13"/>
  <c r="G1910" i="13"/>
  <c r="G1909" i="13"/>
  <c r="G1908" i="13"/>
  <c r="G1907" i="13"/>
  <c r="G1906" i="13"/>
  <c r="G1905" i="13"/>
  <c r="G1904" i="13"/>
  <c r="G1903" i="13"/>
  <c r="G1902" i="13"/>
  <c r="G1901" i="13"/>
  <c r="G1900" i="13"/>
  <c r="G1899" i="13"/>
  <c r="G1898" i="13"/>
  <c r="G1897" i="13"/>
  <c r="G1896" i="13"/>
  <c r="G1895" i="13"/>
  <c r="G1894" i="13"/>
  <c r="G1893" i="13"/>
  <c r="G1892" i="13"/>
  <c r="G1891" i="13"/>
  <c r="G1890" i="13"/>
  <c r="G1889" i="13"/>
  <c r="G1888" i="13"/>
  <c r="G1887" i="13"/>
  <c r="G1886" i="13"/>
  <c r="G1885" i="13"/>
  <c r="G1884" i="13"/>
  <c r="G1883" i="13"/>
  <c r="G1882" i="13"/>
  <c r="G1881" i="13"/>
  <c r="G1880" i="13"/>
  <c r="G1879" i="13"/>
  <c r="G1878" i="13"/>
  <c r="G1877" i="13"/>
  <c r="G1876" i="13"/>
  <c r="G1875" i="13"/>
  <c r="G1874" i="13"/>
  <c r="G1873" i="13"/>
  <c r="G1872" i="13"/>
  <c r="G1871" i="13"/>
  <c r="G1870" i="13"/>
  <c r="G1869" i="13"/>
  <c r="G1868" i="13"/>
  <c r="G1867" i="13"/>
  <c r="G1866" i="13"/>
  <c r="G1865" i="13"/>
  <c r="G1864" i="13"/>
  <c r="G1863" i="13"/>
  <c r="G1862" i="13"/>
  <c r="G1861" i="13"/>
  <c r="G1860" i="13"/>
  <c r="G1859" i="13"/>
  <c r="G1858" i="13"/>
  <c r="G1857" i="13"/>
  <c r="G1856" i="13"/>
  <c r="G1855" i="13"/>
  <c r="G1854" i="13"/>
  <c r="G1853" i="13"/>
  <c r="G1852" i="13"/>
  <c r="G1851" i="13"/>
  <c r="G1850" i="13"/>
  <c r="G1849" i="13"/>
  <c r="G1848" i="13"/>
  <c r="G1847" i="13"/>
  <c r="G1846" i="13"/>
  <c r="G1845" i="13"/>
  <c r="G1844" i="13"/>
  <c r="G1843" i="13"/>
  <c r="G1842" i="13"/>
  <c r="G1841" i="13"/>
  <c r="G1840" i="13"/>
  <c r="G1839" i="13"/>
  <c r="G1838" i="13"/>
  <c r="G1837" i="13"/>
  <c r="G1836" i="13"/>
  <c r="G1835" i="13"/>
  <c r="G1834" i="13"/>
  <c r="G1833" i="13"/>
  <c r="G1832" i="13"/>
  <c r="G1831" i="13"/>
  <c r="G1830" i="13"/>
  <c r="G1829" i="13"/>
  <c r="G1828" i="13"/>
  <c r="G1827" i="13"/>
  <c r="G1826" i="13"/>
  <c r="G1825" i="13"/>
  <c r="G1824" i="13"/>
  <c r="G1823" i="13"/>
  <c r="G1822" i="13"/>
  <c r="G1821" i="13"/>
  <c r="G1820" i="13"/>
  <c r="G1819" i="13"/>
  <c r="G1818" i="13"/>
  <c r="G1817" i="13"/>
  <c r="G1816" i="13"/>
  <c r="G1815" i="13"/>
  <c r="G1814" i="13"/>
  <c r="G1813" i="13"/>
  <c r="G1812" i="13"/>
  <c r="G1811" i="13"/>
  <c r="G1810" i="13"/>
  <c r="G1809" i="13"/>
  <c r="G1808" i="13"/>
  <c r="G1807" i="13"/>
  <c r="G1806" i="13"/>
  <c r="G1805" i="13"/>
  <c r="G1804" i="13"/>
  <c r="G1803" i="13"/>
  <c r="G1802" i="13"/>
  <c r="G1801" i="13"/>
  <c r="G1800" i="13"/>
  <c r="G1799" i="13"/>
  <c r="G1798" i="13"/>
  <c r="G1797" i="13"/>
  <c r="G1796" i="13"/>
  <c r="G1795" i="13"/>
  <c r="G1794" i="13"/>
  <c r="G1793" i="13"/>
  <c r="G1792" i="13"/>
  <c r="G1791" i="13"/>
  <c r="G1790" i="13"/>
  <c r="G1789" i="13"/>
  <c r="G1788" i="13"/>
  <c r="G1787" i="13"/>
  <c r="G1786" i="13"/>
  <c r="G1785" i="13"/>
  <c r="G657" i="13"/>
  <c r="G650" i="13"/>
  <c r="G1749" i="13"/>
  <c r="G2201" i="13"/>
  <c r="G2058" i="13"/>
  <c r="G1755" i="13"/>
  <c r="G1772" i="13"/>
  <c r="G666" i="13"/>
  <c r="G1753" i="13"/>
  <c r="G1779" i="13"/>
  <c r="G664" i="13"/>
  <c r="G672" i="13"/>
  <c r="G1751" i="13"/>
  <c r="G2027" i="13"/>
  <c r="G613" i="13"/>
  <c r="G668" i="13"/>
  <c r="G670" i="13"/>
  <c r="G642" i="13"/>
  <c r="G1747" i="13"/>
  <c r="G611" i="13"/>
  <c r="G1769" i="13"/>
  <c r="G2202" i="13"/>
  <c r="G1729" i="13"/>
  <c r="G1731" i="13"/>
  <c r="G1760" i="13"/>
  <c r="G1726" i="13"/>
  <c r="G2205" i="13"/>
  <c r="G1774" i="13"/>
  <c r="G654" i="13"/>
  <c r="G656" i="13"/>
  <c r="G2510" i="13"/>
  <c r="G1743" i="13"/>
  <c r="G604" i="13"/>
  <c r="G1744" i="13"/>
  <c r="G621" i="13"/>
  <c r="G1741" i="13"/>
  <c r="G2397" i="13"/>
  <c r="G617" i="13"/>
  <c r="G638" i="13"/>
  <c r="G2206" i="13"/>
  <c r="G640" i="13"/>
  <c r="G623" i="13"/>
  <c r="G603" i="13"/>
  <c r="G1781" i="13"/>
  <c r="G1745" i="13"/>
  <c r="G2508" i="13"/>
  <c r="G2056" i="13"/>
  <c r="G1763" i="13"/>
  <c r="G2018" i="13"/>
  <c r="G2032" i="13"/>
  <c r="G1705" i="13"/>
  <c r="G1768" i="13"/>
  <c r="G2030" i="13"/>
  <c r="G1706" i="13"/>
  <c r="G1738" i="13"/>
  <c r="G1721" i="13"/>
  <c r="G1725" i="13"/>
  <c r="G1758" i="13"/>
  <c r="G1722" i="13"/>
  <c r="G596" i="13"/>
  <c r="G590" i="13"/>
  <c r="G600" i="13"/>
  <c r="G595" i="13"/>
  <c r="G606" i="13"/>
  <c r="G584" i="13"/>
  <c r="G594" i="13"/>
  <c r="G593" i="13"/>
  <c r="G592" i="13"/>
  <c r="G589" i="13"/>
  <c r="G599" i="13"/>
  <c r="G598" i="13"/>
  <c r="G586" i="13"/>
  <c r="G608" i="13"/>
  <c r="G588" i="13"/>
  <c r="G1776" i="13"/>
  <c r="G660" i="13"/>
  <c r="G587" i="13"/>
  <c r="G597" i="13"/>
  <c r="G591" i="13"/>
  <c r="G585" i="13"/>
  <c r="G2502" i="13"/>
  <c r="G1717" i="13"/>
  <c r="G2005" i="13"/>
  <c r="G1783" i="13"/>
  <c r="G1719" i="13"/>
  <c r="G1699" i="13"/>
  <c r="G1698" i="13"/>
  <c r="G1697" i="13"/>
  <c r="G1696" i="13"/>
  <c r="G1695" i="13"/>
  <c r="G1694" i="13"/>
  <c r="G1693" i="13"/>
  <c r="G1692" i="13"/>
  <c r="G1691" i="13"/>
  <c r="G1690" i="13"/>
  <c r="G1689" i="13"/>
  <c r="G1688" i="13"/>
  <c r="G1687" i="13"/>
  <c r="G1686" i="13"/>
  <c r="G1685" i="13"/>
  <c r="G1684" i="13"/>
  <c r="G1683" i="13"/>
  <c r="G1682" i="13"/>
  <c r="G1681" i="13"/>
  <c r="G1680" i="13"/>
  <c r="G1679" i="13"/>
  <c r="G1678" i="13"/>
  <c r="G1466" i="13"/>
  <c r="G787" i="13"/>
  <c r="G786" i="13"/>
  <c r="G1674" i="13"/>
  <c r="G1673" i="13"/>
  <c r="G1672" i="13"/>
  <c r="G1671" i="13"/>
  <c r="G1670" i="13"/>
  <c r="G1669" i="13"/>
  <c r="G1668" i="13"/>
  <c r="G1667" i="13"/>
  <c r="G2398" i="13"/>
  <c r="G1665" i="13"/>
  <c r="G1664" i="13"/>
  <c r="G1663" i="13"/>
  <c r="G1662" i="13"/>
  <c r="G1661" i="13"/>
  <c r="G1660" i="13"/>
  <c r="G1659" i="13"/>
  <c r="G1658" i="13"/>
  <c r="G1657" i="13"/>
  <c r="G1656" i="13"/>
  <c r="G1655" i="13"/>
  <c r="G1654" i="13"/>
  <c r="G1653" i="13"/>
  <c r="G1652" i="13"/>
  <c r="G1651" i="13"/>
  <c r="G1650" i="13"/>
  <c r="G1649" i="13"/>
  <c r="G1648" i="13"/>
  <c r="G1647" i="13"/>
  <c r="G1646" i="13"/>
  <c r="G1645" i="13"/>
  <c r="G1644" i="13"/>
  <c r="G1643" i="13"/>
  <c r="G1642" i="13"/>
  <c r="G1641" i="13"/>
  <c r="G1640" i="13"/>
  <c r="G1639" i="13"/>
  <c r="G1638" i="13"/>
  <c r="G1637" i="13"/>
  <c r="G1636" i="13"/>
  <c r="G1635" i="13"/>
  <c r="G1634" i="13"/>
  <c r="G1633" i="13"/>
  <c r="G1632" i="13"/>
  <c r="G1631" i="13"/>
  <c r="G1630" i="13"/>
  <c r="G1629" i="13"/>
  <c r="G1628" i="13"/>
  <c r="G1627" i="13"/>
  <c r="G1626" i="13"/>
  <c r="G1625" i="13"/>
  <c r="G1624" i="13"/>
  <c r="G1623" i="13"/>
  <c r="G1622" i="13"/>
  <c r="G1621" i="13"/>
  <c r="G1620" i="13"/>
  <c r="G1619" i="13"/>
  <c r="G1618" i="13"/>
  <c r="G1617" i="13"/>
  <c r="G1616" i="13"/>
  <c r="G1615" i="13"/>
  <c r="G1614" i="13"/>
  <c r="G1613" i="13"/>
  <c r="G1612" i="13"/>
  <c r="G1611" i="13"/>
  <c r="G1610" i="13"/>
  <c r="G1609" i="13"/>
  <c r="G1608" i="13"/>
  <c r="G1607" i="13"/>
  <c r="G1606" i="13"/>
  <c r="G1605" i="13"/>
  <c r="G1604" i="13"/>
  <c r="G1603" i="13"/>
  <c r="G1602" i="13"/>
  <c r="G1601" i="13"/>
  <c r="G1600" i="13"/>
  <c r="G1599" i="13"/>
  <c r="G1598" i="13"/>
  <c r="G1597" i="13"/>
  <c r="G1596" i="13"/>
  <c r="G1595" i="13"/>
  <c r="G1594" i="13"/>
  <c r="G1593" i="13"/>
  <c r="G1592" i="13"/>
  <c r="G1591" i="13"/>
  <c r="G1590" i="13"/>
  <c r="G1589" i="13"/>
  <c r="G1588" i="13"/>
  <c r="G1587" i="13"/>
  <c r="G1586" i="13"/>
  <c r="G1585" i="13"/>
  <c r="G1584" i="13"/>
  <c r="G1583" i="13"/>
  <c r="G1582" i="13"/>
  <c r="G1581" i="13"/>
  <c r="G1580" i="13"/>
  <c r="G1579" i="13"/>
  <c r="G1578" i="13"/>
  <c r="G1577" i="13"/>
  <c r="G1576" i="13"/>
  <c r="G1575" i="13"/>
  <c r="G1574" i="13"/>
  <c r="G1573" i="13"/>
  <c r="G1572" i="13"/>
  <c r="G1571" i="13"/>
  <c r="G1570" i="13"/>
  <c r="G1569" i="13"/>
  <c r="G1568" i="13"/>
  <c r="G1567" i="13"/>
  <c r="G1566" i="13"/>
  <c r="G1565" i="13"/>
  <c r="G1564" i="13"/>
  <c r="G1563" i="13"/>
  <c r="G1562" i="13"/>
  <c r="G1561" i="13"/>
  <c r="G1560" i="13"/>
  <c r="G1559" i="13"/>
  <c r="G1558" i="13"/>
  <c r="G1557" i="13"/>
  <c r="G1556" i="13"/>
  <c r="G1555" i="13"/>
  <c r="G1554" i="13"/>
  <c r="G1553" i="13"/>
  <c r="G1552" i="13"/>
  <c r="G1551" i="13"/>
  <c r="G1550" i="13"/>
  <c r="G1549" i="13"/>
  <c r="G1548" i="13"/>
  <c r="G1547" i="13"/>
  <c r="G1546" i="13"/>
  <c r="G1545" i="13"/>
  <c r="G1544" i="13"/>
  <c r="G1543" i="13"/>
  <c r="G1542" i="13"/>
  <c r="G1541" i="13"/>
  <c r="G1540" i="13"/>
  <c r="G1539" i="13"/>
  <c r="G1538" i="13"/>
  <c r="G1537" i="13"/>
  <c r="G1536" i="13"/>
  <c r="G1535" i="13"/>
  <c r="G1534" i="13"/>
  <c r="G1533" i="13"/>
  <c r="G1532" i="13"/>
  <c r="G1531" i="13"/>
  <c r="G1530" i="13"/>
  <c r="G1529" i="13"/>
  <c r="G1528" i="13"/>
  <c r="G1527" i="13"/>
  <c r="G1526" i="13"/>
  <c r="G1525" i="13"/>
  <c r="G1524" i="13"/>
  <c r="G1523" i="13"/>
  <c r="G1522" i="13"/>
  <c r="G1521" i="13"/>
  <c r="G1520" i="13"/>
  <c r="G1519" i="13"/>
  <c r="G1518" i="13"/>
  <c r="G1517" i="13"/>
  <c r="G1516" i="13"/>
  <c r="G1515" i="13"/>
  <c r="G1514" i="13"/>
  <c r="G1513" i="13"/>
  <c r="G1512" i="13"/>
  <c r="G1511" i="13"/>
  <c r="G1510" i="13"/>
  <c r="G1509" i="13"/>
  <c r="G1508" i="13"/>
  <c r="G1507" i="13"/>
  <c r="G1506" i="13"/>
  <c r="G1505" i="13"/>
  <c r="G1504" i="13"/>
  <c r="G1503" i="13"/>
  <c r="G1502" i="13"/>
  <c r="G1501" i="13"/>
  <c r="G1500" i="13"/>
  <c r="G1499" i="13"/>
  <c r="G1498" i="13"/>
  <c r="G2006" i="13"/>
  <c r="G1742" i="13"/>
  <c r="G1495" i="13"/>
  <c r="G1494" i="13"/>
  <c r="G1493" i="13"/>
  <c r="G1492" i="13"/>
  <c r="G1491" i="13"/>
  <c r="G1490" i="13"/>
  <c r="G1489" i="13"/>
  <c r="G1488" i="13"/>
  <c r="G1487" i="13"/>
  <c r="G1486" i="13"/>
  <c r="G1485" i="13"/>
  <c r="G1484" i="13"/>
  <c r="G1483" i="13"/>
  <c r="G1482" i="13"/>
  <c r="G1481" i="13"/>
  <c r="G1480" i="13"/>
  <c r="G1479" i="13"/>
  <c r="G1478" i="13"/>
  <c r="G1477" i="13"/>
  <c r="G1476" i="13"/>
  <c r="G765" i="13"/>
  <c r="G764" i="13"/>
  <c r="G763" i="13"/>
  <c r="G2370" i="13"/>
  <c r="G762" i="13"/>
  <c r="G761" i="13"/>
  <c r="G760" i="13"/>
  <c r="G759" i="13"/>
  <c r="G758" i="13"/>
  <c r="G757" i="13"/>
  <c r="G756" i="13"/>
  <c r="G755" i="13"/>
  <c r="G754" i="13"/>
  <c r="G753" i="13"/>
  <c r="G752" i="13"/>
  <c r="G751" i="13"/>
  <c r="G2369" i="13"/>
  <c r="G750" i="13"/>
  <c r="G2368" i="13"/>
  <c r="G2367" i="13"/>
  <c r="G2366" i="13"/>
  <c r="G2365" i="13"/>
  <c r="G2364" i="13"/>
  <c r="G749" i="13"/>
  <c r="G1451" i="13"/>
  <c r="G1450" i="13"/>
  <c r="G1449" i="13"/>
  <c r="G1448" i="13"/>
  <c r="G1447" i="13"/>
  <c r="G1446" i="13"/>
  <c r="G1445" i="13"/>
  <c r="G1444" i="13"/>
  <c r="G1443" i="13"/>
  <c r="G1442" i="13"/>
  <c r="G1441" i="13"/>
  <c r="G1440" i="13"/>
  <c r="G1439" i="13"/>
  <c r="G1438" i="13"/>
  <c r="G1437" i="13"/>
  <c r="G1436" i="13"/>
  <c r="G1435" i="13"/>
  <c r="G1434" i="13"/>
  <c r="G1433" i="13"/>
  <c r="G1432" i="13"/>
  <c r="G1431" i="13"/>
  <c r="G1430" i="13"/>
  <c r="G1429" i="13"/>
  <c r="G1428" i="13"/>
  <c r="G1427" i="13"/>
  <c r="G1426" i="13"/>
  <c r="G1425" i="13"/>
  <c r="G1424" i="13"/>
  <c r="G1423" i="13"/>
  <c r="G1422" i="13"/>
  <c r="G1421" i="13"/>
  <c r="G1420" i="13"/>
  <c r="G1419" i="13"/>
  <c r="G1418" i="13"/>
  <c r="G1417" i="13"/>
  <c r="G1416" i="13"/>
  <c r="G1415" i="13"/>
  <c r="G1414" i="13"/>
  <c r="G1413" i="13"/>
  <c r="G1412" i="13"/>
  <c r="G1411" i="13"/>
  <c r="G1410" i="13"/>
  <c r="G1409" i="13"/>
  <c r="G1408" i="13"/>
  <c r="G1407" i="13"/>
  <c r="G1406" i="13"/>
  <c r="G1405" i="13"/>
  <c r="G1404" i="13"/>
  <c r="G1403" i="13"/>
  <c r="G1402" i="13"/>
  <c r="G1401" i="13"/>
  <c r="G1400" i="13"/>
  <c r="G1399" i="13"/>
  <c r="G1398" i="13"/>
  <c r="G1397" i="13"/>
  <c r="G628" i="13"/>
  <c r="G1395" i="13"/>
  <c r="G1394" i="13"/>
  <c r="G1393" i="13"/>
  <c r="G1392" i="13"/>
  <c r="G1391" i="13"/>
  <c r="G716" i="13"/>
  <c r="G715" i="13"/>
  <c r="G714" i="13"/>
  <c r="G713" i="13"/>
  <c r="G709" i="13"/>
  <c r="G708" i="13"/>
  <c r="G2033" i="13"/>
  <c r="G1777" i="13"/>
  <c r="G1382" i="13"/>
  <c r="G1381" i="13"/>
  <c r="G1380" i="13"/>
  <c r="G671" i="13"/>
  <c r="G2057" i="13"/>
  <c r="G2059" i="13"/>
  <c r="G1702" i="13"/>
  <c r="G626" i="13"/>
  <c r="G632" i="13"/>
  <c r="G630" i="13"/>
  <c r="G634" i="13"/>
  <c r="G583" i="13"/>
  <c r="G1709" i="13"/>
  <c r="G1369" i="13"/>
  <c r="G1368" i="13"/>
  <c r="G1367" i="13"/>
  <c r="G1366" i="13"/>
  <c r="G1365" i="13"/>
  <c r="G1364" i="13"/>
  <c r="G1363" i="13"/>
  <c r="G1362" i="13"/>
  <c r="G1361" i="13"/>
  <c r="G1360" i="13"/>
  <c r="G1359" i="13"/>
  <c r="G1358" i="13"/>
  <c r="G1357" i="13"/>
  <c r="G1356" i="13"/>
  <c r="G1355" i="13"/>
  <c r="G1354" i="13"/>
  <c r="G1353" i="13"/>
  <c r="G1352" i="13"/>
  <c r="G1351" i="13"/>
  <c r="G1350" i="13"/>
  <c r="G1349" i="13"/>
  <c r="G1348" i="13"/>
  <c r="G1347" i="13"/>
  <c r="G1346" i="13"/>
  <c r="G1345" i="13"/>
  <c r="G1344" i="13"/>
  <c r="G1343" i="13"/>
  <c r="G1342" i="13"/>
  <c r="G1341" i="13"/>
  <c r="G1340" i="13"/>
  <c r="G1339" i="13"/>
  <c r="G1338" i="13"/>
  <c r="G1337" i="13"/>
  <c r="G1336" i="13"/>
  <c r="G1335" i="13"/>
  <c r="G1334" i="13"/>
  <c r="G1333" i="13"/>
  <c r="G1332" i="13"/>
  <c r="G1331" i="13"/>
  <c r="G1330" i="13"/>
  <c r="G1329" i="13"/>
  <c r="G1328" i="13"/>
  <c r="G1327" i="13"/>
  <c r="G1326" i="13"/>
  <c r="G1325" i="13"/>
  <c r="G1324" i="13"/>
  <c r="G1323" i="13"/>
  <c r="G1322" i="13"/>
  <c r="G1321" i="13"/>
  <c r="G1320" i="13"/>
  <c r="G1319" i="13"/>
  <c r="G1318" i="13"/>
  <c r="G1317" i="13"/>
  <c r="G1316" i="13"/>
  <c r="G1315" i="13"/>
  <c r="G1314" i="13"/>
  <c r="G1313" i="13"/>
  <c r="G1312" i="13"/>
  <c r="G1311" i="13"/>
  <c r="G1310" i="13"/>
  <c r="G1309" i="13"/>
  <c r="G1308" i="13"/>
  <c r="G1307" i="13"/>
  <c r="G1306" i="13"/>
  <c r="G1305" i="13"/>
  <c r="G1304" i="13"/>
  <c r="G1303" i="13"/>
  <c r="G1302" i="13"/>
  <c r="G1301" i="13"/>
  <c r="G1300" i="13"/>
  <c r="G1299" i="13"/>
  <c r="G1298" i="13"/>
  <c r="G1297" i="13"/>
  <c r="G1296" i="13"/>
  <c r="G1295" i="13"/>
  <c r="G1294" i="13"/>
  <c r="G1293" i="13"/>
  <c r="G1292" i="13"/>
  <c r="G1291" i="13"/>
  <c r="G1290" i="13"/>
  <c r="G1289" i="13"/>
  <c r="G1288" i="13"/>
  <c r="G1287" i="13"/>
  <c r="G1286" i="13"/>
  <c r="G1285" i="13"/>
  <c r="G1284" i="13"/>
  <c r="G1283" i="13"/>
  <c r="G1282" i="13"/>
  <c r="G1281" i="13"/>
  <c r="G1280" i="13"/>
  <c r="G1279" i="13"/>
  <c r="G1278" i="13"/>
  <c r="G1277" i="13"/>
  <c r="G1276" i="13"/>
  <c r="G1275" i="13"/>
  <c r="G1274" i="13"/>
  <c r="G1273" i="13"/>
  <c r="G1272" i="13"/>
  <c r="G1271" i="13"/>
  <c r="G1270" i="13"/>
  <c r="G1269" i="13"/>
  <c r="G1268" i="13"/>
  <c r="G1267" i="13"/>
  <c r="G1266" i="13"/>
  <c r="G1265" i="13"/>
  <c r="G1264" i="13"/>
  <c r="G1263" i="13"/>
  <c r="G1262" i="13"/>
  <c r="G1261" i="13"/>
  <c r="G1260" i="13"/>
  <c r="G1259" i="13"/>
  <c r="G1258" i="13"/>
  <c r="G1257" i="13"/>
  <c r="G1256" i="13"/>
  <c r="G1255" i="13"/>
  <c r="G1254" i="13"/>
  <c r="G1253" i="13"/>
  <c r="G1252" i="13"/>
  <c r="G1251" i="13"/>
  <c r="G1250" i="13"/>
  <c r="G1249" i="13"/>
  <c r="G1248" i="13"/>
  <c r="G1247" i="13"/>
  <c r="G1246" i="13"/>
  <c r="G1245" i="13"/>
  <c r="G1244" i="13"/>
  <c r="G1243" i="13"/>
  <c r="G1242" i="13"/>
  <c r="G1241" i="13"/>
  <c r="G1240" i="13"/>
  <c r="G1239" i="13"/>
  <c r="G1238" i="13"/>
  <c r="G1237" i="13"/>
  <c r="G1236" i="13"/>
  <c r="G1235" i="13"/>
  <c r="G1234" i="13"/>
  <c r="G1233" i="13"/>
  <c r="G1232" i="13"/>
  <c r="G1231" i="13"/>
  <c r="G1230" i="13"/>
  <c r="G1229" i="13"/>
  <c r="G1228" i="13"/>
  <c r="G1227" i="13"/>
  <c r="G1226" i="13"/>
  <c r="G1225" i="13"/>
  <c r="G1224" i="13"/>
  <c r="G1223" i="13"/>
  <c r="G1222" i="13"/>
  <c r="G1221" i="13"/>
  <c r="G1220" i="13"/>
  <c r="G1219" i="13"/>
  <c r="G1218" i="13"/>
  <c r="G1217" i="13"/>
  <c r="G1216" i="13"/>
  <c r="G1215" i="13"/>
  <c r="G1214" i="13"/>
  <c r="G1213" i="13"/>
  <c r="G1212" i="13"/>
  <c r="G1211" i="13"/>
  <c r="G1210" i="13"/>
  <c r="G1209" i="13"/>
  <c r="G1208" i="13"/>
  <c r="G1207" i="13"/>
  <c r="G1206" i="13"/>
  <c r="G1205" i="13"/>
  <c r="G1204" i="13"/>
  <c r="G1203" i="13"/>
  <c r="G1202" i="13"/>
  <c r="G1201" i="13"/>
  <c r="G1200" i="13"/>
  <c r="G1199" i="13"/>
  <c r="G1198" i="13"/>
  <c r="G1197" i="13"/>
  <c r="G1196" i="13"/>
  <c r="G1195" i="13"/>
  <c r="G1194" i="13"/>
  <c r="G1193" i="13"/>
  <c r="G1192" i="13"/>
  <c r="G1191" i="13"/>
  <c r="G1190" i="13"/>
  <c r="G1189" i="13"/>
  <c r="G1188" i="13"/>
  <c r="G1187" i="13"/>
  <c r="G1186" i="13"/>
  <c r="G1185" i="13"/>
  <c r="G1184" i="13"/>
  <c r="G1183" i="13"/>
  <c r="G1182" i="13"/>
  <c r="G1181" i="13"/>
  <c r="G1180" i="13"/>
  <c r="G1179" i="13"/>
  <c r="G1178" i="13"/>
  <c r="G1177" i="13"/>
  <c r="G1176" i="13"/>
  <c r="G1175" i="13"/>
  <c r="G1174" i="13"/>
  <c r="G1173" i="13"/>
  <c r="G1172" i="13"/>
  <c r="G1171" i="13"/>
  <c r="G1170" i="13"/>
  <c r="G1169" i="13"/>
  <c r="G1168" i="13"/>
  <c r="G1167" i="13"/>
  <c r="G1166" i="13"/>
  <c r="G1165" i="13"/>
  <c r="G1164" i="13"/>
  <c r="G1163" i="13"/>
  <c r="G1162" i="13"/>
  <c r="G1161" i="13"/>
  <c r="G1160" i="13"/>
  <c r="G1159" i="13"/>
  <c r="G1158" i="13"/>
  <c r="G1157" i="13"/>
  <c r="G1156" i="13"/>
  <c r="G1155" i="13"/>
  <c r="G1154" i="13"/>
  <c r="G1153" i="13"/>
  <c r="G1152" i="13"/>
  <c r="G1151" i="13"/>
  <c r="G1150" i="13"/>
  <c r="G1149" i="13"/>
  <c r="G1148" i="13"/>
  <c r="G1147" i="13"/>
  <c r="G1146" i="13"/>
  <c r="G1145" i="13"/>
  <c r="G1144" i="13"/>
  <c r="G1143" i="13"/>
  <c r="G1142" i="13"/>
  <c r="G1141" i="13"/>
  <c r="G1140" i="13"/>
  <c r="G1139" i="13"/>
  <c r="G1138" i="13"/>
  <c r="G1137" i="13"/>
  <c r="G1136" i="13"/>
  <c r="G1135" i="13"/>
  <c r="G1134" i="13"/>
  <c r="G1133" i="13"/>
  <c r="G1132" i="13"/>
  <c r="G1131" i="13"/>
  <c r="G1130" i="13"/>
  <c r="G1129" i="13"/>
  <c r="G1128" i="13"/>
  <c r="G1127" i="13"/>
  <c r="G1126" i="13"/>
  <c r="G1125" i="13"/>
  <c r="G1124" i="13"/>
  <c r="G1123" i="13"/>
  <c r="G1122" i="13"/>
  <c r="G1121" i="13"/>
  <c r="G1120" i="13"/>
  <c r="G1119" i="13"/>
  <c r="G1118" i="13"/>
  <c r="G1117" i="13"/>
  <c r="G1116" i="13"/>
  <c r="G1115" i="13"/>
  <c r="G1114" i="13"/>
  <c r="G1113" i="13"/>
  <c r="G1112" i="13"/>
  <c r="G1111" i="13"/>
  <c r="G1110" i="13"/>
  <c r="G1109" i="13"/>
  <c r="G1108" i="13"/>
  <c r="G1107" i="13"/>
  <c r="G1106" i="13"/>
  <c r="G1105" i="13"/>
  <c r="G1104" i="13"/>
  <c r="G1103" i="13"/>
  <c r="G1102" i="13"/>
  <c r="G1101" i="13"/>
  <c r="G1100" i="13"/>
  <c r="G1099" i="13"/>
  <c r="G1098" i="13"/>
  <c r="G1097" i="13"/>
  <c r="G1096" i="13"/>
  <c r="G1095" i="13"/>
  <c r="G1094" i="13"/>
  <c r="G1093" i="13"/>
  <c r="G1092" i="13"/>
  <c r="G1091" i="13"/>
  <c r="G1090" i="13"/>
  <c r="G1089" i="13"/>
  <c r="G1088" i="13"/>
  <c r="G1087" i="13"/>
  <c r="G1086" i="13"/>
  <c r="G1085" i="13"/>
  <c r="G1084" i="13"/>
  <c r="G1083" i="13"/>
  <c r="G1082" i="13"/>
  <c r="G1081" i="13"/>
  <c r="G1080" i="13"/>
  <c r="G1079" i="13"/>
  <c r="G1078" i="13"/>
  <c r="G1077" i="13"/>
  <c r="G1076" i="13"/>
  <c r="G1075" i="13"/>
  <c r="G1074" i="13"/>
  <c r="G1073" i="13"/>
  <c r="G1072" i="13"/>
  <c r="G1071" i="13"/>
  <c r="G1070" i="13"/>
  <c r="G1069" i="13"/>
  <c r="G1068" i="13"/>
  <c r="G1067" i="13"/>
  <c r="G1066" i="13"/>
  <c r="G1065" i="13"/>
  <c r="G1064" i="13"/>
  <c r="G1063" i="13"/>
  <c r="G1062" i="13"/>
  <c r="G1061" i="13"/>
  <c r="G1060" i="13"/>
  <c r="G1059" i="13"/>
  <c r="G1058" i="13"/>
  <c r="G1057" i="13"/>
  <c r="G1056" i="13"/>
  <c r="G1055" i="13"/>
  <c r="G1054" i="13"/>
  <c r="G1053" i="13"/>
  <c r="G1052" i="13"/>
  <c r="G1051" i="13"/>
  <c r="G1050" i="13"/>
  <c r="G1049" i="13"/>
  <c r="G1048" i="13"/>
  <c r="G1047" i="13"/>
  <c r="G1046" i="13"/>
  <c r="G1045" i="13"/>
  <c r="G1044" i="13"/>
  <c r="G1043" i="13"/>
  <c r="G1042" i="13"/>
  <c r="G1041" i="13"/>
  <c r="G1040" i="13"/>
  <c r="G1039" i="13"/>
  <c r="G1038" i="13"/>
  <c r="G1037" i="13"/>
  <c r="G1036" i="13"/>
  <c r="G1035" i="13"/>
  <c r="G1034" i="13"/>
  <c r="G1033" i="13"/>
  <c r="G1032" i="13"/>
  <c r="G1031" i="13"/>
  <c r="G1030" i="13"/>
  <c r="G1029" i="13"/>
  <c r="G1028" i="13"/>
  <c r="G1027" i="13"/>
  <c r="G1026" i="13"/>
  <c r="G1025" i="13"/>
  <c r="G1024" i="13"/>
  <c r="G1023" i="13"/>
  <c r="G1022" i="13"/>
  <c r="G1021" i="13"/>
  <c r="G1020" i="13"/>
  <c r="G1019" i="13"/>
  <c r="G1018" i="13"/>
  <c r="G1017" i="13"/>
  <c r="G1016" i="13"/>
  <c r="G1015" i="13"/>
  <c r="G1014" i="13"/>
  <c r="G1013" i="13"/>
  <c r="G1012" i="13"/>
  <c r="G1011" i="13"/>
  <c r="G1010" i="13"/>
  <c r="G1009" i="13"/>
  <c r="G1008" i="13"/>
  <c r="G1007" i="13"/>
  <c r="G1006" i="13"/>
  <c r="G1005" i="13"/>
  <c r="G1004" i="13"/>
  <c r="G1003" i="13"/>
  <c r="G1002" i="13"/>
  <c r="G1001" i="13"/>
  <c r="G1000" i="13"/>
  <c r="G999" i="13"/>
  <c r="G998" i="13"/>
  <c r="G997" i="13"/>
  <c r="G996" i="13"/>
  <c r="G995" i="13"/>
  <c r="G994" i="13"/>
  <c r="G993" i="13"/>
  <c r="G992" i="13"/>
  <c r="G991" i="13"/>
  <c r="G990" i="13"/>
  <c r="G989" i="13"/>
  <c r="G988" i="13"/>
  <c r="G987" i="13"/>
  <c r="G986" i="13"/>
  <c r="G985" i="13"/>
  <c r="G984" i="13"/>
  <c r="G983" i="13"/>
  <c r="G982" i="13"/>
  <c r="G981" i="13"/>
  <c r="G980" i="13"/>
  <c r="G979" i="13"/>
  <c r="G978" i="13"/>
  <c r="G977" i="13"/>
  <c r="G976" i="13"/>
  <c r="G975" i="13"/>
  <c r="G974" i="13"/>
  <c r="G973" i="13"/>
  <c r="G972" i="13"/>
  <c r="G971" i="13"/>
  <c r="G970" i="13"/>
  <c r="G969" i="13"/>
  <c r="G968" i="13"/>
  <c r="G967" i="13"/>
  <c r="G966" i="13"/>
  <c r="G965" i="13"/>
  <c r="G964" i="13"/>
  <c r="G963" i="13"/>
  <c r="G962" i="13"/>
  <c r="G961" i="13"/>
  <c r="G960" i="13"/>
  <c r="G959" i="13"/>
  <c r="G958" i="13"/>
  <c r="G957" i="13"/>
  <c r="G956" i="13"/>
  <c r="G955" i="13"/>
  <c r="G954" i="13"/>
  <c r="G953" i="13"/>
  <c r="G952" i="13"/>
  <c r="G951" i="13"/>
  <c r="G950" i="13"/>
  <c r="G949" i="13"/>
  <c r="G948" i="13"/>
  <c r="G947" i="13"/>
  <c r="G946" i="13"/>
  <c r="G945" i="13"/>
  <c r="G944" i="13"/>
  <c r="G943" i="13"/>
  <c r="G942" i="13"/>
  <c r="G941" i="13"/>
  <c r="G940" i="13"/>
  <c r="G939" i="13"/>
  <c r="G938" i="13"/>
  <c r="G937" i="13"/>
  <c r="G936" i="13"/>
  <c r="G935" i="13"/>
  <c r="G934" i="13"/>
  <c r="G933" i="13"/>
  <c r="G932" i="13"/>
  <c r="G931" i="13"/>
  <c r="G930" i="13"/>
  <c r="G929" i="13"/>
  <c r="G928" i="13"/>
  <c r="G927" i="13"/>
  <c r="G926" i="13"/>
  <c r="G925" i="13"/>
  <c r="G924" i="13"/>
  <c r="G923" i="13"/>
  <c r="G922" i="13"/>
  <c r="G921" i="13"/>
  <c r="G920" i="13"/>
  <c r="G919" i="13"/>
  <c r="G918" i="13"/>
  <c r="G917" i="13"/>
  <c r="G916" i="13"/>
  <c r="G915" i="13"/>
  <c r="G914" i="13"/>
  <c r="G913" i="13"/>
  <c r="G912" i="13"/>
  <c r="G911" i="13"/>
  <c r="G910" i="13"/>
  <c r="G909" i="13"/>
  <c r="G908" i="13"/>
  <c r="G907" i="13"/>
  <c r="G906" i="13"/>
  <c r="G905" i="13"/>
  <c r="G904" i="13"/>
  <c r="G903" i="13"/>
  <c r="G902" i="13"/>
  <c r="G901" i="13"/>
  <c r="G900" i="13"/>
  <c r="G899" i="13"/>
  <c r="G898" i="13"/>
  <c r="G897" i="13"/>
  <c r="G896" i="13"/>
  <c r="G895" i="13"/>
  <c r="G1713" i="13"/>
  <c r="G893" i="13"/>
  <c r="G892" i="13"/>
  <c r="G891" i="13"/>
  <c r="G890" i="13"/>
  <c r="G889" i="13"/>
  <c r="G888" i="13"/>
  <c r="G887" i="13"/>
  <c r="G886" i="13"/>
  <c r="G885" i="13"/>
  <c r="G884" i="13"/>
  <c r="G883" i="13"/>
  <c r="G882" i="13"/>
  <c r="G881" i="13"/>
  <c r="G880" i="13"/>
  <c r="G879" i="13"/>
  <c r="G878" i="13"/>
  <c r="G877" i="13"/>
  <c r="G876" i="13"/>
  <c r="G875" i="13"/>
  <c r="G874" i="13"/>
  <c r="G873" i="13"/>
  <c r="G872" i="13"/>
  <c r="G871" i="13"/>
  <c r="G870" i="13"/>
  <c r="G869" i="13"/>
  <c r="G868" i="13"/>
  <c r="G867" i="13"/>
  <c r="G866" i="13"/>
  <c r="G865" i="13"/>
  <c r="G864" i="13"/>
  <c r="G863" i="13"/>
  <c r="G862" i="13"/>
  <c r="G861" i="13"/>
  <c r="G860" i="13"/>
  <c r="G859" i="13"/>
  <c r="G858" i="13"/>
  <c r="G857" i="13"/>
  <c r="G856" i="13"/>
  <c r="G855" i="13"/>
  <c r="G854" i="13"/>
  <c r="G853" i="13"/>
  <c r="G852" i="13"/>
  <c r="G851" i="13"/>
  <c r="G850" i="13"/>
  <c r="G849" i="13"/>
  <c r="G848" i="13"/>
  <c r="G847" i="13"/>
  <c r="G846" i="13"/>
  <c r="G845" i="13"/>
  <c r="G844" i="13"/>
  <c r="G843" i="13"/>
  <c r="G842" i="13"/>
  <c r="G841" i="13"/>
  <c r="G840" i="13"/>
  <c r="G839" i="13"/>
  <c r="G838" i="13"/>
  <c r="G837" i="13"/>
  <c r="G836" i="13"/>
  <c r="G835" i="13"/>
  <c r="G834" i="13"/>
  <c r="G833" i="13"/>
  <c r="G832" i="13"/>
  <c r="G831" i="13"/>
  <c r="G830" i="13"/>
  <c r="G829" i="13"/>
  <c r="G828" i="13"/>
  <c r="G827" i="13"/>
  <c r="G826" i="13"/>
  <c r="G825" i="13"/>
  <c r="G824" i="13"/>
  <c r="G823" i="13"/>
  <c r="G822" i="13"/>
  <c r="G821" i="13"/>
  <c r="G820" i="13"/>
  <c r="G819" i="13"/>
  <c r="G818" i="13"/>
  <c r="G817" i="13"/>
  <c r="G816" i="13"/>
  <c r="G815" i="13"/>
  <c r="G814" i="13"/>
  <c r="G813" i="13"/>
  <c r="G812" i="13"/>
  <c r="G811" i="13"/>
  <c r="G810" i="13"/>
  <c r="G809" i="13"/>
  <c r="G808" i="13"/>
  <c r="G807" i="13"/>
  <c r="G806" i="13"/>
  <c r="G805" i="13"/>
  <c r="G804" i="13"/>
  <c r="G803" i="13"/>
  <c r="G802" i="13"/>
  <c r="G801" i="13"/>
  <c r="G894" i="13"/>
  <c r="G799" i="13"/>
  <c r="G798" i="13"/>
  <c r="G797" i="13"/>
  <c r="G796" i="13"/>
  <c r="G795" i="13"/>
  <c r="G794" i="13"/>
  <c r="G793" i="13"/>
  <c r="G792" i="13"/>
  <c r="G791" i="13"/>
  <c r="G790" i="13"/>
  <c r="G789" i="13"/>
  <c r="G700" i="13"/>
  <c r="G2363" i="13"/>
  <c r="G697" i="13"/>
  <c r="G682" i="13"/>
  <c r="G698" i="13"/>
  <c r="G690" i="13"/>
  <c r="G680" i="13"/>
  <c r="G699" i="13"/>
  <c r="G681" i="13"/>
  <c r="G678" i="13"/>
  <c r="G747" i="13"/>
  <c r="G695" i="13"/>
  <c r="G696" i="13"/>
  <c r="G689" i="13"/>
  <c r="G686" i="13"/>
  <c r="G2362" i="13"/>
  <c r="G679" i="13"/>
  <c r="G719" i="13"/>
  <c r="G746" i="13"/>
  <c r="G683" i="13"/>
  <c r="G687" i="13"/>
  <c r="G2361" i="13"/>
  <c r="G688" i="13"/>
  <c r="G745" i="13"/>
  <c r="G702" i="13"/>
  <c r="G2360" i="13"/>
  <c r="G2359" i="13"/>
  <c r="G2482" i="13"/>
  <c r="G1460" i="13"/>
  <c r="G744" i="13"/>
  <c r="G1459" i="13"/>
  <c r="G2358" i="13"/>
  <c r="G2357" i="13"/>
  <c r="G1458" i="13"/>
  <c r="G743" i="13"/>
  <c r="G718" i="13"/>
  <c r="G691" i="13"/>
  <c r="G1465" i="13"/>
  <c r="G1457" i="13"/>
  <c r="G693" i="13"/>
  <c r="G2481" i="13"/>
  <c r="G2356" i="13"/>
  <c r="G2448" i="13"/>
  <c r="G717" i="13"/>
  <c r="G1456" i="13"/>
  <c r="G701" i="13"/>
  <c r="G685" i="13"/>
  <c r="G2355" i="13"/>
  <c r="G1455" i="13"/>
  <c r="G1454" i="13"/>
  <c r="G2354" i="13"/>
  <c r="G2352" i="13"/>
  <c r="G742" i="13"/>
  <c r="G1464" i="13"/>
  <c r="G785" i="13"/>
  <c r="G2073" i="13"/>
  <c r="G677" i="13"/>
  <c r="G741" i="13"/>
  <c r="G1463" i="13"/>
  <c r="G1473" i="13"/>
  <c r="G784" i="13"/>
  <c r="G1472" i="13"/>
  <c r="G735" i="13"/>
  <c r="G684" i="13"/>
  <c r="G2070" i="13"/>
  <c r="G2490" i="13"/>
  <c r="G2497" i="13"/>
  <c r="G783" i="13"/>
  <c r="G2072" i="13"/>
  <c r="G2489" i="13"/>
  <c r="G740" i="13"/>
  <c r="G2071" i="13"/>
  <c r="G1462" i="13"/>
  <c r="G782" i="13"/>
  <c r="G2069" i="13"/>
  <c r="G1453" i="13"/>
  <c r="G676" i="13"/>
  <c r="G1471" i="13"/>
  <c r="G1452" i="13"/>
  <c r="G2488" i="13"/>
  <c r="G1390" i="13"/>
  <c r="G781" i="13"/>
  <c r="G1389" i="13"/>
  <c r="G2487" i="13"/>
  <c r="G1388" i="13"/>
  <c r="G1470" i="13"/>
  <c r="G1677" i="13"/>
  <c r="G734" i="13"/>
  <c r="G733" i="13"/>
  <c r="G1387" i="13"/>
  <c r="G2447" i="13"/>
  <c r="G739" i="13"/>
  <c r="G675" i="13"/>
  <c r="G692" i="13"/>
  <c r="G1386" i="13"/>
  <c r="G1676" i="13"/>
  <c r="G780" i="13"/>
  <c r="G738" i="13"/>
  <c r="G1675" i="13"/>
  <c r="G779" i="13"/>
  <c r="G1469" i="13"/>
  <c r="G2493" i="13"/>
  <c r="G778" i="13"/>
  <c r="G2443" i="13"/>
  <c r="G2442" i="13"/>
  <c r="G1475" i="13"/>
  <c r="G2492" i="13"/>
  <c r="G1468" i="13"/>
  <c r="G1461" i="13"/>
  <c r="G737" i="13"/>
  <c r="G736" i="13"/>
  <c r="G732" i="13"/>
  <c r="G2491" i="13"/>
  <c r="G777" i="13"/>
  <c r="G13" i="13"/>
  <c r="G1764" i="13"/>
  <c r="G1756" i="13"/>
  <c r="G1711" i="13"/>
  <c r="G636" i="13"/>
  <c r="G612" i="13"/>
  <c r="G1746" i="13"/>
  <c r="G1778" i="13"/>
  <c r="G1771" i="13"/>
  <c r="G1752" i="13"/>
  <c r="G1750" i="13"/>
  <c r="G1748" i="13"/>
  <c r="G669" i="13"/>
  <c r="G667" i="13"/>
  <c r="G665" i="13"/>
  <c r="G663" i="13"/>
  <c r="G641" i="13"/>
  <c r="G610" i="13"/>
  <c r="G2204" i="13"/>
  <c r="G1770" i="13"/>
  <c r="G1761" i="13"/>
  <c r="G1730" i="13"/>
  <c r="G1728" i="13"/>
  <c r="G637" i="13"/>
  <c r="G2208" i="13"/>
  <c r="G2509" i="13"/>
  <c r="G2207" i="13"/>
  <c r="G2026" i="13"/>
  <c r="G602" i="13"/>
  <c r="G1712" i="13"/>
  <c r="G800" i="13"/>
  <c r="G1740" i="13"/>
  <c r="G1780" i="13"/>
  <c r="G655" i="13"/>
  <c r="G653" i="13"/>
  <c r="G639" i="13"/>
  <c r="G616" i="13"/>
  <c r="G1773" i="13"/>
  <c r="G2016" i="13"/>
  <c r="G1735" i="13"/>
  <c r="G1714" i="13"/>
  <c r="G1703" i="13"/>
  <c r="G652" i="13"/>
  <c r="G635" i="13"/>
  <c r="G627" i="13"/>
  <c r="G618" i="13"/>
  <c r="G615" i="13"/>
  <c r="G614" i="13"/>
  <c r="G601" i="13"/>
  <c r="G581" i="13"/>
  <c r="G2031" i="13"/>
  <c r="G2019" i="13"/>
  <c r="G2507" i="13"/>
  <c r="G1762" i="13"/>
  <c r="G1704" i="13"/>
  <c r="G1767" i="13"/>
  <c r="G1720" i="13"/>
  <c r="G2029" i="13"/>
  <c r="G1759" i="13"/>
  <c r="G1739" i="13"/>
  <c r="G1724" i="13"/>
  <c r="G1723" i="13"/>
  <c r="G1707" i="13"/>
  <c r="G1716" i="13"/>
  <c r="G2473" i="13"/>
  <c r="G1718" i="13"/>
  <c r="G1782" i="13"/>
  <c r="G1784" i="13"/>
  <c r="G1708" i="13"/>
  <c r="G582" i="13"/>
  <c r="G1700" i="13"/>
  <c r="G1666" i="13"/>
  <c r="G1497" i="13"/>
  <c r="G659" i="13"/>
  <c r="G629" i="13"/>
  <c r="G633" i="13"/>
  <c r="G625" i="13"/>
  <c r="G607" i="13"/>
  <c r="G605" i="13"/>
  <c r="G1496" i="13"/>
  <c r="G1396" i="13"/>
  <c r="G1384" i="13"/>
  <c r="G1383" i="13"/>
  <c r="G1379" i="13"/>
  <c r="G1378" i="13"/>
  <c r="G1377" i="13"/>
  <c r="G1376" i="13"/>
  <c r="G1375" i="13"/>
  <c r="G1374" i="13"/>
  <c r="G1373" i="13"/>
  <c r="G1372" i="13"/>
  <c r="G1371" i="13"/>
  <c r="G1370" i="13"/>
  <c r="G580" i="13"/>
  <c r="G579" i="13"/>
  <c r="G578" i="13"/>
  <c r="G577" i="13"/>
  <c r="G576" i="13"/>
  <c r="G575" i="13"/>
  <c r="G574" i="13"/>
  <c r="G573" i="13"/>
  <c r="G572" i="13"/>
  <c r="G571" i="13"/>
  <c r="G570" i="13"/>
  <c r="G569" i="13"/>
  <c r="G568" i="13"/>
  <c r="G567" i="13"/>
  <c r="G566" i="13"/>
  <c r="G565" i="13"/>
  <c r="G564" i="13"/>
  <c r="G563" i="13"/>
  <c r="G562" i="13"/>
  <c r="G561" i="13"/>
  <c r="G560" i="13"/>
  <c r="G559" i="13"/>
  <c r="G558" i="13"/>
  <c r="G557" i="13"/>
  <c r="G556" i="13"/>
  <c r="G555" i="13"/>
  <c r="G554" i="13"/>
  <c r="G553" i="13"/>
  <c r="G552" i="13"/>
  <c r="G551" i="13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G537" i="13"/>
  <c r="G536" i="13"/>
  <c r="G535" i="13"/>
  <c r="G534" i="13"/>
  <c r="G533" i="13"/>
  <c r="G532" i="13"/>
  <c r="G531" i="13"/>
  <c r="G530" i="13"/>
  <c r="G529" i="13"/>
  <c r="G528" i="13"/>
  <c r="G527" i="13"/>
  <c r="G526" i="13"/>
  <c r="G525" i="13"/>
  <c r="G524" i="13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G509" i="13"/>
  <c r="G508" i="13"/>
  <c r="G507" i="13"/>
  <c r="G506" i="13"/>
  <c r="G505" i="13"/>
  <c r="G504" i="13"/>
  <c r="G503" i="13"/>
  <c r="G502" i="13"/>
  <c r="G501" i="13"/>
  <c r="G500" i="13"/>
  <c r="G499" i="13"/>
  <c r="G498" i="13"/>
  <c r="G497" i="13"/>
  <c r="G496" i="13"/>
  <c r="G495" i="13"/>
  <c r="G494" i="13"/>
  <c r="G493" i="13"/>
  <c r="G492" i="13"/>
  <c r="G491" i="13"/>
  <c r="G490" i="13"/>
  <c r="G489" i="13"/>
  <c r="G488" i="13"/>
  <c r="G487" i="13"/>
  <c r="G486" i="13"/>
  <c r="G485" i="13"/>
  <c r="G484" i="13"/>
  <c r="G483" i="13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G467" i="13"/>
  <c r="G466" i="13"/>
  <c r="G465" i="13"/>
  <c r="G464" i="13"/>
  <c r="G463" i="13"/>
  <c r="G462" i="13"/>
  <c r="G461" i="13"/>
  <c r="G460" i="13"/>
  <c r="G459" i="13"/>
  <c r="G458" i="13"/>
  <c r="G457" i="13"/>
  <c r="G456" i="13"/>
  <c r="G455" i="13"/>
  <c r="G454" i="13"/>
  <c r="G453" i="13"/>
  <c r="G452" i="13"/>
  <c r="G451" i="13"/>
  <c r="G450" i="13"/>
  <c r="G449" i="13"/>
  <c r="G448" i="13"/>
  <c r="G447" i="13"/>
  <c r="G446" i="13"/>
  <c r="G445" i="13"/>
  <c r="G444" i="13"/>
  <c r="G443" i="13"/>
  <c r="G442" i="13"/>
  <c r="G441" i="13"/>
  <c r="G440" i="13"/>
  <c r="G439" i="13"/>
  <c r="G438" i="13"/>
  <c r="G437" i="13"/>
  <c r="G436" i="13"/>
  <c r="G435" i="13"/>
  <c r="G434" i="13"/>
  <c r="G433" i="13"/>
  <c r="G432" i="13"/>
  <c r="G431" i="13"/>
  <c r="G430" i="13"/>
  <c r="G429" i="13"/>
  <c r="G428" i="13"/>
  <c r="G427" i="13"/>
  <c r="G426" i="13"/>
  <c r="G425" i="13"/>
  <c r="G424" i="13"/>
  <c r="G423" i="13"/>
  <c r="G422" i="13"/>
  <c r="G421" i="13"/>
  <c r="G420" i="13"/>
  <c r="G419" i="13"/>
  <c r="G418" i="13"/>
  <c r="G417" i="13"/>
  <c r="G416" i="13"/>
  <c r="G415" i="13"/>
  <c r="G414" i="13"/>
  <c r="G413" i="13"/>
  <c r="G412" i="13"/>
  <c r="G411" i="13"/>
  <c r="G410" i="13"/>
  <c r="G409" i="13"/>
  <c r="G408" i="13"/>
  <c r="G407" i="13"/>
  <c r="G406" i="13"/>
  <c r="G405" i="13"/>
  <c r="G404" i="13"/>
  <c r="G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G390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G369" i="13"/>
  <c r="G368" i="13"/>
  <c r="G367" i="13"/>
  <c r="G366" i="13"/>
  <c r="G365" i="13"/>
  <c r="G364" i="13"/>
  <c r="G363" i="13"/>
  <c r="G362" i="13"/>
  <c r="G361" i="13"/>
  <c r="G360" i="13"/>
  <c r="G359" i="13"/>
  <c r="G358" i="13"/>
  <c r="G357" i="13"/>
  <c r="G356" i="13"/>
  <c r="G355" i="13"/>
  <c r="G354" i="13"/>
  <c r="G353" i="13"/>
  <c r="G352" i="13"/>
  <c r="G351" i="13"/>
  <c r="G350" i="13"/>
  <c r="G349" i="13"/>
  <c r="G348" i="13"/>
  <c r="G347" i="13"/>
  <c r="G346" i="13"/>
  <c r="G345" i="13"/>
  <c r="G344" i="13"/>
  <c r="G343" i="13"/>
  <c r="G342" i="13"/>
  <c r="G341" i="13"/>
  <c r="G340" i="13"/>
  <c r="G339" i="13"/>
  <c r="G85" i="13"/>
  <c r="G337" i="13"/>
  <c r="G336" i="13"/>
  <c r="G96" i="13"/>
  <c r="G334" i="13"/>
  <c r="G333" i="13"/>
  <c r="G2063" i="13"/>
  <c r="G25" i="13"/>
  <c r="G330" i="13"/>
  <c r="G49" i="13"/>
  <c r="G21" i="13"/>
  <c r="G57" i="13"/>
  <c r="G326" i="13"/>
  <c r="G325" i="13"/>
  <c r="G2064" i="13"/>
  <c r="G323" i="13"/>
  <c r="G78" i="13"/>
  <c r="G321" i="13"/>
  <c r="G74" i="13"/>
  <c r="G319" i="13"/>
  <c r="G58" i="13"/>
  <c r="G317" i="13"/>
  <c r="G316" i="13"/>
  <c r="G175" i="13"/>
  <c r="G48" i="13"/>
  <c r="G45" i="13"/>
  <c r="G312" i="13"/>
  <c r="G40" i="13"/>
  <c r="G310" i="13"/>
  <c r="G309" i="13"/>
  <c r="G36" i="13"/>
  <c r="G307" i="13"/>
  <c r="G30" i="13"/>
  <c r="G305" i="13"/>
  <c r="G304" i="13"/>
  <c r="G303" i="13"/>
  <c r="G302" i="13"/>
  <c r="G301" i="13"/>
  <c r="G84" i="13"/>
  <c r="G83" i="13"/>
  <c r="G298" i="13"/>
  <c r="G54" i="13"/>
  <c r="G296" i="13"/>
  <c r="G99" i="13"/>
  <c r="G294" i="13"/>
  <c r="G293" i="13"/>
  <c r="G292" i="13"/>
  <c r="G291" i="13"/>
  <c r="G290" i="13"/>
  <c r="G289" i="13"/>
  <c r="G288" i="13"/>
  <c r="G287" i="13"/>
  <c r="G64" i="13"/>
  <c r="G285" i="13"/>
  <c r="G284" i="13"/>
  <c r="G283" i="13"/>
  <c r="G42" i="13"/>
  <c r="G281" i="13"/>
  <c r="G280" i="13"/>
  <c r="G279" i="13"/>
  <c r="G278" i="13"/>
  <c r="G277" i="13"/>
  <c r="G276" i="13"/>
  <c r="G65" i="13"/>
  <c r="G274" i="13"/>
  <c r="G166" i="13"/>
  <c r="G101" i="13"/>
  <c r="G271" i="13"/>
  <c r="G270" i="13"/>
  <c r="G269" i="13"/>
  <c r="G268" i="13"/>
  <c r="G267" i="13"/>
  <c r="G38" i="13"/>
  <c r="G75" i="13"/>
  <c r="G264" i="13"/>
  <c r="G263" i="13"/>
  <c r="G262" i="13"/>
  <c r="G261" i="13"/>
  <c r="G56" i="13"/>
  <c r="G259" i="13"/>
  <c r="G258" i="13"/>
  <c r="G51" i="13"/>
  <c r="G256" i="13"/>
  <c r="G255" i="13"/>
  <c r="G254" i="13"/>
  <c r="G253" i="13"/>
  <c r="G252" i="13"/>
  <c r="G251" i="13"/>
  <c r="G2739" i="13"/>
  <c r="G249" i="13"/>
  <c r="G248" i="13"/>
  <c r="G247" i="13"/>
  <c r="G246" i="13"/>
  <c r="G245" i="13"/>
  <c r="G243" i="13"/>
  <c r="G242" i="13"/>
  <c r="G241" i="13"/>
  <c r="G240" i="13"/>
  <c r="G239" i="13"/>
  <c r="G238" i="13"/>
  <c r="G237" i="13"/>
  <c r="G32" i="13"/>
  <c r="G235" i="13"/>
  <c r="G234" i="13"/>
  <c r="G233" i="13"/>
  <c r="G2738" i="13"/>
  <c r="G231" i="13"/>
  <c r="G230" i="13"/>
  <c r="G229" i="13"/>
  <c r="G2740" i="13"/>
  <c r="G227" i="13"/>
  <c r="G165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61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97" i="13"/>
  <c r="G181" i="13"/>
  <c r="G180" i="13"/>
  <c r="G179" i="13"/>
  <c r="G178" i="13"/>
  <c r="G177" i="13"/>
  <c r="G176" i="13"/>
  <c r="G95" i="13"/>
  <c r="G174" i="13"/>
  <c r="G173" i="13"/>
  <c r="G172" i="13"/>
  <c r="G171" i="13"/>
  <c r="G93" i="13"/>
  <c r="G98" i="13"/>
  <c r="G71" i="13"/>
  <c r="G164" i="13"/>
  <c r="G167" i="13"/>
  <c r="G182" i="13"/>
  <c r="G109" i="13"/>
  <c r="G10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43" i="13"/>
  <c r="G31" i="13"/>
  <c r="G46" i="13"/>
  <c r="G39" i="13"/>
  <c r="G44" i="13"/>
  <c r="G29" i="13"/>
  <c r="G82" i="13"/>
  <c r="G2380" i="13"/>
  <c r="G81" i="13"/>
  <c r="G80" i="13"/>
  <c r="G250" i="13"/>
  <c r="G2445" i="13"/>
  <c r="G170" i="13"/>
  <c r="G2065" i="13"/>
  <c r="G108" i="13"/>
  <c r="G87" i="13"/>
  <c r="G47" i="13"/>
  <c r="G41" i="13"/>
  <c r="G2409" i="13"/>
  <c r="G2062" i="13"/>
  <c r="G77" i="13"/>
  <c r="G320" i="13"/>
  <c r="G2067" i="13"/>
  <c r="G67" i="13"/>
  <c r="G50" i="13"/>
  <c r="G300" i="13"/>
  <c r="G86" i="13"/>
  <c r="G260" i="13"/>
  <c r="G76" i="13"/>
  <c r="G299" i="13"/>
  <c r="G2494" i="13"/>
  <c r="G331" i="13"/>
  <c r="G327" i="13"/>
  <c r="G66" i="13"/>
  <c r="G318" i="13"/>
  <c r="G59" i="13"/>
  <c r="G306" i="13"/>
  <c r="G105" i="13"/>
  <c r="G232" i="13"/>
  <c r="G275" i="13"/>
  <c r="G89" i="13"/>
  <c r="G90" i="13"/>
  <c r="G91" i="13"/>
  <c r="G92" i="13"/>
  <c r="G94" i="13"/>
  <c r="G70" i="13"/>
  <c r="G60" i="13"/>
  <c r="G62" i="13"/>
  <c r="G63" i="13"/>
  <c r="G69" i="13"/>
  <c r="G72" i="13"/>
  <c r="G73" i="13"/>
  <c r="G266" i="13"/>
  <c r="G52" i="13"/>
  <c r="G257" i="13"/>
  <c r="G332" i="13"/>
  <c r="G297" i="13"/>
  <c r="G236" i="13"/>
  <c r="G273" i="13"/>
  <c r="G282" i="13"/>
  <c r="G286" i="13"/>
  <c r="G295" i="13"/>
  <c r="G314" i="13"/>
  <c r="G313" i="13"/>
  <c r="G308" i="13"/>
  <c r="G265" i="13"/>
  <c r="G272" i="13"/>
  <c r="G328" i="13"/>
  <c r="G315" i="13"/>
  <c r="G329" i="13"/>
  <c r="G322" i="13"/>
  <c r="G2311" i="13"/>
  <c r="G2310" i="13"/>
  <c r="G37" i="13"/>
  <c r="G2304" i="13"/>
  <c r="G35" i="13"/>
  <c r="G34" i="13"/>
  <c r="G33" i="13"/>
  <c r="G68" i="13"/>
  <c r="G2353" i="13"/>
  <c r="G53" i="13"/>
  <c r="G2379" i="13"/>
  <c r="G28" i="13"/>
  <c r="G27" i="13"/>
  <c r="G26" i="13"/>
  <c r="G88" i="13"/>
  <c r="G24" i="13"/>
  <c r="G23" i="13"/>
  <c r="G22" i="13"/>
  <c r="G104" i="13"/>
  <c r="G20" i="13"/>
  <c r="G19" i="13"/>
  <c r="G18" i="13"/>
  <c r="G17" i="13"/>
  <c r="G16" i="13"/>
  <c r="G15" i="13"/>
  <c r="G14" i="13"/>
  <c r="G1757" i="13"/>
  <c r="G12" i="13"/>
  <c r="G2066" i="13"/>
  <c r="G2309" i="13"/>
  <c r="G9" i="13"/>
  <c r="G8" i="13"/>
  <c r="G7" i="13"/>
  <c r="G6" i="13"/>
  <c r="G5" i="13"/>
  <c r="G4" i="13"/>
  <c r="G3" i="13"/>
  <c r="G2" i="13"/>
  <c r="F2560" i="13"/>
  <c r="F2559" i="13"/>
  <c r="F2558" i="13"/>
  <c r="F2557" i="13"/>
  <c r="F2556" i="13"/>
  <c r="F2555" i="13"/>
  <c r="F2554" i="13"/>
  <c r="F2553" i="13"/>
  <c r="F2552" i="13"/>
  <c r="F2551" i="13"/>
  <c r="F2550" i="13"/>
  <c r="F2549" i="13"/>
  <c r="F2548" i="13"/>
  <c r="F2547" i="13"/>
  <c r="F2546" i="13"/>
  <c r="F2545" i="13"/>
  <c r="F2544" i="13"/>
  <c r="F2543" i="13"/>
  <c r="F2542" i="13"/>
  <c r="F2541" i="13"/>
  <c r="F2540" i="13"/>
  <c r="F2539" i="13"/>
  <c r="F2538" i="13"/>
  <c r="F2537" i="13"/>
  <c r="F2536" i="13"/>
  <c r="F2535" i="13"/>
  <c r="F2534" i="13"/>
  <c r="F2533" i="13"/>
  <c r="F2532" i="13"/>
  <c r="F2531" i="13"/>
  <c r="F2530" i="13"/>
  <c r="F2529" i="13"/>
  <c r="F2528" i="13"/>
  <c r="F2527" i="13"/>
  <c r="F2526" i="13"/>
  <c r="F2525" i="13"/>
  <c r="F2524" i="13"/>
  <c r="F2523" i="13"/>
  <c r="F2522" i="13"/>
  <c r="F2521" i="13"/>
  <c r="F707" i="13"/>
  <c r="F706" i="13"/>
  <c r="F705" i="13"/>
  <c r="F704" i="13"/>
  <c r="F703" i="13"/>
  <c r="F2515" i="13"/>
  <c r="F2514" i="13"/>
  <c r="F2513" i="13"/>
  <c r="F2512" i="13"/>
  <c r="F2511" i="13"/>
  <c r="F2203" i="13"/>
  <c r="F1727" i="13"/>
  <c r="F624" i="13"/>
  <c r="F1701" i="13"/>
  <c r="F2506" i="13"/>
  <c r="F2505" i="13"/>
  <c r="F2504" i="13"/>
  <c r="F2503" i="13"/>
  <c r="F658" i="13"/>
  <c r="F2501" i="13"/>
  <c r="F2500" i="13"/>
  <c r="F2499" i="13"/>
  <c r="F2498" i="13"/>
  <c r="F776" i="13"/>
  <c r="F2496" i="13"/>
  <c r="F102" i="13"/>
  <c r="F79" i="13"/>
  <c r="F2484" i="13"/>
  <c r="F2483" i="13"/>
  <c r="F1474" i="13"/>
  <c r="F726" i="13"/>
  <c r="F725" i="13"/>
  <c r="F724" i="13"/>
  <c r="F723" i="13"/>
  <c r="F722" i="13"/>
  <c r="F721" i="13"/>
  <c r="F720" i="13"/>
  <c r="F731" i="13"/>
  <c r="F730" i="13"/>
  <c r="F729" i="13"/>
  <c r="F2480" i="13"/>
  <c r="F2479" i="13"/>
  <c r="F2478" i="13"/>
  <c r="F2477" i="13"/>
  <c r="F2476" i="13"/>
  <c r="F2475" i="13"/>
  <c r="F2474" i="13"/>
  <c r="F651" i="13"/>
  <c r="F2472" i="13"/>
  <c r="F2471" i="13"/>
  <c r="F2470" i="13"/>
  <c r="F2469" i="13"/>
  <c r="F2468" i="13"/>
  <c r="F2467" i="13"/>
  <c r="F2466" i="13"/>
  <c r="F2465" i="13"/>
  <c r="F2464" i="13"/>
  <c r="F2463" i="13"/>
  <c r="F2462" i="13"/>
  <c r="F2461" i="13"/>
  <c r="F2460" i="13"/>
  <c r="F2459" i="13"/>
  <c r="F2458" i="13"/>
  <c r="F2457" i="13"/>
  <c r="F2456" i="13"/>
  <c r="F2455" i="13"/>
  <c r="F2454" i="13"/>
  <c r="F2453" i="13"/>
  <c r="F2452" i="13"/>
  <c r="F2451" i="13"/>
  <c r="F2450" i="13"/>
  <c r="F2449" i="13"/>
  <c r="F728" i="13"/>
  <c r="F727" i="13"/>
  <c r="F311" i="13"/>
  <c r="F324" i="13"/>
  <c r="F2444" i="13"/>
  <c r="F2486" i="13"/>
  <c r="F775" i="13"/>
  <c r="F774" i="13"/>
  <c r="F2440" i="13"/>
  <c r="F2439" i="13"/>
  <c r="F2438" i="13"/>
  <c r="F2437" i="13"/>
  <c r="F2436" i="13"/>
  <c r="F2435" i="13"/>
  <c r="F2434" i="13"/>
  <c r="F2433" i="13"/>
  <c r="F2432" i="13"/>
  <c r="F2431" i="13"/>
  <c r="F2430" i="13"/>
  <c r="F2429" i="13"/>
  <c r="F2428" i="13"/>
  <c r="F2427" i="13"/>
  <c r="F2426" i="13"/>
  <c r="F2425" i="13"/>
  <c r="F2424" i="13"/>
  <c r="F2423" i="13"/>
  <c r="F2422" i="13"/>
  <c r="F2421" i="13"/>
  <c r="F2420" i="13"/>
  <c r="F622" i="13"/>
  <c r="F1754" i="13"/>
  <c r="F2417" i="13"/>
  <c r="F2416" i="13"/>
  <c r="F2415" i="13"/>
  <c r="F2414" i="13"/>
  <c r="F2413" i="13"/>
  <c r="F2412" i="13"/>
  <c r="F2411" i="13"/>
  <c r="F2410" i="13"/>
  <c r="F2446" i="13"/>
  <c r="F2408" i="13"/>
  <c r="F2407" i="13"/>
  <c r="F2406" i="13"/>
  <c r="F2405" i="13"/>
  <c r="F2404" i="13"/>
  <c r="F2403" i="13"/>
  <c r="F2402" i="13"/>
  <c r="F2401" i="13"/>
  <c r="F2400" i="13"/>
  <c r="F2419" i="13"/>
  <c r="F2418" i="13"/>
  <c r="F2399" i="13"/>
  <c r="F2396" i="13"/>
  <c r="F2395" i="13"/>
  <c r="F2394" i="13"/>
  <c r="F2393" i="13"/>
  <c r="F2392" i="13"/>
  <c r="F2391" i="13"/>
  <c r="F2390" i="13"/>
  <c r="F2389" i="13"/>
  <c r="F2388" i="13"/>
  <c r="F2387" i="13"/>
  <c r="F2386" i="13"/>
  <c r="F2385" i="13"/>
  <c r="F2384" i="13"/>
  <c r="F2383" i="13"/>
  <c r="F1385" i="13"/>
  <c r="F2485" i="13"/>
  <c r="F110" i="13"/>
  <c r="F163" i="13"/>
  <c r="F2378" i="13"/>
  <c r="F2377" i="13"/>
  <c r="F2376" i="13"/>
  <c r="F2375" i="13"/>
  <c r="F2520" i="13"/>
  <c r="F2519" i="13"/>
  <c r="F2518" i="13"/>
  <c r="F1467" i="13"/>
  <c r="F694" i="13"/>
  <c r="F773" i="13"/>
  <c r="F772" i="13"/>
  <c r="F771" i="13"/>
  <c r="F770" i="13"/>
  <c r="F788" i="13"/>
  <c r="F2441" i="13"/>
  <c r="F2382" i="13"/>
  <c r="F2381" i="13"/>
  <c r="F2374" i="13"/>
  <c r="F2373" i="13"/>
  <c r="F2372" i="13"/>
  <c r="F2371" i="13"/>
  <c r="F769" i="13"/>
  <c r="F768" i="13"/>
  <c r="F767" i="13"/>
  <c r="F766" i="13"/>
  <c r="F2737" i="13"/>
  <c r="F2517" i="13"/>
  <c r="F2351" i="13"/>
  <c r="F2350" i="13"/>
  <c r="F2349" i="13"/>
  <c r="F2348" i="13"/>
  <c r="F2347" i="13"/>
  <c r="F2346" i="13"/>
  <c r="F2345" i="13"/>
  <c r="F2344" i="13"/>
  <c r="F2343" i="13"/>
  <c r="F2342" i="13"/>
  <c r="F2341" i="13"/>
  <c r="F2340" i="13"/>
  <c r="F2339" i="13"/>
  <c r="F2338" i="13"/>
  <c r="F2337" i="13"/>
  <c r="F2336" i="13"/>
  <c r="F2335" i="13"/>
  <c r="F2334" i="13"/>
  <c r="F2333" i="13"/>
  <c r="F2332" i="13"/>
  <c r="F2331" i="13"/>
  <c r="F2330" i="13"/>
  <c r="F2329" i="13"/>
  <c r="F2328" i="13"/>
  <c r="F2327" i="13"/>
  <c r="F2326" i="13"/>
  <c r="F2325" i="13"/>
  <c r="F2324" i="13"/>
  <c r="F2323" i="13"/>
  <c r="F2322" i="13"/>
  <c r="F2321" i="13"/>
  <c r="F2320" i="13"/>
  <c r="F2319" i="13"/>
  <c r="F2318" i="13"/>
  <c r="F2317" i="13"/>
  <c r="F2316" i="13"/>
  <c r="F2315" i="13"/>
  <c r="F2314" i="13"/>
  <c r="F2313" i="13"/>
  <c r="F2312" i="13"/>
  <c r="F226" i="13"/>
  <c r="F206" i="13"/>
  <c r="F2735" i="13"/>
  <c r="F2308" i="13"/>
  <c r="F2307" i="13"/>
  <c r="F2306" i="13"/>
  <c r="F2305" i="13"/>
  <c r="F2734" i="13"/>
  <c r="F2303" i="13"/>
  <c r="F2302" i="13"/>
  <c r="F2301" i="13"/>
  <c r="F2300" i="13"/>
  <c r="F2299" i="13"/>
  <c r="F2298" i="13"/>
  <c r="F2297" i="13"/>
  <c r="F2296" i="13"/>
  <c r="F2295" i="13"/>
  <c r="F2294" i="13"/>
  <c r="F2293" i="13"/>
  <c r="F2292" i="13"/>
  <c r="F2291" i="13"/>
  <c r="F2290" i="13"/>
  <c r="F2289" i="13"/>
  <c r="F2288" i="13"/>
  <c r="F2287" i="13"/>
  <c r="F2286" i="13"/>
  <c r="F2285" i="13"/>
  <c r="F2284" i="13"/>
  <c r="F2283" i="13"/>
  <c r="F2282" i="13"/>
  <c r="F2281" i="13"/>
  <c r="F2280" i="13"/>
  <c r="F2279" i="13"/>
  <c r="F2278" i="13"/>
  <c r="F2277" i="13"/>
  <c r="F2276" i="13"/>
  <c r="F2275" i="13"/>
  <c r="F2274" i="13"/>
  <c r="F2273" i="13"/>
  <c r="F2272" i="13"/>
  <c r="F2271" i="13"/>
  <c r="F2270" i="13"/>
  <c r="F2269" i="13"/>
  <c r="F2268" i="13"/>
  <c r="F2267" i="13"/>
  <c r="F2266" i="13"/>
  <c r="F2265" i="13"/>
  <c r="F2264" i="13"/>
  <c r="F2263" i="13"/>
  <c r="F2262" i="13"/>
  <c r="F2261" i="13"/>
  <c r="F2260" i="13"/>
  <c r="F2259" i="13"/>
  <c r="F2258" i="13"/>
  <c r="F2257" i="13"/>
  <c r="F2256" i="13"/>
  <c r="F2255" i="13"/>
  <c r="F2254" i="13"/>
  <c r="F2253" i="13"/>
  <c r="F2252" i="13"/>
  <c r="F2251" i="13"/>
  <c r="F2250" i="13"/>
  <c r="F2249" i="13"/>
  <c r="F2248" i="13"/>
  <c r="F2247" i="13"/>
  <c r="F2246" i="13"/>
  <c r="F2245" i="13"/>
  <c r="F2244" i="13"/>
  <c r="F2243" i="13"/>
  <c r="F2242" i="13"/>
  <c r="F2241" i="13"/>
  <c r="F2240" i="13"/>
  <c r="F2239" i="13"/>
  <c r="F2238" i="13"/>
  <c r="F2237" i="13"/>
  <c r="F2236" i="13"/>
  <c r="F2235" i="13"/>
  <c r="F2234" i="13"/>
  <c r="F2233" i="13"/>
  <c r="F2232" i="13"/>
  <c r="F2231" i="13"/>
  <c r="F2230" i="13"/>
  <c r="F2229" i="13"/>
  <c r="F2228" i="13"/>
  <c r="F2227" i="13"/>
  <c r="F2226" i="13"/>
  <c r="F2225" i="13"/>
  <c r="F2224" i="13"/>
  <c r="F2223" i="13"/>
  <c r="F2222" i="13"/>
  <c r="F2221" i="13"/>
  <c r="F2220" i="13"/>
  <c r="F2219" i="13"/>
  <c r="F2218" i="13"/>
  <c r="F2217" i="13"/>
  <c r="F2216" i="13"/>
  <c r="F2215" i="13"/>
  <c r="F2214" i="13"/>
  <c r="F2213" i="13"/>
  <c r="F2212" i="13"/>
  <c r="F2211" i="13"/>
  <c r="F2210" i="13"/>
  <c r="F2209" i="13"/>
  <c r="F646" i="13"/>
  <c r="F644" i="13"/>
  <c r="F609" i="13"/>
  <c r="F648" i="13"/>
  <c r="F662" i="13"/>
  <c r="F674" i="13"/>
  <c r="F1775" i="13"/>
  <c r="F1737" i="13"/>
  <c r="F2200" i="13"/>
  <c r="F2199" i="13"/>
  <c r="F2198" i="13"/>
  <c r="F2197" i="13"/>
  <c r="F2196" i="13"/>
  <c r="F2195" i="13"/>
  <c r="F2194" i="13"/>
  <c r="F2193" i="13"/>
  <c r="F2192" i="13"/>
  <c r="F2191" i="13"/>
  <c r="F2190" i="13"/>
  <c r="F2189" i="13"/>
  <c r="F2188" i="13"/>
  <c r="F2187" i="13"/>
  <c r="F2186" i="13"/>
  <c r="F2185" i="13"/>
  <c r="F2184" i="13"/>
  <c r="F2183" i="13"/>
  <c r="F2182" i="13"/>
  <c r="F2181" i="13"/>
  <c r="F2180" i="13"/>
  <c r="F2179" i="13"/>
  <c r="F2178" i="13"/>
  <c r="F2177" i="13"/>
  <c r="F2176" i="13"/>
  <c r="F2175" i="13"/>
  <c r="F2174" i="13"/>
  <c r="F2173" i="13"/>
  <c r="F2172" i="13"/>
  <c r="F2171" i="13"/>
  <c r="F2170" i="13"/>
  <c r="F2169" i="13"/>
  <c r="F2168" i="13"/>
  <c r="F2167" i="13"/>
  <c r="F2166" i="13"/>
  <c r="F2165" i="13"/>
  <c r="F2164" i="13"/>
  <c r="F2163" i="13"/>
  <c r="F2162" i="13"/>
  <c r="F2161" i="13"/>
  <c r="F2160" i="13"/>
  <c r="F2159" i="13"/>
  <c r="F2158" i="13"/>
  <c r="F2157" i="13"/>
  <c r="F2156" i="13"/>
  <c r="F2155" i="13"/>
  <c r="F2154" i="13"/>
  <c r="F2153" i="13"/>
  <c r="F2152" i="13"/>
  <c r="F2151" i="13"/>
  <c r="F2150" i="13"/>
  <c r="F2149" i="13"/>
  <c r="F2148" i="13"/>
  <c r="F2147" i="13"/>
  <c r="F2146" i="13"/>
  <c r="F2145" i="13"/>
  <c r="F2144" i="13"/>
  <c r="F2143" i="13"/>
  <c r="F2142" i="13"/>
  <c r="F2141" i="13"/>
  <c r="F2140" i="13"/>
  <c r="F2139" i="13"/>
  <c r="F2138" i="13"/>
  <c r="F2137" i="13"/>
  <c r="F2136" i="13"/>
  <c r="F2135" i="13"/>
  <c r="F2134" i="13"/>
  <c r="F2133" i="13"/>
  <c r="F2132" i="13"/>
  <c r="F2131" i="13"/>
  <c r="F2130" i="13"/>
  <c r="F2129" i="13"/>
  <c r="F2128" i="13"/>
  <c r="F2127" i="13"/>
  <c r="F2126" i="13"/>
  <c r="F2125" i="13"/>
  <c r="F2124" i="13"/>
  <c r="F2123" i="13"/>
  <c r="F2122" i="13"/>
  <c r="F2121" i="13"/>
  <c r="F2120" i="13"/>
  <c r="F2119" i="13"/>
  <c r="F2118" i="13"/>
  <c r="F2117" i="13"/>
  <c r="F2116" i="13"/>
  <c r="F2115" i="13"/>
  <c r="F2114" i="13"/>
  <c r="F2113" i="13"/>
  <c r="F2112" i="13"/>
  <c r="F2111" i="13"/>
  <c r="F2110" i="13"/>
  <c r="F2109" i="13"/>
  <c r="F2108" i="13"/>
  <c r="F2107" i="13"/>
  <c r="F2106" i="13"/>
  <c r="F2105" i="13"/>
  <c r="F2104" i="13"/>
  <c r="F2103" i="13"/>
  <c r="F2102" i="13"/>
  <c r="F2101" i="13"/>
  <c r="F2100" i="13"/>
  <c r="F2099" i="13"/>
  <c r="F2098" i="13"/>
  <c r="F2097" i="13"/>
  <c r="F2096" i="13"/>
  <c r="F2095" i="13"/>
  <c r="F2094" i="13"/>
  <c r="F2093" i="13"/>
  <c r="F2092" i="13"/>
  <c r="F2091" i="13"/>
  <c r="F2090" i="13"/>
  <c r="F2089" i="13"/>
  <c r="F2088" i="13"/>
  <c r="F2087" i="13"/>
  <c r="F2086" i="13"/>
  <c r="F2085" i="13"/>
  <c r="F2084" i="13"/>
  <c r="F2083" i="13"/>
  <c r="F2082" i="13"/>
  <c r="F2081" i="13"/>
  <c r="F2080" i="13"/>
  <c r="F2079" i="13"/>
  <c r="F2078" i="13"/>
  <c r="F2077" i="13"/>
  <c r="F2076" i="13"/>
  <c r="F2075" i="13"/>
  <c r="F2074" i="13"/>
  <c r="F748" i="13"/>
  <c r="F712" i="13"/>
  <c r="F2516" i="13"/>
  <c r="F711" i="13"/>
  <c r="F710" i="13"/>
  <c r="F2068" i="13"/>
  <c r="F100" i="13"/>
  <c r="F11" i="13"/>
  <c r="F107" i="13"/>
  <c r="F169" i="13"/>
  <c r="F2060" i="13"/>
  <c r="F338" i="13"/>
  <c r="F2732" i="13"/>
  <c r="F2495" i="13"/>
  <c r="F1710" i="13"/>
  <c r="F1766" i="13"/>
  <c r="F1765" i="13"/>
  <c r="F1715" i="13"/>
  <c r="F2055" i="13"/>
  <c r="F2054" i="13"/>
  <c r="F2053" i="13"/>
  <c r="F2052" i="13"/>
  <c r="F2051" i="13"/>
  <c r="F2050" i="13"/>
  <c r="F2049" i="13"/>
  <c r="F2048" i="13"/>
  <c r="F2047" i="13"/>
  <c r="F2046" i="13"/>
  <c r="F2045" i="13"/>
  <c r="F2044" i="13"/>
  <c r="F2043" i="13"/>
  <c r="F2042" i="13"/>
  <c r="F2041" i="13"/>
  <c r="F2040" i="13"/>
  <c r="F2039" i="13"/>
  <c r="F2038" i="13"/>
  <c r="F2037" i="13"/>
  <c r="F2036" i="13"/>
  <c r="F2035" i="13"/>
  <c r="F2034" i="13"/>
  <c r="F1736" i="13"/>
  <c r="F1734" i="13"/>
  <c r="F673" i="13"/>
  <c r="F643" i="13"/>
  <c r="F645" i="13"/>
  <c r="F647" i="13"/>
  <c r="F661" i="13"/>
  <c r="F649" i="13"/>
  <c r="F2025" i="13"/>
  <c r="F2024" i="13"/>
  <c r="F2023" i="13"/>
  <c r="F2022" i="13"/>
  <c r="F2021" i="13"/>
  <c r="F2020" i="13"/>
  <c r="F1733" i="13"/>
  <c r="F620" i="13"/>
  <c r="F2017" i="13"/>
  <c r="F2028" i="13"/>
  <c r="F2015" i="13"/>
  <c r="F2014" i="13"/>
  <c r="F2013" i="13"/>
  <c r="F2012" i="13"/>
  <c r="F2011" i="13"/>
  <c r="F2010" i="13"/>
  <c r="F2009" i="13"/>
  <c r="F2008" i="13"/>
  <c r="F2007" i="13"/>
  <c r="F1732" i="13"/>
  <c r="F619" i="13"/>
  <c r="F2004" i="13"/>
  <c r="F2003" i="13"/>
  <c r="F2002" i="13"/>
  <c r="F2001" i="13"/>
  <c r="F2000" i="13"/>
  <c r="F1999" i="13"/>
  <c r="F1998" i="13"/>
  <c r="F1997" i="13"/>
  <c r="F1996" i="13"/>
  <c r="F1995" i="13"/>
  <c r="F1994" i="13"/>
  <c r="F1993" i="13"/>
  <c r="F1992" i="13"/>
  <c r="F1991" i="13"/>
  <c r="F1990" i="13"/>
  <c r="F1989" i="13"/>
  <c r="F1988" i="13"/>
  <c r="F1987" i="13"/>
  <c r="F1986" i="13"/>
  <c r="F1985" i="13"/>
  <c r="F1984" i="13"/>
  <c r="F1983" i="13"/>
  <c r="F1982" i="13"/>
  <c r="F1981" i="13"/>
  <c r="F1980" i="13"/>
  <c r="F1979" i="13"/>
  <c r="F1978" i="13"/>
  <c r="F1977" i="13"/>
  <c r="F1976" i="13"/>
  <c r="F1975" i="13"/>
  <c r="F1974" i="13"/>
  <c r="F1973" i="13"/>
  <c r="F1972" i="13"/>
  <c r="F1971" i="13"/>
  <c r="F1970" i="13"/>
  <c r="F1969" i="13"/>
  <c r="F1968" i="13"/>
  <c r="F1967" i="13"/>
  <c r="F1966" i="13"/>
  <c r="F1965" i="13"/>
  <c r="F1964" i="13"/>
  <c r="F1963" i="13"/>
  <c r="F1962" i="13"/>
  <c r="F1961" i="13"/>
  <c r="F1960" i="13"/>
  <c r="F1959" i="13"/>
  <c r="F1958" i="13"/>
  <c r="F1957" i="13"/>
  <c r="F1956" i="13"/>
  <c r="F1955" i="13"/>
  <c r="F1954" i="13"/>
  <c r="F1953" i="13"/>
  <c r="F1952" i="13"/>
  <c r="F1951" i="13"/>
  <c r="F1950" i="13"/>
  <c r="F1949" i="13"/>
  <c r="F1948" i="13"/>
  <c r="F1947" i="13"/>
  <c r="F1946" i="13"/>
  <c r="F1945" i="13"/>
  <c r="F1944" i="13"/>
  <c r="F1943" i="13"/>
  <c r="F1942" i="13"/>
  <c r="F1941" i="13"/>
  <c r="F1940" i="13"/>
  <c r="F1939" i="13"/>
  <c r="F1938" i="13"/>
  <c r="F1937" i="13"/>
  <c r="F1936" i="13"/>
  <c r="F1935" i="13"/>
  <c r="F1934" i="13"/>
  <c r="F1933" i="13"/>
  <c r="F1932" i="13"/>
  <c r="F1931" i="13"/>
  <c r="F1930" i="13"/>
  <c r="F1929" i="13"/>
  <c r="F1928" i="13"/>
  <c r="F1927" i="13"/>
  <c r="F1926" i="13"/>
  <c r="F1925" i="13"/>
  <c r="F1924" i="13"/>
  <c r="F1923" i="13"/>
  <c r="F1922" i="13"/>
  <c r="F1921" i="13"/>
  <c r="F1920" i="13"/>
  <c r="F1919" i="13"/>
  <c r="F1918" i="13"/>
  <c r="F1917" i="13"/>
  <c r="F1916" i="13"/>
  <c r="F1915" i="13"/>
  <c r="F1914" i="13"/>
  <c r="F1913" i="13"/>
  <c r="F1912" i="13"/>
  <c r="F1911" i="13"/>
  <c r="F1910" i="13"/>
  <c r="F1909" i="13"/>
  <c r="F1908" i="13"/>
  <c r="F1907" i="13"/>
  <c r="F1906" i="13"/>
  <c r="F1905" i="13"/>
  <c r="F1904" i="13"/>
  <c r="F1903" i="13"/>
  <c r="F1902" i="13"/>
  <c r="F1901" i="13"/>
  <c r="F1900" i="13"/>
  <c r="F1899" i="13"/>
  <c r="F1898" i="13"/>
  <c r="F1897" i="13"/>
  <c r="F1896" i="13"/>
  <c r="F1895" i="13"/>
  <c r="F1894" i="13"/>
  <c r="F1893" i="13"/>
  <c r="F1892" i="13"/>
  <c r="F1891" i="13"/>
  <c r="F1890" i="13"/>
  <c r="F1889" i="13"/>
  <c r="F1888" i="13"/>
  <c r="F1887" i="13"/>
  <c r="F1886" i="13"/>
  <c r="F1885" i="13"/>
  <c r="F1884" i="13"/>
  <c r="F1883" i="13"/>
  <c r="F1882" i="13"/>
  <c r="F1881" i="13"/>
  <c r="F1880" i="13"/>
  <c r="F1879" i="13"/>
  <c r="F1878" i="13"/>
  <c r="F1877" i="13"/>
  <c r="F1876" i="13"/>
  <c r="F1875" i="13"/>
  <c r="F1874" i="13"/>
  <c r="F1873" i="13"/>
  <c r="F1872" i="13"/>
  <c r="F1871" i="13"/>
  <c r="F1870" i="13"/>
  <c r="F1869" i="13"/>
  <c r="F1868" i="13"/>
  <c r="F1867" i="13"/>
  <c r="F1866" i="13"/>
  <c r="F1865" i="13"/>
  <c r="F1864" i="13"/>
  <c r="F1863" i="13"/>
  <c r="F1862" i="13"/>
  <c r="F1861" i="13"/>
  <c r="F1860" i="13"/>
  <c r="F1859" i="13"/>
  <c r="F1858" i="13"/>
  <c r="F1857" i="13"/>
  <c r="F1856" i="13"/>
  <c r="F1855" i="13"/>
  <c r="F1854" i="13"/>
  <c r="F1853" i="13"/>
  <c r="F1852" i="13"/>
  <c r="F1851" i="13"/>
  <c r="F1850" i="13"/>
  <c r="F1849" i="13"/>
  <c r="F1848" i="13"/>
  <c r="F1847" i="13"/>
  <c r="F1846" i="13"/>
  <c r="F1845" i="13"/>
  <c r="F1844" i="13"/>
  <c r="F1843" i="13"/>
  <c r="F1842" i="13"/>
  <c r="F1841" i="13"/>
  <c r="F1840" i="13"/>
  <c r="F1839" i="13"/>
  <c r="F1838" i="13"/>
  <c r="F1837" i="13"/>
  <c r="F1836" i="13"/>
  <c r="F1835" i="13"/>
  <c r="F1834" i="13"/>
  <c r="F1833" i="13"/>
  <c r="F1832" i="13"/>
  <c r="F1831" i="13"/>
  <c r="F1830" i="13"/>
  <c r="F1829" i="13"/>
  <c r="F1828" i="13"/>
  <c r="F1827" i="13"/>
  <c r="F1826" i="13"/>
  <c r="F1825" i="13"/>
  <c r="F1824" i="13"/>
  <c r="F1823" i="13"/>
  <c r="F1822" i="13"/>
  <c r="F1821" i="13"/>
  <c r="F1820" i="13"/>
  <c r="F1819" i="13"/>
  <c r="F1818" i="13"/>
  <c r="F1817" i="13"/>
  <c r="F1816" i="13"/>
  <c r="F1815" i="13"/>
  <c r="F1814" i="13"/>
  <c r="F1813" i="13"/>
  <c r="F1812" i="13"/>
  <c r="F1811" i="13"/>
  <c r="F1810" i="13"/>
  <c r="F1809" i="13"/>
  <c r="F1808" i="13"/>
  <c r="F1807" i="13"/>
  <c r="F1806" i="13"/>
  <c r="F1805" i="13"/>
  <c r="F1804" i="13"/>
  <c r="F1803" i="13"/>
  <c r="F1802" i="13"/>
  <c r="F1801" i="13"/>
  <c r="F1800" i="13"/>
  <c r="F1799" i="13"/>
  <c r="F1798" i="13"/>
  <c r="F1797" i="13"/>
  <c r="F1796" i="13"/>
  <c r="F1795" i="13"/>
  <c r="F1794" i="13"/>
  <c r="F1793" i="13"/>
  <c r="F1792" i="13"/>
  <c r="F1791" i="13"/>
  <c r="F1790" i="13"/>
  <c r="F1789" i="13"/>
  <c r="F1788" i="13"/>
  <c r="F1787" i="13"/>
  <c r="F1786" i="13"/>
  <c r="F1785" i="13"/>
  <c r="F657" i="13"/>
  <c r="F650" i="13"/>
  <c r="F1749" i="13"/>
  <c r="F2201" i="13"/>
  <c r="F2058" i="13"/>
  <c r="F1755" i="13"/>
  <c r="F1772" i="13"/>
  <c r="F666" i="13"/>
  <c r="F1753" i="13"/>
  <c r="F1779" i="13"/>
  <c r="F664" i="13"/>
  <c r="F672" i="13"/>
  <c r="F1751" i="13"/>
  <c r="F2027" i="13"/>
  <c r="F613" i="13"/>
  <c r="F668" i="13"/>
  <c r="F670" i="13"/>
  <c r="F642" i="13"/>
  <c r="F1747" i="13"/>
  <c r="F611" i="13"/>
  <c r="F1769" i="13"/>
  <c r="F2202" i="13"/>
  <c r="F1729" i="13"/>
  <c r="F1731" i="13"/>
  <c r="F1760" i="13"/>
  <c r="F1726" i="13"/>
  <c r="F2205" i="13"/>
  <c r="F1774" i="13"/>
  <c r="F654" i="13"/>
  <c r="F656" i="13"/>
  <c r="F2510" i="13"/>
  <c r="F1743" i="13"/>
  <c r="F604" i="13"/>
  <c r="F1744" i="13"/>
  <c r="F621" i="13"/>
  <c r="F1741" i="13"/>
  <c r="F2397" i="13"/>
  <c r="F617" i="13"/>
  <c r="F638" i="13"/>
  <c r="F2206" i="13"/>
  <c r="F640" i="13"/>
  <c r="F623" i="13"/>
  <c r="F603" i="13"/>
  <c r="F1781" i="13"/>
  <c r="F1745" i="13"/>
  <c r="F2508" i="13"/>
  <c r="F2056" i="13"/>
  <c r="F1763" i="13"/>
  <c r="F2018" i="13"/>
  <c r="F2032" i="13"/>
  <c r="F1705" i="13"/>
  <c r="F1768" i="13"/>
  <c r="F2030" i="13"/>
  <c r="F1706" i="13"/>
  <c r="F1738" i="13"/>
  <c r="F1721" i="13"/>
  <c r="F1725" i="13"/>
  <c r="F1758" i="13"/>
  <c r="F1722" i="13"/>
  <c r="F596" i="13"/>
  <c r="F590" i="13"/>
  <c r="F600" i="13"/>
  <c r="F595" i="13"/>
  <c r="F606" i="13"/>
  <c r="F584" i="13"/>
  <c r="F594" i="13"/>
  <c r="F593" i="13"/>
  <c r="F592" i="13"/>
  <c r="F589" i="13"/>
  <c r="F599" i="13"/>
  <c r="F598" i="13"/>
  <c r="F586" i="13"/>
  <c r="F608" i="13"/>
  <c r="F588" i="13"/>
  <c r="F1776" i="13"/>
  <c r="F660" i="13"/>
  <c r="F587" i="13"/>
  <c r="F597" i="13"/>
  <c r="F591" i="13"/>
  <c r="F585" i="13"/>
  <c r="F2502" i="13"/>
  <c r="F1717" i="13"/>
  <c r="F2005" i="13"/>
  <c r="F1783" i="13"/>
  <c r="F1719" i="13"/>
  <c r="F1699" i="13"/>
  <c r="F1698" i="13"/>
  <c r="F1697" i="13"/>
  <c r="F1696" i="13"/>
  <c r="F1695" i="13"/>
  <c r="F1694" i="13"/>
  <c r="F1693" i="13"/>
  <c r="F1692" i="13"/>
  <c r="F1691" i="13"/>
  <c r="F1690" i="13"/>
  <c r="F1689" i="13"/>
  <c r="F1688" i="13"/>
  <c r="F1687" i="13"/>
  <c r="F1686" i="13"/>
  <c r="F1685" i="13"/>
  <c r="F1684" i="13"/>
  <c r="F1683" i="13"/>
  <c r="F1682" i="13"/>
  <c r="F1681" i="13"/>
  <c r="F1680" i="13"/>
  <c r="F1679" i="13"/>
  <c r="F1678" i="13"/>
  <c r="F1466" i="13"/>
  <c r="F787" i="13"/>
  <c r="F786" i="13"/>
  <c r="F1674" i="13"/>
  <c r="F1673" i="13"/>
  <c r="F1672" i="13"/>
  <c r="F1671" i="13"/>
  <c r="F1670" i="13"/>
  <c r="F1669" i="13"/>
  <c r="F1668" i="13"/>
  <c r="F1667" i="13"/>
  <c r="F2398" i="13"/>
  <c r="F1665" i="13"/>
  <c r="F1664" i="13"/>
  <c r="F1663" i="13"/>
  <c r="F1662" i="13"/>
  <c r="F1661" i="13"/>
  <c r="F1660" i="13"/>
  <c r="F1659" i="13"/>
  <c r="F1658" i="13"/>
  <c r="F1657" i="13"/>
  <c r="F1656" i="13"/>
  <c r="F1655" i="13"/>
  <c r="F1654" i="13"/>
  <c r="F1653" i="13"/>
  <c r="F1652" i="13"/>
  <c r="F1651" i="13"/>
  <c r="F1650" i="13"/>
  <c r="F1649" i="13"/>
  <c r="F1648" i="13"/>
  <c r="F1647" i="13"/>
  <c r="F1646" i="13"/>
  <c r="F1645" i="13"/>
  <c r="F1644" i="13"/>
  <c r="F1643" i="13"/>
  <c r="F1642" i="13"/>
  <c r="F1641" i="13"/>
  <c r="F1640" i="13"/>
  <c r="F1639" i="13"/>
  <c r="F1638" i="13"/>
  <c r="F1637" i="13"/>
  <c r="F1636" i="13"/>
  <c r="F1635" i="13"/>
  <c r="F1634" i="13"/>
  <c r="F1633" i="13"/>
  <c r="F1632" i="13"/>
  <c r="F1631" i="13"/>
  <c r="F1630" i="13"/>
  <c r="F1629" i="13"/>
  <c r="F1628" i="13"/>
  <c r="F1627" i="13"/>
  <c r="F1626" i="13"/>
  <c r="F1625" i="13"/>
  <c r="F1624" i="13"/>
  <c r="F1623" i="13"/>
  <c r="F1622" i="13"/>
  <c r="F1621" i="13"/>
  <c r="F1620" i="13"/>
  <c r="F1619" i="13"/>
  <c r="F1618" i="13"/>
  <c r="F1617" i="13"/>
  <c r="F1616" i="13"/>
  <c r="F1615" i="13"/>
  <c r="F1614" i="13"/>
  <c r="F1613" i="13"/>
  <c r="F1612" i="13"/>
  <c r="F1611" i="13"/>
  <c r="F1610" i="13"/>
  <c r="F1609" i="13"/>
  <c r="F1608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  <c r="F1587" i="13"/>
  <c r="F1586" i="13"/>
  <c r="F1585" i="13"/>
  <c r="F1584" i="13"/>
  <c r="F1583" i="13"/>
  <c r="F1582" i="13"/>
  <c r="F1581" i="13"/>
  <c r="F1580" i="13"/>
  <c r="F1579" i="13"/>
  <c r="F1578" i="13"/>
  <c r="F1577" i="13"/>
  <c r="F1576" i="13"/>
  <c r="F1575" i="13"/>
  <c r="F1574" i="13"/>
  <c r="F1573" i="13"/>
  <c r="F1572" i="13"/>
  <c r="F1571" i="13"/>
  <c r="F1570" i="13"/>
  <c r="F1569" i="13"/>
  <c r="F1568" i="13"/>
  <c r="F1567" i="13"/>
  <c r="F1566" i="13"/>
  <c r="F1565" i="13"/>
  <c r="F1564" i="13"/>
  <c r="F1563" i="13"/>
  <c r="F1562" i="13"/>
  <c r="F1561" i="13"/>
  <c r="F1560" i="13"/>
  <c r="F1559" i="13"/>
  <c r="F1558" i="13"/>
  <c r="F1557" i="13"/>
  <c r="F1556" i="13"/>
  <c r="F1555" i="13"/>
  <c r="F1554" i="13"/>
  <c r="F1553" i="13"/>
  <c r="F1552" i="13"/>
  <c r="F1551" i="13"/>
  <c r="F1550" i="13"/>
  <c r="F1549" i="13"/>
  <c r="F1548" i="13"/>
  <c r="F1547" i="13"/>
  <c r="F1546" i="13"/>
  <c r="F1545" i="13"/>
  <c r="F1544" i="13"/>
  <c r="F1543" i="13"/>
  <c r="F1542" i="13"/>
  <c r="F1541" i="13"/>
  <c r="F1540" i="13"/>
  <c r="F1539" i="13"/>
  <c r="F1538" i="13"/>
  <c r="F1537" i="13"/>
  <c r="F1536" i="13"/>
  <c r="F1535" i="13"/>
  <c r="F1534" i="13"/>
  <c r="F1533" i="13"/>
  <c r="F1532" i="13"/>
  <c r="F1531" i="13"/>
  <c r="F1530" i="13"/>
  <c r="F1529" i="13"/>
  <c r="F1528" i="13"/>
  <c r="F1527" i="13"/>
  <c r="F1526" i="13"/>
  <c r="F1525" i="13"/>
  <c r="F1524" i="13"/>
  <c r="F1523" i="13"/>
  <c r="F1522" i="13"/>
  <c r="F1521" i="13"/>
  <c r="F1520" i="13"/>
  <c r="F1519" i="13"/>
  <c r="F1518" i="13"/>
  <c r="F1517" i="13"/>
  <c r="F1516" i="13"/>
  <c r="F1515" i="13"/>
  <c r="F1514" i="13"/>
  <c r="F1513" i="13"/>
  <c r="F1512" i="13"/>
  <c r="F1511" i="13"/>
  <c r="F1510" i="13"/>
  <c r="F1509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2006" i="13"/>
  <c r="F1742" i="13"/>
  <c r="F1495" i="13"/>
  <c r="F1494" i="13"/>
  <c r="F1493" i="13"/>
  <c r="F1492" i="13"/>
  <c r="F1491" i="13"/>
  <c r="F1490" i="13"/>
  <c r="F1489" i="13"/>
  <c r="F1488" i="13"/>
  <c r="F1487" i="13"/>
  <c r="F1486" i="13"/>
  <c r="F1485" i="13"/>
  <c r="F1484" i="13"/>
  <c r="F1483" i="13"/>
  <c r="F1482" i="13"/>
  <c r="F1481" i="13"/>
  <c r="F1480" i="13"/>
  <c r="F1479" i="13"/>
  <c r="F1478" i="13"/>
  <c r="F1477" i="13"/>
  <c r="F1476" i="13"/>
  <c r="F765" i="13"/>
  <c r="F764" i="13"/>
  <c r="F763" i="13"/>
  <c r="F2370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2369" i="13"/>
  <c r="F750" i="13"/>
  <c r="F2368" i="13"/>
  <c r="F2367" i="13"/>
  <c r="F2366" i="13"/>
  <c r="F2365" i="13"/>
  <c r="F2364" i="13"/>
  <c r="F749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628" i="13"/>
  <c r="F1395" i="13"/>
  <c r="F1394" i="13"/>
  <c r="F1393" i="13"/>
  <c r="F1392" i="13"/>
  <c r="F1391" i="13"/>
  <c r="F716" i="13"/>
  <c r="F715" i="13"/>
  <c r="F714" i="13"/>
  <c r="F713" i="13"/>
  <c r="F709" i="13"/>
  <c r="F708" i="13"/>
  <c r="F2033" i="13"/>
  <c r="F1777" i="13"/>
  <c r="F1382" i="13"/>
  <c r="F1381" i="13"/>
  <c r="F1380" i="13"/>
  <c r="F671" i="13"/>
  <c r="F2057" i="13"/>
  <c r="F2059" i="13"/>
  <c r="F1702" i="13"/>
  <c r="F626" i="13"/>
  <c r="F632" i="13"/>
  <c r="F630" i="13"/>
  <c r="F634" i="13"/>
  <c r="F583" i="13"/>
  <c r="F1709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1713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94" i="13"/>
  <c r="F799" i="13"/>
  <c r="F798" i="13"/>
  <c r="F797" i="13"/>
  <c r="F796" i="13"/>
  <c r="F795" i="13"/>
  <c r="F794" i="13"/>
  <c r="F793" i="13"/>
  <c r="F792" i="13"/>
  <c r="F791" i="13"/>
  <c r="F790" i="13"/>
  <c r="F789" i="13"/>
  <c r="F700" i="13"/>
  <c r="F2363" i="13"/>
  <c r="F697" i="13"/>
  <c r="F682" i="13"/>
  <c r="F698" i="13"/>
  <c r="F690" i="13"/>
  <c r="F680" i="13"/>
  <c r="F699" i="13"/>
  <c r="F681" i="13"/>
  <c r="F678" i="13"/>
  <c r="F747" i="13"/>
  <c r="F695" i="13"/>
  <c r="F696" i="13"/>
  <c r="F689" i="13"/>
  <c r="F686" i="13"/>
  <c r="F2362" i="13"/>
  <c r="F679" i="13"/>
  <c r="F719" i="13"/>
  <c r="F746" i="13"/>
  <c r="F683" i="13"/>
  <c r="F687" i="13"/>
  <c r="F2361" i="13"/>
  <c r="F688" i="13"/>
  <c r="F745" i="13"/>
  <c r="F702" i="13"/>
  <c r="F2360" i="13"/>
  <c r="F2359" i="13"/>
  <c r="F2482" i="13"/>
  <c r="F1460" i="13"/>
  <c r="F744" i="13"/>
  <c r="F1459" i="13"/>
  <c r="F2358" i="13"/>
  <c r="F2357" i="13"/>
  <c r="F1458" i="13"/>
  <c r="F743" i="13"/>
  <c r="F718" i="13"/>
  <c r="F691" i="13"/>
  <c r="F1465" i="13"/>
  <c r="F1457" i="13"/>
  <c r="F693" i="13"/>
  <c r="F2481" i="13"/>
  <c r="F2356" i="13"/>
  <c r="F2448" i="13"/>
  <c r="F717" i="13"/>
  <c r="F1456" i="13"/>
  <c r="F701" i="13"/>
  <c r="F685" i="13"/>
  <c r="F2355" i="13"/>
  <c r="F1455" i="13"/>
  <c r="F1454" i="13"/>
  <c r="F2354" i="13"/>
  <c r="F2352" i="13"/>
  <c r="F742" i="13"/>
  <c r="F1464" i="13"/>
  <c r="F785" i="13"/>
  <c r="F2073" i="13"/>
  <c r="F677" i="13"/>
  <c r="F741" i="13"/>
  <c r="F1463" i="13"/>
  <c r="F1473" i="13"/>
  <c r="F784" i="13"/>
  <c r="F1472" i="13"/>
  <c r="F735" i="13"/>
  <c r="F684" i="13"/>
  <c r="F2070" i="13"/>
  <c r="F2490" i="13"/>
  <c r="F2497" i="13"/>
  <c r="F783" i="13"/>
  <c r="F2072" i="13"/>
  <c r="F2489" i="13"/>
  <c r="F740" i="13"/>
  <c r="F2071" i="13"/>
  <c r="F1462" i="13"/>
  <c r="F782" i="13"/>
  <c r="F2069" i="13"/>
  <c r="F1453" i="13"/>
  <c r="F676" i="13"/>
  <c r="F1471" i="13"/>
  <c r="F1452" i="13"/>
  <c r="F2488" i="13"/>
  <c r="F1390" i="13"/>
  <c r="F781" i="13"/>
  <c r="F1389" i="13"/>
  <c r="F2487" i="13"/>
  <c r="F1388" i="13"/>
  <c r="F1470" i="13"/>
  <c r="F1677" i="13"/>
  <c r="F734" i="13"/>
  <c r="F733" i="13"/>
  <c r="F1387" i="13"/>
  <c r="F2447" i="13"/>
  <c r="F739" i="13"/>
  <c r="F675" i="13"/>
  <c r="F692" i="13"/>
  <c r="F1386" i="13"/>
  <c r="F1676" i="13"/>
  <c r="F780" i="13"/>
  <c r="F738" i="13"/>
  <c r="F1675" i="13"/>
  <c r="F779" i="13"/>
  <c r="F1469" i="13"/>
  <c r="F2493" i="13"/>
  <c r="F778" i="13"/>
  <c r="F2443" i="13"/>
  <c r="F2442" i="13"/>
  <c r="F1475" i="13"/>
  <c r="F2492" i="13"/>
  <c r="F1468" i="13"/>
  <c r="F1461" i="13"/>
  <c r="F737" i="13"/>
  <c r="F736" i="13"/>
  <c r="F732" i="13"/>
  <c r="F2491" i="13"/>
  <c r="F777" i="13"/>
  <c r="F13" i="13"/>
  <c r="F1764" i="13"/>
  <c r="F1756" i="13"/>
  <c r="F1711" i="13"/>
  <c r="F636" i="13"/>
  <c r="F612" i="13"/>
  <c r="F1746" i="13"/>
  <c r="F1778" i="13"/>
  <c r="F1771" i="13"/>
  <c r="F1752" i="13"/>
  <c r="F1750" i="13"/>
  <c r="F1748" i="13"/>
  <c r="F669" i="13"/>
  <c r="F667" i="13"/>
  <c r="F665" i="13"/>
  <c r="F663" i="13"/>
  <c r="F641" i="13"/>
  <c r="F610" i="13"/>
  <c r="F2204" i="13"/>
  <c r="F1770" i="13"/>
  <c r="F1761" i="13"/>
  <c r="F1730" i="13"/>
  <c r="F1728" i="13"/>
  <c r="F637" i="13"/>
  <c r="F2208" i="13"/>
  <c r="F2509" i="13"/>
  <c r="F2207" i="13"/>
  <c r="F2026" i="13"/>
  <c r="F602" i="13"/>
  <c r="F1712" i="13"/>
  <c r="F800" i="13"/>
  <c r="F1740" i="13"/>
  <c r="F1780" i="13"/>
  <c r="F655" i="13"/>
  <c r="F653" i="13"/>
  <c r="F639" i="13"/>
  <c r="F616" i="13"/>
  <c r="F1773" i="13"/>
  <c r="F2016" i="13"/>
  <c r="F1735" i="13"/>
  <c r="F1714" i="13"/>
  <c r="F1703" i="13"/>
  <c r="F652" i="13"/>
  <c r="F635" i="13"/>
  <c r="F627" i="13"/>
  <c r="F618" i="13"/>
  <c r="F615" i="13"/>
  <c r="F614" i="13"/>
  <c r="F601" i="13"/>
  <c r="F581" i="13"/>
  <c r="F2031" i="13"/>
  <c r="F2019" i="13"/>
  <c r="F2507" i="13"/>
  <c r="F1762" i="13"/>
  <c r="F1704" i="13"/>
  <c r="F1767" i="13"/>
  <c r="F1720" i="13"/>
  <c r="F2029" i="13"/>
  <c r="F1759" i="13"/>
  <c r="F1739" i="13"/>
  <c r="F1724" i="13"/>
  <c r="F1723" i="13"/>
  <c r="F1707" i="13"/>
  <c r="F1716" i="13"/>
  <c r="F2473" i="13"/>
  <c r="F1718" i="13"/>
  <c r="F1782" i="13"/>
  <c r="F1784" i="13"/>
  <c r="F1708" i="13"/>
  <c r="F582" i="13"/>
  <c r="F631" i="13"/>
  <c r="F1700" i="13"/>
  <c r="F1666" i="13"/>
  <c r="F1497" i="13"/>
  <c r="F659" i="13"/>
  <c r="F629" i="13"/>
  <c r="F633" i="13"/>
  <c r="F625" i="13"/>
  <c r="F607" i="13"/>
  <c r="F605" i="13"/>
  <c r="F1496" i="13"/>
  <c r="F1396" i="13"/>
  <c r="F1384" i="13"/>
  <c r="F1383" i="13"/>
  <c r="F1379" i="13"/>
  <c r="F1378" i="13"/>
  <c r="F1377" i="13"/>
  <c r="F1376" i="13"/>
  <c r="F1375" i="13"/>
  <c r="F1374" i="13"/>
  <c r="F1373" i="13"/>
  <c r="F1372" i="13"/>
  <c r="F1371" i="13"/>
  <c r="F1370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85" i="13"/>
  <c r="F337" i="13"/>
  <c r="F336" i="13"/>
  <c r="F96" i="13"/>
  <c r="F334" i="13"/>
  <c r="F333" i="13"/>
  <c r="F2063" i="13"/>
  <c r="F25" i="13"/>
  <c r="F330" i="13"/>
  <c r="F49" i="13"/>
  <c r="F21" i="13"/>
  <c r="F57" i="13"/>
  <c r="F326" i="13"/>
  <c r="F325" i="13"/>
  <c r="F2064" i="13"/>
  <c r="F323" i="13"/>
  <c r="F78" i="13"/>
  <c r="F321" i="13"/>
  <c r="F74" i="13"/>
  <c r="F319" i="13"/>
  <c r="F58" i="13"/>
  <c r="F317" i="13"/>
  <c r="F316" i="13"/>
  <c r="F175" i="13"/>
  <c r="F48" i="13"/>
  <c r="F45" i="13"/>
  <c r="F312" i="13"/>
  <c r="F40" i="13"/>
  <c r="F310" i="13"/>
  <c r="F309" i="13"/>
  <c r="F36" i="13"/>
  <c r="F307" i="13"/>
  <c r="F30" i="13"/>
  <c r="F305" i="13"/>
  <c r="F304" i="13"/>
  <c r="F303" i="13"/>
  <c r="F302" i="13"/>
  <c r="F301" i="13"/>
  <c r="F84" i="13"/>
  <c r="F83" i="13"/>
  <c r="F298" i="13"/>
  <c r="F54" i="13"/>
  <c r="F296" i="13"/>
  <c r="F99" i="13"/>
  <c r="F294" i="13"/>
  <c r="F293" i="13"/>
  <c r="F292" i="13"/>
  <c r="F291" i="13"/>
  <c r="F290" i="13"/>
  <c r="F289" i="13"/>
  <c r="F288" i="13"/>
  <c r="F287" i="13"/>
  <c r="F64" i="13"/>
  <c r="F285" i="13"/>
  <c r="F284" i="13"/>
  <c r="F283" i="13"/>
  <c r="F42" i="13"/>
  <c r="F281" i="13"/>
  <c r="F280" i="13"/>
  <c r="F279" i="13"/>
  <c r="F278" i="13"/>
  <c r="F277" i="13"/>
  <c r="F276" i="13"/>
  <c r="F65" i="13"/>
  <c r="F274" i="13"/>
  <c r="F166" i="13"/>
  <c r="F101" i="13"/>
  <c r="F271" i="13"/>
  <c r="F270" i="13"/>
  <c r="F269" i="13"/>
  <c r="F268" i="13"/>
  <c r="F267" i="13"/>
  <c r="F38" i="13"/>
  <c r="F75" i="13"/>
  <c r="F264" i="13"/>
  <c r="F263" i="13"/>
  <c r="F262" i="13"/>
  <c r="F261" i="13"/>
  <c r="F56" i="13"/>
  <c r="F259" i="13"/>
  <c r="F258" i="13"/>
  <c r="F51" i="13"/>
  <c r="F256" i="13"/>
  <c r="F255" i="13"/>
  <c r="F254" i="13"/>
  <c r="F253" i="13"/>
  <c r="F252" i="13"/>
  <c r="F251" i="13"/>
  <c r="F2739" i="13"/>
  <c r="F249" i="13"/>
  <c r="F248" i="13"/>
  <c r="F247" i="13"/>
  <c r="F246" i="13"/>
  <c r="F245" i="13"/>
  <c r="F243" i="13"/>
  <c r="F242" i="13"/>
  <c r="F241" i="13"/>
  <c r="F240" i="13"/>
  <c r="F239" i="13"/>
  <c r="F238" i="13"/>
  <c r="F237" i="13"/>
  <c r="F32" i="13"/>
  <c r="F235" i="13"/>
  <c r="F234" i="13"/>
  <c r="F233" i="13"/>
  <c r="F2738" i="13"/>
  <c r="F231" i="13"/>
  <c r="F230" i="13"/>
  <c r="F229" i="13"/>
  <c r="F2740" i="13"/>
  <c r="F227" i="13"/>
  <c r="F165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61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97" i="13"/>
  <c r="F181" i="13"/>
  <c r="F180" i="13"/>
  <c r="F179" i="13"/>
  <c r="F178" i="13"/>
  <c r="F177" i="13"/>
  <c r="F176" i="13"/>
  <c r="F95" i="13"/>
  <c r="F174" i="13"/>
  <c r="F173" i="13"/>
  <c r="F172" i="13"/>
  <c r="F171" i="13"/>
  <c r="F93" i="13"/>
  <c r="F98" i="13"/>
  <c r="F71" i="13"/>
  <c r="F164" i="13"/>
  <c r="F167" i="13"/>
  <c r="F182" i="13"/>
  <c r="F109" i="13"/>
  <c r="F10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43" i="13"/>
  <c r="F31" i="13"/>
  <c r="F46" i="13"/>
  <c r="F39" i="13"/>
  <c r="F44" i="13"/>
  <c r="F29" i="13"/>
  <c r="F82" i="13"/>
  <c r="F2380" i="13"/>
  <c r="F81" i="13"/>
  <c r="F80" i="13"/>
  <c r="F250" i="13"/>
  <c r="F2445" i="13"/>
  <c r="F170" i="13"/>
  <c r="F2065" i="13"/>
  <c r="F108" i="13"/>
  <c r="F87" i="13"/>
  <c r="F47" i="13"/>
  <c r="F41" i="13"/>
  <c r="F2409" i="13"/>
  <c r="F2062" i="13"/>
  <c r="F77" i="13"/>
  <c r="F320" i="13"/>
  <c r="F2067" i="13"/>
  <c r="F67" i="13"/>
  <c r="F50" i="13"/>
  <c r="F300" i="13"/>
  <c r="F86" i="13"/>
  <c r="F260" i="13"/>
  <c r="F76" i="13"/>
  <c r="F299" i="13"/>
  <c r="F2494" i="13"/>
  <c r="F331" i="13"/>
  <c r="F327" i="13"/>
  <c r="F66" i="13"/>
  <c r="F318" i="13"/>
  <c r="F59" i="13"/>
  <c r="F306" i="13"/>
  <c r="F105" i="13"/>
  <c r="F232" i="13"/>
  <c r="F275" i="13"/>
  <c r="F89" i="13"/>
  <c r="F90" i="13"/>
  <c r="F91" i="13"/>
  <c r="F92" i="13"/>
  <c r="F94" i="13"/>
  <c r="F70" i="13"/>
  <c r="F60" i="13"/>
  <c r="F62" i="13"/>
  <c r="F63" i="13"/>
  <c r="F69" i="13"/>
  <c r="F72" i="13"/>
  <c r="F73" i="13"/>
  <c r="F266" i="13"/>
  <c r="F52" i="13"/>
  <c r="F257" i="13"/>
  <c r="F332" i="13"/>
  <c r="F297" i="13"/>
  <c r="F236" i="13"/>
  <c r="F273" i="13"/>
  <c r="F282" i="13"/>
  <c r="F286" i="13"/>
  <c r="F295" i="13"/>
  <c r="F314" i="13"/>
  <c r="F313" i="13"/>
  <c r="F308" i="13"/>
  <c r="F265" i="13"/>
  <c r="F272" i="13"/>
  <c r="F328" i="13"/>
  <c r="F315" i="13"/>
  <c r="F329" i="13"/>
  <c r="F322" i="13"/>
  <c r="F2311" i="13"/>
  <c r="F2310" i="13"/>
  <c r="F37" i="13"/>
  <c r="F2304" i="13"/>
  <c r="F35" i="13"/>
  <c r="F34" i="13"/>
  <c r="F33" i="13"/>
  <c r="F68" i="13"/>
  <c r="F2353" i="13"/>
  <c r="F53" i="13"/>
  <c r="F2379" i="13"/>
  <c r="F28" i="13"/>
  <c r="F27" i="13"/>
  <c r="F26" i="13"/>
  <c r="F88" i="13"/>
  <c r="F24" i="13"/>
  <c r="F23" i="13"/>
  <c r="F22" i="13"/>
  <c r="F104" i="13"/>
  <c r="F20" i="13"/>
  <c r="F19" i="13"/>
  <c r="F18" i="13"/>
  <c r="F17" i="13"/>
  <c r="F16" i="13"/>
  <c r="F15" i="13"/>
  <c r="F14" i="13"/>
  <c r="F1757" i="13"/>
  <c r="F12" i="13"/>
  <c r="F2066" i="13"/>
  <c r="F2309" i="13"/>
  <c r="F9" i="13"/>
  <c r="F8" i="13"/>
  <c r="F7" i="13"/>
  <c r="F6" i="13"/>
  <c r="F5" i="13"/>
  <c r="F4" i="13"/>
  <c r="F3" i="13"/>
  <c r="F2" i="13"/>
  <c r="C83" i="1"/>
  <c r="P137" i="9" l="1"/>
  <c r="P138" i="9"/>
  <c r="P144" i="9"/>
  <c r="O123" i="9"/>
  <c r="P145" i="9"/>
  <c r="J30" i="7"/>
  <c r="J18" i="7"/>
  <c r="K9" i="7"/>
  <c r="J24" i="7"/>
  <c r="K25" i="7"/>
  <c r="J22" i="7"/>
  <c r="J10" i="7"/>
  <c r="J32" i="7"/>
  <c r="J19" i="7"/>
  <c r="J12" i="7"/>
  <c r="J34" i="7"/>
  <c r="K38" i="7"/>
  <c r="J5" i="7"/>
  <c r="J40" i="7"/>
  <c r="J45" i="7"/>
  <c r="J46" i="7"/>
  <c r="K32" i="7"/>
  <c r="J7" i="7"/>
  <c r="J6" i="7"/>
  <c r="J9" i="7"/>
  <c r="K16" i="7"/>
  <c r="J13" i="7"/>
  <c r="J29" i="7"/>
  <c r="J42" i="7"/>
  <c r="J4" i="7"/>
  <c r="K43" i="7"/>
  <c r="J49" i="7"/>
  <c r="J26" i="7"/>
  <c r="K8" i="7"/>
  <c r="K15" i="7"/>
  <c r="K21" i="7"/>
  <c r="J17" i="7"/>
  <c r="J14" i="7"/>
  <c r="J47" i="7"/>
  <c r="J43" i="7"/>
  <c r="J11" i="7"/>
  <c r="J27" i="7"/>
  <c r="K39" i="7"/>
  <c r="J8" i="7"/>
  <c r="J28" i="7"/>
  <c r="J39" i="7"/>
  <c r="K44" i="7"/>
  <c r="K45" i="7"/>
  <c r="J44" i="7"/>
  <c r="K23" i="7"/>
  <c r="K20" i="7"/>
  <c r="K22" i="7"/>
  <c r="K14" i="7"/>
  <c r="J23" i="7"/>
  <c r="K42" i="7"/>
  <c r="K29" i="7"/>
  <c r="K17" i="7"/>
  <c r="J41" i="7"/>
  <c r="K49" i="7"/>
  <c r="K5" i="7"/>
  <c r="K12" i="7"/>
  <c r="J21" i="7"/>
  <c r="K47" i="7"/>
  <c r="K33" i="7"/>
  <c r="K26" i="7"/>
  <c r="J33" i="7"/>
  <c r="K28" i="7"/>
  <c r="K6" i="7"/>
  <c r="K34" i="7"/>
  <c r="J20" i="7"/>
  <c r="K40" i="7"/>
  <c r="K18" i="7"/>
  <c r="K4" i="7"/>
  <c r="K41" i="7"/>
  <c r="K46" i="7"/>
  <c r="J48" i="7"/>
  <c r="K36" i="7"/>
  <c r="J38" i="7"/>
  <c r="K19" i="7"/>
  <c r="J15" i="7"/>
  <c r="J16" i="7"/>
  <c r="K13" i="7"/>
  <c r="K24" i="7"/>
  <c r="J36" i="7"/>
  <c r="J37" i="7"/>
  <c r="J35" i="7"/>
  <c r="K10" i="7"/>
  <c r="K35" i="7"/>
  <c r="K7" i="7"/>
  <c r="K31" i="7"/>
  <c r="K27" i="7"/>
  <c r="K30" i="7"/>
  <c r="J31" i="7"/>
  <c r="K11" i="7"/>
  <c r="K37" i="7"/>
  <c r="J25" i="7"/>
  <c r="K48" i="7"/>
  <c r="D38" i="7" l="1"/>
  <c r="E38" i="7" s="1"/>
  <c r="D11" i="7"/>
  <c r="E11" i="7" s="1"/>
  <c r="D18" i="7"/>
  <c r="E18" i="7" s="1"/>
  <c r="D46" i="7"/>
  <c r="E46" i="7" s="1"/>
  <c r="D47" i="7"/>
  <c r="E47" i="7" s="1"/>
  <c r="D26" i="7"/>
  <c r="E26" i="7" s="1"/>
  <c r="D19" i="7"/>
  <c r="E19" i="7" s="1"/>
  <c r="D12" i="7"/>
  <c r="E12" i="7" s="1"/>
  <c r="D45" i="7"/>
  <c r="E45" i="7" s="1"/>
  <c r="D4" i="7"/>
  <c r="E4" i="7" s="1"/>
  <c r="D28" i="7"/>
  <c r="E28" i="7" s="1"/>
  <c r="D44" i="7"/>
  <c r="E44" i="7" s="1"/>
  <c r="D33" i="7"/>
  <c r="E33" i="7" s="1"/>
  <c r="D48" i="7"/>
  <c r="E48" i="7" s="1"/>
  <c r="D6" i="7"/>
  <c r="E6" i="7" s="1"/>
  <c r="O69" i="9"/>
  <c r="P69" i="9"/>
  <c r="O77" i="9"/>
  <c r="P77" i="9"/>
  <c r="O73" i="9"/>
  <c r="P73" i="9"/>
  <c r="O72" i="9"/>
  <c r="P72" i="9"/>
  <c r="O75" i="9"/>
  <c r="P75" i="9"/>
  <c r="O76" i="9"/>
  <c r="P76" i="9"/>
  <c r="O70" i="9"/>
  <c r="P70" i="9"/>
  <c r="O78" i="9"/>
  <c r="P78" i="9"/>
  <c r="O80" i="9"/>
  <c r="P80" i="9"/>
  <c r="O81" i="9"/>
  <c r="P81" i="9"/>
  <c r="O90" i="9"/>
  <c r="P90" i="9"/>
  <c r="O87" i="9"/>
  <c r="P87" i="9"/>
  <c r="O86" i="9"/>
  <c r="P86" i="9"/>
  <c r="O85" i="9"/>
  <c r="P85" i="9"/>
  <c r="D23" i="7" l="1"/>
  <c r="E23" i="7" s="1"/>
  <c r="O66" i="9"/>
  <c r="P66" i="9"/>
  <c r="O65" i="9"/>
  <c r="P65" i="9"/>
  <c r="O64" i="9"/>
  <c r="P64" i="9"/>
  <c r="O61" i="9"/>
  <c r="P61" i="9"/>
  <c r="O63" i="9"/>
  <c r="P63" i="9"/>
  <c r="O62" i="9"/>
  <c r="P62" i="9"/>
  <c r="D10" i="7" l="1"/>
  <c r="E10" i="7" s="1"/>
  <c r="D27" i="7"/>
  <c r="E27" i="7" s="1"/>
  <c r="D40" i="7"/>
  <c r="E40" i="7" s="1"/>
  <c r="D39" i="7"/>
  <c r="E39" i="7" s="1"/>
  <c r="D9" i="7"/>
  <c r="E9" i="7" s="1"/>
  <c r="D29" i="7"/>
  <c r="E29" i="7" s="1"/>
  <c r="D21" i="7"/>
  <c r="E21" i="7" s="1"/>
  <c r="D15" i="7"/>
  <c r="E15" i="7" s="1"/>
  <c r="D7" i="7"/>
  <c r="E7" i="7" s="1"/>
  <c r="D16" i="7"/>
  <c r="E16" i="7" s="1"/>
  <c r="D25" i="7"/>
  <c r="E25" i="7" s="1"/>
  <c r="D42" i="7"/>
  <c r="E42" i="7" s="1"/>
  <c r="D8" i="7"/>
  <c r="E8" i="7" s="1"/>
  <c r="D30" i="7"/>
  <c r="E30" i="7" s="1"/>
  <c r="D35" i="7"/>
  <c r="E35" i="7" s="1"/>
  <c r="D17" i="7"/>
  <c r="E17" i="7" s="1"/>
  <c r="D14" i="7"/>
  <c r="E14" i="7" s="1"/>
  <c r="D43" i="7"/>
  <c r="E43" i="7" s="1"/>
  <c r="D34" i="7"/>
  <c r="E34" i="7" s="1"/>
  <c r="D41" i="7"/>
  <c r="E41" i="7" s="1"/>
  <c r="D24" i="7"/>
  <c r="E24" i="7" s="1"/>
  <c r="D49" i="7"/>
  <c r="E49" i="7" s="1"/>
  <c r="D20" i="7"/>
  <c r="E20" i="7" s="1"/>
  <c r="D5" i="7"/>
  <c r="E5" i="7" s="1"/>
  <c r="D13" i="7"/>
  <c r="E13" i="7" s="1"/>
  <c r="D31" i="7"/>
  <c r="E31" i="7" s="1"/>
  <c r="D37" i="7"/>
  <c r="E37" i="7" s="1"/>
  <c r="D22" i="7"/>
  <c r="E22" i="7" s="1"/>
  <c r="D32" i="7"/>
  <c r="E32" i="7" s="1"/>
  <c r="D36" i="7"/>
  <c r="E36" i="7" s="1"/>
  <c r="O21" i="9"/>
  <c r="O24" i="9"/>
  <c r="O28" i="9"/>
  <c r="O20" i="9"/>
  <c r="O27" i="9"/>
  <c r="O25" i="9"/>
  <c r="O22" i="9"/>
  <c r="O17" i="9"/>
  <c r="O19" i="9"/>
  <c r="O16" i="9"/>
  <c r="O18" i="9"/>
  <c r="O23" i="9"/>
  <c r="P21" i="9"/>
  <c r="P24" i="9"/>
  <c r="P28" i="9"/>
  <c r="P20" i="9"/>
  <c r="P27" i="9"/>
  <c r="P25" i="9"/>
  <c r="P22" i="9"/>
  <c r="P17" i="9"/>
  <c r="P19" i="9"/>
  <c r="P16" i="9"/>
  <c r="P18" i="9"/>
  <c r="P23" i="9"/>
  <c r="O26" i="9"/>
  <c r="P26" i="9"/>
  <c r="F50" i="1"/>
  <c r="F46" i="1"/>
  <c r="F45" i="1"/>
  <c r="F49" i="1"/>
  <c r="F51" i="1"/>
  <c r="F40" i="1"/>
  <c r="F48" i="1"/>
  <c r="D108" i="5"/>
  <c r="D107" i="5"/>
  <c r="D106" i="5"/>
  <c r="F52" i="1"/>
  <c r="F53" i="1"/>
  <c r="F47" i="1"/>
  <c r="F44" i="1"/>
  <c r="D127" i="5"/>
  <c r="E127" i="5" s="1"/>
  <c r="D126" i="5"/>
  <c r="E126" i="5" s="1"/>
  <c r="O59" i="9"/>
  <c r="P59" i="9"/>
  <c r="O58" i="9"/>
  <c r="P58" i="9"/>
  <c r="O57" i="9"/>
  <c r="P57" i="9"/>
  <c r="O56" i="9"/>
  <c r="P56" i="9"/>
  <c r="O60" i="9"/>
  <c r="P60" i="9"/>
  <c r="O55" i="9"/>
  <c r="P55" i="9"/>
  <c r="O54" i="9"/>
  <c r="P54" i="9"/>
  <c r="O15" i="9" l="1"/>
  <c r="P15" i="9"/>
  <c r="O14" i="9"/>
  <c r="P14" i="9"/>
  <c r="O4" i="9"/>
  <c r="P4" i="9"/>
  <c r="O13" i="9"/>
  <c r="P13" i="9"/>
  <c r="O38" i="9"/>
  <c r="P38" i="9"/>
  <c r="O39" i="9"/>
  <c r="P39" i="9"/>
  <c r="O37" i="9"/>
  <c r="P37" i="9"/>
  <c r="O35" i="9"/>
  <c r="P35" i="9"/>
  <c r="O36" i="9"/>
  <c r="P36" i="9"/>
  <c r="O34" i="9"/>
  <c r="P34" i="9"/>
  <c r="O33" i="9"/>
  <c r="P33" i="9"/>
  <c r="O31" i="9"/>
  <c r="P31" i="9"/>
  <c r="O32" i="9"/>
  <c r="P32" i="9"/>
  <c r="O30" i="9"/>
  <c r="P30" i="9"/>
  <c r="O29" i="9"/>
  <c r="P29" i="9"/>
  <c r="O53" i="9"/>
  <c r="P53" i="9"/>
  <c r="O52" i="9"/>
  <c r="P52" i="9"/>
  <c r="O51" i="9"/>
  <c r="P51" i="9"/>
  <c r="O50" i="9"/>
  <c r="P50" i="9"/>
  <c r="O49" i="9"/>
  <c r="P49" i="9"/>
  <c r="O48" i="9"/>
  <c r="P48" i="9"/>
  <c r="O47" i="9"/>
  <c r="P47" i="9"/>
  <c r="O93" i="9"/>
  <c r="P93" i="9"/>
  <c r="O94" i="9"/>
  <c r="P94" i="9"/>
  <c r="O92" i="9"/>
  <c r="P92" i="9"/>
  <c r="O91" i="9"/>
  <c r="P91" i="9"/>
  <c r="O12" i="9"/>
  <c r="P12" i="9"/>
  <c r="O11" i="9"/>
  <c r="P11" i="9"/>
  <c r="O10" i="9"/>
  <c r="P10" i="9"/>
  <c r="O9" i="9"/>
  <c r="P9" i="9"/>
  <c r="O8" i="9"/>
  <c r="P8" i="9"/>
  <c r="O7" i="9"/>
  <c r="P7" i="9"/>
  <c r="O46" i="9"/>
  <c r="P46" i="9"/>
  <c r="O45" i="9"/>
  <c r="P45" i="9"/>
  <c r="O44" i="9"/>
  <c r="P44" i="9"/>
  <c r="O43" i="9"/>
  <c r="P43" i="9"/>
  <c r="O42" i="9"/>
  <c r="P42" i="9"/>
  <c r="O40" i="9"/>
  <c r="P40" i="9"/>
  <c r="O82" i="9"/>
  <c r="P82" i="9"/>
  <c r="O71" i="9"/>
  <c r="P71" i="9"/>
  <c r="O6" i="9"/>
  <c r="P6" i="9"/>
  <c r="O5" i="9"/>
  <c r="P5" i="9"/>
  <c r="P74" i="9"/>
  <c r="P79" i="9"/>
  <c r="P83" i="9"/>
  <c r="P84" i="9"/>
  <c r="P88" i="9"/>
  <c r="P89" i="9"/>
  <c r="P68" i="9"/>
  <c r="P67" i="9"/>
  <c r="O74" i="9"/>
  <c r="O79" i="9"/>
  <c r="O83" i="9"/>
  <c r="O84" i="9"/>
  <c r="O88" i="9"/>
  <c r="O89" i="9"/>
  <c r="O68" i="9"/>
  <c r="O67" i="9"/>
  <c r="D125" i="5"/>
  <c r="E125" i="5" s="1"/>
  <c r="D124" i="5"/>
  <c r="E124" i="5" s="1"/>
  <c r="D123" i="5"/>
  <c r="E123" i="5" s="1"/>
  <c r="D122" i="5"/>
  <c r="E122" i="5" s="1"/>
  <c r="D99" i="5" l="1"/>
  <c r="D98" i="5"/>
  <c r="D97" i="5"/>
  <c r="D114" i="5"/>
  <c r="D113" i="5"/>
  <c r="D105" i="5"/>
  <c r="D104" i="5"/>
  <c r="D103" i="5"/>
  <c r="F43" i="1"/>
  <c r="D121" i="5"/>
  <c r="E121" i="5" s="1"/>
  <c r="D111" i="5"/>
  <c r="D110" i="5"/>
  <c r="D109" i="5"/>
  <c r="D102" i="5"/>
  <c r="D101" i="5"/>
  <c r="D100" i="5"/>
  <c r="D92" i="5"/>
  <c r="E92" i="5" s="1"/>
  <c r="D91" i="5"/>
  <c r="E91" i="5" s="1"/>
  <c r="D116" i="5"/>
  <c r="D115" i="5"/>
  <c r="D112" i="5"/>
  <c r="E112" i="5" s="1"/>
  <c r="D96" i="5"/>
  <c r="E96" i="5" s="1"/>
  <c r="D95" i="5"/>
  <c r="E95" i="5" s="1"/>
  <c r="D94" i="5"/>
  <c r="E94" i="5" s="1"/>
  <c r="D93" i="5"/>
  <c r="E93" i="5" s="1"/>
  <c r="D129" i="5"/>
  <c r="E129" i="5" s="1"/>
  <c r="D128" i="5"/>
  <c r="E128" i="5" s="1"/>
  <c r="D87" i="5"/>
  <c r="E87" i="5" s="1"/>
  <c r="D86" i="5"/>
  <c r="E86" i="5" s="1"/>
  <c r="D85" i="5"/>
  <c r="E85" i="5" s="1"/>
  <c r="D84" i="5"/>
  <c r="E84" i="5" s="1"/>
  <c r="D80" i="5"/>
  <c r="D79" i="5"/>
  <c r="D120" i="5"/>
  <c r="E120" i="5" s="1"/>
  <c r="D119" i="5"/>
  <c r="E119" i="5" s="1"/>
  <c r="D118" i="5"/>
  <c r="E118" i="5" s="1"/>
  <c r="D117" i="5"/>
  <c r="E117" i="5" s="1"/>
  <c r="D90" i="5"/>
  <c r="D89" i="5"/>
  <c r="D88" i="5"/>
  <c r="D83" i="5"/>
  <c r="E83" i="5" s="1"/>
  <c r="D82" i="5"/>
  <c r="E82" i="5" s="1"/>
  <c r="D81" i="5"/>
  <c r="E81" i="5" s="1"/>
  <c r="D78" i="5"/>
  <c r="E78" i="5" s="1"/>
  <c r="D77" i="5"/>
  <c r="E77" i="5" s="1"/>
  <c r="D76" i="5"/>
  <c r="E76" i="5" s="1"/>
  <c r="D75" i="5"/>
  <c r="E75" i="5" s="1"/>
  <c r="D74" i="5"/>
  <c r="E74" i="5" s="1"/>
  <c r="D73" i="5"/>
  <c r="E73" i="5" s="1"/>
  <c r="D72" i="5"/>
  <c r="E72" i="5" s="1"/>
  <c r="D71" i="5"/>
  <c r="E71" i="5" s="1"/>
  <c r="D70" i="5"/>
  <c r="E70" i="5" s="1"/>
  <c r="D69" i="5"/>
  <c r="E69" i="5" s="1"/>
  <c r="K14" i="5"/>
  <c r="E14" i="5" s="1"/>
  <c r="F14" i="5"/>
  <c r="K13" i="5"/>
  <c r="E13" i="5" s="1"/>
  <c r="F13" i="5"/>
  <c r="K12" i="5"/>
  <c r="E12" i="5" s="1"/>
  <c r="F12" i="5"/>
  <c r="W11" i="5"/>
  <c r="K11" i="5"/>
  <c r="E11" i="5" s="1"/>
  <c r="F11" i="5"/>
  <c r="K10" i="5"/>
  <c r="E10" i="5" s="1"/>
  <c r="F10" i="5"/>
  <c r="K9" i="5"/>
  <c r="E9" i="5" s="1"/>
  <c r="F9" i="5"/>
  <c r="K8" i="5"/>
  <c r="E8" i="5" s="1"/>
  <c r="F8" i="5"/>
  <c r="K7" i="5"/>
  <c r="E7" i="5" s="1"/>
  <c r="F7" i="5"/>
  <c r="K6" i="5"/>
  <c r="E6" i="5" s="1"/>
  <c r="F6" i="5"/>
  <c r="K5" i="5"/>
  <c r="E5" i="5" s="1"/>
  <c r="F5" i="5"/>
  <c r="K4" i="5"/>
  <c r="E4" i="5" s="1"/>
  <c r="F4" i="5"/>
  <c r="F42" i="1" l="1"/>
  <c r="F15" i="1"/>
  <c r="F35" i="1"/>
  <c r="F41" i="1"/>
  <c r="F39" i="1"/>
  <c r="F38" i="1"/>
  <c r="F37" i="1"/>
  <c r="F3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F262A1-C961-4D87-AD22-8DDEB281090D}" keepAlive="1" name="Query - all-tki" description="Connection to the 'all-tki' query in the workbook." type="5" refreshedVersion="8" background="1" saveData="1">
    <dbPr connection="Provider=Microsoft.Mashup.OleDb.1;Data Source=$Workbook$;Location=all-tki;Extended Properties=&quot;&quot;" command="SELECT * FROM [all-tki]"/>
  </connection>
</connections>
</file>

<file path=xl/sharedStrings.xml><?xml version="1.0" encoding="utf-8"?>
<sst xmlns="http://schemas.openxmlformats.org/spreadsheetml/2006/main" count="50214" uniqueCount="23699">
  <si>
    <t>Item</t>
  </si>
  <si>
    <t>Foods</t>
  </si>
  <si>
    <t>Energy</t>
  </si>
  <si>
    <t>Weight</t>
  </si>
  <si>
    <t>Deferred Energy</t>
  </si>
  <si>
    <t>Time</t>
  </si>
  <si>
    <t>Total Energy</t>
  </si>
  <si>
    <t>Slots</t>
  </si>
  <si>
    <t>Squash</t>
  </si>
  <si>
    <t>MRE</t>
  </si>
  <si>
    <t>Beef stew</t>
  </si>
  <si>
    <t>Hydration</t>
  </si>
  <si>
    <t>Small beef stew</t>
  </si>
  <si>
    <t>Water</t>
  </si>
  <si>
    <t>Milk</t>
  </si>
  <si>
    <t>Skill Immunity (D)</t>
  </si>
  <si>
    <t>Skill Immunity (P)</t>
  </si>
  <si>
    <t>Whiskey</t>
  </si>
  <si>
    <t>Use time (s)</t>
  </si>
  <si>
    <t>Removes Rad Exp</t>
  </si>
  <si>
    <t>Yes</t>
  </si>
  <si>
    <t>Skill Stress R. (D)</t>
  </si>
  <si>
    <t>Skill Memory (D)</t>
  </si>
  <si>
    <t>Removes Pain [D]</t>
  </si>
  <si>
    <t>Skill Memory (P)</t>
  </si>
  <si>
    <t>Skill Health (D)</t>
  </si>
  <si>
    <t>Skill Health (P)</t>
  </si>
  <si>
    <t>Skill Stress Res. (P)</t>
  </si>
  <si>
    <t>Hands Tremor</t>
  </si>
  <si>
    <t>Vodka</t>
  </si>
  <si>
    <t>Hot Rod</t>
  </si>
  <si>
    <t>Skill Endurance (D)</t>
  </si>
  <si>
    <t>Skill Endurance (P)</t>
  </si>
  <si>
    <t>Skill Strength (D)</t>
  </si>
  <si>
    <t>Skill Strength (P)</t>
  </si>
  <si>
    <t>Skill Mag drills (D)</t>
  </si>
  <si>
    <t>Skill Mag drills (P)</t>
  </si>
  <si>
    <t>Iskra ration pack</t>
  </si>
  <si>
    <t>Energy/slot</t>
  </si>
  <si>
    <t>Hydro/slot</t>
  </si>
  <si>
    <t>Sugar</t>
  </si>
  <si>
    <t>Skill Intellect (D)</t>
  </si>
  <si>
    <t>Skill Intellect (P)</t>
  </si>
  <si>
    <t>Type</t>
  </si>
  <si>
    <t>Vendor</t>
  </si>
  <si>
    <t>Fence</t>
  </si>
  <si>
    <t>Quest Items</t>
  </si>
  <si>
    <t>Metal fuel tank</t>
  </si>
  <si>
    <t>Shistrilo sealing foam</t>
  </si>
  <si>
    <t>Prapor</t>
  </si>
  <si>
    <t>Peacekeeper</t>
  </si>
  <si>
    <t>Skier</t>
  </si>
  <si>
    <t>Price</t>
  </si>
  <si>
    <t>Ragman</t>
  </si>
  <si>
    <t>Mechanic</t>
  </si>
  <si>
    <t>Therapist</t>
  </si>
  <si>
    <t>LK 3F</t>
  </si>
  <si>
    <t>Saiga-9</t>
  </si>
  <si>
    <t>Triton</t>
  </si>
  <si>
    <t>Bank robber</t>
  </si>
  <si>
    <t>Earpiece</t>
  </si>
  <si>
    <t>MPPV</t>
  </si>
  <si>
    <t>Skill</t>
  </si>
  <si>
    <t>Strength</t>
  </si>
  <si>
    <t>Covert Movement</t>
  </si>
  <si>
    <t>Metabolism</t>
  </si>
  <si>
    <t>Health</t>
  </si>
  <si>
    <t>Vitality</t>
  </si>
  <si>
    <t>Endurance</t>
  </si>
  <si>
    <t>Immunity</t>
  </si>
  <si>
    <t>Recoil control</t>
  </si>
  <si>
    <t>Stress Resistance</t>
  </si>
  <si>
    <t>Duffel</t>
  </si>
  <si>
    <t>Inventory Size</t>
  </si>
  <si>
    <t>Capacity</t>
  </si>
  <si>
    <t>Efficiency</t>
  </si>
  <si>
    <t>ScavBP</t>
  </si>
  <si>
    <t>MBSS</t>
  </si>
  <si>
    <t>Blackrock</t>
  </si>
  <si>
    <t>CSA</t>
  </si>
  <si>
    <t>Level</t>
  </si>
  <si>
    <t>XP</t>
  </si>
  <si>
    <t>Next Lvl</t>
  </si>
  <si>
    <t>Tips</t>
  </si>
  <si>
    <t>Sprinting, walking</t>
  </si>
  <si>
    <t>Carry a full pack, use melee weapons, throw grenades</t>
  </si>
  <si>
    <t>Take dmg, blood loss</t>
  </si>
  <si>
    <t>Gain XP in Strength, Endurance, Vitality</t>
  </si>
  <si>
    <t>Break legs, low health, pain debuff, take damage</t>
  </si>
  <si>
    <t>Use food/water</t>
  </si>
  <si>
    <t>Survive harmful effects</t>
  </si>
  <si>
    <t>Perception</t>
  </si>
  <si>
    <t>Pick up loot</t>
  </si>
  <si>
    <t>Intellect</t>
  </si>
  <si>
    <t>NOT FUNCTIONAL, Examining, lockpicking, repairing</t>
  </si>
  <si>
    <t>Attention</t>
  </si>
  <si>
    <t>Charisma</t>
  </si>
  <si>
    <t>Gain XP in Attention, Perception, Intellect</t>
  </si>
  <si>
    <t>Memory</t>
  </si>
  <si>
    <t>Gain skills in general</t>
  </si>
  <si>
    <t>Pistols</t>
  </si>
  <si>
    <t>Shotguns</t>
  </si>
  <si>
    <t>Sniper</t>
  </si>
  <si>
    <t>Throwables</t>
  </si>
  <si>
    <t>Shoot your weapon</t>
  </si>
  <si>
    <t>Aim drills</t>
  </si>
  <si>
    <t>Hit enemies while aiming down sights</t>
  </si>
  <si>
    <t>Surgery</t>
  </si>
  <si>
    <t>Move with 0 sound</t>
  </si>
  <si>
    <t>Use CMS on blacked out limb</t>
  </si>
  <si>
    <t>Search</t>
  </si>
  <si>
    <t>Search loot containers and corpses</t>
  </si>
  <si>
    <t>Mag drills</t>
  </si>
  <si>
    <t>Check mags for ammo, load and unload mags</t>
  </si>
  <si>
    <t>Weapon case</t>
  </si>
  <si>
    <t>Pistol case</t>
  </si>
  <si>
    <t>Customs</t>
  </si>
  <si>
    <t>Berkut</t>
  </si>
  <si>
    <t>MBBS</t>
  </si>
  <si>
    <t>SMGs</t>
  </si>
  <si>
    <t>Pilgrim</t>
  </si>
  <si>
    <t>Assault rifles</t>
  </si>
  <si>
    <t>Designated Marksman Rifles</t>
  </si>
  <si>
    <t>Melee</t>
  </si>
  <si>
    <t>Mechanism</t>
  </si>
  <si>
    <t>Map</t>
  </si>
  <si>
    <t>My Skill Levels</t>
  </si>
  <si>
    <t>Trader Standing</t>
  </si>
  <si>
    <t>Jaeger</t>
  </si>
  <si>
    <t>Standing</t>
  </si>
  <si>
    <t>Azimut</t>
  </si>
  <si>
    <t>Umka</t>
  </si>
  <si>
    <t>ANA M1 (Armored)</t>
  </si>
  <si>
    <t>Day pack</t>
  </si>
  <si>
    <t>6sh-112</t>
  </si>
  <si>
    <t>D3CRX</t>
  </si>
  <si>
    <t>Mrig</t>
  </si>
  <si>
    <t>Perk</t>
  </si>
  <si>
    <t>Value</t>
  </si>
  <si>
    <t>Stamina</t>
  </si>
  <si>
    <t>Jump stamina drain</t>
  </si>
  <si>
    <t>Perks</t>
  </si>
  <si>
    <t>Holding breath time</t>
  </si>
  <si>
    <t>Breath recovery time</t>
  </si>
  <si>
    <t>Jump height</t>
  </si>
  <si>
    <t>Carry weight</t>
  </si>
  <si>
    <t>Increases melee strike power</t>
  </si>
  <si>
    <t>Movement and sprint speed</t>
  </si>
  <si>
    <t>Throw distance</t>
  </si>
  <si>
    <t>Steps on uncommon surfaces is quieter</t>
  </si>
  <si>
    <t>Speed of covert movement</t>
  </si>
  <si>
    <t>Noise produced by weapons and equipment are quieter</t>
  </si>
  <si>
    <t>Covert movement</t>
  </si>
  <si>
    <t>Chance of fractures</t>
  </si>
  <si>
    <t>Energy consumption</t>
  </si>
  <si>
    <t>Dehydration rate</t>
  </si>
  <si>
    <t>Painkiller action time</t>
  </si>
  <si>
    <t>Hideout Management</t>
  </si>
  <si>
    <t>Chance of bleeding</t>
  </si>
  <si>
    <t>Chance of dying by losing a limb</t>
  </si>
  <si>
    <t>Chance of pain shock</t>
  </si>
  <si>
    <t>Tremor oscillation</t>
  </si>
  <si>
    <t>Food and drink positive effects</t>
  </si>
  <si>
    <t>Action time of negative effects of food, stimulants</t>
  </si>
  <si>
    <t>Percentage bonuses from hideout zones</t>
  </si>
  <si>
    <t>Looting speed</t>
  </si>
  <si>
    <t>Examine speed</t>
  </si>
  <si>
    <t>Trader cash prices</t>
  </si>
  <si>
    <t>Trader loyalty rate</t>
  </si>
  <si>
    <t>Name</t>
  </si>
  <si>
    <t>Steps on common surfaces is quieter</t>
  </si>
  <si>
    <t>Recoil Control</t>
  </si>
  <si>
    <t>Speed of surgery</t>
  </si>
  <si>
    <t>HP penalty for surgery</t>
  </si>
  <si>
    <t>TV-106</t>
  </si>
  <si>
    <t>MK3 TV-104</t>
  </si>
  <si>
    <t>Hearing distance</t>
  </si>
  <si>
    <t>Loot detection radius</t>
  </si>
  <si>
    <t>Increase reload speed</t>
  </si>
  <si>
    <t>Increase weapon switching speed</t>
  </si>
  <si>
    <t>Reduce weapon recoil</t>
  </si>
  <si>
    <t>Bolt-action rifle</t>
  </si>
  <si>
    <t>VPO-215</t>
  </si>
  <si>
    <t>SMG</t>
  </si>
  <si>
    <t>Vityaz</t>
  </si>
  <si>
    <t>Yellow</t>
  </si>
  <si>
    <t>PM</t>
  </si>
  <si>
    <t>Rig</t>
  </si>
  <si>
    <t>FMJ</t>
  </si>
  <si>
    <t>PSV</t>
  </si>
  <si>
    <t>Aiming drains less stamina</t>
  </si>
  <si>
    <t>Thunderbolt</t>
  </si>
  <si>
    <t>Reduce fuel, air, and water filter consumption rate</t>
  </si>
  <si>
    <t>Alpha</t>
  </si>
  <si>
    <t>Increases search speed</t>
  </si>
  <si>
    <t>Crafting</t>
  </si>
  <si>
    <t>Craft items in hideout</t>
  </si>
  <si>
    <t>LBCR</t>
  </si>
  <si>
    <t xml:space="preserve"> </t>
  </si>
  <si>
    <t>VKBO</t>
  </si>
  <si>
    <t>Belt Combo</t>
  </si>
  <si>
    <t>Increased aiming speed</t>
  </si>
  <si>
    <t>Reduced aiming sound</t>
  </si>
  <si>
    <t>Sort order</t>
  </si>
  <si>
    <t>Troubleshooting</t>
  </si>
  <si>
    <t>Fix jams etc</t>
  </si>
  <si>
    <t>Increases ammo loading speed</t>
  </si>
  <si>
    <t>Increases ammo unloading speed</t>
  </si>
  <si>
    <t>Increases speed of magazine check through context menu</t>
  </si>
  <si>
    <t>Increases accuracy of magazine check through context menu</t>
  </si>
  <si>
    <t>Ammo Types</t>
  </si>
  <si>
    <t>Caliber</t>
  </si>
  <si>
    <t>Dmg</t>
  </si>
  <si>
    <t>AC1</t>
  </si>
  <si>
    <t>AC2</t>
  </si>
  <si>
    <t>AC3</t>
  </si>
  <si>
    <t>AC4</t>
  </si>
  <si>
    <t>AC5</t>
  </si>
  <si>
    <t>AC6</t>
  </si>
  <si>
    <t>9x18mm Makarov</t>
  </si>
  <si>
    <t>9x19mm Parabellum</t>
  </si>
  <si>
    <t>PM RG028 gzh</t>
  </si>
  <si>
    <t>RIP</t>
  </si>
  <si>
    <t>QuakeMaker</t>
  </si>
  <si>
    <t>PST gzh</t>
  </si>
  <si>
    <t>AP 6.3</t>
  </si>
  <si>
    <t>7.62x54R</t>
  </si>
  <si>
    <t>R LPS</t>
  </si>
  <si>
    <t>R PS</t>
  </si>
  <si>
    <t>.366 TKM</t>
  </si>
  <si>
    <t>AP-M</t>
  </si>
  <si>
    <t>Overall Power</t>
  </si>
  <si>
    <t>PM PBM gzh</t>
  </si>
  <si>
    <t>PMM PstM gzh</t>
  </si>
  <si>
    <t>5.7x28mm FN</t>
  </si>
  <si>
    <t>R37.F</t>
  </si>
  <si>
    <t>R37.X</t>
  </si>
  <si>
    <t>SS197SR</t>
  </si>
  <si>
    <t>L191</t>
  </si>
  <si>
    <t>SB193</t>
  </si>
  <si>
    <t>SS190</t>
  </si>
  <si>
    <t>Comments</t>
  </si>
  <si>
    <t>EKO</t>
  </si>
  <si>
    <t>.45 ACP</t>
  </si>
  <si>
    <t>AD %</t>
  </si>
  <si>
    <t>Acc %</t>
  </si>
  <si>
    <t>Recoil</t>
  </si>
  <si>
    <t>Frag Chance</t>
  </si>
  <si>
    <t>Hydra-Shok</t>
  </si>
  <si>
    <t>Lasermatch FMJ</t>
  </si>
  <si>
    <t>Match FMJ</t>
  </si>
  <si>
    <t>AP</t>
  </si>
  <si>
    <t>9x21mm Gyurza</t>
  </si>
  <si>
    <t>PE gzh</t>
  </si>
  <si>
    <t>P gzh</t>
  </si>
  <si>
    <t>PS gzh</t>
  </si>
  <si>
    <t>BT gzh</t>
  </si>
  <si>
    <t>7.62x25mm Tokarev</t>
  </si>
  <si>
    <t>TT LRNPC</t>
  </si>
  <si>
    <t>TT LRN</t>
  </si>
  <si>
    <t>TT FMJ43</t>
  </si>
  <si>
    <t>TT AKBS</t>
  </si>
  <si>
    <t>TT P gl</t>
  </si>
  <si>
    <t>TT PT gzh</t>
  </si>
  <si>
    <t>TT Pst gzh</t>
  </si>
  <si>
    <t>5.56x45mm NATO</t>
  </si>
  <si>
    <t>Warmageddon</t>
  </si>
  <si>
    <t>HP</t>
  </si>
  <si>
    <t>MK 255 Mod 0 (RRLP)</t>
  </si>
  <si>
    <t>MK 318 Mod 0 (SOST)</t>
  </si>
  <si>
    <t>M856</t>
  </si>
  <si>
    <t>M855</t>
  </si>
  <si>
    <t>M856A1</t>
  </si>
  <si>
    <t>M855A1</t>
  </si>
  <si>
    <t>M995</t>
  </si>
  <si>
    <t>SSA AP</t>
  </si>
  <si>
    <t>127x55mm</t>
  </si>
  <si>
    <t>PS12A</t>
  </si>
  <si>
    <t>PS12B</t>
  </si>
  <si>
    <t>Reduction of negative effects of stimulants, food, water</t>
  </si>
  <si>
    <t>Decrease of poison's action force</t>
  </si>
  <si>
    <t>PS12</t>
  </si>
  <si>
    <t>7.62x51mm NATO</t>
  </si>
  <si>
    <t>Ultra Nosler</t>
  </si>
  <si>
    <t>BCP FMJ</t>
  </si>
  <si>
    <t>TCW SP</t>
  </si>
  <si>
    <t>M80</t>
  </si>
  <si>
    <t>M61</t>
  </si>
  <si>
    <t>M993</t>
  </si>
  <si>
    <t>M62 Tracer</t>
  </si>
  <si>
    <t>Markup</t>
  </si>
  <si>
    <t>Constants</t>
  </si>
  <si>
    <t>USD Exchange rate</t>
  </si>
  <si>
    <t>Euro Exchange rate</t>
  </si>
  <si>
    <t>Light armor</t>
  </si>
  <si>
    <t>Med armor</t>
  </si>
  <si>
    <t>Heavy armor</t>
  </si>
  <si>
    <t>Heavy helmet</t>
  </si>
  <si>
    <t>Heavy rig</t>
  </si>
  <si>
    <t>Light eyewear</t>
  </si>
  <si>
    <t>Med helmet</t>
  </si>
  <si>
    <t>High cap magazine</t>
  </si>
  <si>
    <t>Med cap magazine</t>
  </si>
  <si>
    <t>Up to 3</t>
  </si>
  <si>
    <t>4 or higher</t>
  </si>
  <si>
    <t>Under 20%</t>
  </si>
  <si>
    <t>30% or higher</t>
  </si>
  <si>
    <t>Low cap magazine</t>
  </si>
  <si>
    <t>Under 10</t>
  </si>
  <si>
    <t>10 to 30</t>
  </si>
  <si>
    <t>Over 30</t>
  </si>
  <si>
    <t>Med eyewear</t>
  </si>
  <si>
    <t>Heavy eyewear</t>
  </si>
  <si>
    <t>Light helmet</t>
  </si>
  <si>
    <t>Light pack</t>
  </si>
  <si>
    <t>Under 20</t>
  </si>
  <si>
    <t>Med pack</t>
  </si>
  <si>
    <t>Heavy pack</t>
  </si>
  <si>
    <t>Light rig</t>
  </si>
  <si>
    <t>Med rig</t>
  </si>
  <si>
    <t>10 or under</t>
  </si>
  <si>
    <t>Between 10 and 20</t>
  </si>
  <si>
    <t>Over 20</t>
  </si>
  <si>
    <t>Reduction of the item craft time</t>
  </si>
  <si>
    <t>To the time of all cyclic production</t>
  </si>
  <si>
    <t>20% to 29%</t>
  </si>
  <si>
    <t>25+</t>
  </si>
  <si>
    <t>20-24</t>
  </si>
  <si>
    <t>6Sh118</t>
  </si>
  <si>
    <t>Containers</t>
  </si>
  <si>
    <t>Items case</t>
  </si>
  <si>
    <t>THICC Weapons</t>
  </si>
  <si>
    <t>THICC Items</t>
  </si>
  <si>
    <t>Magazine case</t>
  </si>
  <si>
    <t>Case</t>
  </si>
  <si>
    <t>Ammo case</t>
  </si>
  <si>
    <t>Scav Junk box</t>
  </si>
  <si>
    <t>Medicine</t>
  </si>
  <si>
    <t>Grenade case</t>
  </si>
  <si>
    <t>Holodilnick case</t>
  </si>
  <si>
    <t>Recipes</t>
  </si>
  <si>
    <t>Magnet</t>
  </si>
  <si>
    <t>Virtex programmable processor</t>
  </si>
  <si>
    <t>Powerbank</t>
  </si>
  <si>
    <t>Expeditionary fuel tank</t>
  </si>
  <si>
    <t>Bolts</t>
  </si>
  <si>
    <t>Sub-type</t>
  </si>
  <si>
    <t>Vendor Price</t>
  </si>
  <si>
    <t>Market Price</t>
  </si>
  <si>
    <t>Max</t>
  </si>
  <si>
    <t>Current</t>
  </si>
  <si>
    <t>Notes</t>
  </si>
  <si>
    <t>Scope</t>
  </si>
  <si>
    <t>Face shield</t>
  </si>
  <si>
    <t>Can't be traded on market.</t>
  </si>
  <si>
    <t>Magazine</t>
  </si>
  <si>
    <t>Muzzle devices</t>
  </si>
  <si>
    <t>Ammo</t>
  </si>
  <si>
    <t>Rounds</t>
  </si>
  <si>
    <t>Keep these to craft grenades</t>
  </si>
  <si>
    <t>Barrel</t>
  </si>
  <si>
    <t>Handguard</t>
  </si>
  <si>
    <t>Charging handle</t>
  </si>
  <si>
    <t>Others</t>
  </si>
  <si>
    <t>1 needs to be found in raid for the quest Collector</t>
  </si>
  <si>
    <t>Suppressors</t>
  </si>
  <si>
    <t>Pistol grip</t>
  </si>
  <si>
    <t>Stocks &amp; chassis</t>
  </si>
  <si>
    <t>Receivers &amp; slides</t>
  </si>
  <si>
    <t>545x39 ammo</t>
  </si>
  <si>
    <t>Weapon</t>
  </si>
  <si>
    <t>Melee weapon</t>
  </si>
  <si>
    <t>Energy elements</t>
  </si>
  <si>
    <t>Compact collimators</t>
  </si>
  <si>
    <t>Optics</t>
  </si>
  <si>
    <t>Foregrips</t>
  </si>
  <si>
    <t>10% protection against flashbang</t>
  </si>
  <si>
    <t>Medkits</t>
  </si>
  <si>
    <t>Assault rifle</t>
  </si>
  <si>
    <t>Sights</t>
  </si>
  <si>
    <t>Household materials</t>
  </si>
  <si>
    <t>Injury treatment</t>
  </si>
  <si>
    <t>Provisions</t>
  </si>
  <si>
    <t>Food</t>
  </si>
  <si>
    <t>Mounts</t>
  </si>
  <si>
    <t>Pills</t>
  </si>
  <si>
    <t>KEEP ALL OF THESE FOR SV98s.</t>
  </si>
  <si>
    <t>Headgear mods</t>
  </si>
  <si>
    <t>Drinks</t>
  </si>
  <si>
    <t>5 need to be found in raid or crafted for the quest Textile - Part 1; 4 trade for some sick body armour at Ragman LL4</t>
  </si>
  <si>
    <t>Army bandage</t>
  </si>
  <si>
    <t>Army cap (Black)</t>
  </si>
  <si>
    <t>Caps</t>
  </si>
  <si>
    <t>Army cap (CADPAT)</t>
  </si>
  <si>
    <t>Army cap (Desert)</t>
  </si>
  <si>
    <t>Army cap (Flora)</t>
  </si>
  <si>
    <t>Antibiotic</t>
  </si>
  <si>
    <t>Valuables</t>
  </si>
  <si>
    <t>Balaclava</t>
  </si>
  <si>
    <t>Mask</t>
  </si>
  <si>
    <t>Bandana</t>
  </si>
  <si>
    <t>1 needs to be found in raid for the quest Collector; Trades for a Remington Model 700 at Jaeger LL2 but I'm not sure I want this rifle.</t>
  </si>
  <si>
    <t>Beret (Black)</t>
  </si>
  <si>
    <t>Beret (Blue)</t>
  </si>
  <si>
    <t>Beret (Olive)</t>
  </si>
  <si>
    <t>2 need to be found in raid or crafted for the quest Spa Tour - Part 3</t>
  </si>
  <si>
    <t>Medical supplies</t>
  </si>
  <si>
    <t>Fits M700</t>
  </si>
  <si>
    <t>Building materials</t>
  </si>
  <si>
    <t>Bomber beanie</t>
  </si>
  <si>
    <t>Assault scope</t>
  </si>
  <si>
    <t>Electronics</t>
  </si>
  <si>
    <t>4 needed for weapon case at Mechanic LL3</t>
  </si>
  <si>
    <t>14 need to be found for the illumination level 2; 5 trade for some neat handguns at Mechanic LL2</t>
  </si>
  <si>
    <t>Tools</t>
  </si>
  <si>
    <t>1 needs to be obtained for the Generator level 2</t>
  </si>
  <si>
    <t>Mechanical Key</t>
  </si>
  <si>
    <t>A key to one of the portable cabins on Customs that was being used as a bunkhouse, located across the road from the bus lot near the dormitories.; 1 x Weapon box (5x2)</t>
  </si>
  <si>
    <t>A key to one of the portable on-site cabins, probably the one that is used by guards at trailer park in Customs; Used in the Quest Golden Swag"</t>
  </si>
  <si>
    <t>Heals bleeding, 3 applications</t>
  </si>
  <si>
    <t>5 need to be found in raid or crafted for the quest Fertilizers</t>
  </si>
  <si>
    <t>This key used to open the trunk of a car in the dormitory parking lot on Customs which gave access to a Grenade box. This trunk is now unlocked by default, no longer requiring the key to be unlocked.</t>
  </si>
  <si>
    <t>Car battery</t>
  </si>
  <si>
    <t>Cat figurine</t>
  </si>
  <si>
    <t>1 needs to be found in raid for the quest Living High is Not a Crime - Part 1</t>
  </si>
  <si>
    <t>Chainlet</t>
  </si>
  <si>
    <t>2 need to be obtained for the library</t>
  </si>
  <si>
    <t>This key unlocks the door at the end of the main road on Customs for the military checkpoint.</t>
  </si>
  <si>
    <t>20 are needed to trade for keys and key tools.</t>
  </si>
  <si>
    <t>2 need to be found in raid for the quest Spa Tour - Part 3</t>
  </si>
  <si>
    <t>CMS surgical kit</t>
  </si>
  <si>
    <t>Good for grinding thirst.</t>
  </si>
  <si>
    <t>10 need to be found in raid or crafted for the quest Textile - Part 2; STOP USING THESE FOR CRAFTING WITHOIUT BUYING THEM</t>
  </si>
  <si>
    <t>3 need to be found in raid for the quest Signal - Part 2</t>
  </si>
  <si>
    <t>CPU Fan</t>
  </si>
  <si>
    <t>8 need to be found in raid for the quest Farming - Part 4</t>
  </si>
  <si>
    <t>Crickent lighter</t>
  </si>
  <si>
    <t>Flammable materials</t>
  </si>
  <si>
    <t>Mediocre trade items</t>
  </si>
  <si>
    <t>2 need to be obtained for the nutrition unit level 3</t>
  </si>
  <si>
    <t>Diary</t>
  </si>
  <si>
    <t>Info items</t>
  </si>
  <si>
    <t>1 needs to be obtained for the Intelligence center level 1</t>
  </si>
  <si>
    <t>Key to the Tarcone Director's Office key on Customs</t>
  </si>
  <si>
    <t>A key to the three-story dormitory with a tag reading "103" on it.</t>
  </si>
  <si>
    <t>Just access to a room.</t>
  </si>
  <si>
    <t>One Safe</t>
  </si>
  <si>
    <t>A key to the three-story dormitory with a tag reading "108" on it.</t>
  </si>
  <si>
    <t>This is a required location for the quest Pharmacist</t>
  </si>
  <si>
    <t>Two Jackets in a clothes cabinet.</t>
  </si>
  <si>
    <t>One Sport bag</t>
  </si>
  <si>
    <t>One blue standing weapons locker/Safe combo</t>
  </si>
  <si>
    <t>This room can contain 0.6 liter water bottles, Water bottle with a filter Aquamari, and Water filters.</t>
  </si>
  <si>
    <t>Loose loot (Weapon, Weapon mods)</t>
  </si>
  <si>
    <t>This is a location for the quest Golden Swag; 1 needs to be found for the quest Trust regain</t>
  </si>
  <si>
    <t>1 needs to be found for the quest Trust regain</t>
  </si>
  <si>
    <t>Collimators</t>
  </si>
  <si>
    <t>Duct tape</t>
  </si>
  <si>
    <t>1 needs to be obtained for the rest space level 1</t>
  </si>
  <si>
    <t>15% protection against flashbang</t>
  </si>
  <si>
    <t>1 needs to be obtained for the Rest Space level 2</t>
  </si>
  <si>
    <t>Key to the Azure Coast sanatorium east wing office room 107.</t>
  </si>
  <si>
    <t>Key to the Azure Coast sanatorium east wing room 206.</t>
  </si>
  <si>
    <t>Allows access to room 222 via the shared balcony. Room 222 is locked with its own key.</t>
  </si>
  <si>
    <t>A key to the Azure Coast sanatorium east wing room 313.</t>
  </si>
  <si>
    <t>Key to the Azure Coast sanatorium east wing room 316.</t>
  </si>
  <si>
    <t>2 needed to trade for Ammo Case at Mechanic LL1.</t>
  </si>
  <si>
    <t>Makes you too thirsty.</t>
  </si>
  <si>
    <t>Esmarch tourniquet</t>
  </si>
  <si>
    <t>Takes less space.</t>
  </si>
  <si>
    <t>Frag grenade</t>
  </si>
  <si>
    <t>The locked room in the Factory is an optional quest location for the Quest Bad rep evidence if you don't have a Portable bunkhouse key</t>
  </si>
  <si>
    <t>4 need to be found in raid for the quest The Blood of War - Part 2</t>
  </si>
  <si>
    <t>5 need to be obtained for the air filtering unit</t>
  </si>
  <si>
    <t>2 need to be found in raid for the quest What's on the flash drive?; 3 need to be found in raid for the quest Shady business</t>
  </si>
  <si>
    <t>Fleece fabric</t>
  </si>
  <si>
    <t>FP-100 filter absorber</t>
  </si>
  <si>
    <t>Used to run the air filtering unit</t>
  </si>
  <si>
    <t>The Customs gas station manager's office key.</t>
  </si>
  <si>
    <t>Key to the main road gas station storage room on Customs.</t>
  </si>
  <si>
    <t>Gascan glasses</t>
  </si>
  <si>
    <t>Glock 9x19 17-round magazine</t>
  </si>
  <si>
    <t>Pistol</t>
  </si>
  <si>
    <t>9 need to be obtained for the quest Chumming</t>
  </si>
  <si>
    <t>GP-5 gas mask</t>
  </si>
  <si>
    <t>GP-7 gas mask</t>
  </si>
  <si>
    <t>10 needed for a key at Jaeger LL4.</t>
  </si>
  <si>
    <t>Laser &amp; light devices</t>
  </si>
  <si>
    <t>7 need to be found in raid for the quest The Punisher - Part 2</t>
  </si>
  <si>
    <t>Hand drill</t>
  </si>
  <si>
    <t>1 needs to be obtained for the stash level 2</t>
  </si>
  <si>
    <t xml:space="preserve">Used extensively for crafting munitions. </t>
  </si>
  <si>
    <t>4 need to be obtained for the Intelligence Center level 2</t>
  </si>
  <si>
    <t>2 need to be obtained for the Heating level 2</t>
  </si>
  <si>
    <t>2 need to be found in raid for the quest Living High is Not a Crime - Part 1</t>
  </si>
  <si>
    <t>2 need to be found in raid for the quest Spa Tour - Part 3; 2 need to be found in raid for the quest Spa Tour - Part 7</t>
  </si>
  <si>
    <t>Okay balance of food and drink.  Shoot it for EXP.</t>
  </si>
  <si>
    <t>Unlocks the hillside house on Lighthouse.</t>
  </si>
  <si>
    <t>Trade for a Car medkit with therapist.</t>
  </si>
  <si>
    <t>15 uses</t>
  </si>
  <si>
    <t>Not a good enough balance of properties.</t>
  </si>
  <si>
    <t>Stops heavy and light bleeding</t>
  </si>
  <si>
    <t>Better than MRE.</t>
  </si>
  <si>
    <t>5 need to be found in raid or crafted for the quest Textile - Part 2</t>
  </si>
  <si>
    <t>3 need to be obtained for the quest Health Care Privacy - Part 5</t>
  </si>
  <si>
    <t>Kotton beanie</t>
  </si>
  <si>
    <t>Save for crafting raid backpacks</t>
  </si>
  <si>
    <t>Decent balance of food and drink.</t>
  </si>
  <si>
    <t>6 needed for trading at LL4</t>
  </si>
  <si>
    <t>45 ACP ammo</t>
  </si>
  <si>
    <t>9x19 ammo</t>
  </si>
  <si>
    <t>762x51 Ammo</t>
  </si>
  <si>
    <t>Flashbang</t>
  </si>
  <si>
    <t>This is a quest location for Checking</t>
  </si>
  <si>
    <t>1 needs to be obtained for the rest space level 2</t>
  </si>
  <si>
    <t>3 need to be obtained for the Nutrition Unit level 3</t>
  </si>
  <si>
    <t>5 need to be found in raid for the quest Bad habit; KEEP ALL OF THESE FOR SV98s</t>
  </si>
  <si>
    <t>5 needed to trade for fuel with Jaeger.</t>
  </si>
  <si>
    <t>Bad balance of food and drink, but could be shot at end of raid for EXP.</t>
  </si>
  <si>
    <t>Injectors</t>
  </si>
  <si>
    <t>Military corrugated tube</t>
  </si>
  <si>
    <t>Momex balaclava</t>
  </si>
  <si>
    <t>Grind ill effects</t>
  </si>
  <si>
    <t>Shotgun</t>
  </si>
  <si>
    <t>Kinda useless</t>
  </si>
  <si>
    <t>4 need to be obtained for the Shooting Range</t>
  </si>
  <si>
    <t>Nippers</t>
  </si>
  <si>
    <t>5 need to be obtained for the shooting range</t>
  </si>
  <si>
    <t>Not bad for provisions.</t>
  </si>
  <si>
    <t>5 need to be found in raid for the quest Regulated materials</t>
  </si>
  <si>
    <t>The key to the cash registers of the OLI store outlet at the Ultra shopping mall.</t>
  </si>
  <si>
    <t>Key to the utility room of the OLI store outlet at the Ultra shopping mall.</t>
  </si>
  <si>
    <t>Tonnes of great trade items</t>
  </si>
  <si>
    <t>Trades for one nice body armor but simply not worth it.</t>
  </si>
  <si>
    <t>Mostly useless</t>
  </si>
  <si>
    <t>Paracord</t>
  </si>
  <si>
    <t>2 need to be found in raid for the quest Farming - Part 2</t>
  </si>
  <si>
    <t>2 need to be obtained for the Booze Generator level 1</t>
  </si>
  <si>
    <t>Trades with Rugman for face shields.</t>
  </si>
  <si>
    <t>1 needs to be obtained for the Booze generator</t>
  </si>
  <si>
    <t>Pliers</t>
  </si>
  <si>
    <t>Special sights</t>
  </si>
  <si>
    <t>Pompon hat</t>
  </si>
  <si>
    <t>10 needed for TerraGroup Labs access keycard at Mechanic LL3.</t>
  </si>
  <si>
    <t>Mount</t>
  </si>
  <si>
    <t>2 need to be found in raid for the quest Spa Tour - Part 7</t>
  </si>
  <si>
    <t>10 need to be obtained for the Bitcoin Farm level 1</t>
  </si>
  <si>
    <t>This is an optional location for the quest Sanitary Standards - Part 1</t>
  </si>
  <si>
    <t>RAM</t>
  </si>
  <si>
    <t>Don't really see any uses other than convoluted save-to-craft-something-else scenarios</t>
  </si>
  <si>
    <t>Save to trade for Vintorez rifle</t>
  </si>
  <si>
    <t>25% protection against flashbang</t>
  </si>
  <si>
    <t>Key for a lock on Reserve; Required for the quest Inventory Check from Ragman</t>
  </si>
  <si>
    <t>Smoke grenade</t>
  </si>
  <si>
    <t>5 need to be obtained for the bitcoin farm level 2</t>
  </si>
  <si>
    <t>Repellent</t>
  </si>
  <si>
    <t>Respirator</t>
  </si>
  <si>
    <t>20% protection against flashbang</t>
  </si>
  <si>
    <t>10 need to be found in raid or crafted for the quest Textile - Part 1</t>
  </si>
  <si>
    <t>For ADAR</t>
  </si>
  <si>
    <t>Key to the safe of the Shoreline weather station.</t>
  </si>
  <si>
    <t>A key to one of the Azure Coast sanatorium office rooms, marked with blue duct tape.</t>
  </si>
  <si>
    <t>Used in the quest Wet Job - Part 5 when you don't have a Health Resort east wing room 328 key</t>
  </si>
  <si>
    <t>Screwdriver</t>
  </si>
  <si>
    <t>5 need to be obtained for the lavatory level 2</t>
  </si>
  <si>
    <t>2 need to be obtained for the Library</t>
  </si>
  <si>
    <t>Some trade items</t>
  </si>
  <si>
    <t>Shemagh (Green)</t>
  </si>
  <si>
    <t>Key to one of the VAZ cars commonly known as Shestyorka ("the sixth one"); This key has currently no use.</t>
  </si>
  <si>
    <t>1 needs to be found in raid for the quest Sew it good - Part 1</t>
  </si>
  <si>
    <t>5 need to be obtained for the Water Collector level 3</t>
  </si>
  <si>
    <t>For running like hell</t>
  </si>
  <si>
    <t>6 need to be obtained for the Scav Case</t>
  </si>
  <si>
    <t>Use 4 to craft 1 Cordura in Lavatory</t>
  </si>
  <si>
    <t>Smoke balaclava</t>
  </si>
  <si>
    <t>Soap</t>
  </si>
  <si>
    <t>1 needs to be obtained for the lavatory level 1</t>
  </si>
  <si>
    <t>9x39 ammo</t>
  </si>
  <si>
    <t>8 need to be found in raid or crafted for the quest Car repair</t>
  </si>
  <si>
    <t>1 needs to be obtained for the Security level 3</t>
  </si>
  <si>
    <t>Barrels</t>
  </si>
  <si>
    <t>5 need to be found in raid for the quest Bad habit</t>
  </si>
  <si>
    <t>Trade with Jaeger</t>
  </si>
  <si>
    <t>762x39 ammo</t>
  </si>
  <si>
    <t>3 needed for Dorm room 303 key from Therapist</t>
  </si>
  <si>
    <t>Craft Blackrock in lavatory; Stop collecting these until I've saved more cordura and ripstop</t>
  </si>
  <si>
    <t>Only -1 ergo.  Nice.</t>
  </si>
  <si>
    <t>3 need to be found in raid for the quest Living High is Not a Crime - Part 2</t>
  </si>
  <si>
    <t>2 can be traded with green bats for physical bitcoin.</t>
  </si>
  <si>
    <t>Toolset</t>
  </si>
  <si>
    <t>Toothpaste</t>
  </si>
  <si>
    <t>15 needed for THICC case from Therapist LL4</t>
  </si>
  <si>
    <t>TP-200 TNT brick</t>
  </si>
  <si>
    <t>1 needs to be obtained for the Security level 2</t>
  </si>
  <si>
    <t>4 need to be found in raid or crafted for the quest Farming - Part 2</t>
  </si>
  <si>
    <t>Not bad for provisions.  Great for sale.</t>
  </si>
  <si>
    <t>Used in the Quest The Extortionist</t>
  </si>
  <si>
    <t>UNTAR helmet</t>
  </si>
  <si>
    <t>Bright blue</t>
  </si>
  <si>
    <t>Auxiliary parts</t>
  </si>
  <si>
    <t>2 need to be found in raid for the quest Dressed to kill</t>
  </si>
  <si>
    <t>Trades for some so-so items.</t>
  </si>
  <si>
    <t>2 need to be found in raid for the quest Living High is Not a Crime - Part 2</t>
  </si>
  <si>
    <t>Veritas guitar pick</t>
  </si>
  <si>
    <t>Much stronger than VOG-25</t>
  </si>
  <si>
    <t>Key to the Azure Coast sanatorium west wing room 207.</t>
  </si>
  <si>
    <t>Open balcony allowing access to rooms 218 and 222.</t>
  </si>
  <si>
    <t>Key to the Azure Coast sanatorium west wing room 325.</t>
  </si>
  <si>
    <t>Container</t>
  </si>
  <si>
    <t>Good for saving space.</t>
  </si>
  <si>
    <t>Decent sale value.</t>
  </si>
  <si>
    <t>1 needs to be found in raid or crafted for the quest Spa Tour - Part 3</t>
  </si>
  <si>
    <t>45% protection against flashbang</t>
  </si>
  <si>
    <t>Used to run the water collector; The filter lasts for 8 hours and 20 minutes</t>
  </si>
  <si>
    <t>5 need to be found in raid for the quest Fertilizers</t>
  </si>
  <si>
    <t>Working LCD</t>
  </si>
  <si>
    <t>2 need to be obtained for the Security level 3</t>
  </si>
  <si>
    <t>This key opens a cabin that is located in the east of the water treatment plant on Lighthouse.</t>
  </si>
  <si>
    <t>Wrench</t>
  </si>
  <si>
    <t>4 need to be obtained for the nutrition Unit level 2</t>
  </si>
  <si>
    <t>This key does not currently open any lock. It is a barter item only.</t>
  </si>
  <si>
    <t>3 need to be obtained for the Lavatory level 3</t>
  </si>
  <si>
    <t>The pickup truck parked in the lumber yard next to the three cabins on Woods.</t>
  </si>
  <si>
    <t>Stop bleeding</t>
  </si>
  <si>
    <t>Stun grenade</t>
  </si>
  <si>
    <t>10 trade for fuel.  Not worth it.  Good for sale though.</t>
  </si>
  <si>
    <t>ZSh-1-2M helmet</t>
  </si>
  <si>
    <t>9x18 ammo</t>
  </si>
  <si>
    <t>Special equipment</t>
  </si>
  <si>
    <t>762x54 ammo</t>
  </si>
  <si>
    <t>556x45 ammo</t>
  </si>
  <si>
    <t>762x25 ammo</t>
  </si>
  <si>
    <t>366 TKM ammo</t>
  </si>
  <si>
    <t>9x21 ammo</t>
  </si>
  <si>
    <t>57x28 ammo</t>
  </si>
  <si>
    <t>Gear</t>
  </si>
  <si>
    <t>Customs plan map</t>
  </si>
  <si>
    <t>Factory plan map</t>
  </si>
  <si>
    <t>Interchange plan map</t>
  </si>
  <si>
    <t>Shoreline plan map</t>
  </si>
  <si>
    <t>Woods plan map</t>
  </si>
  <si>
    <t>Marksman's rifle</t>
  </si>
  <si>
    <t>2 need to be obtained for the booze generator level 1</t>
  </si>
  <si>
    <t>12ga ammo</t>
  </si>
  <si>
    <t>Powerful and cheap but seriously impedes movement</t>
  </si>
  <si>
    <t>Camper axe</t>
  </si>
  <si>
    <t>20ga ammo</t>
  </si>
  <si>
    <t>Adrenaline injector</t>
  </si>
  <si>
    <t>Bipod</t>
  </si>
  <si>
    <t>NSPU-M night vision scope</t>
  </si>
  <si>
    <t>DVL-10 M2 handguard</t>
  </si>
  <si>
    <t>Armored rig</t>
  </si>
  <si>
    <t>Good stats</t>
  </si>
  <si>
    <t>Positive ergonomics</t>
  </si>
  <si>
    <t>Light face shield</t>
  </si>
  <si>
    <t>46x30 ammo</t>
  </si>
  <si>
    <t>6B3TM-01M armored rig</t>
  </si>
  <si>
    <t>127x55 ammo</t>
  </si>
  <si>
    <t>Reduces raindrops on screen</t>
  </si>
  <si>
    <t>Shroud half-mask</t>
  </si>
  <si>
    <t>3 need to be found in raid or crafted for the quest Farming - Part 4</t>
  </si>
  <si>
    <t>Very heavy armor</t>
  </si>
  <si>
    <t>A key to the USEC stash, located somewhere in the Customs area.</t>
  </si>
  <si>
    <t>NIXXOR lens</t>
  </si>
  <si>
    <t>Iridium military thermal vision module</t>
  </si>
  <si>
    <t>Needed to craft FLIR</t>
  </si>
  <si>
    <t>Best gear evar</t>
  </si>
  <si>
    <t>Once empty use to craft magazine cases</t>
  </si>
  <si>
    <t>Army crackers</t>
  </si>
  <si>
    <t>Glock 9x19 Magpul PMAG GL9 21-round magazine</t>
  </si>
  <si>
    <t>9x19mm T gzh</t>
  </si>
  <si>
    <t>Trijicon SRS-02 reflex sight</t>
  </si>
  <si>
    <t>M14 SAGE International M14ALCS (MOD-0) stock</t>
  </si>
  <si>
    <t>FLIR RS-32 2.25-9x 35mm 60Hz thermal riflescope</t>
  </si>
  <si>
    <t>KS-23M 23x75 3-shell magazine cap</t>
  </si>
  <si>
    <t>7.62x39mm T-45M1 gzh</t>
  </si>
  <si>
    <t>Bastion helmet armor plate</t>
  </si>
  <si>
    <t>Diamond Age Bastion helmet</t>
  </si>
  <si>
    <t>AK AKademia Bastion dust cover</t>
  </si>
  <si>
    <t>5.45x39mm US gs</t>
  </si>
  <si>
    <t>Bars A-2607 Damascus knife</t>
  </si>
  <si>
    <t>Magpul MBUS Gen2 flip-up front sight (FDE)</t>
  </si>
  <si>
    <t>7.62x39mm US gzh</t>
  </si>
  <si>
    <t>AR-15 Geissele SMR MK16 13.5 inch M-LOK handguard</t>
  </si>
  <si>
    <t>SVD modernization kit handguard</t>
  </si>
  <si>
    <t>Flat screwdriver (Long)</t>
  </si>
  <si>
    <t>Pack of screws</t>
  </si>
  <si>
    <t>Gas analyzer</t>
  </si>
  <si>
    <t>Net</t>
  </si>
  <si>
    <t>Dry fuel</t>
  </si>
  <si>
    <t>Fuel conditioner</t>
  </si>
  <si>
    <t>LVNDMARK's rat poison</t>
  </si>
  <si>
    <t>Printed circuit board</t>
  </si>
  <si>
    <t>Ratchet wrench</t>
  </si>
  <si>
    <t>Broken LCD</t>
  </si>
  <si>
    <t>Military circuit board</t>
  </si>
  <si>
    <t>Power supply unit</t>
  </si>
  <si>
    <t>Capacitors</t>
  </si>
  <si>
    <t>Cordura polyamide fabric</t>
  </si>
  <si>
    <t>Ripstop fabric</t>
  </si>
  <si>
    <t>Power cord</t>
  </si>
  <si>
    <t>Dorm room 308 key</t>
  </si>
  <si>
    <t>Dorm room 314 marked key</t>
  </si>
  <si>
    <t>Dorm room 203 key</t>
  </si>
  <si>
    <t>Dorm room 303 key</t>
  </si>
  <si>
    <t>Dorm guard desk key</t>
  </si>
  <si>
    <t>Dorm room 214 key</t>
  </si>
  <si>
    <t>Dorm room 114 key</t>
  </si>
  <si>
    <t>Dorm room 220 key</t>
  </si>
  <si>
    <t>Dorm room 104 key</t>
  </si>
  <si>
    <t>Dorm room 206 key</t>
  </si>
  <si>
    <t>Dorm room 105 key</t>
  </si>
  <si>
    <t>Dorm room 315 key</t>
  </si>
  <si>
    <t>Dorm room 110 key</t>
  </si>
  <si>
    <t>Dorm room 204 key</t>
  </si>
  <si>
    <t>Dorm room 103 key</t>
  </si>
  <si>
    <t>Dorm room 108 key</t>
  </si>
  <si>
    <t>Dorm room 118 key</t>
  </si>
  <si>
    <t>Dorm room 218 key</t>
  </si>
  <si>
    <t>Dorm room 306 key</t>
  </si>
  <si>
    <t>Health Resort west wing office room 112 key</t>
  </si>
  <si>
    <t>Health Resort office key with a blue tape</t>
  </si>
  <si>
    <t>Health Resort east wing room 316 key</t>
  </si>
  <si>
    <t>Health Resort universal utility room key</t>
  </si>
  <si>
    <t>Health Resort east wing office room 107 key</t>
  </si>
  <si>
    <t>Health Resort east wing room 206 key</t>
  </si>
  <si>
    <t>Health Resort east wing room 226 key</t>
  </si>
  <si>
    <t>Health Resort east wing room 313 key</t>
  </si>
  <si>
    <t>Health Resort west wing room 207 key</t>
  </si>
  <si>
    <t>Health Resort west wing room 221 key</t>
  </si>
  <si>
    <t>Health Resort west wing room 325 key</t>
  </si>
  <si>
    <t>Health Resort east wing room 308 key</t>
  </si>
  <si>
    <t>Golden 1GPhone smartphone</t>
  </si>
  <si>
    <t>Broken GPhone smartphone</t>
  </si>
  <si>
    <t>MSA Sordin Supreme PRO-X/L active headset</t>
  </si>
  <si>
    <t>Zenit Klesch-2P flashlight with laser</t>
  </si>
  <si>
    <t>Golden neck chain</t>
  </si>
  <si>
    <t>GreenBat lithium battery</t>
  </si>
  <si>
    <t>Ops-Core FAST Gunsight Mandible</t>
  </si>
  <si>
    <t>Ded Moroz hat</t>
  </si>
  <si>
    <t>Hillside house key</t>
  </si>
  <si>
    <t>Can of Hot Rod energy drink</t>
  </si>
  <si>
    <t>Ibuprofen painkillers</t>
  </si>
  <si>
    <t>NPZ 1P78-1 2.8x scope</t>
  </si>
  <si>
    <t>Kiba Arms Tactical Tomahawk</t>
  </si>
  <si>
    <t>SKS 7.62x39 KCI 75-round drum magazine</t>
  </si>
  <si>
    <t>LolKek 3F Transfer tourist backpack</t>
  </si>
  <si>
    <t>Save to craft Pilgrim</t>
  </si>
  <si>
    <t>Glock 9x19 Lone Wolf LWD-COMP9 compensator</t>
  </si>
  <si>
    <t>BNTI LShZ-2DTM helmet</t>
  </si>
  <si>
    <t>9x19mm Luger CCI</t>
  </si>
  <si>
    <t>Metal spare parts</t>
  </si>
  <si>
    <t>Tech manual</t>
  </si>
  <si>
    <t>WARTECH MK3 TV-104 chest rig</t>
  </si>
  <si>
    <t>FN SCAR-H 7.62x51 upper receiver (FDE)</t>
  </si>
  <si>
    <t>Mossberg 590A1 Magpul MOE forestock</t>
  </si>
  <si>
    <t>AK 7.62x39 Molot 75-round drum magazine</t>
  </si>
  <si>
    <t>Magpul MOE Carbine stock (Foliage Green)</t>
  </si>
  <si>
    <t>BNTI Module-3M body armor</t>
  </si>
  <si>
    <t>NcSTAR Tactical blue laser LAM-module</t>
  </si>
  <si>
    <t>Recknagel Era-Tac 34mm ring scope mount</t>
  </si>
  <si>
    <t>Round pliers</t>
  </si>
  <si>
    <t>SA-58 quad rail full length handguard</t>
  </si>
  <si>
    <t>SOK-12 12/76 SAI-02 10-round magazine</t>
  </si>
  <si>
    <t>AK-74 "Saiga 545" 5.45x39 10-round magazine</t>
  </si>
  <si>
    <t>Saiga-9 9x19 carbine</t>
  </si>
  <si>
    <t>SilencerCo Salvo 12 12ga sound suppressor</t>
  </si>
  <si>
    <t>SOK-12 12/76 sb.5 5-round magazine</t>
  </si>
  <si>
    <t>Saiga-9 9x19 sb.7 10-round magazine</t>
  </si>
  <si>
    <t>Scav Vest</t>
  </si>
  <si>
    <t>Save to craft Ripstop</t>
  </si>
  <si>
    <t>Scav backpack</t>
  </si>
  <si>
    <t>Security vest</t>
  </si>
  <si>
    <t>Save to craft Cordura</t>
  </si>
  <si>
    <t>PP-19-01 "Vityaz" 9x19 PUFGUN SG-919 20 20-round magazine</t>
  </si>
  <si>
    <t>PP-19-01 "Vityaz" 9x19 PUFGUN SG-919 30 30-round magazine</t>
  </si>
  <si>
    <t>AN/PEQ-2 tactical device</t>
  </si>
  <si>
    <t>AN/PEQ-15 tactical device</t>
  </si>
  <si>
    <t>Premium Kvass "Norvinskiy Yadreniy" 0.6L bottle</t>
  </si>
  <si>
    <t>HK MP5 CAA HX-5 handguard</t>
  </si>
  <si>
    <t>MPX 9x19 30-round magazine</t>
  </si>
  <si>
    <t>MPX Midwest Industries 4.5 inch M-LOK handguard</t>
  </si>
  <si>
    <t>Monstrum Tactical Vertical Fore Grip KeyMod</t>
  </si>
  <si>
    <t>AR-15 Soyuz-TM 9 inch M-LOK handguard</t>
  </si>
  <si>
    <t>STM-9 9x19 10.5 inch barrel</t>
  </si>
  <si>
    <t>MP-155 Ultima thermal camera</t>
  </si>
  <si>
    <t>Unknown key</t>
  </si>
  <si>
    <t>HK USP .45 ACP standard barrel</t>
  </si>
  <si>
    <t>HK USP Tactical .45 ACP threaded barrel</t>
  </si>
  <si>
    <t>AS VAL pistol grip</t>
  </si>
  <si>
    <t>KRISS Vector 9x19 6 inch barrel</t>
  </si>
  <si>
    <t>KRISS Vector .45 ACP thread protection cap</t>
  </si>
  <si>
    <t>VPO-136 "Vepr-KM" wooden handguard</t>
  </si>
  <si>
    <t>Rogue USEC workshop key</t>
  </si>
  <si>
    <t>Weapon safe key</t>
  </si>
  <si>
    <t>Shoreline Health Resort plan map</t>
  </si>
  <si>
    <t>AR-15 Rainier Arms Avalanche MOD2 charging handle</t>
  </si>
  <si>
    <t>5.56x45mm FMJ</t>
  </si>
  <si>
    <t>.45 ACP Lasermatch FMJ</t>
  </si>
  <si>
    <t>7.62x51mm BCP FMJ</t>
  </si>
  <si>
    <t>.366 TKM FMJ</t>
  </si>
  <si>
    <t>7.62x25mm TT FMJ43</t>
  </si>
  <si>
    <t>.45 ACP Match FMJ</t>
  </si>
  <si>
    <t>4.6x30mm FMJ SX</t>
  </si>
  <si>
    <t>5.45x39mm FMJ</t>
  </si>
  <si>
    <t>.300 Blackout BCP FMJ</t>
  </si>
  <si>
    <t>300 Blackout ammo</t>
  </si>
  <si>
    <t>762x51 ammo</t>
  </si>
  <si>
    <t>.338 Lapua Magnum FMJ</t>
  </si>
  <si>
    <t>338 Lapua Magnum</t>
  </si>
  <si>
    <t>9x39mm BP gs</t>
  </si>
  <si>
    <t>9x18mm PM PBM gzh</t>
  </si>
  <si>
    <t>Glock Dead Ringer Snake Eye front sight</t>
  </si>
  <si>
    <t>Ultrafire WF-501B flashlight</t>
  </si>
  <si>
    <t>Kinda cowboy hat</t>
  </si>
  <si>
    <t>KMZ 1P69 3-10x riflescope</t>
  </si>
  <si>
    <t>Maska-1SCh face shield (Olive Drab)</t>
  </si>
  <si>
    <t>TOZ-106 20ga MTs 20-01 Sb.3 2-shot magazine</t>
  </si>
  <si>
    <t>3-(b-TG) stimulant injector</t>
  </si>
  <si>
    <t>SIG Sauer 7.62x51 3-prong flash hider</t>
  </si>
  <si>
    <t>40mm VOG-25</t>
  </si>
  <si>
    <t>HK 416A5 5.56x45 10.6 inch barrel</t>
  </si>
  <si>
    <t>HK 416A5 Strike Industries CRUX 15 inch M-LOK handguard</t>
  </si>
  <si>
    <t>HK 416A5 Midwest Industries 13.5 inch M-LOK handguard</t>
  </si>
  <si>
    <t>HK417 extended charging handle</t>
  </si>
  <si>
    <t>42nd Signature Blend English Tea</t>
  </si>
  <si>
    <t>AAC Blackout 51T 5.56x45 flash hider</t>
  </si>
  <si>
    <t>SureFire SOCOM556-MONSTER 5.56x45 sound suppressor</t>
  </si>
  <si>
    <t>6B2 armor (Flora)</t>
  </si>
  <si>
    <t>6B23-1 body armor (Digital Flora)</t>
  </si>
  <si>
    <t>6B23-2 body armor (Mountain Flora)</t>
  </si>
  <si>
    <t>6B34 anti-fragmentation glasses</t>
  </si>
  <si>
    <t>6B47 "Ratnik-BSh" helmet</t>
  </si>
  <si>
    <t>6B47 "Ratnik-BSh" helmet (Digital Flora cover)</t>
  </si>
  <si>
    <t>6B5-15 Zh-86 Uley armored rig</t>
  </si>
  <si>
    <t>ShPM Firefighter helmet</t>
  </si>
  <si>
    <t>Salewa first aid kit</t>
  </si>
  <si>
    <t>SSD drive</t>
  </si>
  <si>
    <t>Rotor 43 .366 TKM muzzle brake-compensator</t>
  </si>
  <si>
    <t>Rotor 43 9x19 muzzle brake-compensator</t>
  </si>
  <si>
    <t>Rotor 43 5.56x45 muzzle brake-compensator</t>
  </si>
  <si>
    <t>AS VAL Rotor 43 pistol grip &amp; buffer tube</t>
  </si>
  <si>
    <t>Rotor 43 7.62x54R muzzle brake-compensator</t>
  </si>
  <si>
    <t>TW EXFIL Ballistic helmet face shield (Coyote Brown)</t>
  </si>
  <si>
    <t>TW EXFIL Ballistic helmet face shield (Black)</t>
  </si>
  <si>
    <t>Team Wendy EXFIL Ballistic Helmet (Coyote Brown)</t>
  </si>
  <si>
    <t>Team Wendy EXFIL Ballistic Helmet (Black)</t>
  </si>
  <si>
    <t>TW EXFIL Ear Covers (Black)</t>
  </si>
  <si>
    <t>TW EXFIL Ear Covers (Coyote Brown)</t>
  </si>
  <si>
    <t>Ops-Core SLAAP armor helmet plate (Tan)</t>
  </si>
  <si>
    <t>Peltor Tactical Sport headset</t>
  </si>
  <si>
    <t>Dundukk sport sunglasses</t>
  </si>
  <si>
    <t>Duffle bag</t>
  </si>
  <si>
    <t>5.45x39mm PRS gs</t>
  </si>
  <si>
    <t>5.45x39mm PS gs ammo pack (120 pcs)</t>
  </si>
  <si>
    <t>Magpul PRS GEN2 stock (FDE)</t>
  </si>
  <si>
    <t>SA-58/FAL Magpul PRS 2 polymer stock</t>
  </si>
  <si>
    <t>AK 7.62x39 6L10 30-round magazine</t>
  </si>
  <si>
    <t>AK-74 5.45x39 6L23 "Plum" 30-round magazine</t>
  </si>
  <si>
    <t>AK-74 5.45x39 6L23 30-round magazine</t>
  </si>
  <si>
    <t>VSS 9x39 6L24 10-round magazine</t>
  </si>
  <si>
    <t>AK bakelite pistol grip (6P1 Sb.8V)</t>
  </si>
  <si>
    <t>AK polymer pistol grip (6P1 Sb.8)</t>
  </si>
  <si>
    <t>AK 7.62x39 Molot 40-round magazine (6P2.Sb-11)</t>
  </si>
  <si>
    <t>AK-74 wooden handguard (6P20 Sb.6)</t>
  </si>
  <si>
    <t>AKS-74U metal skeleton stock (6P26 Sb.5)</t>
  </si>
  <si>
    <t>AKS-74U dust cover (6P26 Sb.7)</t>
  </si>
  <si>
    <t>AK bakelite pistol grip (6P4 Sb.9)</t>
  </si>
  <si>
    <t>12/70 7mm buckshot</t>
  </si>
  <si>
    <t>5.45x39mm 7N40</t>
  </si>
  <si>
    <t>Bars A-2607 95x18 knife</t>
  </si>
  <si>
    <t>AA Battery</t>
  </si>
  <si>
    <t>Aimpoint ACRO P-1 reflex sight</t>
  </si>
  <si>
    <t>NcSTAR ADO P4 Sniper 3-9x42 riflescope</t>
  </si>
  <si>
    <t>Magpul AFG tactical foregrip (Black)</t>
  </si>
  <si>
    <t>Anti-fragmentation glasses</t>
  </si>
  <si>
    <t>AI-2 medkit</t>
  </si>
  <si>
    <t>AK 7.62x39 ribbed metal 10-round magazine</t>
  </si>
  <si>
    <t>Kalashnikov AK-105 5.45x39 assault rifle</t>
  </si>
  <si>
    <t>AK-12 5.45x39 30-round magazine</t>
  </si>
  <si>
    <t>AK 7.62x39 30-round magazine (issued '55 or later)</t>
  </si>
  <si>
    <t>AK Strike Industries Enhanced Pistol Grip (Black)</t>
  </si>
  <si>
    <t>AK Strike Industries Enhanced Pistol Grip (FDE)</t>
  </si>
  <si>
    <t>Kalashnikov AKM 7.62x39 assault rifle</t>
  </si>
  <si>
    <t>Kalashnikov AKMN 7.62x39 assault rifle</t>
  </si>
  <si>
    <t>Kalashnikov AKMS 7.62x39 assault rifle</t>
  </si>
  <si>
    <t>Kalashnikov AKMSN 7.62x39 assault rifle</t>
  </si>
  <si>
    <t>Kalashnikov AKS-74 5.45x39 assault rifle</t>
  </si>
  <si>
    <t>Kalashnikov AKS-74N 5.45x39 assault rifle</t>
  </si>
  <si>
    <t>Kalashnikov AKS-74U 5.45x39 assault rifle</t>
  </si>
  <si>
    <t>Kalashnikov AKS-74UB 5.45x39 assault rifle</t>
  </si>
  <si>
    <t>Kalashnikov AKS-74UN 5.45x39 assault rifle</t>
  </si>
  <si>
    <t>AKMP system front sight device</t>
  </si>
  <si>
    <t>Alkaline cleaner for heat exchangers</t>
  </si>
  <si>
    <t>Alpha Dog Alpha 9 9x19 sound suppressor</t>
  </si>
  <si>
    <t>Aluminum splint</t>
  </si>
  <si>
    <t>Alyonka chocolate bar</t>
  </si>
  <si>
    <t>Umka M33-SET1 hunter vest</t>
  </si>
  <si>
    <t>Ops-Core FAST MT Super High Cut helmet (Black)</t>
  </si>
  <si>
    <t>Tac-Kek FAST MT helmet (replica)</t>
  </si>
  <si>
    <t>Ops-Core FAST RAC Headset</t>
  </si>
  <si>
    <t>Ops-Core FAST Side Armor</t>
  </si>
  <si>
    <t>Ops-Core FAST Visor</t>
  </si>
  <si>
    <t>9x18mm PMM PstM gzh</t>
  </si>
  <si>
    <t>9x18mm PMM PstM gzh ammo pack (16 pcs)</t>
  </si>
  <si>
    <t>.300 Blackout V-Max</t>
  </si>
  <si>
    <t>MPX/MCX Maxim Defense CQB telescoping stock</t>
  </si>
  <si>
    <t>.338 Lapua Magnum TAC-X</t>
  </si>
  <si>
    <t>12/70 8.5mm Magnum buckshot</t>
  </si>
  <si>
    <t>SAS drive</t>
  </si>
  <si>
    <t>Can of pacific saury</t>
  </si>
  <si>
    <t>Slim diary</t>
  </si>
  <si>
    <t>HK MP7A2 4.6x30 submachine gun</t>
  </si>
  <si>
    <t>HK MP7A1 4.6x30 submachine gun</t>
  </si>
  <si>
    <t>SIG MCX .300 Blackout assault rifle</t>
  </si>
  <si>
    <t>5.45x39mm BP gs</t>
  </si>
  <si>
    <t>7.62x39mm BP gzh</t>
  </si>
  <si>
    <t>9x18mm PM SP7 gzh</t>
  </si>
  <si>
    <t>12/70 AP-20 armor-piercing slug</t>
  </si>
  <si>
    <t>23x75mm "Shrapnel-10" buckshot</t>
  </si>
  <si>
    <t>23x75 ammo</t>
  </si>
  <si>
    <t>9x21mm P gzh</t>
  </si>
  <si>
    <t>5.7x28mm SS198LF</t>
  </si>
  <si>
    <t>5.7x28mm SS190</t>
  </si>
  <si>
    <t>7.62x51mm Ultra Nosler</t>
  </si>
  <si>
    <t>Damaged hard drive</t>
  </si>
  <si>
    <t>Gunpowder "Hawk"</t>
  </si>
  <si>
    <t>Lower half-mask</t>
  </si>
  <si>
    <t>Bottle of hydrogen peroxide</t>
  </si>
  <si>
    <t>Glock GTL 21 tactical flashlight with laser</t>
  </si>
  <si>
    <t>Radiator helix</t>
  </si>
  <si>
    <t>Can of herring</t>
  </si>
  <si>
    <t>AK-74 Hexagon 5.45x39 sound suppressor</t>
  </si>
  <si>
    <t>EOTech HHS-1 hybrid sight (Tan)</t>
  </si>
  <si>
    <t>HK Adjustable Buttstock cheek</t>
  </si>
  <si>
    <t>Hunting matches</t>
  </si>
  <si>
    <t>Horse figurine</t>
  </si>
  <si>
    <t>Corrugated hose</t>
  </si>
  <si>
    <t>Holosun HS401G5 reflex sight</t>
  </si>
  <si>
    <t>Can of humpback salmon</t>
  </si>
  <si>
    <t>Can of Ice Green tea</t>
  </si>
  <si>
    <t>DIY IDEA chest rig</t>
  </si>
  <si>
    <t>IFAK individual first aid kit</t>
  </si>
  <si>
    <t>AAC Illusion 9 9x19 sound suppressor</t>
  </si>
  <si>
    <t>Kolpak-1S visor</t>
  </si>
  <si>
    <t>AR-10 KAC charging handle</t>
  </si>
  <si>
    <t>AR-15 KAC RIS handguard</t>
  </si>
  <si>
    <t>KEKTAPE duct tape</t>
  </si>
  <si>
    <t>Gunpowder "Kite"</t>
  </si>
  <si>
    <t>Sewing kit</t>
  </si>
  <si>
    <t>Vortex Razor AMG UH-1 holographic sight</t>
  </si>
  <si>
    <t>Bronze lion</t>
  </si>
  <si>
    <t>Chain with Prokill medallion</t>
  </si>
  <si>
    <t>2x Military COFM + 1x Checkpoint key + 2x Prokill chain + 2x Phased array element trades for tactical sword with Skier LL4</t>
  </si>
  <si>
    <t>Miller Bros. Blades M-2 Tactical Sword</t>
  </si>
  <si>
    <t>SWORD International Mk-18 .338 LM marksman rifle</t>
  </si>
  <si>
    <t>DMR</t>
  </si>
  <si>
    <t>Burris FullField TAC30 1-4x24 riflescope</t>
  </si>
  <si>
    <t>LEDX Skin Transilluminator</t>
  </si>
  <si>
    <t>1 needs to be found in raid or crafted for the quest Private clinic
5 need to be found in raid or crafted for the quest Crisis</t>
  </si>
  <si>
    <t>Meldonin injector</t>
  </si>
  <si>
    <t>Morphine injector</t>
  </si>
  <si>
    <t>SJ6 TGLabs combat stimulant injector</t>
  </si>
  <si>
    <t>SJ1 TGLabs combat stimulant injector</t>
  </si>
  <si>
    <t>SJ9 TGLabs combat stimulant injector</t>
  </si>
  <si>
    <t>Zagustin hemostatic drug injector</t>
  </si>
  <si>
    <t>eTG-change regenerative stimulant injector</t>
  </si>
  <si>
    <t>Remington Model 700 7.62x51 bolt-action sniper rifle</t>
  </si>
  <si>
    <t>BelOMO PK-AA reflex sight</t>
  </si>
  <si>
    <t>Glock 17 9x19 pistol</t>
  </si>
  <si>
    <t>Glock 18C 9x19 machine pistol</t>
  </si>
  <si>
    <t>Glock 9x19 Fischer Development FD917 sound suppressor</t>
  </si>
  <si>
    <t>Glock Pachmayr Tactical Grip Glove</t>
  </si>
  <si>
    <t>Glock rear sight</t>
  </si>
  <si>
    <t>Glock 9x19 CARVER Custom "4 Port" muzzle brake</t>
  </si>
  <si>
    <t>SIG Sauer SRD9 9x19 sound suppressor</t>
  </si>
  <si>
    <t>SIG Sauer SRD762-QD 7.62x51 sound suppressor</t>
  </si>
  <si>
    <t>SIG Sauer SRD762Ti 7.62x51 sound suppressor</t>
  </si>
  <si>
    <t>IEA Mil-Optics KH/F 34mm one-piece magmount</t>
  </si>
  <si>
    <t>LOBAEV Arms DVL-10 Saboteur 7.62x51 bolt-action sniper rifle</t>
  </si>
  <si>
    <t>T-7 Thermal Goggles with a Night Vision mount</t>
  </si>
  <si>
    <t>BNTI Gzhel-K armor</t>
  </si>
  <si>
    <t>BNTI Zhuk-3 body armor (Press)</t>
  </si>
  <si>
    <t>BNTI Kirasa-N armor</t>
  </si>
  <si>
    <t>NPP KlASS Korund-VM body armor</t>
  </si>
  <si>
    <t>Splav "Tarzan M22" chest rig</t>
  </si>
  <si>
    <t>BlackRock chest rig</t>
  </si>
  <si>
    <t>Molot VPO-209 .366 TKM carbine</t>
  </si>
  <si>
    <t>VPO-101 "Vepr-Hunter" 7.62x51 carbine</t>
  </si>
  <si>
    <t>Molot VPO-215 "Gornostay" .366 TKM bolt-action rifle</t>
  </si>
  <si>
    <t>Molot VPO-136 "Vepr-KM" 7.62x39 carbine</t>
  </si>
  <si>
    <t>VPO-101 "Vepr-Hunter" 7.62x51 10-round magazine</t>
  </si>
  <si>
    <t>VPO-215 "Gornostay" .366 TKM metal 4-round magazine</t>
  </si>
  <si>
    <t>HK MP5 9x19 submachine gun (Navy 3 Round Burst)</t>
  </si>
  <si>
    <t>HK MP5K 9x19 submachine gun</t>
  </si>
  <si>
    <t>HK MP5 PTR Tri-Rail handguard</t>
  </si>
  <si>
    <t>Glock 9x19 SGM Tactical 50-round drum magazine</t>
  </si>
  <si>
    <t>Gas mask air filter</t>
  </si>
  <si>
    <t>Water filter</t>
  </si>
  <si>
    <t>Military power filter</t>
  </si>
  <si>
    <t>Aquamari water bottle with filter</t>
  </si>
  <si>
    <t>Trijicon REAP-IR thermal scope</t>
  </si>
  <si>
    <t>UHF RFID Reader</t>
  </si>
  <si>
    <t>RB-ORB2 key</t>
  </si>
  <si>
    <t>RB-KPRL key</t>
  </si>
  <si>
    <t>RB-MP22 key</t>
  </si>
  <si>
    <t>HighCom Striker ULACH IIIA helmet (Black)</t>
  </si>
  <si>
    <t>HighCom Striker ACHHC IIIA helmet (Olive)</t>
  </si>
  <si>
    <t>HighCom Striker ACHHC IIIA helmet (Black)</t>
  </si>
  <si>
    <t>HighCom Striker ULACH IIIA helmet (Coyote Tan)</t>
  </si>
  <si>
    <t>MF-UNTAR body armor</t>
  </si>
  <si>
    <t>Flyye MBSS backpack</t>
  </si>
  <si>
    <t>Gear Craft GC-BSS-MK1 chest rig</t>
  </si>
  <si>
    <t>.300 Blackout Whisper</t>
  </si>
  <si>
    <t>Apollo Soyuz cigarettes</t>
  </si>
  <si>
    <t>TT-33 7.62x25 TT pistol</t>
  </si>
  <si>
    <t>Rechargeable battery</t>
  </si>
  <si>
    <t>TT 7.62x25 makeshift sound suppressor</t>
  </si>
  <si>
    <t>D Size battery</t>
  </si>
  <si>
    <t>MP-155 Ultima polymer stock</t>
  </si>
  <si>
    <t>MP-155 Ultima polymer forestock</t>
  </si>
  <si>
    <t>RB-SMP key</t>
  </si>
  <si>
    <t>RB-KSM key</t>
  </si>
  <si>
    <t>This is a mandatory quest location for the quest Disease History.</t>
  </si>
  <si>
    <t>AK 7.62x39 US Palm "AK30" 30-round magazine (Black)</t>
  </si>
  <si>
    <t>AK 7.62x39 US Palm "AK30" 30-round magazine (FDE)</t>
  </si>
  <si>
    <t>Axion Kobra EKP-8-18 reflex sight</t>
  </si>
  <si>
    <t>Axion Kobra EKP-8-02 reflex sight (dovetail)</t>
  </si>
  <si>
    <t>Battered antique book</t>
  </si>
  <si>
    <t>Health Resort west wing room 323 key</t>
  </si>
  <si>
    <t>Aimpoint Micro Spacer High</t>
  </si>
  <si>
    <t>Analgin painkillers</t>
  </si>
  <si>
    <t>Caiman Hybrid Ballistic Applique (Black)</t>
  </si>
  <si>
    <t>Stechkin APS 9x18PM machine pistol</t>
  </si>
  <si>
    <t>Trijicon ACOG TA01NSN 4x32 scope (Tan)</t>
  </si>
  <si>
    <t>Trijicon ACOG TA01NSN 4x32 scope (Black)</t>
  </si>
  <si>
    <t>Aramid fiber fabric</t>
  </si>
  <si>
    <t>Army cap</t>
  </si>
  <si>
    <t>Army cap (Coyote Tan)</t>
  </si>
  <si>
    <t>ASh-12 12.7x55 assault rifle</t>
  </si>
  <si>
    <t>ASh-12 12.7x55 10-round magazine</t>
  </si>
  <si>
    <t>ASh-12 12.7x55 20-round magazine</t>
  </si>
  <si>
    <t>ASh-12 12.7x55 muzzle brake-compensator</t>
  </si>
  <si>
    <t>ASh-12 12.7x55 sound suppressor</t>
  </si>
  <si>
    <t>Augmentin antibiotic pills</t>
  </si>
  <si>
    <t>RayBench Aviator glasses</t>
  </si>
  <si>
    <t>Silver Badge</t>
  </si>
  <si>
    <t>Aseptic bandage</t>
  </si>
  <si>
    <t>Spiritus Systems Bank Robber chest rig</t>
  </si>
  <si>
    <t>Golden rooster</t>
  </si>
  <si>
    <t>Wooden clock</t>
  </si>
  <si>
    <t>AR-15 HK Battle Grip Beavertail pistol grip</t>
  </si>
  <si>
    <t>Tactical fleece beanie</t>
  </si>
  <si>
    <t>UX PRO beanie</t>
  </si>
  <si>
    <t>Roler Submariner gold wrist watch</t>
  </si>
  <si>
    <t>Beanie</t>
  </si>
  <si>
    <t>BEAR baseball cap (Green)</t>
  </si>
  <si>
    <t>BEAR baseball cap (Black)</t>
  </si>
  <si>
    <t>Fake white beard</t>
  </si>
  <si>
    <t>Deadlyslob's beard oil</t>
  </si>
  <si>
    <t>Belt-A + Belt-B gear rig</t>
  </si>
  <si>
    <t>Ox bleach</t>
  </si>
  <si>
    <t>Medical bloodset</t>
  </si>
  <si>
    <t>Lantac BMD Blast Mitigation Device A3 direct thread adapter</t>
  </si>
  <si>
    <t>MIL-TEC boonie hat</t>
  </si>
  <si>
    <t>Jack Pyke Hunting LLCS boonie hat</t>
  </si>
  <si>
    <t>Door Kicker boonie hat</t>
  </si>
  <si>
    <t>Stich Profi Chimera boonie hat</t>
  </si>
  <si>
    <t>Springfield Armory M1A 7.62x51 rifle</t>
  </si>
  <si>
    <t>ANA Tactical M1 armored rig</t>
  </si>
  <si>
    <t>M18 smoke grenade (green)</t>
  </si>
  <si>
    <t>Colt M1911A1 .45 ACP pistol</t>
  </si>
  <si>
    <t>Colt M45A1 .45 ACP pistol</t>
  </si>
  <si>
    <t>5.7x28mm R37.F</t>
  </si>
  <si>
    <t>5.7x28mm R37.X</t>
  </si>
  <si>
    <t>Aimpoint Micro H-2 reflex sight</t>
  </si>
  <si>
    <t>VOMZ Pilad P1x42 Weaver reflex sight</t>
  </si>
  <si>
    <t>EOTech XPS3-0 holographic sight</t>
  </si>
  <si>
    <t>EOTech XPS3-2 holographic sight</t>
  </si>
  <si>
    <t>EOTech EXPS3 holographic sight (Tan)</t>
  </si>
  <si>
    <t>B&amp;T MP9 9x19 submachine gun</t>
  </si>
  <si>
    <t>B&amp;T MP9-N 9x19 submachine gun</t>
  </si>
  <si>
    <t>5.45x39mm</t>
  </si>
  <si>
    <t>SP</t>
  </si>
  <si>
    <t>PRS gs</t>
  </si>
  <si>
    <t>US gs</t>
  </si>
  <si>
    <t>T gs</t>
  </si>
  <si>
    <t>PS gs</t>
  </si>
  <si>
    <t>PP gs</t>
  </si>
  <si>
    <t>BP gs</t>
  </si>
  <si>
    <t>BT gs</t>
  </si>
  <si>
    <t>7N40</t>
  </si>
  <si>
    <t>BS gs</t>
  </si>
  <si>
    <t>PPBS gs "Igolnik"</t>
  </si>
  <si>
    <t>Subsonic?</t>
  </si>
  <si>
    <t>No Flea?</t>
  </si>
  <si>
    <t>Y</t>
  </si>
  <si>
    <t>Tracer?</t>
  </si>
  <si>
    <t>Inexpensive</t>
  </si>
  <si>
    <t>Mystery Ranch Blackjack 50 backpack (Multicam)</t>
  </si>
  <si>
    <t>WARTECH Berkut BB-102 backpack</t>
  </si>
  <si>
    <t>LBT-8005A Day Pack backpack</t>
  </si>
  <si>
    <t>LBT-1476A 3Day Pack (Woodland)</t>
  </si>
  <si>
    <t>3V Gear Paratus 3-Day Operator's Tactical backpack</t>
  </si>
  <si>
    <t>ANA Tactical Beta 2 Battle backpack</t>
  </si>
  <si>
    <t>Hazard 4 Takedown sling backpack (Black)</t>
  </si>
  <si>
    <t>Hazard 4 Takedown sling backpack (Multicam)</t>
  </si>
  <si>
    <t>Pilgrim tourist backpack</t>
  </si>
  <si>
    <t>6Sh118 raid backpack</t>
  </si>
  <si>
    <t>Gruppa 99 T20 backpack</t>
  </si>
  <si>
    <t>VKBO army bag</t>
  </si>
  <si>
    <t>Transformer Bag</t>
  </si>
  <si>
    <t>Tactical sling bag</t>
  </si>
  <si>
    <t>Eberlestock G2 Gunslinger II backpack (Dry Earth)</t>
  </si>
  <si>
    <t>Hazard 4 Pillbox backpack</t>
  </si>
  <si>
    <t>7.62x54mm R SNB gzh</t>
  </si>
  <si>
    <t>5.7x28mm SB193</t>
  </si>
  <si>
    <t>12/70 flechette</t>
  </si>
  <si>
    <t>AR-15 F1 Firearms Skeletonized Style 1 pistol grip</t>
  </si>
  <si>
    <t>P226 Axelson Tactical MK.25 pistol grip</t>
  </si>
  <si>
    <t>PB bakilte side grips</t>
  </si>
  <si>
    <t>PP-19-01 "Vityaz" pistol grip</t>
  </si>
  <si>
    <t>PP-91 "Kedr" polymer pistol grip</t>
  </si>
  <si>
    <t>Zenit RK-5 tactical foregrip</t>
  </si>
  <si>
    <t>Stark SE-5 Express Forward foregrip</t>
  </si>
  <si>
    <t>WASR-10/63 CAF wooden foregrip</t>
  </si>
  <si>
    <t>TT PM-Laser TT-206 side grips with laser sight</t>
  </si>
  <si>
    <t>Viking Tactics UVG tactical foregrip</t>
  </si>
  <si>
    <t>AK Zenit RK-3 pistol grip</t>
  </si>
  <si>
    <t>AK TAPCO SAW-Style pistol grip (FDE)</t>
  </si>
  <si>
    <t>AK TAPCO SAW-Style pistol grip (Black)</t>
  </si>
  <si>
    <t>SA-58 TAPCO SAW-style pistol grip (Black)</t>
  </si>
  <si>
    <t>SKS TAPCO Intrafuse kit SAW-Style pistol grip</t>
  </si>
  <si>
    <t>AR-15 Naroh Arms GRAL-S pistol grip</t>
  </si>
  <si>
    <t>9x19mm RIP</t>
  </si>
  <si>
    <t>AR-15 Tactical Dynamics Hexgrip pistol grip</t>
  </si>
  <si>
    <t>AR-15 Colt A2 pistol grip</t>
  </si>
  <si>
    <t>.366 TKM EKO</t>
  </si>
  <si>
    <t>12/70 Copper Sabot Premier HP slug</t>
  </si>
  <si>
    <t>SIG Sauer BRAVO4 4X30 Scope</t>
  </si>
  <si>
    <t>SOK-12 Bravo-18 aluminium handguard</t>
  </si>
  <si>
    <t>Light bulb</t>
  </si>
  <si>
    <t>Bulbex cable cutter</t>
  </si>
  <si>
    <t>Portable bunkhouse key</t>
  </si>
  <si>
    <t>Trailer park portable cabin key</t>
  </si>
  <si>
    <t>CALOK-B hemostatic applicator</t>
  </si>
  <si>
    <t>BOSS cap</t>
  </si>
  <si>
    <t>EMERCOM cap</t>
  </si>
  <si>
    <t>Leather cap</t>
  </si>
  <si>
    <t>Police cap</t>
  </si>
  <si>
    <t>Baseball cap</t>
  </si>
  <si>
    <t>USEC baseball cap (Black)</t>
  </si>
  <si>
    <t>USEC baseball cap (Tan)</t>
  </si>
  <si>
    <t>Folding car key</t>
  </si>
  <si>
    <t>Car first aid kit</t>
  </si>
  <si>
    <t>CAT hemostatic tourniquet</t>
  </si>
  <si>
    <t>AR-15 rear sight carry handle</t>
  </si>
  <si>
    <t>Military checkpoint key</t>
  </si>
  <si>
    <t>Pack of chlorine</t>
  </si>
  <si>
    <t>Clin window cleaner</t>
  </si>
  <si>
    <t>AK Vltor CMRD KeyMod handguard</t>
  </si>
  <si>
    <t>Peltor ComTac 2 headset</t>
  </si>
  <si>
    <t>Can of condensed milk</t>
  </si>
  <si>
    <t>PC CPU</t>
  </si>
  <si>
    <t>AKM/AK-74 Hera Arms CQR pistol grip/buttstock</t>
  </si>
  <si>
    <t>Rye croutons</t>
  </si>
  <si>
    <t>CSA chest rig</t>
  </si>
  <si>
    <t>Smoked Chimney drain cleaner</t>
  </si>
  <si>
    <t>"Deadly Skull" mask</t>
  </si>
  <si>
    <t>Tarcone Director's office key</t>
  </si>
  <si>
    <t>AK TWS Dog Leg Rail dust cover</t>
  </si>
  <si>
    <t>Leupold DeltaPoint Reflex Sight</t>
  </si>
  <si>
    <t>Can of Dr. Lupo's coffee beans</t>
  </si>
  <si>
    <t>Zenit DTK-4M 7.62x39 muzzle brake-compensator</t>
  </si>
  <si>
    <t>AK Hexagon DTKP MK.2 7.62x39 sound suppressor</t>
  </si>
  <si>
    <t>DVD drive</t>
  </si>
  <si>
    <t>AK Spikes Tactical Dynacomp 7.62x39 muzzle brake-compensator</t>
  </si>
  <si>
    <t>Gunpowder "Eagle"</t>
  </si>
  <si>
    <t>Electric drill</t>
  </si>
  <si>
    <t>Pliers Elite</t>
  </si>
  <si>
    <t>Emelya rye croutons</t>
  </si>
  <si>
    <t>Electric motor</t>
  </si>
  <si>
    <t>ER FULCRUM BAYONET</t>
  </si>
  <si>
    <t>Energy-saving lamp</t>
  </si>
  <si>
    <t>Emergency Water Ration</t>
  </si>
  <si>
    <t>Flat screwdriver</t>
  </si>
  <si>
    <t>F-1 hand grenade</t>
  </si>
  <si>
    <t>ERGO F93 PRO stock</t>
  </si>
  <si>
    <t>Factory emergency exit key</t>
  </si>
  <si>
    <t>ANA Tactical Alpha chest rig</t>
  </si>
  <si>
    <t>Much better than hjelm</t>
  </si>
  <si>
    <t>NFM "HJELM" helmet</t>
  </si>
  <si>
    <t>Hensoldt FF 4-16x56 scope</t>
  </si>
  <si>
    <t>#FireKlean gun lube</t>
  </si>
  <si>
    <t>Old firesteel</t>
  </si>
  <si>
    <t>Secure Flash drive</t>
  </si>
  <si>
    <t>TT PM-Laser DTK-TT muzzle brake-compensator</t>
  </si>
  <si>
    <t>UZRGM grenade fuze</t>
  </si>
  <si>
    <t>Gas station office key</t>
  </si>
  <si>
    <t>Gas station storage room key</t>
  </si>
  <si>
    <t>Geiger-Muller counter</t>
  </si>
  <si>
    <t>M14 Good Iron 7.62x51 muzzle brake-compensator</t>
  </si>
  <si>
    <t>GP coin</t>
  </si>
  <si>
    <t>Broken GPhone X smartphone</t>
  </si>
  <si>
    <t>Pack of Grand juice</t>
  </si>
  <si>
    <t>9x39 SR3M.130 30-round magazine</t>
  </si>
  <si>
    <t>GSSh-01 active headset</t>
  </si>
  <si>
    <t>LShZ light helmet</t>
  </si>
  <si>
    <t>LShZ-2DTM cover (Black)</t>
  </si>
  <si>
    <t>LShZ-2DTM face shield</t>
  </si>
  <si>
    <t>Vulkan-5 (LShZ-5) bulletproof helmet</t>
  </si>
  <si>
    <t>LSHZ-2DTM Aventail</t>
  </si>
  <si>
    <t>OPSMEN Earmor M32 headset</t>
  </si>
  <si>
    <t>7.62x51mm M62 Tracer</t>
  </si>
  <si>
    <t>M67 Hand grenade</t>
  </si>
  <si>
    <t>Model 7290 Flash Bang grenade</t>
  </si>
  <si>
    <t>5.56x45mm M855A1</t>
  </si>
  <si>
    <t>Machinery key</t>
  </si>
  <si>
    <t>Can of Majaica coffee beans</t>
  </si>
  <si>
    <t>Malboro Cigarettes</t>
  </si>
  <si>
    <t>Neoprene mask</t>
  </si>
  <si>
    <t>AR-15 Magpul MOE SL carbine length M-LOK handguard</t>
  </si>
  <si>
    <t>Magpul MOE Carbine stock (Stealth Gray)</t>
  </si>
  <si>
    <t>Magpul MOE Carbine stock (FDE)</t>
  </si>
  <si>
    <t>Magpul MOE Carbine stock (Olive Drab)</t>
  </si>
  <si>
    <t>Magpul MOE Carbine stock (Black)</t>
  </si>
  <si>
    <t>TerraGroup Labs access keycard</t>
  </si>
  <si>
    <t>Electronic keys</t>
  </si>
  <si>
    <t>7.62x51 Magpul PMAG 20 SR-LR GEN M3 20-round magazine</t>
  </si>
  <si>
    <t>AR-15 SAI 14.5 inch QD Rail handguard</t>
  </si>
  <si>
    <t>Jason mask</t>
  </si>
  <si>
    <t>Classic matches</t>
  </si>
  <si>
    <t>Can of Max Energy energy drink</t>
  </si>
  <si>
    <t>Jar of DevilDog mayo</t>
  </si>
  <si>
    <t>Pile of meds</t>
  </si>
  <si>
    <t>Medical tools</t>
  </si>
  <si>
    <t>Pack of milk</t>
  </si>
  <si>
    <t>CMMG Mk47 Mutant 7.62x39 assault rifle</t>
  </si>
  <si>
    <t>Mk47 Resolute 7.62x39 upper receiver</t>
  </si>
  <si>
    <t>AR-15 TROY Claymore 5.56x45 muzzle brake</t>
  </si>
  <si>
    <t>Fortis Shift tactical foregrip</t>
  </si>
  <si>
    <t>Magpul RVG foregrip (Black)</t>
  </si>
  <si>
    <t>Magpul RVG foregrip (FDE)</t>
  </si>
  <si>
    <t>SIG Sauer Vertical Foregrip KeyMod (Black)</t>
  </si>
  <si>
    <t>AR-15 F1 Firearms Skeletonized Style 2 pistol grip</t>
  </si>
  <si>
    <t>AR-15 F1 Firearms Skeletonized Style 2 PC pistol grip</t>
  </si>
  <si>
    <t>KMZ 1P59 3-10x riflescope</t>
  </si>
  <si>
    <t>HK 416A5 Quad Rail handguard</t>
  </si>
  <si>
    <t>HK 416A5 5.56x45 upper receiver</t>
  </si>
  <si>
    <t>HK 416A5 TROY M-LOK 13 inch handguard</t>
  </si>
  <si>
    <t>HK417/G28 7.62x51 10-round magazine</t>
  </si>
  <si>
    <t>HK417 Patrol handguard with flip up front sight</t>
  </si>
  <si>
    <t>EOTech 553 holographic sight</t>
  </si>
  <si>
    <t>SureFire SOCOM556-MINI MONSTER 5.56x45 sound suppressor</t>
  </si>
  <si>
    <t>FN Five-seveN 5.7x28 20-round magazine</t>
  </si>
  <si>
    <t>Mossberg 590A1 12ga pump-action shotgun</t>
  </si>
  <si>
    <t>6B13 assault armor (Digital Flora)</t>
  </si>
  <si>
    <t>6B13 assault armor (Flora)</t>
  </si>
  <si>
    <t>6B13 M modified assault armor (Tan)</t>
  </si>
  <si>
    <t>6Kh5 Bayonet</t>
  </si>
  <si>
    <t>UMTBS 6sh112 Scout-Sniper</t>
  </si>
  <si>
    <t>Remington M700 7.62x51 ProMag AA-70 20-round magazine</t>
  </si>
  <si>
    <t>AR-15 Geissele ACH charging handle</t>
  </si>
  <si>
    <t>4.6x30mm Action SX</t>
  </si>
  <si>
    <t>AFAK tactical individual first aid kit</t>
  </si>
  <si>
    <t>Remington M700 7.62x51 AICS 10-round magazine</t>
  </si>
  <si>
    <t>Remington M700 7.62x51 MDT AICS 12-round magazine</t>
  </si>
  <si>
    <t>Remington M700 7.62x51 AICS 5-round magazine</t>
  </si>
  <si>
    <t>Remington M700 AT AICS polymer stock</t>
  </si>
  <si>
    <t>Crye Precision AirFrame helmet (Tan)</t>
  </si>
  <si>
    <t>Crye Precision AirFrame Chops</t>
  </si>
  <si>
    <t>Crye Precision AirFrame Ears</t>
  </si>
  <si>
    <t>Kalashnikov AK-102 5.56x45 assault rifle</t>
  </si>
  <si>
    <t>Kalashnikov AK-103 7.62x39 assault rifle</t>
  </si>
  <si>
    <t>Kalashnikov AK-74 5.45x39 assault rifle</t>
  </si>
  <si>
    <t>AK 7.62x39 Venom Tactical Antidote muzzle brake-compensator</t>
  </si>
  <si>
    <t>APB 9x18PM silenced machine pistol</t>
  </si>
  <si>
    <t>APB detachable wire stock</t>
  </si>
  <si>
    <t>APB 9x18PM sound suppressor</t>
  </si>
  <si>
    <t>.366 TKM AP-M</t>
  </si>
  <si>
    <t>.366 TKM Geksa</t>
  </si>
  <si>
    <t>AR-15 Soyuz-TM 12 inch M-LOK handguard</t>
  </si>
  <si>
    <t>AR-15 Soyuz-TM 15 inch M-LOK handguard</t>
  </si>
  <si>
    <t>Remington M700 ProMag Archangel polymer stock</t>
  </si>
  <si>
    <t>M1A ProMag Archangel stock</t>
  </si>
  <si>
    <t>Mosin Rifle ProMag Archangel OPFOR PRS stock</t>
  </si>
  <si>
    <t>Antique axe</t>
  </si>
  <si>
    <t>AK Zenit B-33 dust cover</t>
  </si>
  <si>
    <t>MP-443 "Grach" Zenit B-8 mount</t>
  </si>
  <si>
    <t>Armacon Baskak stock</t>
  </si>
  <si>
    <t>Glock 9x19 "Big Stick" 33-round magazine</t>
  </si>
  <si>
    <t>"Rys-T" face shield</t>
  </si>
  <si>
    <t>ZSh-1-2M face shield</t>
  </si>
  <si>
    <t>Zibbo lighter</t>
  </si>
  <si>
    <t>ZB-014 key</t>
  </si>
  <si>
    <t>"Zarya" stun grenade</t>
  </si>
  <si>
    <t>Yotota car key</t>
  </si>
  <si>
    <t>Armytek Predator Pro v3 XHP35 HI flashlight</t>
  </si>
  <si>
    <t>SA-58/FAL 7.62x51 X Products X-FAL 50-round drum magazine</t>
  </si>
  <si>
    <t>Xenomorph sealing foam</t>
  </si>
  <si>
    <t>Walker's XCEL 500BT Digital headset</t>
  </si>
  <si>
    <t>SureFire XC1 tactical flashlight</t>
  </si>
  <si>
    <t>AK TDI X47 tactical handguard rail system</t>
  </si>
  <si>
    <t>M14 7.62x51 X Products X-14 50-round drum magazine</t>
  </si>
  <si>
    <t>Weapon parts</t>
  </si>
  <si>
    <t>Bundle of wires</t>
  </si>
  <si>
    <t>Wilston cigarettes</t>
  </si>
  <si>
    <t>Bottle of Dan Jackiel whiskey</t>
  </si>
  <si>
    <t>WD-40 (100ml)</t>
  </si>
  <si>
    <t>WD-40 (400ml)</t>
  </si>
  <si>
    <t>0.6 liter water bottle</t>
  </si>
  <si>
    <t>Simple wallet</t>
  </si>
  <si>
    <t>5.45x39mm BP gs ammo pack (120 pcs)</t>
  </si>
  <si>
    <t>Mosin Rifle Bramit 7.62x54R sound suppressor</t>
  </si>
  <si>
    <t>5.45x39mm BT gs</t>
  </si>
  <si>
    <t>9x21mm BT gzh</t>
  </si>
  <si>
    <t>Physical bitcoin</t>
  </si>
  <si>
    <t>Caiman Fixed Arm Visor</t>
  </si>
  <si>
    <t>BlackHawk! Commando chest harness (Coyote Tan)</t>
  </si>
  <si>
    <t>BlackHawk! Commando chest harness (Black)</t>
  </si>
  <si>
    <t>Stich Profi Chest Rig MK2 (Recon, A-TACS FG)</t>
  </si>
  <si>
    <t>Stich Profi Chest Rig MK2 (Assault, A-TACS FG)</t>
  </si>
  <si>
    <t>Crossbow tactical glasses</t>
  </si>
  <si>
    <t>Freeman crowbar</t>
  </si>
  <si>
    <t>AK CSS knurled charging handle</t>
  </si>
  <si>
    <t>20/70 Devastator slug</t>
  </si>
  <si>
    <t>KRISS Defiance DS150 stock (FDE)</t>
  </si>
  <si>
    <t>KRISS Defiance DS150 stock (Black)</t>
  </si>
  <si>
    <t>SilencerCo Hybrid 46 Direct Thread Mount adapter</t>
  </si>
  <si>
    <t>12/70 Dual Sabot slug</t>
  </si>
  <si>
    <t>EMERCOM medical unit key</t>
  </si>
  <si>
    <t>FN Five-seveN MK2 5.7x28 pistol</t>
  </si>
  <si>
    <t>FN Five-seveN MK2 5.7x28 pistol (FDE)</t>
  </si>
  <si>
    <t>12/70 FTX Custom Lite slug</t>
  </si>
  <si>
    <t>Glock Double Diamond flash hider</t>
  </si>
  <si>
    <t>Gas station safe key</t>
  </si>
  <si>
    <t>Gas welder safety goggles</t>
  </si>
  <si>
    <t>Geissele Super Precision 30mm ring scope mount</t>
  </si>
  <si>
    <t>Geissele Super Precision 30mm ring scope mount (DDC)</t>
  </si>
  <si>
    <t>AK 7.62x39 Magpul PMAG 30 GEN M3 30-round magazine</t>
  </si>
  <si>
    <t>5.56x45 Magpul PMAG 10 GEN M3 STANAG 10-round magazine</t>
  </si>
  <si>
    <t>Ghost balaclava</t>
  </si>
  <si>
    <t>Graphics card</t>
  </si>
  <si>
    <t>Grizzly medical kit</t>
  </si>
  <si>
    <t>Harris HBR Bipod</t>
  </si>
  <si>
    <t>Hexagon 12K 12ga sound suppressor</t>
  </si>
  <si>
    <t>AK Hexagon tubular handguard</t>
  </si>
  <si>
    <t>AK Hexagon tubular handguard (Anodized Red)</t>
  </si>
  <si>
    <t>HK417 E2 buttstock</t>
  </si>
  <si>
    <t>5.56x45 HK Steel Maritime STANAG 30-round magazine</t>
  </si>
  <si>
    <t>5.45x39mm HP</t>
  </si>
  <si>
    <t>Item case</t>
  </si>
  <si>
    <t>KAC 7.62x51 20-round steel magazine</t>
  </si>
  <si>
    <t>Cultist knife</t>
  </si>
  <si>
    <t>Valday Krechet reflex sight</t>
  </si>
  <si>
    <t>Steiner LAS/TAC 2 tactical flashlight</t>
  </si>
  <si>
    <t>Loot Lord plushie</t>
  </si>
  <si>
    <t>7.62x54mm R LPS gzh</t>
  </si>
  <si>
    <t>7.62x25mm TT LRN</t>
  </si>
  <si>
    <t>Aimpoint LRP mount for CompM4 sights</t>
  </si>
  <si>
    <t>Holosun LS321 Tactical device</t>
  </si>
  <si>
    <t>Oakley SI M Frame safety glasses</t>
  </si>
  <si>
    <t>Colt M4A1 5.56x45 assault rifle</t>
  </si>
  <si>
    <t>40x46mm M576 (MP-APERS) grenade</t>
  </si>
  <si>
    <t>VSS Vintorez 9x39 special sniper rifle</t>
  </si>
  <si>
    <t>EOTech Vudu 1-6x24 riflescope</t>
  </si>
  <si>
    <t>Armasight Vulcan MG 3.5x Bravo night vision scope</t>
  </si>
  <si>
    <t>Vulkan-5 face shield</t>
  </si>
  <si>
    <t>VOG-17 Khattabka improvised hand grenade</t>
  </si>
  <si>
    <t>Bottle of Tarkovskaya vodka</t>
  </si>
  <si>
    <t>PP-19-01 "Vityaz" 9x19 sound suppressor</t>
  </si>
  <si>
    <t>Pack of Vita juice</t>
  </si>
  <si>
    <t>Strike Industries Viper Mod 1 stock</t>
  </si>
  <si>
    <t>KRISS Vector 9x19 flash hider</t>
  </si>
  <si>
    <t>Vaseline balm</t>
  </si>
  <si>
    <t>Antique vase</t>
  </si>
  <si>
    <t>TangoDown Stubby BGV-MK46K foregrip (Black)</t>
  </si>
  <si>
    <t>TangoDown Stubby BGV-MK46K foregrip (FDE)</t>
  </si>
  <si>
    <t>TangoDown Stubby BGV-MK46K foregrip (Stealth Gray)</t>
  </si>
  <si>
    <t>Strike Industries Advanced Receiver Extension buffer tube (Anodized Red)</t>
  </si>
  <si>
    <t>Strike Industries Advanced Receiver Extension buffer tube</t>
  </si>
  <si>
    <t>MTs-255-12 12ga shotgun</t>
  </si>
  <si>
    <t>Saiga 12ga ver.10 12/76 semi-automatic shotgun</t>
  </si>
  <si>
    <t>AK Hexagon "Wafflemaker" 5.45x39 sound suppressor</t>
  </si>
  <si>
    <t>AR-10 SureFire Warden 7.62x51 blast regulator</t>
  </si>
  <si>
    <t>Remington M700 30mm integral ring scope mount</t>
  </si>
  <si>
    <t>TROY M7A1 PDW stock (Black)</t>
  </si>
  <si>
    <t>TROY M7A1 PDW stock (FDE)</t>
  </si>
  <si>
    <t>5.56x45mm M855</t>
  </si>
  <si>
    <t>5.56x45mm M856A1</t>
  </si>
  <si>
    <t>5.56x45mm M856</t>
  </si>
  <si>
    <t>Remington Model 870 12ga pump-action shotgun</t>
  </si>
  <si>
    <t>Beretta M9A3 9x19 pistol</t>
  </si>
  <si>
    <t>5.56x45 SureFire MAG5-100 STANAG 100-round magazine</t>
  </si>
  <si>
    <t>5.56x45 SureFire MAG5-60 STANAG 60-round magazine</t>
  </si>
  <si>
    <t>Misha Mayorov mask</t>
  </si>
  <si>
    <t>Slender mask</t>
  </si>
  <si>
    <t>Desert Tech MDR 5.56x45 assault rifle</t>
  </si>
  <si>
    <t>Desert Tech MDR 7.62x51 assault rifle</t>
  </si>
  <si>
    <t>"Fierce Hatchling" moonshine</t>
  </si>
  <si>
    <t>Mosin 7.62x54R bolt-action rifle (Infantry)</t>
  </si>
  <si>
    <t>Mosin 7.62x54R bolt-action rifle (Sniper)</t>
  </si>
  <si>
    <t>Mosin Rifle 7.62x54R 5-round magazine</t>
  </si>
  <si>
    <t>MP-133 12ga pump-action shotgun</t>
  </si>
  <si>
    <t>MP-153 12ga semi-automatic shotgun</t>
  </si>
  <si>
    <t>MP-155 12ga semi-automatic shotgun</t>
  </si>
  <si>
    <t>MP-43-1C 12ga double-barrel shotgun</t>
  </si>
  <si>
    <t>Yarygin MP-443 "Grach" 9x19 pistol</t>
  </si>
  <si>
    <t>MP-443 "Grach" 9x19 18-round magazine</t>
  </si>
  <si>
    <t>Velocity Systems MPPV Multi-Purpose Patrol Vest</t>
  </si>
  <si>
    <t>SIG MPX 9x19 submachine gun</t>
  </si>
  <si>
    <t>MPX double latch charging handle</t>
  </si>
  <si>
    <t>MPX 9x19 F5 MFG 50-round drum magazine</t>
  </si>
  <si>
    <t>MPX/MCX lightweight stock</t>
  </si>
  <si>
    <t>MPX/MCX collapsing/telescoping stock</t>
  </si>
  <si>
    <t>MRE ration pack</t>
  </si>
  <si>
    <t>SOE Micro Rig</t>
  </si>
  <si>
    <t>MS2000 Marker</t>
  </si>
  <si>
    <t>Metal cutting scissors</t>
  </si>
  <si>
    <t>Construction measuring tape</t>
  </si>
  <si>
    <t>AKM/AK-74 Hexagon "Kocherga" stock (Anodized Red)</t>
  </si>
  <si>
    <t>SOK-12 Leapers UTG PRO MTU002 Long Top aluminum handguard</t>
  </si>
  <si>
    <t>SOK-12 Leapers UTG PRO MTU002 Short Top aluminum handguard</t>
  </si>
  <si>
    <t>Fake mustache</t>
  </si>
  <si>
    <t>Armasight N-15 Night Vision Goggles</t>
  </si>
  <si>
    <t>Bottle of saline solution</t>
  </si>
  <si>
    <t>Pack of nails</t>
  </si>
  <si>
    <t>This is the best small rig in the game.  Inexpensive, can hold 4 2-slots but also 1 4-slot</t>
  </si>
  <si>
    <t>Primary Arms Compact Prism scope 2.5x</t>
  </si>
  <si>
    <t>KAC QDSS NT-4 5.56x45 sound suppressor (FDE)</t>
  </si>
  <si>
    <t>KAC QDSS NT-4 5.56x45 sound suppressor (Black)</t>
  </si>
  <si>
    <t>Screw nuts</t>
  </si>
  <si>
    <t>Armasight NVG head strap</t>
  </si>
  <si>
    <t>GPNVG-18 Night Vision goggles</t>
  </si>
  <si>
    <t>Pack of oat flakes</t>
  </si>
  <si>
    <t>OFZ 30x160mm shell</t>
  </si>
  <si>
    <t>OKP-7 reflex sight (dovetail)</t>
  </si>
  <si>
    <t>OKP-7 reflex sight</t>
  </si>
  <si>
    <t>OLI administration office key</t>
  </si>
  <si>
    <t>OLI cash register key</t>
  </si>
  <si>
    <t>OLI outlet utility room key</t>
  </si>
  <si>
    <t>Gemtech ONE multi-caliber sound suppressor</t>
  </si>
  <si>
    <t>Purified water canister</t>
  </si>
  <si>
    <t>Used to make moonshine in Booze Generator.</t>
  </si>
  <si>
    <t>9x39mm SP-6 gs</t>
  </si>
  <si>
    <t>7.62x39mm PS gzh</t>
  </si>
  <si>
    <t>Output</t>
  </si>
  <si>
    <t>Qty</t>
  </si>
  <si>
    <t>Output Value</t>
  </si>
  <si>
    <t>Input Value</t>
  </si>
  <si>
    <t>Item1</t>
  </si>
  <si>
    <t>Item1 Qty</t>
  </si>
  <si>
    <t>Item2</t>
  </si>
  <si>
    <t>Item2 Qty</t>
  </si>
  <si>
    <t>Item3</t>
  </si>
  <si>
    <t>Item3 Qty</t>
  </si>
  <si>
    <t>Item4</t>
  </si>
  <si>
    <t>Item4 Qty</t>
  </si>
  <si>
    <t>Item5</t>
  </si>
  <si>
    <t>Item5 Qty</t>
  </si>
  <si>
    <t>Module</t>
  </si>
  <si>
    <t>Workbench</t>
  </si>
  <si>
    <t>Lavatory</t>
  </si>
  <si>
    <t>Schaman shampoo</t>
  </si>
  <si>
    <t>Hrs</t>
  </si>
  <si>
    <t>Mins</t>
  </si>
  <si>
    <t>Sec</t>
  </si>
  <si>
    <t>Toilet paper</t>
  </si>
  <si>
    <t>Printer paper</t>
  </si>
  <si>
    <t>Silicone tube</t>
  </si>
  <si>
    <t>Insulating tape</t>
  </si>
  <si>
    <t>PACA Soft Armor</t>
  </si>
  <si>
    <t>Lucky Scav Junk box</t>
  </si>
  <si>
    <t>Immobilizing splint</t>
  </si>
  <si>
    <t>Leapers UTG reflex sight</t>
  </si>
  <si>
    <t>Aimpoint CompM4 reflex sight</t>
  </si>
  <si>
    <t>Simonov OP-SKS 7.62x39 carbine (Hunting Rifle Version)</t>
  </si>
  <si>
    <t>Christmas tree ornament (Red)</t>
  </si>
  <si>
    <t>Christmas tree ornament (Silver)</t>
  </si>
  <si>
    <t>Christmas tree ornament (Violet)</t>
  </si>
  <si>
    <t>Ortodontox toothpaste</t>
  </si>
  <si>
    <t>SilencerCo Osprey 9 9x19 sound suppressor</t>
  </si>
  <si>
    <t>P226 9x19 15-round magazine</t>
  </si>
  <si>
    <t>SIG P226R 9x19 pistol</t>
  </si>
  <si>
    <t>FN P90 5.7x28 submachine gun</t>
  </si>
  <si>
    <t>PB 9x18PM silenced pistol</t>
  </si>
  <si>
    <t>PAID AntiRoach spray</t>
  </si>
  <si>
    <t>9x19mm PBP gzh</t>
  </si>
  <si>
    <t>PBS-1 7.62x39 sound suppressor</t>
  </si>
  <si>
    <t>PBS-4 5.45x39 sound suppressor</t>
  </si>
  <si>
    <t>9x21mm PE gzh</t>
  </si>
  <si>
    <t>Can of green peas</t>
  </si>
  <si>
    <t>Zenit Perst-3 tactical device</t>
  </si>
  <si>
    <t>Pressure gauge</t>
  </si>
  <si>
    <t>Plexiglass piece</t>
  </si>
  <si>
    <t>Pipe grip wrench</t>
  </si>
  <si>
    <t>VOMZ Pilad 4x32 riflescope</t>
  </si>
  <si>
    <t>Pack of Russian Army pineapple juice</t>
  </si>
  <si>
    <t>BelOMO PK-06 reflex sight</t>
  </si>
  <si>
    <t>Valday PK-120 (1P87) holographic sight</t>
  </si>
  <si>
    <t>PL-15 9x19 pistol</t>
  </si>
  <si>
    <t>Pestily plague mask</t>
  </si>
  <si>
    <t>PM 9x18PM 90-93 8-round magazine</t>
  </si>
  <si>
    <t>Schmidt &amp; Bender PM II 1-8x24 scope</t>
  </si>
  <si>
    <t>Schmidt &amp; Bender PM II 3-12x50 scope</t>
  </si>
  <si>
    <t>Makarov PM 9x18PM pistol</t>
  </si>
  <si>
    <t>5.56x45 Magpul PMAG D-60 STANAG 60-round magazine</t>
  </si>
  <si>
    <t>PNV-10T Night Vision Goggles</t>
  </si>
  <si>
    <t>Portable Powerbank</t>
  </si>
  <si>
    <t>SOK-12 12/76 MaxRounds Powermag 20-round magazine</t>
  </si>
  <si>
    <t>Tube of Poxeram cold welding</t>
  </si>
  <si>
    <t>PP-19-01 "Vityaz" 9x19 submachine gun</t>
  </si>
  <si>
    <t>PP-19-01 "Vityaz" metal skeleton stock</t>
  </si>
  <si>
    <t>PP-9 "Klin" 9x18PMM submachine gun</t>
  </si>
  <si>
    <t>PP-91 "Kedr" 9x18PM submachine gun</t>
  </si>
  <si>
    <t>PP-91-01 "Kedr-B" 9x18PM submachine gun</t>
  </si>
  <si>
    <t>PP-91 "Kedr" 9x18PM 20-round magazine</t>
  </si>
  <si>
    <t>PP-91 "Kedr" 9x18PM 30-round magazine</t>
  </si>
  <si>
    <t>PP-91-01 "Kedr-B" 9x18PM sound suppressor</t>
  </si>
  <si>
    <t>5.45x39mm PPBS gs "Igolnik"</t>
  </si>
  <si>
    <t>PPSh-41 7.62x25 71-round drum magazine</t>
  </si>
  <si>
    <t>PPSh-41 7.62x25 submachine gun</t>
  </si>
  <si>
    <t>PPSh-41 7.62x25 35-round magazine</t>
  </si>
  <si>
    <t>9x18mm PM PPT gzh</t>
  </si>
  <si>
    <t>HK 416A5 5.56x45 assault rifle</t>
  </si>
  <si>
    <t>Remington M700 Magpul Pro 700 chassis inline mount</t>
  </si>
  <si>
    <t>5L propane tank</t>
  </si>
  <si>
    <t>Pyramex Proximity safety glasses</t>
  </si>
  <si>
    <t>5.45x39mm PS gs</t>
  </si>
  <si>
    <t>7.62x39mm PS gzh ammo pack (30 pcs)</t>
  </si>
  <si>
    <t>9x18mm PM PS gs PPO</t>
  </si>
  <si>
    <t>12.7x55mm PS12B</t>
  </si>
  <si>
    <t>12.7x55mm PS12A</t>
  </si>
  <si>
    <t>PSh-97 "DJETA" riot helmet</t>
  </si>
  <si>
    <t>BelOMO PSO-1M2 4x24 scope</t>
  </si>
  <si>
    <t>AWC PSR 7.62x51 muzzle brake</t>
  </si>
  <si>
    <t>9x19mm Pst gzh</t>
  </si>
  <si>
    <t>AK Zenit PT-1 "Klassika" stock</t>
  </si>
  <si>
    <t>AK Zenit PT-3 "Klassika" stock</t>
  </si>
  <si>
    <t>PU 3.5x riflescope</t>
  </si>
  <si>
    <t>Pumping station back door key</t>
  </si>
  <si>
    <t>Pumping station front door key</t>
  </si>
  <si>
    <t>HK G28 B&amp;T QD 7.62x51 sound suppressor</t>
  </si>
  <si>
    <t>KAC QDC 5.56x45 flash suppressor kit</t>
  </si>
  <si>
    <t>9x19mm QuakeMaker</t>
  </si>
  <si>
    <t>Can of RatCola</t>
  </si>
  <si>
    <t>Raven figurine</t>
  </si>
  <si>
    <t>RayBench Hipster Reserve sunglasses</t>
  </si>
  <si>
    <t>Vortex Razor HD Gen.2 1-6x24 riflescope</t>
  </si>
  <si>
    <t>Walker's Razor Digital headset</t>
  </si>
  <si>
    <t>SureFire SOCOM556-RC2 5.56x45 sound suppressor</t>
  </si>
  <si>
    <t>RDG-2B smoke grenade</t>
  </si>
  <si>
    <t>Phase control relay</t>
  </si>
  <si>
    <t>Kel-Tec RFB 7.62x51 rifle</t>
  </si>
  <si>
    <t>Round frame sunglasses</t>
  </si>
  <si>
    <t>9x18mm PM RG028 gzh</t>
  </si>
  <si>
    <t>RGD-5 hand grenade</t>
  </si>
  <si>
    <t>RGN hand grenade</t>
  </si>
  <si>
    <t>RGO hand grenade</t>
  </si>
  <si>
    <t>AR-15 Daniel Defense RIS II 12.25 handguard</t>
  </si>
  <si>
    <t>AR-15 Daniel Defense RIS II 9.5 handguard</t>
  </si>
  <si>
    <t>AR-15 Daniel Defense RIS II FSP 9.5 handguard (Coyote Brown)</t>
  </si>
  <si>
    <t>SIG Sauer ROMEO4 reflex sight</t>
  </si>
  <si>
    <t>SIG Sauer ROMEO8T reflex sight</t>
  </si>
  <si>
    <t>DevTac Ronin ballistic helmet</t>
  </si>
  <si>
    <t>B&amp;T Rotex 2 4.6x30 sound suppressor</t>
  </si>
  <si>
    <t>12/70 lead slug</t>
  </si>
  <si>
    <t>Geksa</t>
  </si>
  <si>
    <t>7.62x54mmR</t>
  </si>
  <si>
    <t>T-46M</t>
  </si>
  <si>
    <t>R LPS gzh</t>
  </si>
  <si>
    <t>R PS gzh</t>
  </si>
  <si>
    <t>SNB</t>
  </si>
  <si>
    <t>BS</t>
  </si>
  <si>
    <t>7.62x54mm R T-46M gzh</t>
  </si>
  <si>
    <t>7.62x54mm R PS gzh</t>
  </si>
  <si>
    <t>7.62x54mm R BT gzh</t>
  </si>
  <si>
    <t>7.62x54mm R BS gs</t>
  </si>
  <si>
    <t>5.56x45mm MK 255 Mod 0 (RRLP)</t>
  </si>
  <si>
    <t>5.56x45mm HP</t>
  </si>
  <si>
    <t>5.56x45mm M995</t>
  </si>
  <si>
    <t>5.56x45mm MK 318 Mod 0 (SOST)</t>
  </si>
  <si>
    <t>5.56x45mm SSA AP</t>
  </si>
  <si>
    <t>5.56x45mm Warmageddon</t>
  </si>
  <si>
    <t>7.62x51mm TCW SP</t>
  </si>
  <si>
    <t>7.62x51mm M61</t>
  </si>
  <si>
    <t>7.62x51mm M80</t>
  </si>
  <si>
    <t>7.62x51mm M993</t>
  </si>
  <si>
    <t>AR-15 Magpul MOE SL medium length M-LOK handguard</t>
  </si>
  <si>
    <t>MSA Gallet TC 800 High Cut combat helmet</t>
  </si>
  <si>
    <t>RPK-16 5.45x39 95-round drum magazine</t>
  </si>
  <si>
    <t>RPK-16 5.45x39 light machine gun</t>
  </si>
  <si>
    <t>Remington Tactical Choke 12ga</t>
  </si>
  <si>
    <t>SA-58 7.62x51 Austrian Style muzzle brake</t>
  </si>
  <si>
    <t>Cottage safe key</t>
  </si>
  <si>
    <t>SilencerCo Saker ASR 556 5.56x45 sound suppressor</t>
  </si>
  <si>
    <t>FN SCAR retractable polymer stock</t>
  </si>
  <si>
    <t>FN SCAR retractable polymer stock (FDE)</t>
  </si>
  <si>
    <t>FN SCAR side rail</t>
  </si>
  <si>
    <t>SSSh-94 SFERA-S helmet</t>
  </si>
  <si>
    <t>Gemtech SFN-57 5.7x28 sound suppressor</t>
  </si>
  <si>
    <t>"Shattered" lightweight armored mask</t>
  </si>
  <si>
    <t>Shemagh (Tan)</t>
  </si>
  <si>
    <t>VAZ car key</t>
  </si>
  <si>
    <t>Ski hat with holes for eyes</t>
  </si>
  <si>
    <t>Shustrilo sealing foam</t>
  </si>
  <si>
    <t>Simonov SKS 7.62x39 carbine</t>
  </si>
  <si>
    <t>Gold skull ring</t>
  </si>
  <si>
    <t>LBT-6094A Slick Plate Carrier</t>
  </si>
  <si>
    <t>LBT-6094A Slick Plate Carrier (Olive)</t>
  </si>
  <si>
    <t>Slickers chocolate bar</t>
  </si>
  <si>
    <t>Wilcox Skull Lock head mount</t>
  </si>
  <si>
    <t>AR-15 Geissele SMR MK16 9.5 inch M-LOK handguard</t>
  </si>
  <si>
    <t>Pack of sodium bicarbonate</t>
  </si>
  <si>
    <t>LMT SOPMOD stock</t>
  </si>
  <si>
    <t>9x39mm SP-5 gs</t>
  </si>
  <si>
    <t>9x18mm PM SP8 gzh</t>
  </si>
  <si>
    <t>SP-8 Survival Machete</t>
  </si>
  <si>
    <t>ELCAN SpecterDR 1x/4x Scope</t>
  </si>
  <si>
    <t>ELCAN SpecterDR 1x/4x scope (FDE)</t>
  </si>
  <si>
    <t>Spark plug</t>
  </si>
  <si>
    <t>Can of sprats</t>
  </si>
  <si>
    <t>Jaeger LL3</t>
  </si>
  <si>
    <t>Can of squash spread</t>
  </si>
  <si>
    <t>PSO gzh</t>
  </si>
  <si>
    <t>Luger CCI</t>
  </si>
  <si>
    <t>T gzh</t>
  </si>
  <si>
    <t>PBP gzh</t>
  </si>
  <si>
    <t>9x19mm PSO gzh</t>
  </si>
  <si>
    <t>9x19mm AP 6.3</t>
  </si>
  <si>
    <t>9x21mm PS gzh</t>
  </si>
  <si>
    <t>PM SP8 gzh</t>
  </si>
  <si>
    <t>PM SP7 gzh</t>
  </si>
  <si>
    <t>PM PSV</t>
  </si>
  <si>
    <t>PM P gzh</t>
  </si>
  <si>
    <t>PM PSO gzh</t>
  </si>
  <si>
    <t>PM PS gs PPO</t>
  </si>
  <si>
    <t>PM PRS gs</t>
  </si>
  <si>
    <t>PM Ppe gzh</t>
  </si>
  <si>
    <t>PM PPT gzh</t>
  </si>
  <si>
    <t>PM Pst gzh</t>
  </si>
  <si>
    <t>PM BZhT gzh</t>
  </si>
  <si>
    <t>9x18mm PM BZhT gzh</t>
  </si>
  <si>
    <t>9x18mm PM P gzh</t>
  </si>
  <si>
    <t>Not in wiki</t>
  </si>
  <si>
    <t>9x18mm PM Ppe gzh</t>
  </si>
  <si>
    <t>9x18mm PM PRS gs</t>
  </si>
  <si>
    <t>9x18mm PM PSO gzh</t>
  </si>
  <si>
    <t>9x18mm PM Pst gzh</t>
  </si>
  <si>
    <t>9x18mm PM PSV</t>
  </si>
  <si>
    <t>Workbench 3</t>
  </si>
  <si>
    <t>HK417/G28 7.62x51 20-round magazine</t>
  </si>
  <si>
    <t>Serdyukov SR-1MP Gyurza 9x21 pistol</t>
  </si>
  <si>
    <t>SR-1MP 9x21 18-round magazine</t>
  </si>
  <si>
    <t>Knight's Armament Company SR-25 7.62x51 marksman rifle</t>
  </si>
  <si>
    <t>SSh-68 steel helmet</t>
  </si>
  <si>
    <t>5.56x45 Colt AR-15 STANAG 30-round magazine</t>
  </si>
  <si>
    <t>20/70 Star slug</t>
  </si>
  <si>
    <t>Soyuz-TM STM-9 Gen.2 9x19 carbine</t>
  </si>
  <si>
    <t>FirstSpear "Strandhogg" plate carrier rig (Ranger Green)</t>
  </si>
  <si>
    <t>Strike Cigarettes</t>
  </si>
  <si>
    <t>Pack of sugar</t>
  </si>
  <si>
    <t>Surv12 field surgical kit</t>
  </si>
  <si>
    <t>SurvL Survivor Lighter</t>
  </si>
  <si>
    <t>SV-98 7.62x54R bolt-action sniper rifle</t>
  </si>
  <si>
    <t>SV-98 7.62x54R sound suppressor</t>
  </si>
  <si>
    <t>SVDS 7.62x54R sniper rifle</t>
  </si>
  <si>
    <t>SVDS polymer stock</t>
  </si>
  <si>
    <t>Disposable syringe</t>
  </si>
  <si>
    <t>Trijicon ACOG 3.5x35 scope</t>
  </si>
  <si>
    <t>TSh-4M-L soft tank crew helmet</t>
  </si>
  <si>
    <t>Can of TarCola soda</t>
  </si>
  <si>
    <t>MSA ACH TC-2002 MICH Series helmet</t>
  </si>
  <si>
    <t>Antique teapot</t>
  </si>
  <si>
    <t>Tetriz portable game console</t>
  </si>
  <si>
    <t>Tactical glasses</t>
  </si>
  <si>
    <t>Can of thermite</t>
  </si>
  <si>
    <t>Analog thermometer</t>
  </si>
  <si>
    <t>Direct Action Thunderbolt compact chest rig</t>
  </si>
  <si>
    <t>TOZ-106 20ga bolt-action shotgun</t>
  </si>
  <si>
    <t>T-Shaped plug</t>
  </si>
  <si>
    <t>Strike Industries TRAX bridge rail</t>
  </si>
  <si>
    <t>Dynaforce Triton M43-A chest harness</t>
  </si>
  <si>
    <t>AK TROY Full Length Rail handguard &amp; gas tube combo</t>
  </si>
  <si>
    <t>AK 7.62x39 Taktika Tula muzzle adapter</t>
  </si>
  <si>
    <t>TT 7.62x25 tt-105 8-round magazine</t>
  </si>
  <si>
    <t>Can of beef stew (Large)</t>
  </si>
  <si>
    <t>Can of beef stew (Small)</t>
  </si>
  <si>
    <t>WARTECH TV-109 + TV-106 chest rig</t>
  </si>
  <si>
    <t>Magpul UBR GEN2 stock (Black)</t>
  </si>
  <si>
    <t>Magpul UBR GEN2 stock (FDE)</t>
  </si>
  <si>
    <t>Thunder Beast Arms Ultra 5 sound suppressor</t>
  </si>
  <si>
    <t>HK UMP .45 ACP submachine gun</t>
  </si>
  <si>
    <t>KAC "URX 3/3.1" short panel</t>
  </si>
  <si>
    <t>KAC "URX 3/3.1" short panel (FDE)</t>
  </si>
  <si>
    <t>AR-15 KAC "URX 3" 8 inch handguard</t>
  </si>
  <si>
    <t>AR-15 KAC "URX 3.1" 10.75 inch handguard</t>
  </si>
  <si>
    <t>AR-10 KAC "URX 4" 14.5 inch handguard</t>
  </si>
  <si>
    <t>USB Adapter</t>
  </si>
  <si>
    <t>USEC stash key</t>
  </si>
  <si>
    <t>Ushanka ear flap hat</t>
  </si>
  <si>
    <t>HK USP .45 ACP pistol</t>
  </si>
  <si>
    <t>NPZ USP-1 Tyulpan 4x scope</t>
  </si>
  <si>
    <t>HK USP .45 ACP 12-round magazine</t>
  </si>
  <si>
    <t>Ultraviolet lamp</t>
  </si>
  <si>
    <t>Intelligence Center</t>
  </si>
  <si>
    <t>IC</t>
  </si>
  <si>
    <t>CPU</t>
  </si>
  <si>
    <t>VPX Flash Storage Module</t>
  </si>
  <si>
    <t>1 needs to be found in raid or crafted for the quest Import
5 need to be found in raid or crafted for the quest Special Equipment</t>
  </si>
  <si>
    <t>Intelligence folder</t>
  </si>
  <si>
    <t>Flash drive</t>
  </si>
  <si>
    <t>TD120001</t>
  </si>
  <si>
    <t>AR-15 Tactical Dynamics Skeletonized pistol grip</t>
  </si>
  <si>
    <t>PSU</t>
  </si>
  <si>
    <t>LS321</t>
  </si>
  <si>
    <t>WI-FI Camera</t>
  </si>
  <si>
    <t>Special Equipment</t>
  </si>
  <si>
    <t>Water collector</t>
  </si>
  <si>
    <t>Booze generator</t>
  </si>
  <si>
    <t>VPH</t>
  </si>
  <si>
    <t>Therapist LL2</t>
  </si>
  <si>
    <t>Lavatory 2</t>
  </si>
  <si>
    <t>Gas mask max price</t>
  </si>
  <si>
    <t>Air filter sale price</t>
  </si>
  <si>
    <t>Sales commission</t>
  </si>
  <si>
    <t>Total</t>
  </si>
  <si>
    <t>5.45x39mm BS gs</t>
  </si>
  <si>
    <t>5.45x39mm PP gs</t>
  </si>
  <si>
    <t>5.45x39mm SP</t>
  </si>
  <si>
    <t>5.45x39mm T gs</t>
  </si>
  <si>
    <t>Medstation</t>
  </si>
  <si>
    <t>Nutrition unit</t>
  </si>
  <si>
    <t>uid</t>
  </si>
  <si>
    <t>name</t>
  </si>
  <si>
    <t>shortName</t>
  </si>
  <si>
    <t>price</t>
  </si>
  <si>
    <t>basePrice</t>
  </si>
  <si>
    <t>avg24hPrice</t>
  </si>
  <si>
    <t>avg7daysPrice</t>
  </si>
  <si>
    <t>traderName</t>
  </si>
  <si>
    <t>traderPrice</t>
  </si>
  <si>
    <t>traderPriceCur</t>
  </si>
  <si>
    <t>updated</t>
  </si>
  <si>
    <t>slots</t>
  </si>
  <si>
    <t>diff24h</t>
  </si>
  <si>
    <t>diff7days</t>
  </si>
  <si>
    <t>icon</t>
  </si>
  <si>
    <t>link</t>
  </si>
  <si>
    <t>wikiLink</t>
  </si>
  <si>
    <t>img</t>
  </si>
  <si>
    <t>imgBig</t>
  </si>
  <si>
    <t>bsgId</t>
  </si>
  <si>
    <t>isFunctional</t>
  </si>
  <si>
    <t>reference</t>
  </si>
  <si>
    <t>f0fa8457-6638-4ad2-b7e8-4708033d8f39</t>
  </si>
  <si>
    <t>Barter</t>
  </si>
  <si>
    <t>$</t>
  </si>
  <si>
    <t>https://tarkov-market.com/item/secure_flash_drive</t>
  </si>
  <si>
    <t>https://escapefromtarkov.gamepedia.com/Secure_Flash_drive</t>
  </si>
  <si>
    <t>590c621186f774138d11ea29</t>
  </si>
  <si>
    <t>https://www.patreon.com/tarkov_market</t>
  </si>
  <si>
    <t>33c15349-44e6-4553-9705-1b6417a1ad6a</t>
  </si>
  <si>
    <t>SSD</t>
  </si>
  <si>
    <t>https://tarkov-market.com/item/ssd_drive</t>
  </si>
  <si>
    <t>https://escapefromtarkov.gamepedia.com/SSD_drive</t>
  </si>
  <si>
    <t>590c392f86f77444754deb29</t>
  </si>
  <si>
    <t>160c7064-3b9d-446d-9d1a-e05bc174e73b</t>
  </si>
  <si>
    <t>REAP-IR</t>
  </si>
  <si>
    <t>â‚½</t>
  </si>
  <si>
    <t>https://tarkov-market.com/item/trijicon_reap-ir_thermal_riflescope</t>
  </si>
  <si>
    <t>https://escapefromtarkov.fandom.com/wiki/Trijicon_REAP-IR_thermal_scope</t>
  </si>
  <si>
    <t>5a1eaa87fcdbcb001865f75e</t>
  </si>
  <si>
    <t>62567390-95a7-4288-8ddd-fde62412bce8</t>
  </si>
  <si>
    <t>T-7</t>
  </si>
  <si>
    <t>https://tarkov-market.com/item/t-7_thermal_goggles_with_night_vision_mounts</t>
  </si>
  <si>
    <t>5c110624d174af029e69734c</t>
  </si>
  <si>
    <t>97d6daa1-5164-4c04-8ffa-d7e6e4cb3508</t>
  </si>
  <si>
    <t>Superwater</t>
  </si>
  <si>
    <t>https://tarkov-market.com/item/purified_water</t>
  </si>
  <si>
    <t>5d1b33a686f7742523398398</t>
  </si>
  <si>
    <t>88307b34-6e23-49b0-9808-c4080ed4afe4</t>
  </si>
  <si>
    <t>GPNVG-18</t>
  </si>
  <si>
    <t>https://tarkov-market.com/item/gpnvg-18_night_vision</t>
  </si>
  <si>
    <t>https://escapefromtarkov.fandom.com/wiki/GPNVG-18_Night_Vision_goggles</t>
  </si>
  <si>
    <t>5c0558060db834001b735271</t>
  </si>
  <si>
    <t>4a80b831-9b65-4f2d-98c3-5b761974110f</t>
  </si>
  <si>
    <t>T H I C C Weapon case</t>
  </si>
  <si>
    <t>T H I C C</t>
  </si>
  <si>
    <t>https://tarkov-market.com/item/t_h_i_c_c_weapon_case</t>
  </si>
  <si>
    <t>https://escapefromtarkov.gamepedia.com/T_H_I_C_C_Weapon_case</t>
  </si>
  <si>
    <t>5b6d9ce188a4501afc1b2b25</t>
  </si>
  <si>
    <t>69353123-f9ec-4755-9c86-f197af469063</t>
  </si>
  <si>
    <t>Junk</t>
  </si>
  <si>
    <t>https://tarkov-market.com/item/lucky_scav_junkbox</t>
  </si>
  <si>
    <t>https://escapefromtarkov.fandom.com/wiki/Lucky_Scav_Junk_box</t>
  </si>
  <si>
    <t>5b7c710788a4506dec015957</t>
  </si>
  <si>
    <t>2102fe59-ad10-468b-9df2-2df7b140fe0c</t>
  </si>
  <si>
    <t>TerraGroup Labs keycard (Blue)</t>
  </si>
  <si>
    <t>Keys</t>
  </si>
  <si>
    <t>Blue</t>
  </si>
  <si>
    <t>https://tarkov-market.com/item/lab._blue_keycard</t>
  </si>
  <si>
    <t>https://escapefromtarkov.fandom.com/wiki/TerraGroup_Labs_keycard_(Blue)</t>
  </si>
  <si>
    <t>5c1d0c5f86f7744bb2683cf0</t>
  </si>
  <si>
    <t>fc401d47-8836-4a5d-a794-76f672442d66</t>
  </si>
  <si>
    <t>Access</t>
  </si>
  <si>
    <t>https://tarkov-market.com/item/terragroup_labs_access_keycard</t>
  </si>
  <si>
    <t>https://escapefromtarkov.gamepedia.com/TerraGroup_Labs_access_keycard</t>
  </si>
  <si>
    <t>5c94bbff86f7747ee735c08f</t>
  </si>
  <si>
    <t>00108042-0e8d-4c68-9829-c536446d5abd</t>
  </si>
  <si>
    <t>Money case</t>
  </si>
  <si>
    <t>Money</t>
  </si>
  <si>
    <t>https://tarkov-market.com/item/money_case</t>
  </si>
  <si>
    <t>https://escapefromtarkov.gamepedia.com/Money_case</t>
  </si>
  <si>
    <t>59fb016586f7746d0d4b423a</t>
  </si>
  <si>
    <t>98dfcb46-6cae-4d1d-81d2-6473f11e1424</t>
  </si>
  <si>
    <t>Red Rebel ice pick</t>
  </si>
  <si>
    <t>RedRebel</t>
  </si>
  <si>
    <t>https://tarkov-market.com/item/red_rebel_ice_pick</t>
  </si>
  <si>
    <t>https://escapefromtarkov.fandom.com/wiki/Red_Rebel_ice_pick</t>
  </si>
  <si>
    <t>5c0126f40db834002a125382</t>
  </si>
  <si>
    <t>0080307d-3596-440c-be38-bdded3cbf4cf</t>
  </si>
  <si>
    <t>Ammunition case</t>
  </si>
  <si>
    <t>https://tarkov-market.com/item/ammo_case</t>
  </si>
  <si>
    <t>https://escapefromtarkov.fandom.com/wiki/Ammunition_case</t>
  </si>
  <si>
    <t>5aafbde786f774389d0cbc0f</t>
  </si>
  <si>
    <t>09e22fbe-fd90-4aad-81ea-11b7a9ebdc2b</t>
  </si>
  <si>
    <t>Intelligence</t>
  </si>
  <si>
    <t>https://tarkov-market.com/item/folder_with_intelligence</t>
  </si>
  <si>
    <t>https://escapefromtarkov.gamepedia.com/Folder_with_intelligence</t>
  </si>
  <si>
    <t>5c12613b86f7743bbe2c3f76</t>
  </si>
  <si>
    <t>5ac84494-465a-424a-b36e-fe22869ba5ec</t>
  </si>
  <si>
    <t>0.2BTC</t>
  </si>
  <si>
    <t>https://tarkov-market.com/item/physical_bitcoin_(btc)</t>
  </si>
  <si>
    <t>59faff1d86f7746c51718c9c</t>
  </si>
  <si>
    <t>dd066bf7-377a-446a-8de7-6e6ee1321772</t>
  </si>
  <si>
    <t>Documents case</t>
  </si>
  <si>
    <t>Docs</t>
  </si>
  <si>
    <t>https://tarkov-market.com/item/documents_case</t>
  </si>
  <si>
    <t>https://escapefromtarkov.gamepedia.com/Documents_case</t>
  </si>
  <si>
    <t>590c60fc86f77412b13fddcf</t>
  </si>
  <si>
    <t>4e17db7f-678f-46ff-9502-ce9e79d566bb</t>
  </si>
  <si>
    <t>Medicine case</t>
  </si>
  <si>
    <t>https://tarkov-market.com/item/meds_case</t>
  </si>
  <si>
    <t>https://escapefromtarkov.fandom.com/wiki/Medicine_case</t>
  </si>
  <si>
    <t>5aafbcd986f7745e590fff23</t>
  </si>
  <si>
    <t>8a44cb7c-38c3-4b9c-aba8-893180091bdf</t>
  </si>
  <si>
    <t>Lion</t>
  </si>
  <si>
    <t>https://tarkov-market.com/item/bronze_lion</t>
  </si>
  <si>
    <t>https://escapefromtarkov.gamepedia.com/Bronze_lion</t>
  </si>
  <si>
    <t>59e3639286f7741777737013</t>
  </si>
  <si>
    <t>44ae1d9d-1bf6-4015-9995-a9cb2fea53fb</t>
  </si>
  <si>
    <t>T H I C C item case</t>
  </si>
  <si>
    <t>https://tarkov-market.com/item/t_h_i_c_c_items_case</t>
  </si>
  <si>
    <t>https://escapefromtarkov.gamepedia.com/T_H_I_C_C_Items_case</t>
  </si>
  <si>
    <t>5c0a840b86f7742ffa4f2482</t>
  </si>
  <si>
    <t>36f30c05-7865-409c-bad2-cc309fca4bd3</t>
  </si>
  <si>
    <t>Kiba Arms outer door key</t>
  </si>
  <si>
    <t>KIBA outer</t>
  </si>
  <si>
    <t>https://tarkov-market.com/item/key_to_kiba_store_outlet</t>
  </si>
  <si>
    <t>5ad5d7d286f77450166e0a89</t>
  </si>
  <si>
    <t>Interchange</t>
  </si>
  <si>
    <t>fb7e9a19-7029-4076-83a6-f913c3c8e9f8</t>
  </si>
  <si>
    <t>Moonshine</t>
  </si>
  <si>
    <t>https://tarkov-market.com/item/fierce_hatchling_moonshine</t>
  </si>
  <si>
    <t>https://escapefromtarkov.gamepedia.com/%22Fierce_Hatchling%22_moonshine</t>
  </si>
  <si>
    <t>5d1b376e86f774252519444e</t>
  </si>
  <si>
    <t>c760ea3c-b3b6-4b9f-83d7-5302b3f084f7</t>
  </si>
  <si>
    <t>GPU</t>
  </si>
  <si>
    <t>https://tarkov-market.com/item/graphics_card</t>
  </si>
  <si>
    <t>https://escapefromtarkov.gamepedia.com/Graphics_card</t>
  </si>
  <si>
    <t>57347ca924597744596b4e71</t>
  </si>
  <si>
    <t>e2b6d801-51f5-49d2-b6da-b8cb526d8a62</t>
  </si>
  <si>
    <t>Key tool</t>
  </si>
  <si>
    <t>https://tarkov-market.com/item/keytool</t>
  </si>
  <si>
    <t>https://escapefromtarkov.fandom.com/wiki/Key_tool</t>
  </si>
  <si>
    <t>59fafd4b86f7745ca07e1232</t>
  </si>
  <si>
    <t>c5b08816-9967-4705-9e4d-84e7fec311b6</t>
  </si>
  <si>
    <t>Health Resort west wing room 219 key</t>
  </si>
  <si>
    <t>W219 San</t>
  </si>
  <si>
    <t>https://tarkov-market.com/item/west_wing_room_219_key</t>
  </si>
  <si>
    <t>https://escapefromtarkov.fandom.com/wiki/Health_Resort_west_wing_room_219_key</t>
  </si>
  <si>
    <t>5a13ef0686f7746e5a411744</t>
  </si>
  <si>
    <t>Shoreline</t>
  </si>
  <si>
    <t>7dcee9c6-2886-42a8-8c13-8ba3affb5141</t>
  </si>
  <si>
    <t>Hose</t>
  </si>
  <si>
    <t>https://tarkov-market.com/item/corrugated_hose</t>
  </si>
  <si>
    <t>https://escapefromtarkov.gamepedia.com/Corrugated_hose</t>
  </si>
  <si>
    <t>59e35cbb86f7741778269d83</t>
  </si>
  <si>
    <t>28ac76b3-69dd-4db9-9b09-6ac2c6d496ab</t>
  </si>
  <si>
    <t>S I C C organizational pouch</t>
  </si>
  <si>
    <t>S I C C</t>
  </si>
  <si>
    <t>https://tarkov-market.com/item/small_s_i_c_c_case</t>
  </si>
  <si>
    <t>5d235bb686f77443f4331278</t>
  </si>
  <si>
    <t>b888fad6-7f3a-412c-b272-f59cde556263</t>
  </si>
  <si>
    <t>Magazines</t>
  </si>
  <si>
    <t>https://tarkov-market.com/item/magazine_case</t>
  </si>
  <si>
    <t>https://escapefromtarkov.gamepedia.com/Magazine_case</t>
  </si>
  <si>
    <t>5c127c4486f7745625356c13</t>
  </si>
  <si>
    <t>a42a8c0a-ff57-4cc1-b654-2ce313c53f33</t>
  </si>
  <si>
    <t>TerraGroup Labs keycard (Yellow)</t>
  </si>
  <si>
    <t>https://tarkov-market.com/item/lab._yellow_keycard</t>
  </si>
  <si>
    <t>https://escapefromtarkov.fandom.com/wiki/TerraGroup_Labs_keycard_(Yellow)</t>
  </si>
  <si>
    <t>5c1d0d6d86f7744bb2683e1f</t>
  </si>
  <si>
    <t>4eea4ded-3828-4a33-8657-4c76baed7ec8</t>
  </si>
  <si>
    <t>Factory</t>
  </si>
  <si>
    <t>https://tarkov-market.com/item/factory_exit_key</t>
  </si>
  <si>
    <t>https://escapefromtarkov.fandom.com/wiki/Factory_emergency_exit_key</t>
  </si>
  <si>
    <t>5448ba0b4bdc2d02308b456c</t>
  </si>
  <si>
    <t>7466a495-55bf-4390-974c-2d30dcc0024d</t>
  </si>
  <si>
    <t>TerraGroup Labs keycard (Violet)</t>
  </si>
  <si>
    <t>Violet</t>
  </si>
  <si>
    <t>https://tarkov-market.com/item/lab._violet_keycard</t>
  </si>
  <si>
    <t>https://escapefromtarkov.fandom.com/wiki/TerraGroup_Labs_keycard_(Violet)</t>
  </si>
  <si>
    <t>5c1e495a86f7743109743dfb</t>
  </si>
  <si>
    <t>bc590d25-8050-4dba-848a-ba85e45e64aa</t>
  </si>
  <si>
    <t>E226 San</t>
  </si>
  <si>
    <t>https://tarkov-market.com/item/east_wing_room_226_key</t>
  </si>
  <si>
    <t>https://escapefromtarkov.fandom.com/wiki/Health_Resort_east_wing_room_226_key</t>
  </si>
  <si>
    <t>5a13f35286f77413ef1436b0</t>
  </si>
  <si>
    <t>01da4b32-c57f-4c85-bcdf-a3c7a796cad4</t>
  </si>
  <si>
    <t>Car batt.</t>
  </si>
  <si>
    <t>https://tarkov-market.com/item/car_battery</t>
  </si>
  <si>
    <t>https://escapefromtarkov.gamepedia.com/Car_battery</t>
  </si>
  <si>
    <t>5733279d245977289b77ec24</t>
  </si>
  <si>
    <t>0e60570c-edea-4527-ac38-a285a570d95d</t>
  </si>
  <si>
    <t>FP-100</t>
  </si>
  <si>
    <t>https://tarkov-market.com/item/fp-100_filter_absorber</t>
  </si>
  <si>
    <t>https://escapefromtarkov.gamepedia.com/FP-100_filter_absorber</t>
  </si>
  <si>
    <t>5d1b2f3f86f774252167a52c</t>
  </si>
  <si>
    <t>d3136656-6d68-4dfc-a1f4-170fea6a237f</t>
  </si>
  <si>
    <t>6-STEN-140-M military battery</t>
  </si>
  <si>
    <t>Tank battery</t>
  </si>
  <si>
    <t>https://tarkov-market.com/item/6-sten-140-m_military_battery</t>
  </si>
  <si>
    <t>https://escapefromtarkov.gamepedia.com/6-STEN-140-M_military_battery</t>
  </si>
  <si>
    <t>5d03794386f77420415576f5</t>
  </si>
  <si>
    <t>da801361-759c-458e-8d5f-12765a3c06ca</t>
  </si>
  <si>
    <t>TerraGroup Labs keycard (Black)</t>
  </si>
  <si>
    <t>Black</t>
  </si>
  <si>
    <t>https://tarkov-market.com/item/lab._black_keycard</t>
  </si>
  <si>
    <t>https://escapefromtarkov.fandom.com/wiki/TerraGroup_Labs_keycard_(Black)</t>
  </si>
  <si>
    <t>5c1d0f4986f7744bb01837fa</t>
  </si>
  <si>
    <t>a7f7568c-61fb-437e-9f71-06e58aae26ba</t>
  </si>
  <si>
    <t>LEDX</t>
  </si>
  <si>
    <t>https://tarkov-market.com/item/ledx_skin_transilluminator</t>
  </si>
  <si>
    <t>https://escapefromtarkov.gamepedia.com/LEDX_Skin_Transilluminator</t>
  </si>
  <si>
    <t>5c0530ee86f774697952d952</t>
  </si>
  <si>
    <t>305e1f6a-11e4-470f-ab92-b086909ad0bb</t>
  </si>
  <si>
    <t>TerraGroup Labs keycard (Green)</t>
  </si>
  <si>
    <t>Green</t>
  </si>
  <si>
    <t>https://tarkov-market.com/item/lab._green_keycard</t>
  </si>
  <si>
    <t>https://escapefromtarkov.fandom.com/wiki/TerraGroup_Labs_keycard_(Green)</t>
  </si>
  <si>
    <t>5c1d0dc586f7744baf2e7b79</t>
  </si>
  <si>
    <t>df5b7b68-8ffd-416b-a582-43edc6104a8a</t>
  </si>
  <si>
    <t>TerraGroup Labs keycard (Red)</t>
  </si>
  <si>
    <t>Red</t>
  </si>
  <si>
    <t>https://tarkov-market.com/item/lab._red_keycard</t>
  </si>
  <si>
    <t>https://escapefromtarkov.fandom.com/wiki/TerraGroup_Labs_keycard_(Red)</t>
  </si>
  <si>
    <t>5c1d0efb86f7744baf2e7b7b</t>
  </si>
  <si>
    <t>9cec59ab-63a6-4110-8d66-f5d52dd3d2b1</t>
  </si>
  <si>
    <t>RB-RH key</t>
  </si>
  <si>
    <t>RB-RH</t>
  </si>
  <si>
    <t>https://tarkov-market.com/item/RB-RH_key</t>
  </si>
  <si>
    <t>https://escapefromtarkov.gamepedia.com/RB-RH_key</t>
  </si>
  <si>
    <t>5da5cdcd86f774529238fb9b</t>
  </si>
  <si>
    <t>5b52d1ca-896d-4082-8af6-e21e75e9c033</t>
  </si>
  <si>
    <t>RB-ST key</t>
  </si>
  <si>
    <t>RB-ST</t>
  </si>
  <si>
    <t>https://tarkov-market.com/item/RB-ST_key</t>
  </si>
  <si>
    <t>https://escapefromtarkov.gamepedia.com/RB-ST_key</t>
  </si>
  <si>
    <t>5d9f1fa686f774726974a992</t>
  </si>
  <si>
    <t>5c9bfa96-0595-49e7-a5f1-132a36aec62a</t>
  </si>
  <si>
    <t>RB-PSP2 key</t>
  </si>
  <si>
    <t>RB-PSP2</t>
  </si>
  <si>
    <t>https://tarkov-market.com/item/RB-PSP2_Key</t>
  </si>
  <si>
    <t>https://escapefromtarkov.fandom.com/wiki/RB-PSP2_key</t>
  </si>
  <si>
    <t>5d95d6fa86f77424484aa5e9</t>
  </si>
  <si>
    <t>bfd5fbab-3955-46cb-9eb7-368c17d08b79</t>
  </si>
  <si>
    <t>RB-SMP</t>
  </si>
  <si>
    <t>https://tarkov-market.com/item/RB-SMP_key</t>
  </si>
  <si>
    <t>https://escapefromtarkov.gamepedia.com/RB-SMP_key</t>
  </si>
  <si>
    <t>5d947d3886f774447b415893</t>
  </si>
  <si>
    <t>793065c9-c8e6-4486-8cf2-5d2becc57058</t>
  </si>
  <si>
    <t>RB-KSM</t>
  </si>
  <si>
    <t>https://tarkov-market.com/item/RB-KSM_key</t>
  </si>
  <si>
    <t>https://escapefromtarkov.gamepedia.com/RB-KSM_key</t>
  </si>
  <si>
    <t>5d947d4e86f774447b415895</t>
  </si>
  <si>
    <t>4416489c-3163-4265-beef-1c8df3dd68ee</t>
  </si>
  <si>
    <t>RB-KORL key</t>
  </si>
  <si>
    <t>RB-KORL</t>
  </si>
  <si>
    <t>https://tarkov-market.com/item/RB-KORL_key</t>
  </si>
  <si>
    <t>https://escapefromtarkov.gamepedia.com/RB-KORL_key</t>
  </si>
  <si>
    <t>5d8e0db586f7744450412a42</t>
  </si>
  <si>
    <t>8d6f3f73-528d-4340-b6f9-cff161a466e2</t>
  </si>
  <si>
    <t>RB-ORB3 key</t>
  </si>
  <si>
    <t>RB-ORB3</t>
  </si>
  <si>
    <t>https://tarkov-market.com/item/RB-ORB3_key</t>
  </si>
  <si>
    <t>https://escapefromtarkov.gamepedia.com/RB-ORB3_key</t>
  </si>
  <si>
    <t>5d80cd1a86f77402aa362f42</t>
  </si>
  <si>
    <t>f76050d0-efa7-43a6-b97c-ab6ca90a5555</t>
  </si>
  <si>
    <t>RB-PP key</t>
  </si>
  <si>
    <t>RB-PP</t>
  </si>
  <si>
    <t>https://tarkov-market.com/item/RB-PP_key</t>
  </si>
  <si>
    <t>https://escapefromtarkov.gamepedia.com/RB-PP_key</t>
  </si>
  <si>
    <t>5d80cb8786f774405611c7d9</t>
  </si>
  <si>
    <t>56ce6468-aab5-4f3d-885b-4876713b7d94</t>
  </si>
  <si>
    <t>RB-PSP1 key</t>
  </si>
  <si>
    <t>RB-PSP1</t>
  </si>
  <si>
    <t>https://tarkov-market.com/item/RB-PSP1_key</t>
  </si>
  <si>
    <t>https://escapefromtarkov.gamepedia.com/RB-PSP1_key</t>
  </si>
  <si>
    <t>5d80cb3886f77440556dbf09</t>
  </si>
  <si>
    <t>a7d2c75d-0c6e-4cdf-b776-645c54804373</t>
  </si>
  <si>
    <t>RB-MP22</t>
  </si>
  <si>
    <t>https://tarkov-market.com/item/RB-MP22_key</t>
  </si>
  <si>
    <t>https://escapefromtarkov.gamepedia.com/RB-MP22_key</t>
  </si>
  <si>
    <t>5d80cab086f77440535be201</t>
  </si>
  <si>
    <t>ab1d0e22-d6b7-4e25-b388-558749b916b6</t>
  </si>
  <si>
    <t>RB-MP21 key</t>
  </si>
  <si>
    <t>RB-MP21</t>
  </si>
  <si>
    <t>https://tarkov-market.com/item/RB-MP21_key</t>
  </si>
  <si>
    <t>https://escapefromtarkov.gamepedia.com/RB-MP21_key</t>
  </si>
  <si>
    <t>5d80ca9086f774403a401e40</t>
  </si>
  <si>
    <t>ae00e4bd-9155-44c5-b585-84b169f36cda</t>
  </si>
  <si>
    <t>RB-MP13 key</t>
  </si>
  <si>
    <t>RB-MP13</t>
  </si>
  <si>
    <t>https://tarkov-market.com/item/RB-MP13_key</t>
  </si>
  <si>
    <t>https://escapefromtarkov.gamepedia.com/RB-MP13_key</t>
  </si>
  <si>
    <t>5d80cbd886f77470855c26c2</t>
  </si>
  <si>
    <t>74551dd8-7817-4eb3-988b-3d1bb7b6ad33</t>
  </si>
  <si>
    <t>RB-MP11 key</t>
  </si>
  <si>
    <t>RB-MP11</t>
  </si>
  <si>
    <t>https://tarkov-market.com/item/RB-MP11_key</t>
  </si>
  <si>
    <t>https://escapefromtarkov.gamepedia.com/RB-MP11_key</t>
  </si>
  <si>
    <t>5d80c93086f7744036212b41</t>
  </si>
  <si>
    <t>666c540d-7931-4d76-a3bf-f47284a3949e</t>
  </si>
  <si>
    <t>RB-AM key</t>
  </si>
  <si>
    <t>RB-AM</t>
  </si>
  <si>
    <t>https://tarkov-market.com/item/RB-AM_key</t>
  </si>
  <si>
    <t>https://escapefromtarkov.gamepedia.com/RB-AM_key</t>
  </si>
  <si>
    <t>5d80c88d86f77440556dbf07</t>
  </si>
  <si>
    <t>9bdcde08-dc85-4133-a4a1-223a1af49a40</t>
  </si>
  <si>
    <t>RB-OB key</t>
  </si>
  <si>
    <t>RB-OB</t>
  </si>
  <si>
    <t>https://tarkov-market.com/item/RB-OB_key</t>
  </si>
  <si>
    <t>https://escapefromtarkov.gamepedia.com/RB-OB_key</t>
  </si>
  <si>
    <t>5d80c6c586f77440351beef1</t>
  </si>
  <si>
    <t>63c11292-586b-4854-902b-a5468a216df6</t>
  </si>
  <si>
    <t>RB-VO marked key</t>
  </si>
  <si>
    <t>RB-VO mrk.</t>
  </si>
  <si>
    <t>https://tarkov-market.com/item/RB-VO_key</t>
  </si>
  <si>
    <t>https://escapefromtarkov.fandom.com/wiki/RB-VO_marked_key</t>
  </si>
  <si>
    <t>5d80c62a86f7744036212b3f</t>
  </si>
  <si>
    <t>8a6150f2-568a-4816-9976-872d9b4962d8</t>
  </si>
  <si>
    <t>RB-BK marked key</t>
  </si>
  <si>
    <t>RB-BK mrk.</t>
  </si>
  <si>
    <t>https://tarkov-market.com/item/RB-BK_key</t>
  </si>
  <si>
    <t>https://escapefromtarkov.fandom.com/wiki/RB-BK_marked_key</t>
  </si>
  <si>
    <t>5d80c60f86f77440373c4ece</t>
  </si>
  <si>
    <t>eeea97da-b01e-4c39-8277-f26b21d4aa90</t>
  </si>
  <si>
    <t>EMC</t>
  </si>
  <si>
    <t>https://tarkov-market.com/item/Key_to_EMERCOM_medical_unit</t>
  </si>
  <si>
    <t>https://escapefromtarkov.fandom.com/wiki/EMERCOM_medical_unit_key</t>
  </si>
  <si>
    <t>5ad5db3786f7743568421cce</t>
  </si>
  <si>
    <t>30e33418-3f30-405f-aad9-c6dee1189ddb</t>
  </si>
  <si>
    <t>RB-KPRL</t>
  </si>
  <si>
    <t>https://tarkov-market.com/item/RB-KPRL_key</t>
  </si>
  <si>
    <t>https://escapefromtarkov.gamepedia.com/RB-KPRL_key</t>
  </si>
  <si>
    <t>5d8e0e0e86f774321140eb56</t>
  </si>
  <si>
    <t>d9857f4a-7f31-44e1-8cce-aa174ecb03fc</t>
  </si>
  <si>
    <t>Health Resort east wing room 314 key</t>
  </si>
  <si>
    <t>E314 San</t>
  </si>
  <si>
    <t>https://tarkov-market.com/item/East_wing_room_314_key</t>
  </si>
  <si>
    <t>https://escapefromtarkov.fandom.com/wiki/Health_Resort_east_wing_room_314_key</t>
  </si>
  <si>
    <t>5a0eed4386f77405112912aa</t>
  </si>
  <si>
    <t>672e30b3-4164-453a-9181-b51426cd5d02</t>
  </si>
  <si>
    <t>E313 San</t>
  </si>
  <si>
    <t>https://tarkov-market.com/item/East_wing_room_313_key</t>
  </si>
  <si>
    <t>https://escapefromtarkov.fandom.com/wiki/Health_Resort_east_wing_room_313_key</t>
  </si>
  <si>
    <t>5a0eecf686f7740350630097</t>
  </si>
  <si>
    <t>6058815a-1d5e-4a5c-8d81-ccc2e8ce94d6</t>
  </si>
  <si>
    <t>Health Resort east wing room 306 key</t>
  </si>
  <si>
    <t>E306 San</t>
  </si>
  <si>
    <t>https://tarkov-market.com/item/East_wing_room_306_key</t>
  </si>
  <si>
    <t>https://escapefromtarkov.fandom.com/wiki/Health_Resort_east_wing_room_306_key</t>
  </si>
  <si>
    <t>5a145d4786f7744cbb6f4a12</t>
  </si>
  <si>
    <t>3f3948b7-a471-4f77-829a-951b0e5667be</t>
  </si>
  <si>
    <t>E206 San</t>
  </si>
  <si>
    <t>https://tarkov-market.com/item/East_wing_room_206_key</t>
  </si>
  <si>
    <t>https://escapefromtarkov.fandom.com/wiki/Health_Resort_east_wing_room_206_key</t>
  </si>
  <si>
    <t>5a0ee4b586f7743698200d22</t>
  </si>
  <si>
    <t>a0a44753-d938-44e6-9000-cda70a6c4ae2</t>
  </si>
  <si>
    <t>Health Resort east wing room 205 key</t>
  </si>
  <si>
    <t>E205 San</t>
  </si>
  <si>
    <t>https://tarkov-market.com/item/East_wing_room_205_key</t>
  </si>
  <si>
    <t>https://escapefromtarkov.fandom.com/wiki/Health_Resort_east_wing_room_205_key</t>
  </si>
  <si>
    <t>5a144bdb86f7741d374bbde0</t>
  </si>
  <si>
    <t>3af6a5cb-c84d-401a-8e57-e7df43524400</t>
  </si>
  <si>
    <t>E107 San</t>
  </si>
  <si>
    <t>https://tarkov-market.com/item/Office_107_East_wing_key</t>
  </si>
  <si>
    <t>https://escapefromtarkov.fandom.com/wiki/Health_Resort_east_wing_office_room_107_key</t>
  </si>
  <si>
    <t>5a0ea64786f7741707720468</t>
  </si>
  <si>
    <t>ad6812c4-6d00-409f-9101-d6aed2a61976</t>
  </si>
  <si>
    <t>E308 San</t>
  </si>
  <si>
    <t>https://tarkov-market.com/item/East_wing_room_308_key</t>
  </si>
  <si>
    <t>https://escapefromtarkov.fandom.com/wiki/Health_Resort_east_wing_room_308_key</t>
  </si>
  <si>
    <t>5a145d7b86f7744cbb6f4a13</t>
  </si>
  <si>
    <t>10d1f8d1-05e2-4b2d-b2c4-5d85e8bf59d8</t>
  </si>
  <si>
    <t>Health Resort west wing room 306 key</t>
  </si>
  <si>
    <t>W306 San</t>
  </si>
  <si>
    <t>https://tarkov-market.com/item/West_wing_room_306_key</t>
  </si>
  <si>
    <t>https://escapefromtarkov.fandom.com/wiki/Health_Resort_west_wing_room_306_key</t>
  </si>
  <si>
    <t>5a13f46386f7741dd7384b04</t>
  </si>
  <si>
    <t>c74f6dea-b77b-4a3a-9ebe-342c7cac3f9c</t>
  </si>
  <si>
    <t>Health Resort west wing room 301 key</t>
  </si>
  <si>
    <t>W301 San</t>
  </si>
  <si>
    <t>https://tarkov-market.com/item/West_wing_room_301_key</t>
  </si>
  <si>
    <t>https://escapefromtarkov.gamepedia.com/Health_Resort_west_wing_room_301_key</t>
  </si>
  <si>
    <t>5a13ef7e86f7741290491063</t>
  </si>
  <si>
    <t>d91fb710-f131-4716-a0fe-5ef8302a61d6</t>
  </si>
  <si>
    <t>Health Resort west wing room 222 key</t>
  </si>
  <si>
    <t>W222 San</t>
  </si>
  <si>
    <t>https://tarkov-market.com/item/West_wing_room_222_key</t>
  </si>
  <si>
    <t>https://escapefromtarkov.fandom.com/wiki/Health_Resort_west_wing_room_222_key</t>
  </si>
  <si>
    <t>5a1452ee86f7746f33111763</t>
  </si>
  <si>
    <t>36a90266-7423-451c-8dbb-764efa0790f3</t>
  </si>
  <si>
    <t>W221 San</t>
  </si>
  <si>
    <t>https://tarkov-market.com/item/West_wing_room_221_key</t>
  </si>
  <si>
    <t>https://escapefromtarkov.fandom.com/wiki/Health_Resort_west_wing_room_221_key</t>
  </si>
  <si>
    <t>5a0ee37f86f774023657a86f</t>
  </si>
  <si>
    <t>41fc64dc-c2a5-460d-a7c4-60f929776b12</t>
  </si>
  <si>
    <t>Health Resort west wing room 220 key</t>
  </si>
  <si>
    <t>W220 San</t>
  </si>
  <si>
    <t>https://tarkov-market.com/item/West_wing_room_220_key</t>
  </si>
  <si>
    <t>https://escapefromtarkov.fandom.com/wiki/Health_Resort_west_wing_room_220_key</t>
  </si>
  <si>
    <t>5a0ee34586f774023b6ee092</t>
  </si>
  <si>
    <t>83b1e027-9ab8-493b-aad2-6df4b1dc531d</t>
  </si>
  <si>
    <t>RB-MP12 key</t>
  </si>
  <si>
    <t>RB-MP12</t>
  </si>
  <si>
    <t>https://tarkov-market.com/item/RB-MP12_key</t>
  </si>
  <si>
    <t>https://escapefromtarkov.gamepedia.com/RB-MP12_key</t>
  </si>
  <si>
    <t>5d80c95986f77440351beef3</t>
  </si>
  <si>
    <t>7279cd72-723c-45f7-84b0-70ac524672cc</t>
  </si>
  <si>
    <t>RB-AK key</t>
  </si>
  <si>
    <t>RB-AK</t>
  </si>
  <si>
    <t>https://tarkov-market.com/item/RB-AK_key</t>
  </si>
  <si>
    <t>https://escapefromtarkov.gamepedia.com/RB-AK_key</t>
  </si>
  <si>
    <t>5d80c78786f774403a401e3e</t>
  </si>
  <si>
    <t>ffaea168-4de8-4d05-a2df-bd5c8555f824</t>
  </si>
  <si>
    <t>Machinery</t>
  </si>
  <si>
    <t>https://tarkov-market.com/item/Machinery_key</t>
  </si>
  <si>
    <t>https://escapefromtarkov.gamepedia.com/Machinery_key</t>
  </si>
  <si>
    <t>5937ee6486f77408994ba448</t>
  </si>
  <si>
    <t>5b0173d4-7a29-4c0c-a30e-bc7611553db6</t>
  </si>
  <si>
    <t>RB-ORB2</t>
  </si>
  <si>
    <t>https://tarkov-market.com/item/RB-ORB2_key</t>
  </si>
  <si>
    <t>https://escapefromtarkov.gamepedia.com/RB-ORB2_key</t>
  </si>
  <si>
    <t>5d80ccdd86f77474f7575e02</t>
  </si>
  <si>
    <t>9580b4ee-a292-43bd-923f-a62bab5cb51c</t>
  </si>
  <si>
    <t>Goshan cash register key</t>
  </si>
  <si>
    <t>Goshan reg.</t>
  </si>
  <si>
    <t>https://tarkov-market.com/item/Key_to_Goshan_cash_register</t>
  </si>
  <si>
    <t>https://escapefromtarkov.fandom.com/wiki/Goshan_cash_register_key</t>
  </si>
  <si>
    <t>5ad7247386f7747487619dc3</t>
  </si>
  <si>
    <t>aa894472-d9e5-4799-979e-abe56c2541ae</t>
  </si>
  <si>
    <t>RB-PSV1 key</t>
  </si>
  <si>
    <t>RB-PSV1</t>
  </si>
  <si>
    <t>https://tarkov-market.com/item/RB-PS81_key</t>
  </si>
  <si>
    <t>https://escapefromtarkov.fandom.com/wiki/RB-PSV1_key</t>
  </si>
  <si>
    <t>5d80cb5686f77440545d1286</t>
  </si>
  <si>
    <t>b188405e-1fd3-4213-8a46-64aa6b654e38</t>
  </si>
  <si>
    <t>Health Resort east wing room 216 key</t>
  </si>
  <si>
    <t>E216 San</t>
  </si>
  <si>
    <t>https://tarkov-market.com/item/East_wing_room_216_key</t>
  </si>
  <si>
    <t>https://escapefromtarkov.fandom.com/wiki/Health_Resort_east_wing_room_216_key</t>
  </si>
  <si>
    <t>5a0ee76686f7743698200d5c</t>
  </si>
  <si>
    <t>794ee196-42a8-486d-a5e1-0dfebc0c7e36</t>
  </si>
  <si>
    <t>RB-RS key</t>
  </si>
  <si>
    <t>RB-RS</t>
  </si>
  <si>
    <t>https://tarkov-market.com/item/RB-RS_key</t>
  </si>
  <si>
    <t>https://escapefromtarkov.gamepedia.com/RB-RS_key</t>
  </si>
  <si>
    <t>5da46e3886f774653b7a83fe</t>
  </si>
  <si>
    <t>7fa340a5-abbc-4b73-802d-caaad0a25795</t>
  </si>
  <si>
    <t>RB-TB key</t>
  </si>
  <si>
    <t>RB-TB</t>
  </si>
  <si>
    <t>https://tarkov-market.com/item/RB-TB_key</t>
  </si>
  <si>
    <t>https://escapefromtarkov.gamepedia.com/RB-TB_key</t>
  </si>
  <si>
    <t>5d80c6fc86f774403a401e3c</t>
  </si>
  <si>
    <t>ad3238f4-ba76-48a4-adc3-3d3eb8cfcfd0</t>
  </si>
  <si>
    <t>Unknown</t>
  </si>
  <si>
    <t>https://tarkov-market.com/item/Unknown_key</t>
  </si>
  <si>
    <t>https://escapefromtarkov.gamepedia.com/Unknown_key</t>
  </si>
  <si>
    <t>593962ca86f774068014d9af</t>
  </si>
  <si>
    <t>0fa34328-b4a7-49d6-8254-8c14ba1642d3</t>
  </si>
  <si>
    <t>RB-OP key</t>
  </si>
  <si>
    <t>RB-OP</t>
  </si>
  <si>
    <t>https://tarkov-market.com/item/RB-OP_key</t>
  </si>
  <si>
    <t>https://escapefromtarkov.gamepedia.com/RB-OP_key</t>
  </si>
  <si>
    <t>5d80c8f586f77440373c4ed0</t>
  </si>
  <si>
    <t>d4dfa1fb-32b5-4a44-89a9-2cc5a5b2c3f1</t>
  </si>
  <si>
    <t>Health Resort east wing room 328 key</t>
  </si>
  <si>
    <t>E328 San</t>
  </si>
  <si>
    <t>https://tarkov-market.com/item/East_wing_room_328_key</t>
  </si>
  <si>
    <t>https://escapefromtarkov.fandom.com/wiki/Health_Resort_east_wing_room_328_key</t>
  </si>
  <si>
    <t>5a0eee1486f77402aa773226</t>
  </si>
  <si>
    <t>14ad3253-2234-455f-ab6c-9543aa1953ab</t>
  </si>
  <si>
    <t>RB-GN key</t>
  </si>
  <si>
    <t>RB-GN</t>
  </si>
  <si>
    <t>https://tarkov-market.com/item/RB-GN_key</t>
  </si>
  <si>
    <t>https://escapefromtarkov.gamepedia.com/RB-GN_key</t>
  </si>
  <si>
    <t>5d8e3ecc86f774414c78d05e</t>
  </si>
  <si>
    <t>f21ffe76-2412-4e00-b0d8-c79901c4d510</t>
  </si>
  <si>
    <t>Health Resort west wing room 216 key</t>
  </si>
  <si>
    <t>W216 San</t>
  </si>
  <si>
    <t>https://tarkov-market.com/item/West_wing_room_216_key</t>
  </si>
  <si>
    <t>https://escapefromtarkov.fandom.com/wiki/Health_Resort_west_wing_room_216_key</t>
  </si>
  <si>
    <t>5a0ee30786f774023b6ee08f</t>
  </si>
  <si>
    <t>02d66dd2-252d-4f70-8ad8-53afb7cfa1aa</t>
  </si>
  <si>
    <t>RB-ORB1 key</t>
  </si>
  <si>
    <t>RB-ORB1</t>
  </si>
  <si>
    <t>https://tarkov-market.com/item/RB-ORB1_key</t>
  </si>
  <si>
    <t>https://escapefromtarkov.gamepedia.com/RB-ORB1_key</t>
  </si>
  <si>
    <t>5d80ccac86f77470841ff452</t>
  </si>
  <si>
    <t>c3fac5ca-00e6-47a0-8789-4baa12135c25</t>
  </si>
  <si>
    <t>Dorm mrk.</t>
  </si>
  <si>
    <t>https://tarkov-market.com/item/Marked_key</t>
  </si>
  <si>
    <t>https://escapefromtarkov.fandom.com/wiki/Dorm_room_314_marked_key</t>
  </si>
  <si>
    <t>5780cf7f2459777de4559322</t>
  </si>
  <si>
    <t>d7c4334d-588e-4817-bd79-91b669cba8cb</t>
  </si>
  <si>
    <t>Health Resort east wing room 222 key</t>
  </si>
  <si>
    <t>E222 San</t>
  </si>
  <si>
    <t>https://tarkov-market.com/item/East_wing_room_222_key</t>
  </si>
  <si>
    <t>https://escapefromtarkov.fandom.com/wiki/Health_Resort_east_wing_room_222_key</t>
  </si>
  <si>
    <t>5a13f24186f77410e57c5626</t>
  </si>
  <si>
    <t>c27d4382-2b48-4656-b6a3-88b7c196e1ef</t>
  </si>
  <si>
    <t>TerraGroup Labs arsenal storage room key</t>
  </si>
  <si>
    <t>TGL ASR</t>
  </si>
  <si>
    <t>https://tarkov-market.com/item/Lab._key._Arsenal_storage_room</t>
  </si>
  <si>
    <t>5c1f79a086f7746ed066fb8f</t>
  </si>
  <si>
    <t>f5292a27-69a6-40d2-9f3f-9cc5358f3657</t>
  </si>
  <si>
    <t>RB-PSV2 key</t>
  </si>
  <si>
    <t>RB-PSV2</t>
  </si>
  <si>
    <t>https://tarkov-market.com/item/RB-PS82_key</t>
  </si>
  <si>
    <t>https://escapefromtarkov.fandom.com/wiki/RB-PSV2_key</t>
  </si>
  <si>
    <t>5d95d6be86f77424444eb3a7</t>
  </si>
  <si>
    <t>9c161cad-8de6-45e1-b246-0637f98434d1</t>
  </si>
  <si>
    <t>Health Resort management office safe key</t>
  </si>
  <si>
    <t>Safe</t>
  </si>
  <si>
    <t>https://tarkov-market.com/item/Health_resort_management_office_safe_key</t>
  </si>
  <si>
    <t>https://escapefromtarkov.fandom.com/wiki/Health_Resort_management_office_safe_key</t>
  </si>
  <si>
    <t>5a0f08bc86f77478f33b84c2</t>
  </si>
  <si>
    <t>599461a9-784f-4f4b-9320-a659acd50608</t>
  </si>
  <si>
    <t>Shturman's stash key</t>
  </si>
  <si>
    <t>SSK</t>
  </si>
  <si>
    <t>https://tarkov-market.com/item/Shturman_key</t>
  </si>
  <si>
    <t>https://escapefromtarkov.fandom.com/wiki/Shturman%27s_stash_key</t>
  </si>
  <si>
    <t>5d08d21286f774736e7c94c3</t>
  </si>
  <si>
    <t>Woods</t>
  </si>
  <si>
    <t>d1dc3d20-d7de-4492-a840-018b1202a995</t>
  </si>
  <si>
    <t>TerraGroup Labs weapon testing area key</t>
  </si>
  <si>
    <t>TGL WT</t>
  </si>
  <si>
    <t>https://tarkov-market.com/item/Lab._key._Testing_area_(weap.)</t>
  </si>
  <si>
    <t>5c1e2d1f86f77431e9280bee</t>
  </si>
  <si>
    <t>32a22599-3bea-4530-80c6-bfac5787f43a</t>
  </si>
  <si>
    <t>Dorm 203</t>
  </si>
  <si>
    <t>https://tarkov-market.com/item/Dorm_room_203_Key</t>
  </si>
  <si>
    <t>https://escapefromtarkov.fandom.com/wiki/Dorm_room_203_key</t>
  </si>
  <si>
    <t>5938504186f7740991483f30</t>
  </si>
  <si>
    <t>9eee88a0-4484-46ec-91be-8c400d45084d</t>
  </si>
  <si>
    <t>Dorm 303</t>
  </si>
  <si>
    <t>https://tarkov-market.com/item/Dorm_room_303_Key</t>
  </si>
  <si>
    <t>https://escapefromtarkov.fandom.com/wiki/Dorm_room_303_key</t>
  </si>
  <si>
    <t>593aa4be86f77457f56379f8</t>
  </si>
  <si>
    <t>ad360ab8-7eae-4dfc-b87c-709cf44be2e8</t>
  </si>
  <si>
    <t>Health Resort west wing room 218 key</t>
  </si>
  <si>
    <t>W218 San</t>
  </si>
  <si>
    <t>https://tarkov-market.com/item/West_wing_room_218_key</t>
  </si>
  <si>
    <t>https://escapefromtarkov.fandom.com/wiki/Health_Resort_west_wing_room_218_key</t>
  </si>
  <si>
    <t>5a13eebd86f7746fd639aa93</t>
  </si>
  <si>
    <t>4f615ebf-4384-4c76-94d6-1a6b808981bb</t>
  </si>
  <si>
    <t>Checkpoint</t>
  </si>
  <si>
    <t>https://tarkov-market.com/item/Military_base_checkpoint_key</t>
  </si>
  <si>
    <t>https://escapefromtarkov.fandom.com/wiki/Military_checkpoint_key</t>
  </si>
  <si>
    <t>5913915886f774123603c392</t>
  </si>
  <si>
    <t>ba364823-20f7-4c2b-84b7-2f6b0521ca55</t>
  </si>
  <si>
    <t>Director's</t>
  </si>
  <si>
    <t>https://tarkov-market.com/item/Customs_office_key</t>
  </si>
  <si>
    <t>https://escapefromtarkov.fandom.com/wiki/Tarcone_Director%27s_office_key</t>
  </si>
  <si>
    <t>5780d0532459777a5108b9a2</t>
  </si>
  <si>
    <t>fdc6a458-6695-41a5-a837-76a6b6b27ab0</t>
  </si>
  <si>
    <t>Bunkhouse</t>
  </si>
  <si>
    <t>https://tarkov-market.com/item/Portable_cabin_key_of_customs_Factory_zone</t>
  </si>
  <si>
    <t>https://escapefromtarkov.fandom.com/wiki/Portable_bunkhouse_key</t>
  </si>
  <si>
    <t>5938144586f77473c2087145</t>
  </si>
  <si>
    <t>69bb219a-82d3-4ace-a482-94694599d473</t>
  </si>
  <si>
    <t>Cabin</t>
  </si>
  <si>
    <t>https://tarkov-market.com/item/Trailer_park_cabin_key</t>
  </si>
  <si>
    <t>https://escapefromtarkov.fandom.com/wiki/Trailer_park_portable_cabin_key</t>
  </si>
  <si>
    <t>5913611c86f77479e0084092</t>
  </si>
  <si>
    <t>591b353f-4dc4-4fe4-a28d-a2ce7fa33250</t>
  </si>
  <si>
    <t>RB-AO key</t>
  </si>
  <si>
    <t>RB-AO</t>
  </si>
  <si>
    <t>https://tarkov-market.com/item/RB-AO_key</t>
  </si>
  <si>
    <t>https://escapefromtarkov.gamepedia.com/RB-AO_key</t>
  </si>
  <si>
    <t>5d80c66d86f774405611c7d6</t>
  </si>
  <si>
    <t>43220c45-100c-44fb-a262-980735f2f9ee</t>
  </si>
  <si>
    <t>San util.</t>
  </si>
  <si>
    <t>https://tarkov-market.com/item/Health_resort_utility_room_key</t>
  </si>
  <si>
    <t>https://escapefromtarkov.fandom.com/wiki/Health_Resort_universal_utility_room_key</t>
  </si>
  <si>
    <t>5a0ea79b86f7741d4a35298e</t>
  </si>
  <si>
    <t>1ef2585d-76d7-4974-8804-1aecdb563212</t>
  </si>
  <si>
    <t>Health Resort west wing office room 104 key</t>
  </si>
  <si>
    <t>W104 San</t>
  </si>
  <si>
    <t>https://tarkov-market.com/item/Office_104_West_wing_key</t>
  </si>
  <si>
    <t>https://escapefromtarkov.fandom.com/wiki/Health_Resort_west_wing_office_room_104_key</t>
  </si>
  <si>
    <t>5a0dc45586f7742f6b0b73e3</t>
  </si>
  <si>
    <t>122a1a58-b7b2-4c8c-a2ee-bfeaeebf4316</t>
  </si>
  <si>
    <t>TerraGroup Labs manager's office room key</t>
  </si>
  <si>
    <t>TGL MO</t>
  </si>
  <si>
    <t>https://tarkov-market.com/item/Lab._key._Manager_office</t>
  </si>
  <si>
    <t>5c1e2a1e86f77431ea0ea84c</t>
  </si>
  <si>
    <t>8530af95-9e03-41ee-a8ee-1e2799daf115</t>
  </si>
  <si>
    <t>W112 San</t>
  </si>
  <si>
    <t>https://tarkov-market.com/item/Office_112_West_wing_key</t>
  </si>
  <si>
    <t>https://escapefromtarkov.fandom.com/wiki/Health_Resort_west_wing_office_room_112_key</t>
  </si>
  <si>
    <t>5a0dc95c86f77452440fc675</t>
  </si>
  <si>
    <t>ea881417-c0de-4d57-941f-bfdff1a2f307</t>
  </si>
  <si>
    <t>GDesk</t>
  </si>
  <si>
    <t>https://tarkov-market.com/item/Dorm_guard_desk_key</t>
  </si>
  <si>
    <t>https://escapefromtarkov.gamepedia.com/Dorm_guard_desk_key</t>
  </si>
  <si>
    <t>59136a4486f774447a1ed172</t>
  </si>
  <si>
    <t>51349588-f862-4b9b-bed1-ba0b055ce310</t>
  </si>
  <si>
    <t>Dorm 214</t>
  </si>
  <si>
    <t>https://tarkov-market.com/item/Dorm_room_214_Key</t>
  </si>
  <si>
    <t>https://escapefromtarkov.fandom.com/wiki/Dorm_room_214_key</t>
  </si>
  <si>
    <t>5780cf942459777df90dcb72</t>
  </si>
  <si>
    <t>a840d9f9-0469-4ccf-b602-1af4d8e3212e</t>
  </si>
  <si>
    <t>Dorm 114</t>
  </si>
  <si>
    <t>https://tarkov-market.com/item/Dorm_room_114_Key</t>
  </si>
  <si>
    <t>https://escapefromtarkov.fandom.com/wiki/Dorm_room_114_key</t>
  </si>
  <si>
    <t>59387a4986f77401cc236e62</t>
  </si>
  <si>
    <t>5d1314ef-26f8-4d43-a5b6-ab8894771f2c</t>
  </si>
  <si>
    <t>Dorm 220</t>
  </si>
  <si>
    <t>https://tarkov-market.com/item/Dorm_room_220_Key</t>
  </si>
  <si>
    <t>https://escapefromtarkov.fandom.com/wiki/Dorm_room_220_key</t>
  </si>
  <si>
    <t>5780cfa52459777dfb276eb1</t>
  </si>
  <si>
    <t>2fe40ae1-e0e5-4efa-adb4-1bb215979483</t>
  </si>
  <si>
    <t>Dorm 104</t>
  </si>
  <si>
    <t>https://tarkov-market.com/item/Dorm_room_104_Key</t>
  </si>
  <si>
    <t>https://escapefromtarkov.fandom.com/wiki/Dorm_room_104_key</t>
  </si>
  <si>
    <t>591383f186f7744a4c5edcf3</t>
  </si>
  <si>
    <t>c57a2ce7-a92f-48a5-9734-913c602d372e</t>
  </si>
  <si>
    <t>Dorm 206</t>
  </si>
  <si>
    <t>https://tarkov-market.com/item/Dorm_room_206_Key</t>
  </si>
  <si>
    <t>https://escapefromtarkov.fandom.com/wiki/Dorm_room_206_key</t>
  </si>
  <si>
    <t>5938603e86f77435642354f4</t>
  </si>
  <si>
    <t>8eb40cbc-89ce-4f3e-a348-3970c5763ead</t>
  </si>
  <si>
    <t>NIXXOR</t>
  </si>
  <si>
    <t>https://tarkov-market.com/item/NIXXOR_lens</t>
  </si>
  <si>
    <t>https://escapefromtarkov.gamepedia.com/NIXXOR_lens</t>
  </si>
  <si>
    <t>5d1b2ffd86f77425243e8d17</t>
  </si>
  <si>
    <t>d51aa682-63ad-437f-97d2-e3323340ad2e</t>
  </si>
  <si>
    <t>MScissors</t>
  </si>
  <si>
    <t>https://tarkov-market.com/item/Metal_cutting_scissors</t>
  </si>
  <si>
    <t>https://escapefromtarkov.gamepedia.com/Metal_cutting_scissors</t>
  </si>
  <si>
    <t>5d40419286f774318526545f</t>
  </si>
  <si>
    <t>f6ec24a8-e756-4985-a1d6-f1e648165994</t>
  </si>
  <si>
    <t>Prokill</t>
  </si>
  <si>
    <t>https://tarkov-market.com/item/Chain_with_Prokill_medallion</t>
  </si>
  <si>
    <t>https://escapefromtarkov.gamepedia.com/Chain_with_Prokill_medallion</t>
  </si>
  <si>
    <t>5c1267ee86f77416ec610f72</t>
  </si>
  <si>
    <t>9eb79bfc-c990-4fde-9126-74ab52da61c2</t>
  </si>
  <si>
    <t>Tetriz</t>
  </si>
  <si>
    <t>https://tarkov-market.com/item/Tetriz_portable_game</t>
  </si>
  <si>
    <t>https://escapefromtarkov.fandom.com/wiki/Tetriz_portable_game_console</t>
  </si>
  <si>
    <t>5c12620d86f7743f8b198b72</t>
  </si>
  <si>
    <t>8588efb4-b38e-43e9-8c55-7d6f5b8e2735</t>
  </si>
  <si>
    <t>BeardOil</t>
  </si>
  <si>
    <t>https://tarkov-market.com/item/Deadlyslob's_beard_oil</t>
  </si>
  <si>
    <t>https://escapefromtarkov.gamepedia.com/Deadlyslob%27s_beard_oil</t>
  </si>
  <si>
    <t>5bc9b9ecd4351e3bac122519</t>
  </si>
  <si>
    <t>60f2a281-8a39-4b17-a37a-84d80abaf734</t>
  </si>
  <si>
    <t>Roler</t>
  </si>
  <si>
    <t>https://tarkov-market.com/item/Roler_submariner_gold_wrist_watch</t>
  </si>
  <si>
    <t>https://escapefromtarkov.fandom.com/wiki/Roler_Submariner_gold_wrist_watch</t>
  </si>
  <si>
    <t>59faf7ca86f7740dbe19f6c2</t>
  </si>
  <si>
    <t>8b1e494b-21b1-4386-b6d1-6f75d4025c41</t>
  </si>
  <si>
    <t>42nd</t>
  </si>
  <si>
    <t>https://tarkov-market.com/item/42nd_Signature_Blend_English_Tea</t>
  </si>
  <si>
    <t>5bc9be8fd4351e00334cae6e</t>
  </si>
  <si>
    <t>8442dd79-d8a3-4fd9-b575-51087a348b40</t>
  </si>
  <si>
    <t>https://tarkov-market.com/item/Powerbank</t>
  </si>
  <si>
    <t>https://escapefromtarkov.gamepedia.com/Powerbank</t>
  </si>
  <si>
    <t>5af0561e86f7745f5f3ad6ac</t>
  </si>
  <si>
    <t>6d59aee8-84cc-4c8d-8aa3-df18f68fa513</t>
  </si>
  <si>
    <t>Ophthalmoscope</t>
  </si>
  <si>
    <t>OScope</t>
  </si>
  <si>
    <t>https://tarkov-market.com/item/Ophthalmoscope</t>
  </si>
  <si>
    <t>https://escapefromtarkov.gamepedia.com/Ophthalmoscope</t>
  </si>
  <si>
    <t>5af0534a86f7743b6f354284</t>
  </si>
  <si>
    <t>0850ec42-4a23-4b32-a87c-2f706fd289a4</t>
  </si>
  <si>
    <t>DFuel</t>
  </si>
  <si>
    <t>https://tarkov-market.com/item/Dry_fuel</t>
  </si>
  <si>
    <t>https://escapefromtarkov.gamepedia.com/Dry_fuel</t>
  </si>
  <si>
    <t>590a373286f774287540368b</t>
  </si>
  <si>
    <t>bd0d4464-06a3-4485-9dfd-3731e3b4de76</t>
  </si>
  <si>
    <t>Alkali</t>
  </si>
  <si>
    <t>https://tarkov-market.com/item/Heat-exchange_alkali_surface_washer</t>
  </si>
  <si>
    <t>https://escapefromtarkov.fandom.com/wiki/Alkaline_cleaner_for_heat_exchangers</t>
  </si>
  <si>
    <t>59faf98186f774067b6be103</t>
  </si>
  <si>
    <t>440cc522-a5dd-4fd6-8aba-e59354e98ad9</t>
  </si>
  <si>
    <t>Propane</t>
  </si>
  <si>
    <t>https://tarkov-market.com/item/5L_propane_tank</t>
  </si>
  <si>
    <t>59fafb5d86f774067a6f2084</t>
  </si>
  <si>
    <t>c73ab957-7754-480b-b6bb-9ee3baa8d932</t>
  </si>
  <si>
    <t>Bloodset</t>
  </si>
  <si>
    <t>https://tarkov-market.com/item/Medical_bloodset</t>
  </si>
  <si>
    <t>https://escapefromtarkov.gamepedia.com/Medical_bloodset</t>
  </si>
  <si>
    <t>5b4335ba86f7744d2837a264</t>
  </si>
  <si>
    <t>7ad8c16e-42bc-4f2d-9cb7-7f61bb586ddd</t>
  </si>
  <si>
    <t>Shus</t>
  </si>
  <si>
    <t>https://tarkov-market.com/item/Shustrilo_sealing_foam</t>
  </si>
  <si>
    <t>https://escapefromtarkov.gamepedia.com/Shustrilo_sealing_foam</t>
  </si>
  <si>
    <t>590c35a486f774273531c822</t>
  </si>
  <si>
    <t>6038fd0e-cb60-4595-8ede-6bea1263cf80</t>
  </si>
  <si>
    <t>Clin</t>
  </si>
  <si>
    <t>https://tarkov-market.com/item/Clin_wiper</t>
  </si>
  <si>
    <t>https://escapefromtarkov.fandom.com/wiki/Clin_window_cleaner</t>
  </si>
  <si>
    <t>59e358a886f7741776641ac3</t>
  </si>
  <si>
    <t>76db20b5-3300-4754-b10b-426b78f47e71</t>
  </si>
  <si>
    <t>https://tarkov-market.com/item/Magnet</t>
  </si>
  <si>
    <t>https://escapefromtarkov.gamepedia.com/Magnet</t>
  </si>
  <si>
    <t>590a391c86f774385a33c404</t>
  </si>
  <si>
    <t>512394c7-b133-4662-b68b-5271d30ed267</t>
  </si>
  <si>
    <t>https://tarkov-market.com/item/Soap</t>
  </si>
  <si>
    <t>https://escapefromtarkov.gamepedia.com/Soap</t>
  </si>
  <si>
    <t>5c13cd2486f774072c757944</t>
  </si>
  <si>
    <t>29c327c0-3df9-4d6e-8fc9-6733a407033c</t>
  </si>
  <si>
    <t>GoldChain</t>
  </si>
  <si>
    <t>https://tarkov-market.com/item/Golden_neck_chain</t>
  </si>
  <si>
    <t>https://escapefromtarkov.gamepedia.com/Golden_neck_chain</t>
  </si>
  <si>
    <t>5734758f24597738025ee253</t>
  </si>
  <si>
    <t>1586a968-a72f-406f-9759-ec08ca583b1e</t>
  </si>
  <si>
    <t>https://tarkov-market.com/item/Chainlet</t>
  </si>
  <si>
    <t>https://escapefromtarkov.gamepedia.com/Chainlet</t>
  </si>
  <si>
    <t>573474f924597738002c6174</t>
  </si>
  <si>
    <t>c11a03d3-2a98-4d19-a46b-363c30b427c2</t>
  </si>
  <si>
    <t>Badge</t>
  </si>
  <si>
    <t>https://tarkov-market.com/item/Silver_Badge</t>
  </si>
  <si>
    <t>https://escapefromtarkov.gamepedia.com/Silver_Badge</t>
  </si>
  <si>
    <t>5bc9bdb8d4351e003562b8a1</t>
  </si>
  <si>
    <t>db32e698-23f7-4835-a62c-2eacdb0b84cb</t>
  </si>
  <si>
    <t>https://tarkov-market.com/item/Pliers</t>
  </si>
  <si>
    <t>https://escapefromtarkov.gamepedia.com/Pliers</t>
  </si>
  <si>
    <t>590c2b4386f77425357b6123</t>
  </si>
  <si>
    <t>1cf15b65-2a21-4d20-a635-23d210d9afa0</t>
  </si>
  <si>
    <t>https://tarkov-market.com/item/Wrench</t>
  </si>
  <si>
    <t>https://escapefromtarkov.gamepedia.com/Wrench</t>
  </si>
  <si>
    <t>590c311186f77424d1667482</t>
  </si>
  <si>
    <t>b14fb74e-f7f2-44c4-83a4-5a1ee930c68a</t>
  </si>
  <si>
    <t>Scdr.</t>
  </si>
  <si>
    <t>https://tarkov-market.com/item/Screwdriver</t>
  </si>
  <si>
    <t>https://escapefromtarkov.gamepedia.com/Screwdriver</t>
  </si>
  <si>
    <t>590c2d8786f774245b1f03f3</t>
  </si>
  <si>
    <t>601db28c-cda6-47ce-947e-f528aa9dfc20</t>
  </si>
  <si>
    <t>Paper</t>
  </si>
  <si>
    <t>https://tarkov-market.com/item/Printer_paper</t>
  </si>
  <si>
    <t>https://escapefromtarkov.gamepedia.com/Printer_paper</t>
  </si>
  <si>
    <t>577e1c9d2459773cd707c525</t>
  </si>
  <si>
    <t>7ed48264-c26c-4df0-8d52-67149d31a66c</t>
  </si>
  <si>
    <t>T-Plug</t>
  </si>
  <si>
    <t>https://tarkov-market.com/item/T-Shaped_Plug</t>
  </si>
  <si>
    <t>https://escapefromtarkov.fandom.com/wiki/T-Shaped_plug</t>
  </si>
  <si>
    <t>57347cd0245977445a2d6ff1</t>
  </si>
  <si>
    <t>60873246-ec1e-4eba-9368-3de89673c69c</t>
  </si>
  <si>
    <t>USB-A</t>
  </si>
  <si>
    <t>https://tarkov-market.com/item/USB_Adapter</t>
  </si>
  <si>
    <t>https://escapefromtarkov.gamepedia.com/USB_Adapter</t>
  </si>
  <si>
    <t>5909e99886f7740c983b9984</t>
  </si>
  <si>
    <t>460e26b9-7cc1-414a-88d3-a89d9702713e</t>
  </si>
  <si>
    <t>https://tarkov-market.com/item/Toothpaste</t>
  </si>
  <si>
    <t>https://escapefromtarkov.gamepedia.com/Toothpaste</t>
  </si>
  <si>
    <t>57347c93245977448d35f6e3</t>
  </si>
  <si>
    <t>acad7790-99d4-475e-b7a5-9fd590e5bffd</t>
  </si>
  <si>
    <t>MTape</t>
  </si>
  <si>
    <t>https://tarkov-market.com/item/Construction_measuring_tape</t>
  </si>
  <si>
    <t>https://escapefromtarkov.gamepedia.com/Construction_measuring_tape</t>
  </si>
  <si>
    <t>590c2c9c86f774245b1f03f2</t>
  </si>
  <si>
    <t>782dd190-626e-4a1d-b5d9-7b09a721e13e</t>
  </si>
  <si>
    <t>https://tarkov-market.com/item/Duct_tape</t>
  </si>
  <si>
    <t>https://escapefromtarkov.gamepedia.com/Duct_tape</t>
  </si>
  <si>
    <t>57347c1124597737fb1379e3</t>
  </si>
  <si>
    <t>7f1f9e1c-d7d5-4fa0-b881-f552fedca979</t>
  </si>
  <si>
    <t>PCord</t>
  </si>
  <si>
    <t>https://tarkov-market.com/item/Powercord</t>
  </si>
  <si>
    <t>https://escapefromtarkov.fandom.com/wiki/Power_cord</t>
  </si>
  <si>
    <t>59e36c6f86f774176c10a2a7</t>
  </si>
  <si>
    <t>da5c4c5a-59b9-4dbd-a78b-d888d3c880c7</t>
  </si>
  <si>
    <t>https://tarkov-market.com/item/RAM</t>
  </si>
  <si>
    <t>https://escapefromtarkov.gamepedia.com/RAM</t>
  </si>
  <si>
    <t>57347baf24597738002c6178</t>
  </si>
  <si>
    <t>b2758a6d-e5ee-47af-acb8-9c1e2b150ee6</t>
  </si>
  <si>
    <t>https://tarkov-market.com/item/PC_CPU</t>
  </si>
  <si>
    <t>https://escapefromtarkov.gamepedia.com/PC_CPU</t>
  </si>
  <si>
    <t>573477e124597737dd42e191</t>
  </si>
  <si>
    <t>614ee70f-b6d9-4c62-b3f7-a0248ae589e8</t>
  </si>
  <si>
    <t>https://tarkov-market.com/item/CPU_Fan</t>
  </si>
  <si>
    <t>https://escapefromtarkov.gamepedia.com/CPU_Fan</t>
  </si>
  <si>
    <t>5734779624597737e04bf329</t>
  </si>
  <si>
    <t>734eb422-a419-42e5-ae8b-d510166647a5</t>
  </si>
  <si>
    <t>GPhone</t>
  </si>
  <si>
    <t>https://tarkov-market.com/item/Broken_GPhone</t>
  </si>
  <si>
    <t>https://escapefromtarkov.fandom.com/wiki/Broken_GPhone_smartphone</t>
  </si>
  <si>
    <t>56742c324bdc2d150f8b456d</t>
  </si>
  <si>
    <t>7c5884a3-0de6-4254-add6-4a74bae9f8ec</t>
  </si>
  <si>
    <t>UV Lamp</t>
  </si>
  <si>
    <t>https://tarkov-market.com/item/Ultraviolet_lamp</t>
  </si>
  <si>
    <t>https://escapefromtarkov.gamepedia.com/Ultraviolet_lamp</t>
  </si>
  <si>
    <t>590a3d9c86f774385926e510</t>
  </si>
  <si>
    <t>0d7144cd-9b75-4085-b0e1-42d0d11478dc</t>
  </si>
  <si>
    <t>D batt.</t>
  </si>
  <si>
    <t>https://tarkov-market.com/item/D_Size_Battery</t>
  </si>
  <si>
    <t>https://escapefromtarkov.fandom.com/wiki/D_Size_battery</t>
  </si>
  <si>
    <t>5672cb304bdc2dc2088b456a</t>
  </si>
  <si>
    <t>8e915201-e9b2-4d30-ac63-4225298efdc6</t>
  </si>
  <si>
    <t>AA batt.</t>
  </si>
  <si>
    <t>https://tarkov-market.com/item/AA_Battery</t>
  </si>
  <si>
    <t>https://escapefromtarkov.gamepedia.com/AA_Battery</t>
  </si>
  <si>
    <t>5672cb124bdc2d1a0f8b4568</t>
  </si>
  <si>
    <t>e7a85d68-562a-4d6f-b2aa-7810d9bbdbf7</t>
  </si>
  <si>
    <t>GPX</t>
  </si>
  <si>
    <t>https://tarkov-market.com/item/Broken_GPhone_X</t>
  </si>
  <si>
    <t>https://escapefromtarkov.fandom.com/wiki/Broken_GPhone_X_smartphone</t>
  </si>
  <si>
    <t>5c1265fc86f7743f896a21c2</t>
  </si>
  <si>
    <t>ca0355fb-4eb6-4c51-ab80-57dc3ccdf226</t>
  </si>
  <si>
    <t>https://tarkov-market.com/item/Capacitors</t>
  </si>
  <si>
    <t>https://escapefromtarkov.gamepedia.com/Capacitors</t>
  </si>
  <si>
    <t>5c06782b86f77426df5407d2</t>
  </si>
  <si>
    <t>8a9d698f-aa8a-450f-8737-70509185aa23</t>
  </si>
  <si>
    <t>GasAn</t>
  </si>
  <si>
    <t>https://tarkov-market.com/item/Gas_analyzer</t>
  </si>
  <si>
    <t>https://escapefromtarkov.gamepedia.com/Gas_analyzer</t>
  </si>
  <si>
    <t>590a3efd86f77437d351a25b</t>
  </si>
  <si>
    <t>39852813-fd75-4eb9-a4d6-d98e236b72fb</t>
  </si>
  <si>
    <t>WClock</t>
  </si>
  <si>
    <t>https://tarkov-market.com/item/Wooden_clock</t>
  </si>
  <si>
    <t>https://escapefromtarkov.gamepedia.com/Wooden_clock</t>
  </si>
  <si>
    <t>59e3647686f774176a362507</t>
  </si>
  <si>
    <t>23cd6ce1-4f19-4133-aa24-269f721ae76b</t>
  </si>
  <si>
    <t>Cat</t>
  </si>
  <si>
    <t>https://tarkov-market.com/item/Cat_figurine</t>
  </si>
  <si>
    <t>https://escapefromtarkov.gamepedia.com/Cat_figurine</t>
  </si>
  <si>
    <t>59e3658a86f7741776641ac4</t>
  </si>
  <si>
    <t>45791365-614a-4bdd-b0f7-de4328b6077a</t>
  </si>
  <si>
    <t>Strike</t>
  </si>
  <si>
    <t>https://tarkov-market.com/item/Strike_Cigarettes</t>
  </si>
  <si>
    <t>https://escapefromtarkov.gamepedia.com/Strike_Cigarettes</t>
  </si>
  <si>
    <t>5734770f24597738025ee254</t>
  </si>
  <si>
    <t>52a458dd-ebe8-40bd-9dd3-c8814fec8f2a</t>
  </si>
  <si>
    <t>ES Lamp</t>
  </si>
  <si>
    <t>https://tarkov-market.com/item/Energy-saving_lamp</t>
  </si>
  <si>
    <t>https://escapefromtarkov.gamepedia.com/Energy-saving_lamp</t>
  </si>
  <si>
    <t>590a3cd386f77436f20848cb</t>
  </si>
  <si>
    <t>4b1e2cda-bec2-4578-9ff1-1309481c6168</t>
  </si>
  <si>
    <t>Zibbo</t>
  </si>
  <si>
    <t>https://tarkov-market.com/item/Zibbo_lighter</t>
  </si>
  <si>
    <t>https://escapefromtarkov.gamepedia.com/Zibbo_lighter</t>
  </si>
  <si>
    <t>56742c2e4bdc2d95058b456d</t>
  </si>
  <si>
    <t>45bc4c86-cb1e-4e87-8b6e-f4abcb890cd4</t>
  </si>
  <si>
    <t>https://tarkov-market.com/item/Bolts</t>
  </si>
  <si>
    <t>https://escapefromtarkov.gamepedia.com/Bolts</t>
  </si>
  <si>
    <t>57347c5b245977448d35f6e1</t>
  </si>
  <si>
    <t>633a0cf4-dcc1-4d35-bd94-31f4caec38d9</t>
  </si>
  <si>
    <t>Nuts</t>
  </si>
  <si>
    <t>https://tarkov-market.com/item/Screw_nut</t>
  </si>
  <si>
    <t>https://escapefromtarkov.fandom.com/wiki/Screw_nuts</t>
  </si>
  <si>
    <t>57347c77245977448d35f6e2</t>
  </si>
  <si>
    <t>e0723cd1-8eb0-4b6a-8ed0-72e3997754c9</t>
  </si>
  <si>
    <t>Fuel</t>
  </si>
  <si>
    <t>https://tarkov-market.com/item/Expeditionary_fuel_tank</t>
  </si>
  <si>
    <t>https://escapefromtarkov.gamepedia.com/Expeditionary_fuel_tank</t>
  </si>
  <si>
    <t>5d1b371186f774253763a656</t>
  </si>
  <si>
    <t>f2d80ab6-47f0-424a-bb6f-4b8e5c742aec</t>
  </si>
  <si>
    <t>https://tarkov-market.com/item/Paracord</t>
  </si>
  <si>
    <t>https://escapefromtarkov.gamepedia.com/Paracord</t>
  </si>
  <si>
    <t>5c12688486f77426843c7d32</t>
  </si>
  <si>
    <t>84657dfa-33cf-4222-9ca6-6d04315f58c2</t>
  </si>
  <si>
    <t>Dogtag USEC</t>
  </si>
  <si>
    <t>USEC</t>
  </si>
  <si>
    <t>https://tarkov-market.com/item/Dogtag_USEC</t>
  </si>
  <si>
    <t>https://escapefromtarkov.gamepedia.com/Dogtag_USEC</t>
  </si>
  <si>
    <t>59f32c3b86f77472a31742f0</t>
  </si>
  <si>
    <t>d7102632-edbe-4c84-a7b1-dd85f4da06fb</t>
  </si>
  <si>
    <t>Dogtag BEAR</t>
  </si>
  <si>
    <t>BEAR</t>
  </si>
  <si>
    <t>https://tarkov-market.com/item/Dogtag_BEAR</t>
  </si>
  <si>
    <t>https://escapefromtarkov.gamepedia.com/Dogtag_BEAR</t>
  </si>
  <si>
    <t>59f32bb586f774757e1e8442</t>
  </si>
  <si>
    <t>21a8189b-6e32-4823-8de6-ae64aedac6a2</t>
  </si>
  <si>
    <t>Nails</t>
  </si>
  <si>
    <t>https://tarkov-market.com/item/A_pack_of_nails</t>
  </si>
  <si>
    <t>https://escapefromtarkov.fandom.com/wiki/Pack_of_nails</t>
  </si>
  <si>
    <t>590c31c586f774245e3141b2</t>
  </si>
  <si>
    <t>dbab964d-c699-49c3-9e26-7a65619e7fb6</t>
  </si>
  <si>
    <t>Kiba Arms inner grate door key</t>
  </si>
  <si>
    <t>KIBA inner</t>
  </si>
  <si>
    <t>https://tarkov-market.com/item/Key_to_KIBA_Outlet_grate_door</t>
  </si>
  <si>
    <t>5addaffe86f77470b455f900</t>
  </si>
  <si>
    <t>6fef3370-2d30-486d-9148-ad2abeb18aac</t>
  </si>
  <si>
    <t>NecrusPharm pharmacy key</t>
  </si>
  <si>
    <t>Pharmacy</t>
  </si>
  <si>
    <t>https://tarkov-market.com/item/Key_to_pharmacy</t>
  </si>
  <si>
    <t>https://escapefromtarkov.fandom.com/wiki/NecrusPharm_pharmacy_key</t>
  </si>
  <si>
    <t>5ad5d64486f774079b080af8</t>
  </si>
  <si>
    <t>c38a1c43-3ed6-4351-9fe7-09630df32972</t>
  </si>
  <si>
    <t>Power substation utility cabin key</t>
  </si>
  <si>
    <t>Power</t>
  </si>
  <si>
    <t>https://tarkov-market.com/item/Key_to_utility_room_of_power_substation</t>
  </si>
  <si>
    <t>5ad5d49886f77455f9731921</t>
  </si>
  <si>
    <t>079d145b-2659-4a7d-8a57-cfaa885ea509</t>
  </si>
  <si>
    <t>OLI util.</t>
  </si>
  <si>
    <t>https://tarkov-market.com/item/Key_to_utility_room_of_OLI_outlet</t>
  </si>
  <si>
    <t>https://escapefromtarkov.fandom.com/wiki/OLI_outlet_utility_room_key</t>
  </si>
  <si>
    <t>5ad5d20586f77449be26d877</t>
  </si>
  <si>
    <t>7f5afdbc-a2ba-4017-b380-7e09b8370d1f</t>
  </si>
  <si>
    <t>OLI office</t>
  </si>
  <si>
    <t>https://tarkov-market.com/item/Key_to_OLI_administrator_office</t>
  </si>
  <si>
    <t>https://escapefromtarkov.fandom.com/wiki/OLI_administration_office_key</t>
  </si>
  <si>
    <t>5ad5ccd186f774446d5706e9</t>
  </si>
  <si>
    <t>b937c496-afbf-490f-9cac-dad317659a87</t>
  </si>
  <si>
    <t>Health Resort east wing room 310 key</t>
  </si>
  <si>
    <t>E310 San</t>
  </si>
  <si>
    <t>https://tarkov-market.com/item/East_wing_room_310_key</t>
  </si>
  <si>
    <t>https://escapefromtarkov.fandom.com/wiki/Health_Resort_east_wing_room_310_key</t>
  </si>
  <si>
    <t>5a0eec9686f77402ac5c39f2</t>
  </si>
  <si>
    <t>5e87fdce-a5ed-4ded-bee2-a51cc6eb412b</t>
  </si>
  <si>
    <t>W325 San</t>
  </si>
  <si>
    <t>https://tarkov-market.com/item/West_wing_room_325_key</t>
  </si>
  <si>
    <t>https://escapefromtarkov.fandom.com/wiki/Health_Resort_west_wing_room_325_key</t>
  </si>
  <si>
    <t>5a0eebed86f77461230ddb3d</t>
  </si>
  <si>
    <t>ac933f86-7877-49a3-be5e-b8de8d4219f5</t>
  </si>
  <si>
    <t>Health Resort west wing room 303 key</t>
  </si>
  <si>
    <t>W303 San</t>
  </si>
  <si>
    <t>https://tarkov-market.com/item/West_wing_room_303_key</t>
  </si>
  <si>
    <t>https://escapefromtarkov.fandom.com/wiki/Health_Resort_west_wing_room_303_key</t>
  </si>
  <si>
    <t>5a0eeb1a86f774688b70aa5c</t>
  </si>
  <si>
    <t>480c2c28-1da8-480c-b936-42b1e9b4d739</t>
  </si>
  <si>
    <t>Maska-1SCh face shield (Killa)</t>
  </si>
  <si>
    <t>1SCh FS</t>
  </si>
  <si>
    <t>https://tarkov-market.com/item/Maska_1Sch_face_shield_(Killa)</t>
  </si>
  <si>
    <t>5c0e842486f77443a74d2976</t>
  </si>
  <si>
    <t>f84a1bfa-5fdc-4403-bf3e-ccec77f62195</t>
  </si>
  <si>
    <t>"Altyn" face shield</t>
  </si>
  <si>
    <t>Altyn FS</t>
  </si>
  <si>
    <t>https://tarkov-market.com/item/Altyn_face_shield</t>
  </si>
  <si>
    <t>5aa7e373e5b5b000137b76f0</t>
  </si>
  <si>
    <t>84524b40-b713-45fa-9bf2-f62033f49f33</t>
  </si>
  <si>
    <t>Kiver face shield</t>
  </si>
  <si>
    <t>Kiver FS</t>
  </si>
  <si>
    <t>https://tarkov-market.com/item/Kiver_face_shield</t>
  </si>
  <si>
    <t>https://escapefromtarkov.gamepedia.com/Kiver_face_shield</t>
  </si>
  <si>
    <t>5b46238386f7741a693bcf9c</t>
  </si>
  <si>
    <t>57d44fc6-ce7b-427c-9a74-9145343d5859</t>
  </si>
  <si>
    <t>https://tarkov-market.com/item/Nippers</t>
  </si>
  <si>
    <t>https://escapefromtarkov.gamepedia.com/Nippers</t>
  </si>
  <si>
    <t>5d40425986f7743185265461</t>
  </si>
  <si>
    <t>142cef39-23d4-458c-8a0d-1d1b735e674e</t>
  </si>
  <si>
    <t>Health Resort west wing room 309 key</t>
  </si>
  <si>
    <t>W309 San</t>
  </si>
  <si>
    <t>https://tarkov-market.com/item/West_wing_room_309_key</t>
  </si>
  <si>
    <t>https://escapefromtarkov.fandom.com/wiki/Health_Resort_west_wing_room_309_key</t>
  </si>
  <si>
    <t>5a0eeb8e86f77461257ed71a</t>
  </si>
  <si>
    <t>7cc86ff9-0b71-44b7-8a89-d9cec4aadb4b</t>
  </si>
  <si>
    <t>Meds</t>
  </si>
  <si>
    <t>Adrenaline</t>
  </si>
  <si>
    <t>https://tarkov-market.com/item/Adrenaline_injector</t>
  </si>
  <si>
    <t>https://escapefromtarkov.gamepedia.com/Adrenaline_injector</t>
  </si>
  <si>
    <t>5c10c8fd86f7743d7d706df3</t>
  </si>
  <si>
    <t>5be893d3-6c4a-4189-bce4-05b049afc48a</t>
  </si>
  <si>
    <t>SJ6</t>
  </si>
  <si>
    <t>https://tarkov-market.com/item/Combat_stimulant_injector_SJ6_TGLabs</t>
  </si>
  <si>
    <t>https://escapefromtarkov.fandom.com/wiki/SJ6_TGLabs_combat_stimulant_injector</t>
  </si>
  <si>
    <t>5c0e531d86f7747fa23f4d42</t>
  </si>
  <si>
    <t>cbc6cab1-ec61-49b2-8e3c-82eb4ce35f77</t>
  </si>
  <si>
    <t>CMS</t>
  </si>
  <si>
    <t>https://tarkov-market.com/item/CMS_kit</t>
  </si>
  <si>
    <t>5d02778e86f774203e7dedbe</t>
  </si>
  <si>
    <t>f24764fb-00b8-4cab-af32-29c134fcb1c0</t>
  </si>
  <si>
    <t>Golden Star balm</t>
  </si>
  <si>
    <t>GoldenStar</t>
  </si>
  <si>
    <t>https://tarkov-market.com/item/Golden_Star_Balm</t>
  </si>
  <si>
    <t>https://escapefromtarkov.fandom.com/wiki/Golden_Star_balm</t>
  </si>
  <si>
    <t>5751a89d24597722aa0e8db0</t>
  </si>
  <si>
    <t>4fa3994d-8255-4be7-a8b7-c80d141289fb</t>
  </si>
  <si>
    <t>Vaseline</t>
  </si>
  <si>
    <t>https://tarkov-market.com/item/Vaseline</t>
  </si>
  <si>
    <t>https://escapefromtarkov.fandom.com/wiki/Vaseline_balm</t>
  </si>
  <si>
    <t>5755383e24597772cb798966</t>
  </si>
  <si>
    <t>20e89468-f9c4-4e42-858e-c569557435cf</t>
  </si>
  <si>
    <t>Grizzly</t>
  </si>
  <si>
    <t>https://tarkov-market.com/item/Grizzly_First_Aid_Kit</t>
  </si>
  <si>
    <t>https://escapefromtarkov.fandom.com/wiki/Grizzly_medical_kit</t>
  </si>
  <si>
    <t>590c657e86f77412b013051d</t>
  </si>
  <si>
    <t>06c085e7-2720-4676-af66-c6fbc1370cad</t>
  </si>
  <si>
    <t>W323 San</t>
  </si>
  <si>
    <t>https://tarkov-market.com/item/West_wing_room_323_key</t>
  </si>
  <si>
    <t>https://escapefromtarkov.fandom.com/wiki/Health_Resort_west_wing_room_323_key</t>
  </si>
  <si>
    <t>5a13ee1986f774794d4c14cd</t>
  </si>
  <si>
    <t>dc2c8efc-482d-49be-9c9e-d749b4fd2dcf</t>
  </si>
  <si>
    <t>IFAK</t>
  </si>
  <si>
    <t>https://tarkov-market.com/item/IFAK_personal_tactical_first_aid_kit</t>
  </si>
  <si>
    <t>https://escapefromtarkov.fandom.com/wiki/IFAK_individual_first_aid_kit</t>
  </si>
  <si>
    <t>590c678286f77426c9660122</t>
  </si>
  <si>
    <t>aed566f6-dc68-4263-a933-061c645098fc</t>
  </si>
  <si>
    <t>Salewa</t>
  </si>
  <si>
    <t>https://tarkov-market.com/item/Salewa_FIRST_AID_KIT</t>
  </si>
  <si>
    <t>https://escapefromtarkov.fandom.com/wiki/Salewa_first_aid_kit</t>
  </si>
  <si>
    <t>544fb45d4bdc2dee738b4568</t>
  </si>
  <si>
    <t>036ff8d8-9b14-4633-bdd6-94c5f3f89ea9</t>
  </si>
  <si>
    <t>Car</t>
  </si>
  <si>
    <t>https://tarkov-market.com/item/Car_first_aid_kit</t>
  </si>
  <si>
    <t>https://escapefromtarkov.gamepedia.com/Car_first_aid_kit</t>
  </si>
  <si>
    <t>590c661e86f7741e566b646a</t>
  </si>
  <si>
    <t>00e82880-064b-484c-9ebe-09befbfa4988</t>
  </si>
  <si>
    <t>Morphine</t>
  </si>
  <si>
    <t>https://tarkov-market.com/item/Morphine_injector</t>
  </si>
  <si>
    <t>https://escapefromtarkov.gamepedia.com/Morphine_injector</t>
  </si>
  <si>
    <t>544fb3f34bdc2d03748b456a</t>
  </si>
  <si>
    <t>11466d41-3d86-4ab5-a9f4-13bc733ad0ce</t>
  </si>
  <si>
    <t>Augmentin</t>
  </si>
  <si>
    <t>https://tarkov-market.com/item/Augmentin_antibiotic_pills</t>
  </si>
  <si>
    <t>https://escapefromtarkov.gamepedia.com/Augmentin_antibiotic_pills</t>
  </si>
  <si>
    <t>590c695186f7741e566b64a2</t>
  </si>
  <si>
    <t>f591d0d2-1926-46a2-9924-a32610e202ca</t>
  </si>
  <si>
    <t>https://tarkov-market.com/item/Bottle_of_vodka_Tarkovskaya</t>
  </si>
  <si>
    <t>https://escapefromtarkov.fandom.com/wiki/Bottle_of_Tarkovskaya_vodka</t>
  </si>
  <si>
    <t>5d40407c86f774318526545a</t>
  </si>
  <si>
    <t>1cc437b2-f5c3-47a4-8b53-6b61f9ab8334</t>
  </si>
  <si>
    <t>Mayo</t>
  </si>
  <si>
    <t>https://tarkov-market.com/item/Jar_of_DevilDog_mayo</t>
  </si>
  <si>
    <t>https://escapefromtarkov.gamepedia.com/Jar_of_DevilDog_mayo</t>
  </si>
  <si>
    <t>5bc9b156d4351e00367fbce9</t>
  </si>
  <si>
    <t>ed7ee2cb-19d6-479e-9f96-2cfbb1f0707c</t>
  </si>
  <si>
    <t>https://tarkov-market.com/item/Hot_Rod</t>
  </si>
  <si>
    <t>5751496424597720a27126da</t>
  </si>
  <si>
    <t>d7bcfca7-6dca-455d-bf0a-472df37a900f</t>
  </si>
  <si>
    <t>TarCola</t>
  </si>
  <si>
    <t>https://tarkov-market.com/item/TarCola</t>
  </si>
  <si>
    <t>57514643245977207f2c2d09</t>
  </si>
  <si>
    <t>4975d76e-6e1a-46d1-8948-b5cc2d12188a</t>
  </si>
  <si>
    <t>MaxEnergy</t>
  </si>
  <si>
    <t>https://tarkov-market.com/item/Max_energy</t>
  </si>
  <si>
    <t>5751435d24597720a27126d1</t>
  </si>
  <si>
    <t>cba03631-280d-4291-8f46-fe623b6f3e09</t>
  </si>
  <si>
    <t>https://tarkov-market.com/item/Handdrill</t>
  </si>
  <si>
    <t>https://escapefromtarkov.gamepedia.com/Hand_drill</t>
  </si>
  <si>
    <t>5d1b317c86f7742523398392</t>
  </si>
  <si>
    <t>2fa0f9fc-fb8f-48a8-8510-1992cf5d20b1</t>
  </si>
  <si>
    <t>https://tarkov-market.com/item/Bottle_of_Dan_Jackiel_Whiskey</t>
  </si>
  <si>
    <t>https://escapefromtarkov.fandom.com/wiki/Bottle_of_Dan_Jackiel_whiskey</t>
  </si>
  <si>
    <t>5d403f9186f7743cac3f229b</t>
  </si>
  <si>
    <t>422e6757-cca2-4420-a432-9d477f70d88b</t>
  </si>
  <si>
    <t>Vita</t>
  </si>
  <si>
    <t>https://tarkov-market.com/item/Vita_juice</t>
  </si>
  <si>
    <t>57513fcc24597720a31c09a6</t>
  </si>
  <si>
    <t>6cb90d05-650c-498a-ab34-5b01abb4d145</t>
  </si>
  <si>
    <t>Pack of Apple juice</t>
  </si>
  <si>
    <t>Apple</t>
  </si>
  <si>
    <t>https://tarkov-market.com/item/Apple_juice</t>
  </si>
  <si>
    <t>57513f07245977207e26a311</t>
  </si>
  <si>
    <t>8cb829b2-2a5d-43c2-a86d-a372ed8d917f</t>
  </si>
  <si>
    <t>Tape</t>
  </si>
  <si>
    <t>https://tarkov-market.com/item/Insulating_tape</t>
  </si>
  <si>
    <t>https://escapefromtarkov.gamepedia.com/Insulating_tape</t>
  </si>
  <si>
    <t>5734795124597738002c6176</t>
  </si>
  <si>
    <t>216c5de3-d269-4ebc-b75c-92aa42ae2f55</t>
  </si>
  <si>
    <t>IceGreen</t>
  </si>
  <si>
    <t>https://tarkov-market.com/item/Green_Ice</t>
  </si>
  <si>
    <t>575062b524597720a31c09a1</t>
  </si>
  <si>
    <t>5ac169da-2e28-4024-bd2b-3c33bdd293a1</t>
  </si>
  <si>
    <t>Pineapple</t>
  </si>
  <si>
    <t>https://tarkov-market.com/item/Russian_Army_pineapple_juice</t>
  </si>
  <si>
    <t>https://escapefromtarkov.fandom.com/wiki/Pack_of_Russian_Army_pineapple_juice</t>
  </si>
  <si>
    <t>544fb62a4bdc2dfb738b4568</t>
  </si>
  <si>
    <t>d43e286e-2165-40f3-a036-63cfca09b4d7</t>
  </si>
  <si>
    <t>https://tarkov-market.com/item/0.6L_water_bottle</t>
  </si>
  <si>
    <t>5448fee04bdc2dbc018b4567</t>
  </si>
  <si>
    <t>28c21a25-ae3d-445f-b3d4-c7bd140d1855</t>
  </si>
  <si>
    <t>Zagustin</t>
  </si>
  <si>
    <t>https://tarkov-market.com/item/Hemostatic_drug_Zagustin</t>
  </si>
  <si>
    <t>https://escapefromtarkov.fandom.com/wiki/Zagustin_hemostatic_drug_injector</t>
  </si>
  <si>
    <t>5c0e533786f7747fa23f4d47</t>
  </si>
  <si>
    <t>d6f4d0af-9906-43b4-a5be-897eb9211c79</t>
  </si>
  <si>
    <t>https://tarkov-market.com/item/MRE_lunch_box</t>
  </si>
  <si>
    <t>https://escapefromtarkov.fandom.com/wiki/MRE_ration_pack</t>
  </si>
  <si>
    <t>590c5f0d86f77413997acfab</t>
  </si>
  <si>
    <t>a3cb95b9-addd-496e-8fcf-971e085fa19a</t>
  </si>
  <si>
    <t>https://tarkov-market.com/item/Squash_spread</t>
  </si>
  <si>
    <t>https://escapefromtarkov.fandom.com/wiki/Can_of_squash_spread</t>
  </si>
  <si>
    <t>57347d8724597744596b4e76</t>
  </si>
  <si>
    <t>e434d99a-7a6d-464b-9f0c-650faa68dc8f</t>
  </si>
  <si>
    <t>Peas</t>
  </si>
  <si>
    <t>https://tarkov-market.com/item/Can_of_green_peas</t>
  </si>
  <si>
    <t>https://escapefromtarkov.gamepedia.com/Can_of_green_peas</t>
  </si>
  <si>
    <t>57347d692459774491567cf1</t>
  </si>
  <si>
    <t>8a1bb9dd-f6e3-4890-965f-6910f5bbb5d7</t>
  </si>
  <si>
    <t>Military COFDM wireless Signal Transmitter</t>
  </si>
  <si>
    <t>SG-C10</t>
  </si>
  <si>
    <t>https://tarkov-market.com/item/Military_COFDM_wireless_Signal_Transmitter</t>
  </si>
  <si>
    <t>5c052f6886f7746b1e3db148</t>
  </si>
  <si>
    <t>9d12c050-e753-4ac8-bb4f-eb2741efd095</t>
  </si>
  <si>
    <t>Health Resort east wing office room 108 key</t>
  </si>
  <si>
    <t>E108 San</t>
  </si>
  <si>
    <t>https://tarkov-market.com/item/Office_108_East_wing_key</t>
  </si>
  <si>
    <t>https://escapefromtarkov.fandom.com/wiki/Health_Resort_east_wing_office_room_108_key</t>
  </si>
  <si>
    <t>5a0ea69f86f7741cd5406619</t>
  </si>
  <si>
    <t>01ade022-b0a8-4fb7-8ff9-553cfd7e61f8</t>
  </si>
  <si>
    <t>Humpback</t>
  </si>
  <si>
    <t>https://tarkov-market.com/item/Humpback_salmon</t>
  </si>
  <si>
    <t>https://escapefromtarkov.fandom.com/wiki/Can_of_humpback_salmon</t>
  </si>
  <si>
    <t>57347d5f245977448b40fa81</t>
  </si>
  <si>
    <t>7c65a467-b960-4139-816b-aa07eaae05f9</t>
  </si>
  <si>
    <t>Emelya</t>
  </si>
  <si>
    <t>https://tarkov-market.com/item/Emelya_rye_croutons</t>
  </si>
  <si>
    <t>https://escapefromtarkov.gamepedia.com/Emelya_rye_croutons</t>
  </si>
  <si>
    <t>5751487e245977207e26a315</t>
  </si>
  <si>
    <t>67f383be-d8dd-415c-8b2d-337e98e67f8c</t>
  </si>
  <si>
    <t>https://tarkov-market.com/item/Pack_of_sugar</t>
  </si>
  <si>
    <t>https://escapefromtarkov.gamepedia.com/Pack_of_sugar</t>
  </si>
  <si>
    <t>59e3577886f774176a362503</t>
  </si>
  <si>
    <t>e537d6b4-2964-4a3d-bef2-9e3298ad3272</t>
  </si>
  <si>
    <t>Slickers</t>
  </si>
  <si>
    <t>https://tarkov-market.com/item/Slickers_bar</t>
  </si>
  <si>
    <t>https://escapefromtarkov.fandom.com/wiki/Slickers_chocolate_bar</t>
  </si>
  <si>
    <t>544fb6cc4bdc2d34748b456e</t>
  </si>
  <si>
    <t>cb021f9d-4c11-4a7b-af23-8b6bc886c5b1</t>
  </si>
  <si>
    <t>SAS</t>
  </si>
  <si>
    <t>https://tarkov-market.com/item/SAS_drive</t>
  </si>
  <si>
    <t>https://escapefromtarkov.gamepedia.com/SAS_drive</t>
  </si>
  <si>
    <t>590c37d286f77443be3d7827</t>
  </si>
  <si>
    <t>f0d412b4-b4e5-42a2-8efd-084e46d2e7f1</t>
  </si>
  <si>
    <t>Alyonka</t>
  </si>
  <si>
    <t>https://tarkov-market.com/item/Alyonka_chocolate_bar</t>
  </si>
  <si>
    <t>https://escapefromtarkov.gamepedia.com/Alyonka_chocolate_bar</t>
  </si>
  <si>
    <t>57505f6224597709a92585a9</t>
  </si>
  <si>
    <t>4c82de8e-8b09-41b8-beed-dfb17ad94fa2</t>
  </si>
  <si>
    <t>Crackers</t>
  </si>
  <si>
    <t>https://tarkov-market.com/item/Army_Crackers</t>
  </si>
  <si>
    <t>https://escapefromtarkov.fandom.com/wiki/Army_crackers</t>
  </si>
  <si>
    <t>5448ff904bdc2d6f028b456e</t>
  </si>
  <si>
    <t>04b8f060-9afd-424d-812b-e9b1c00a407f</t>
  </si>
  <si>
    <t>Dogtag case</t>
  </si>
  <si>
    <t>Dogtags</t>
  </si>
  <si>
    <t>https://tarkov-market.com/item/Dogtag_case</t>
  </si>
  <si>
    <t>https://escapefromtarkov.gamepedia.com/Dogtag_case</t>
  </si>
  <si>
    <t>5c093e3486f77430cb02e593</t>
  </si>
  <si>
    <t>877a4da9-c1e4-4032-ba5b-26f7c736c83b</t>
  </si>
  <si>
    <t>Wallet</t>
  </si>
  <si>
    <t>https://tarkov-market.com/item/Wallet</t>
  </si>
  <si>
    <t>https://escapefromtarkov.fandom.com/wiki/Simple_wallet</t>
  </si>
  <si>
    <t>5783c43d2459774bbe137486</t>
  </si>
  <si>
    <t>b9eb01ad-7ab5-43c5-a81c-2c6e40f54bdf</t>
  </si>
  <si>
    <t>Mr. Holodilnick thermal bag</t>
  </si>
  <si>
    <t>Holodilnick</t>
  </si>
  <si>
    <t>https://tarkov-market.com/item/Mr._Holodilnick_thermobag</t>
  </si>
  <si>
    <t>https://escapefromtarkov.fandom.com/wiki/Mr._Holodilnick_thermal_bag</t>
  </si>
  <si>
    <t>5c093db286f7740a1b2617e3</t>
  </si>
  <si>
    <t>74688e96-62f0-45d8-b951-7f5235d0bbe8</t>
  </si>
  <si>
    <t>LShZ-2DTM FS</t>
  </si>
  <si>
    <t>https://tarkov-market.com/item/LSHZ-2DTM_face_shield</t>
  </si>
  <si>
    <t>https://escapefromtarkov.fandom.com/wiki/LShZ-2DTM_face_shield</t>
  </si>
  <si>
    <t>5d6d3829a4b9361bc8618943</t>
  </si>
  <si>
    <t>adab4fd3-2389-4c44-b20a-70fb4bc8bae6</t>
  </si>
  <si>
    <t>Weapons</t>
  </si>
  <si>
    <t>https://tarkov-market.com/item/Weapon_case</t>
  </si>
  <si>
    <t>https://escapefromtarkov.gamepedia.com/Weapon_case</t>
  </si>
  <si>
    <t>59fb023c86f7746d0d4b423c</t>
  </si>
  <si>
    <t>29b000d8-8f6e-4466-9afc-67aedae7f0fa</t>
  </si>
  <si>
    <t>RBattery</t>
  </si>
  <si>
    <t>https://tarkov-market.com/item/Rechargeable_battery</t>
  </si>
  <si>
    <t>https://escapefromtarkov.gamepedia.com/Rechargeable_battery</t>
  </si>
  <si>
    <t>590a358486f77429692b2790</t>
  </si>
  <si>
    <t>fcb0f675-890e-49d9-a3b9-535cd7b491e8</t>
  </si>
  <si>
    <t>SDiary</t>
  </si>
  <si>
    <t>https://tarkov-market.com/item/Slim_diary</t>
  </si>
  <si>
    <t>https://escapefromtarkov.gamepedia.com/Slim_diary</t>
  </si>
  <si>
    <t>590c651286f7741e566b6461</t>
  </si>
  <si>
    <t>48739ac3-f4e2-4779-a0de-bec4c673f04f</t>
  </si>
  <si>
    <t>https://tarkov-market.com/item/Diary</t>
  </si>
  <si>
    <t>https://escapefromtarkov.gamepedia.com/Diary</t>
  </si>
  <si>
    <t>590c645c86f77412b01304d9</t>
  </si>
  <si>
    <t>478ccded-f547-4d36-8787-87f53d95836d</t>
  </si>
  <si>
    <t>Relay</t>
  </si>
  <si>
    <t>https://tarkov-market.com/item/Phase_control_relay</t>
  </si>
  <si>
    <t>https://escapefromtarkov.gamepedia.com/Phase_control_relay</t>
  </si>
  <si>
    <t>5d1b313086f77425227d1678</t>
  </si>
  <si>
    <t>a0bf67cf-6c0b-4344-b740-9c2ef9043a37</t>
  </si>
  <si>
    <t>L&amp;F scdr.</t>
  </si>
  <si>
    <t>https://tarkov-market.com/item/Long_flat_screwdriver</t>
  </si>
  <si>
    <t>https://escapefromtarkov.fandom.com/wiki/Flat_screwdriver_(Long)</t>
  </si>
  <si>
    <t>5d4042a986f7743185265463</t>
  </si>
  <si>
    <t>63efd1cb-922b-4142-a928-e8472dc08c76</t>
  </si>
  <si>
    <t>https://tarkov-market.com/item/Pistol_case</t>
  </si>
  <si>
    <t>https://escapefromtarkov.gamepedia.com/Pistol_case</t>
  </si>
  <si>
    <t>567143bf4bdc2d1a0f8b4567</t>
  </si>
  <si>
    <t>090b69eb-01e2-44e6-8479-73398606c653</t>
  </si>
  <si>
    <t>Helix</t>
  </si>
  <si>
    <t>https://tarkov-market.com/item/Radiator_helix</t>
  </si>
  <si>
    <t>https://escapefromtarkov.gamepedia.com/Radiator_helix</t>
  </si>
  <si>
    <t>5d1c774f86f7746d6620f8db</t>
  </si>
  <si>
    <t>d76d331f-4cfc-43c9-bd36-57ab408da5f6</t>
  </si>
  <si>
    <t>OLI reg.</t>
  </si>
  <si>
    <t>https://tarkov-market.com/item/Key_to_OLI_cash_register</t>
  </si>
  <si>
    <t>https://escapefromtarkov.fandom.com/wiki/OLI_cash_register_key</t>
  </si>
  <si>
    <t>5ad7217186f7746744498875</t>
  </si>
  <si>
    <t>32a27784-a21d-46d6-866e-44d377020bee</t>
  </si>
  <si>
    <t>Cond. milk</t>
  </si>
  <si>
    <t>https://tarkov-market.com/item/Condensed_milk</t>
  </si>
  <si>
    <t>https://escapefromtarkov.fandom.com/wiki/Can_of_condensed_milk</t>
  </si>
  <si>
    <t>5734773724597737fd047c14</t>
  </si>
  <si>
    <t>6ede2ccf-67dd-4f64-bcaf-eecf4f604a59</t>
  </si>
  <si>
    <t>ZB-014</t>
  </si>
  <si>
    <t>https://tarkov-market.com/item/Key_ZB-014</t>
  </si>
  <si>
    <t>https://escapefromtarkov.fandom.com/wiki/ZB-014_key</t>
  </si>
  <si>
    <t>591afe0186f77431bd616a11</t>
  </si>
  <si>
    <t>d4aaf599-4188-4c6e-9264-1e0f1609c967</t>
  </si>
  <si>
    <t>Firesteel</t>
  </si>
  <si>
    <t>https://tarkov-market.com/item/Old_firesteel</t>
  </si>
  <si>
    <t>https://escapefromtarkov.gamepedia.com/Old_firesteel</t>
  </si>
  <si>
    <t>5bc9c377d4351e3bac12251b</t>
  </si>
  <si>
    <t>6a242801-43d3-454b-ad01-56f452b554a1</t>
  </si>
  <si>
    <t>Majaica</t>
  </si>
  <si>
    <t>https://tarkov-market.com/item/Coffee_Majaica</t>
  </si>
  <si>
    <t>5af0484c86f7740f02001f7f</t>
  </si>
  <si>
    <t>2ba0c1d8-79d1-44b9-87c4-bd525a913d45</t>
  </si>
  <si>
    <t>Skull</t>
  </si>
  <si>
    <t>https://tarkov-market.com/item/Gold_skull_ring</t>
  </si>
  <si>
    <t>https://escapefromtarkov.gamepedia.com/Gold_skull_ring</t>
  </si>
  <si>
    <t>5d235a5986f77443f6329bc6</t>
  </si>
  <si>
    <t>d3acc38b-f59e-4141-9c43-a69437e090ec</t>
  </si>
  <si>
    <t>Weather station safe key</t>
  </si>
  <si>
    <t>https://tarkov-market.com/item/Weather_station_safe_key</t>
  </si>
  <si>
    <t>https://escapefromtarkov.gamepedia.com/Weather_station_safe_key</t>
  </si>
  <si>
    <t>5a0f006986f7741ffd2fe484</t>
  </si>
  <si>
    <t>a6d02924-76b6-4148-9b0b-0f4d6fa51afb</t>
  </si>
  <si>
    <t>BrokenLCD</t>
  </si>
  <si>
    <t>https://tarkov-market.com/item/Broken_LCD</t>
  </si>
  <si>
    <t>https://escapefromtarkov.gamepedia.com/Broken_LCD</t>
  </si>
  <si>
    <t>5d1b309586f77425227d1676</t>
  </si>
  <si>
    <t>e7aa5222-213f-456a-bc06-f8f40ad979b9</t>
  </si>
  <si>
    <t>Book</t>
  </si>
  <si>
    <t>https://tarkov-market.com/item/Battered_antique_Book</t>
  </si>
  <si>
    <t>https://escapefromtarkov.fandom.com/wiki/Battered_antique_book</t>
  </si>
  <si>
    <t>5bc9c049d4351e44f824d360</t>
  </si>
  <si>
    <t>e2d0d6ff-90f3-4991-a4bb-9df79e829529</t>
  </si>
  <si>
    <t>1GPhone</t>
  </si>
  <si>
    <t>https://tarkov-market.com/item/Golden_1GPhone</t>
  </si>
  <si>
    <t>5bc9b720d4351e450201234b</t>
  </si>
  <si>
    <t>a13c686c-7360-413e-87c7-594bedb5ce90</t>
  </si>
  <si>
    <t>Dorm 105</t>
  </si>
  <si>
    <t>https://tarkov-market.com/item/Dorm_room_105_Key</t>
  </si>
  <si>
    <t>https://escapefromtarkov.fandom.com/wiki/Dorm_room_105_key</t>
  </si>
  <si>
    <t>591382d986f774465a6413a7</t>
  </si>
  <si>
    <t>ef03bd7f-3b02-4bc5-9a9c-a7bb51bdbaa0</t>
  </si>
  <si>
    <t>Filter</t>
  </si>
  <si>
    <t>https://tarkov-market.com/item/Air_filter_for_gas_mask</t>
  </si>
  <si>
    <t>https://escapefromtarkov.fandom.com/wiki/Gas_mask_air_filter</t>
  </si>
  <si>
    <t>590c595c86f7747884343ad7</t>
  </si>
  <si>
    <t>ed46df17-27ae-4362-80d4-52895f6a498b</t>
  </si>
  <si>
    <t>Croutons</t>
  </si>
  <si>
    <t>https://tarkov-market.com/item/Rye_croutons</t>
  </si>
  <si>
    <t>https://escapefromtarkov.gamepedia.com/Rye_croutons</t>
  </si>
  <si>
    <t>57347d3d245977448f7b7f61</t>
  </si>
  <si>
    <t>02bd4a85-aed7-4e96-95b7-9095dd9c250c</t>
  </si>
  <si>
    <t>H2O2</t>
  </si>
  <si>
    <t>https://tarkov-market.com/item/Hydrogen_peroxide</t>
  </si>
  <si>
    <t>59e361e886f774176c10a2a5</t>
  </si>
  <si>
    <t>c8f6ab75-7cbf-4e82-b0fe-46ec1a15c382</t>
  </si>
  <si>
    <t>Teapot</t>
  </si>
  <si>
    <t>https://tarkov-market.com/item/Antique_teapot</t>
  </si>
  <si>
    <t>https://escapefromtarkov.gamepedia.com/Antique_teapot</t>
  </si>
  <si>
    <t>590de71386f774347051a052</t>
  </si>
  <si>
    <t>8860ffed-fa13-4e8d-8470-72bcaf88ad38</t>
  </si>
  <si>
    <t>Elite</t>
  </si>
  <si>
    <t>https://tarkov-market.com/item/Pliers_Elite</t>
  </si>
  <si>
    <t>https://escapefromtarkov.gamepedia.com/Pliers_Elite</t>
  </si>
  <si>
    <t>5af04b6486f774195a3ebb49</t>
  </si>
  <si>
    <t>24110968-b66b-46d9-861a-ba9c976332b1</t>
  </si>
  <si>
    <t>Portable defibrillator</t>
  </si>
  <si>
    <t>Defibrillator</t>
  </si>
  <si>
    <t>https://tarkov-market.com/item/Portable_defibrillator</t>
  </si>
  <si>
    <t>https://escapefromtarkov.gamepedia.com/Portable_defibrillator</t>
  </si>
  <si>
    <t>5c052e6986f7746b207bc3c9</t>
  </si>
  <si>
    <t>649f5823-ed7f-4010-95c2-3954967c62a9</t>
  </si>
  <si>
    <t>Screws</t>
  </si>
  <si>
    <t>https://tarkov-market.com/item/A_pack_of_screws</t>
  </si>
  <si>
    <t>https://escapefromtarkov.fandom.com/wiki/Pack_of_screws</t>
  </si>
  <si>
    <t>59e35ef086f7741777737012</t>
  </si>
  <si>
    <t>cf20fa8b-8754-4aed-be69-5aa81e0fd2a0</t>
  </si>
  <si>
    <t>Tube</t>
  </si>
  <si>
    <t>https://tarkov-market.com/item/Silicone_tube</t>
  </si>
  <si>
    <t>https://escapefromtarkov.gamepedia.com/Silicone_tube</t>
  </si>
  <si>
    <t>5d1b39a386f774252339976f</t>
  </si>
  <si>
    <t>269a09fa-de52-4a58-88ab-deb198a25529</t>
  </si>
  <si>
    <t>#FireKlean</t>
  </si>
  <si>
    <t>https://tarkov-market.com/item/FireKlean_gun_lube</t>
  </si>
  <si>
    <t>https://escapefromtarkov.gamepedia.com/FireKlean_gun_lube</t>
  </si>
  <si>
    <t>5bc9b355d4351e6d1509862a</t>
  </si>
  <si>
    <t>84604d50-346e-4685-8f25-29369613c1c9</t>
  </si>
  <si>
    <t>Surv12</t>
  </si>
  <si>
    <t>https://tarkov-market.com/item/Surv12_field_surgical_kit</t>
  </si>
  <si>
    <t>https://escapefromtarkov.gamepedia.com/Surv12_field_surgical_kit</t>
  </si>
  <si>
    <t>5d02797c86f774203f38e30a</t>
  </si>
  <si>
    <t>3b50f114-1d10-4070-83f2-df2d01f423f4</t>
  </si>
  <si>
    <t>Grand</t>
  </si>
  <si>
    <t>https://tarkov-market.com/item/Grand_juice</t>
  </si>
  <si>
    <t>https://escapefromtarkov.fandom.com/wiki/Pack_of_Grand_juice</t>
  </si>
  <si>
    <t>57513f9324597720a7128161</t>
  </si>
  <si>
    <t>cc00b56a-5359-4244-a09a-378b1decbb75</t>
  </si>
  <si>
    <t>Xeno</t>
  </si>
  <si>
    <t>https://tarkov-market.com/item/Xenomorph_sealing_foam</t>
  </si>
  <si>
    <t>https://escapefromtarkov.gamepedia.com/Xenomorph_sealing_foam</t>
  </si>
  <si>
    <t>590c346786f77423e50ed342</t>
  </si>
  <si>
    <t>f292e3a9-7800-4fc2-bda0-6d43aa112271</t>
  </si>
  <si>
    <t>SJ1</t>
  </si>
  <si>
    <t>https://tarkov-market.com/item/Combat_stimulant_injector_SJ1_TGLabs</t>
  </si>
  <si>
    <t>https://escapefromtarkov.fandom.com/wiki/SJ1_TGLabs_combat_stimulant_injector</t>
  </si>
  <si>
    <t>5c0e531286f7747fa54205c2</t>
  </si>
  <si>
    <t>59899b15-acc8-4a9e-a86c-b6de954c54b9</t>
  </si>
  <si>
    <t>Yotota</t>
  </si>
  <si>
    <t>https://tarkov-market.com/item/Yotota_car_key</t>
  </si>
  <si>
    <t>https://escapefromtarkov.gamepedia.com/Yotota_car_key</t>
  </si>
  <si>
    <t>591ae8f986f77406f854be45</t>
  </si>
  <si>
    <t>4513e42d-ae28-4f39-b3db-11b693077e0e</t>
  </si>
  <si>
    <t>Ortodontox</t>
  </si>
  <si>
    <t>https://tarkov-market.com/item/Ortodontox_toothpaste</t>
  </si>
  <si>
    <t>https://escapefromtarkov.gamepedia.com/Ortodontox_toothpaste</t>
  </si>
  <si>
    <t>5d4041f086f7743cac3f22a7</t>
  </si>
  <si>
    <t>60036b01-88aa-4653-955c-24e303188e62</t>
  </si>
  <si>
    <t>Tushonka</t>
  </si>
  <si>
    <t>https://tarkov-market.com/item/Can_of_delicious_beef_stew</t>
  </si>
  <si>
    <t>https://escapefromtarkov.fandom.com/wiki/Can_of_beef_stew_(Large)</t>
  </si>
  <si>
    <t>57347da92459774491567cf5</t>
  </si>
  <si>
    <t>45c47deb-6595-4cb5-91d6-102dea6dcd43</t>
  </si>
  <si>
    <t>Herring</t>
  </si>
  <si>
    <t>https://tarkov-market.com/item/Can_of_herring</t>
  </si>
  <si>
    <t>https://escapefromtarkov.gamepedia.com/Can_of_herring</t>
  </si>
  <si>
    <t>57347d9c245977448b40fa85</t>
  </si>
  <si>
    <t>4eb3123e-cf57-4e1d-8ed4-d72d55ceecab</t>
  </si>
  <si>
    <t>Matches</t>
  </si>
  <si>
    <t>https://tarkov-market.com/item/Matches</t>
  </si>
  <si>
    <t>https://escapefromtarkov.gamepedia.com/Classic_matches</t>
  </si>
  <si>
    <t>57347b8b24597737dd42e192</t>
  </si>
  <si>
    <t>e7e7644d-6e36-4076-831e-7adcb2cd1736</t>
  </si>
  <si>
    <t>https://tarkov-market.com/item/Can_of_beef_stew</t>
  </si>
  <si>
    <t>https://escapefromtarkov.fandom.com/wiki/Can_of_beef_stew_(Small)</t>
  </si>
  <si>
    <t>57347d7224597744596b4e72</t>
  </si>
  <si>
    <t>508d41f2-2cb2-413e-a278-2cfef4eaa9ac</t>
  </si>
  <si>
    <t>Virtex</t>
  </si>
  <si>
    <t>https://tarkov-market.com/item/Virtex_programmable_processor</t>
  </si>
  <si>
    <t>https://escapefromtarkov.gamepedia.com/Virtex_programmable_processor</t>
  </si>
  <si>
    <t>5c05308086f7746b2101e90b</t>
  </si>
  <si>
    <t>8f04e603-a88e-486e-87d5-5a45d0914e59</t>
  </si>
  <si>
    <t>Dorm 315</t>
  </si>
  <si>
    <t>https://tarkov-market.com/item/Dorm_room_315_Key</t>
  </si>
  <si>
    <t>https://escapefromtarkov.fandom.com/wiki/Dorm_room_315_key</t>
  </si>
  <si>
    <t>5780cf692459777de4559321</t>
  </si>
  <si>
    <t>eb8df6a6-b075-4c7f-b3dd-83730f05eb22</t>
  </si>
  <si>
    <t>Vulkan-5 FS</t>
  </si>
  <si>
    <t>https://tarkov-market.com/item/Vulkan-5_face_shield</t>
  </si>
  <si>
    <t>https://escapefromtarkov.gamepedia.com/Vulkan-5_face_shield</t>
  </si>
  <si>
    <t>5ca2113f86f7740b2547e1d2</t>
  </si>
  <si>
    <t>58553b5c-a917-401c-b168-368da57d5256</t>
  </si>
  <si>
    <t>Eagle</t>
  </si>
  <si>
    <t>https://tarkov-market.com/item/Gunpowder_"Eagle"</t>
  </si>
  <si>
    <t>https://escapefromtarkov.gamepedia.com/Gunpowder_%22Eagle%22</t>
  </si>
  <si>
    <t>5d6fc78386f77449d825f9dc</t>
  </si>
  <si>
    <t>411f36cc-9241-402f-9f19-963ac0de0b81</t>
  </si>
  <si>
    <t>Gas office</t>
  </si>
  <si>
    <t>https://tarkov-market.com/item/Cabinet_key</t>
  </si>
  <si>
    <t>https://escapefromtarkov.fandom.com/wiki/Gas_station_office_key</t>
  </si>
  <si>
    <t>5780d0652459777df90dcb74</t>
  </si>
  <si>
    <t>77350eba-09a3-48bd-b0fb-ae27c0cdee63</t>
  </si>
  <si>
    <t>Malboro</t>
  </si>
  <si>
    <t>https://tarkov-market.com/item/Malboro_Cigarettes</t>
  </si>
  <si>
    <t>https://escapefromtarkov.gamepedia.com/Malboro_Cigarettes</t>
  </si>
  <si>
    <t>573476d324597737da2adc13</t>
  </si>
  <si>
    <t>fe3c21b1-25ce-4ab0-9767-74bf17c3c89e</t>
  </si>
  <si>
    <t>WD-40</t>
  </si>
  <si>
    <t>https://tarkov-market.com/item/WD-40_100ml</t>
  </si>
  <si>
    <t>https://escapefromtarkov.fandom.com/wiki/WD-40_(100ml)</t>
  </si>
  <si>
    <t>590c5bbd86f774785762df04</t>
  </si>
  <si>
    <t>6af1c257-a3ac-426a-8f4f-90dfaefd5a78</t>
  </si>
  <si>
    <t>FCond</t>
  </si>
  <si>
    <t>https://tarkov-market.com/item/Fuel_conditioner</t>
  </si>
  <si>
    <t>https://escapefromtarkov.gamepedia.com/Fuel_conditioner</t>
  </si>
  <si>
    <t>5b43575a86f77424f443fe62</t>
  </si>
  <si>
    <t>78a23d00-329f-4ac1-aa24-51ac15a93e20</t>
  </si>
  <si>
    <t>Apollo</t>
  </si>
  <si>
    <t>https://tarkov-market.com/item/Apollon_Soyuz_cigarettes</t>
  </si>
  <si>
    <t>https://escapefromtarkov.fandom.com/wiki/Apollo_Soyuz_cigarettes</t>
  </si>
  <si>
    <t>573475fb24597737fb1379e1</t>
  </si>
  <si>
    <t>3257e049-4714-4f69-88bb-037ac895ccaa</t>
  </si>
  <si>
    <t>Health Resort east wing room 322 key</t>
  </si>
  <si>
    <t>E322 San</t>
  </si>
  <si>
    <t>https://tarkov-market.com/item/East_wing_room_322_key</t>
  </si>
  <si>
    <t>https://escapefromtarkov.fandom.com/wiki/Health_Resort_east_wing_room_322_key</t>
  </si>
  <si>
    <t>5a0eedb386f77403506300be</t>
  </si>
  <si>
    <t>79e9a83e-51ad-44f8-a438-5f9e457e5bb0</t>
  </si>
  <si>
    <t>Dorm 110</t>
  </si>
  <si>
    <t>https://tarkov-market.com/item/Dorm_room_110_Key</t>
  </si>
  <si>
    <t>https://escapefromtarkov.fandom.com/wiki/Dorm_room_110_key</t>
  </si>
  <si>
    <t>59136e1e86f774432f15d133</t>
  </si>
  <si>
    <t>df3de733-b439-4f1e-8320-63b5cb109179</t>
  </si>
  <si>
    <t>https://tarkov-market.com/item/Power_supply_unit</t>
  </si>
  <si>
    <t>https://escapefromtarkov.gamepedia.com/Power_supply_unit</t>
  </si>
  <si>
    <t>57347c2e24597744902c94a1</t>
  </si>
  <si>
    <t>d360967f-ca12-4ed8-99b5-bdc0922be0ae</t>
  </si>
  <si>
    <t>https://tarkov-market.com/item/Pile_of_meds</t>
  </si>
  <si>
    <t>https://escapefromtarkov.gamepedia.com/Pile_of_meds</t>
  </si>
  <si>
    <t>5d1b3a5d86f774252167ba22</t>
  </si>
  <si>
    <t>b02f4698-f57d-44e6-8ccb-e786a526a456</t>
  </si>
  <si>
    <t>Rooster</t>
  </si>
  <si>
    <t>https://tarkov-market.com/item/Golden_rooster</t>
  </si>
  <si>
    <t>https://escapefromtarkov.gamepedia.com/Golden_rooster</t>
  </si>
  <si>
    <t>5bc9bc53d4351e00367fbcee</t>
  </si>
  <si>
    <t>91376e89-35ad-41ce-b282-38b24761a7f2</t>
  </si>
  <si>
    <t>ZSh-1-2M FS</t>
  </si>
  <si>
    <t>https://tarkov-market.com/item/ZSh-1-2M_face_shield</t>
  </si>
  <si>
    <t>https://escapefromtarkov.gamepedia.com/ZSh-1-2M_face_shield</t>
  </si>
  <si>
    <t>5aa7e3abe5b5b000171d064d</t>
  </si>
  <si>
    <t>90e51404-e9c2-4821-abe2-07cadf6bbfe7</t>
  </si>
  <si>
    <t>Phased array element</t>
  </si>
  <si>
    <t>AESA</t>
  </si>
  <si>
    <t>https://tarkov-market.com/item/Phased_array_element</t>
  </si>
  <si>
    <t>https://escapefromtarkov.gamepedia.com/Phased_array_element</t>
  </si>
  <si>
    <t>5d03775b86f774203e7e0c4b</t>
  </si>
  <si>
    <t>7402532a-5fd6-44d4-8ca1-c965c3805903</t>
  </si>
  <si>
    <t>IDEA cash register key</t>
  </si>
  <si>
    <t>IDEA reg.</t>
  </si>
  <si>
    <t>https://tarkov-market.com/item/Key_to_IDEA_cash_register</t>
  </si>
  <si>
    <t>https://escapefromtarkov.fandom.com/wiki/IDEA_cash_register_key</t>
  </si>
  <si>
    <t>5ad7242b86f7740a6a3abd43</t>
  </si>
  <si>
    <t>57561fa5-1f42-413f-b6e8-c6482bd12455</t>
  </si>
  <si>
    <t>OLI logistics department office key</t>
  </si>
  <si>
    <t>OLI Log.</t>
  </si>
  <si>
    <t>https://tarkov-market.com/item/Key_to_OLI_logistics_department_office</t>
  </si>
  <si>
    <t>https://escapefromtarkov.fandom.com/wiki/OLI_logistics_department_office_key</t>
  </si>
  <si>
    <t>5ad5cfbd86f7742c825d6104</t>
  </si>
  <si>
    <t>0e8eb783-df57-4731-9640-0b7829dae7f4</t>
  </si>
  <si>
    <t>Aquamari</t>
  </si>
  <si>
    <t>https://tarkov-market.com/item/Water_bottle_with_a_filter_Aquamari</t>
  </si>
  <si>
    <t>https://escapefromtarkov.fandom.com/wiki/Aquamari_water_bottle_with_filter</t>
  </si>
  <si>
    <t>5c0fa877d174af02a012e1cf</t>
  </si>
  <si>
    <t>dd7e191a-cdb5-4dd0-978f-7b498963b7bc</t>
  </si>
  <si>
    <t>Health Resort east wing room 213 key</t>
  </si>
  <si>
    <t>E213 San</t>
  </si>
  <si>
    <t>https://tarkov-market.com/item/East_wing_room_213_key</t>
  </si>
  <si>
    <t>https://escapefromtarkov.fandom.com/wiki/Health_Resort_east_wing_room_213_key</t>
  </si>
  <si>
    <t>5a0ee72c86f77436955d3435</t>
  </si>
  <si>
    <t>93da40d6-cbb2-4030-aed9-145fcef8b8c0</t>
  </si>
  <si>
    <t>HDD</t>
  </si>
  <si>
    <t>https://tarkov-market.com/item/Damaged_hard_drive</t>
  </si>
  <si>
    <t>https://escapefromtarkov.gamepedia.com/Damaged_hard_drive</t>
  </si>
  <si>
    <t>590a386e86f77429692b27ab</t>
  </si>
  <si>
    <t>5b9f9704-4d6d-4c4b-b627-2dc4e8cbff52</t>
  </si>
  <si>
    <t>PCB</t>
  </si>
  <si>
    <t>https://tarkov-market.com/item/Printed_circuit_board</t>
  </si>
  <si>
    <t>https://escapefromtarkov.gamepedia.com/Printed_circuit_board</t>
  </si>
  <si>
    <t>590a3b0486f7743954552bdb</t>
  </si>
  <si>
    <t>487f7d84-50f0-48e1-85cf-e5323e36cc38</t>
  </si>
  <si>
    <t>Kite</t>
  </si>
  <si>
    <t>https://tarkov-market.com/item/Gunpowder_"Kite"</t>
  </si>
  <si>
    <t>https://escapefromtarkov.gamepedia.com/Gunpowder_%22Kite%22</t>
  </si>
  <si>
    <t>590c5a7286f7747884343aea</t>
  </si>
  <si>
    <t>96320710-58d0-4135-816b-c29446c96dce</t>
  </si>
  <si>
    <t>EDrill</t>
  </si>
  <si>
    <t>https://tarkov-market.com/item/Electric_drill</t>
  </si>
  <si>
    <t>https://escapefromtarkov.gamepedia.com/Electric_drill</t>
  </si>
  <si>
    <t>59e35de086f7741778269d84</t>
  </si>
  <si>
    <t>57a24076-8fb1-4783-81c9-8269aaf7d748</t>
  </si>
  <si>
    <t>https://tarkov-market.com/item/WD-40_400ml</t>
  </si>
  <si>
    <t>https://escapefromtarkov.fandom.com/wiki/WD-40_(400ml)</t>
  </si>
  <si>
    <t>590c5c9f86f77477c91c36e7</t>
  </si>
  <si>
    <t>ced612bd-bb94-49ce-9748-c7ea6677121e</t>
  </si>
  <si>
    <t>Shampoo</t>
  </si>
  <si>
    <t>https://tarkov-market.com/item/Schaman_shampoo</t>
  </si>
  <si>
    <t>https://escapefromtarkov.gamepedia.com/Schaman_shampoo</t>
  </si>
  <si>
    <t>5d40412b86f7743cb332ac3a</t>
  </si>
  <si>
    <t>e4635bee-5e09-4cb6-a83c-f8d612e506f9</t>
  </si>
  <si>
    <t>Dorm 204</t>
  </si>
  <si>
    <t>https://tarkov-market.com/item/Dorm_room_204_Key</t>
  </si>
  <si>
    <t>https://escapefromtarkov.fandom.com/wiki/Dorm_room_204_key</t>
  </si>
  <si>
    <t>59148c8a86f774197930e983</t>
  </si>
  <si>
    <t>e1a742be-f33d-4394-a836-eb6403f22dd8</t>
  </si>
  <si>
    <t>Military gyrotachometer</t>
  </si>
  <si>
    <t>MGT</t>
  </si>
  <si>
    <t>https://tarkov-market.com/item/Military_gyrotachometer</t>
  </si>
  <si>
    <t>https://escapefromtarkov.gamepedia.com/Military_gyrotachometer</t>
  </si>
  <si>
    <t>5d03784a86f774203e7e0c4d</t>
  </si>
  <si>
    <t>5d43d553-8e3b-4ca6-8d6d-2b3ff3f3eeaa</t>
  </si>
  <si>
    <t>https://tarkov-market.com/item/Metal_fuel_tank</t>
  </si>
  <si>
    <t>https://escapefromtarkov.gamepedia.com/Metal_fuel_tank</t>
  </si>
  <si>
    <t>5d1b36a186f7742523398433</t>
  </si>
  <si>
    <t>97a20526-1234-4ea3-8e3d-8a77e6e249be</t>
  </si>
  <si>
    <t>Vase</t>
  </si>
  <si>
    <t>https://tarkov-market.com/item/Antique_vase</t>
  </si>
  <si>
    <t>https://escapefromtarkov.gamepedia.com/Antique_vase</t>
  </si>
  <si>
    <t>590de7e986f7741b096e5f32</t>
  </si>
  <si>
    <t>25dd9fb1-fdd7-4895-8939-518c453045a3</t>
  </si>
  <si>
    <t>Health Resort east wing room 209 key</t>
  </si>
  <si>
    <t>E209 San</t>
  </si>
  <si>
    <t>https://tarkov-market.com/item/East_wing_room_209_key</t>
  </si>
  <si>
    <t>https://escapefromtarkov.fandom.com/wiki/Health_Resort_east_wing_room_209_key</t>
  </si>
  <si>
    <t>5a0ee62286f774369454a7ac</t>
  </si>
  <si>
    <t>2ec4162b-d64d-4212-8779-c7919b6bcf86</t>
  </si>
  <si>
    <t>https://tarkov-market.com/item/Pack_of_milk</t>
  </si>
  <si>
    <t>https://escapefromtarkov.gamepedia.com/Pack_of_milk</t>
  </si>
  <si>
    <t>575146b724597720a27126d5</t>
  </si>
  <si>
    <t>c22766d5-d8ae-4b54-aafd-48f651a05284</t>
  </si>
  <si>
    <t>Iskra</t>
  </si>
  <si>
    <t>https://tarkov-market.com/item/Iskra_lunch_box</t>
  </si>
  <si>
    <t>https://escapefromtarkov.fandom.com/wiki/Iskra_ration_pack</t>
  </si>
  <si>
    <t>590c5d4b86f774784e1b9c45</t>
  </si>
  <si>
    <t>11356f57-cd6d-4f3a-9f7b-7bb7e4514200</t>
  </si>
  <si>
    <t>LCD</t>
  </si>
  <si>
    <t>https://tarkov-market.com/item/Working_LCD</t>
  </si>
  <si>
    <t>https://escapefromtarkov.gamepedia.com/Working_LCD</t>
  </si>
  <si>
    <t>5d1b304286f774253763a528</t>
  </si>
  <si>
    <t>6b1d631a-7b90-4c32-bb1d-2887579603e4</t>
  </si>
  <si>
    <t>WParts</t>
  </si>
  <si>
    <t>https://tarkov-market.com/item/Weapon_parts</t>
  </si>
  <si>
    <t>https://escapefromtarkov.gamepedia.com/Weapon_parts</t>
  </si>
  <si>
    <t>5d1c819a86f774771b0acd6c</t>
  </si>
  <si>
    <t>9ddc82ba-354d-4e6d-982b-1006fdde0cc7</t>
  </si>
  <si>
    <t>Iridium</t>
  </si>
  <si>
    <t>https://tarkov-market.com/item/Military_thermal_vision_module_Iridium</t>
  </si>
  <si>
    <t>https://escapefromtarkov.fandom.com/wiki/Iridium_military_thermal_vision_module</t>
  </si>
  <si>
    <t>5d0377ce86f774186372f689</t>
  </si>
  <si>
    <t>0db72fa6-6e7a-4259-835b-558a9f9d92ac</t>
  </si>
  <si>
    <t>PAID</t>
  </si>
  <si>
    <t>https://tarkov-market.com/item/Paid_AntiRoach</t>
  </si>
  <si>
    <t>https://escapefromtarkov.fandom.com/wiki/PAID_AntiRoach_spray</t>
  </si>
  <si>
    <t>59e3596386f774176c10a2a2</t>
  </si>
  <si>
    <t>c1e876ab-e0ef-4305-b392-6c72b751aac7</t>
  </si>
  <si>
    <t>RFIDR</t>
  </si>
  <si>
    <t>https://tarkov-market.com/item/UHF_RFID_Reader</t>
  </si>
  <si>
    <t>https://escapefromtarkov.gamepedia.com/UHF_RFID_Reader</t>
  </si>
  <si>
    <t>5c052fb986f7746b2101e909</t>
  </si>
  <si>
    <t>d767941f-1ed9-48df-b8a9-ac3e1f5ec08a</t>
  </si>
  <si>
    <t>Manual</t>
  </si>
  <si>
    <t>https://tarkov-market.com/item/Technical_documentation</t>
  </si>
  <si>
    <t>https://escapefromtarkov.fandom.com/wiki/Vehicle_manual</t>
  </si>
  <si>
    <t>590c639286f774151567fa95</t>
  </si>
  <si>
    <t>45aa72f2-79fb-4297-907b-28a8fe0a7d89</t>
  </si>
  <si>
    <t>HEP station storage room key</t>
  </si>
  <si>
    <t>HEPS</t>
  </si>
  <si>
    <t>https://tarkov-market.com/item/Key_to_HEP_station_storage</t>
  </si>
  <si>
    <t>https://escapefromtarkov.fandom.com/wiki/HEP_station_storage_room_key</t>
  </si>
  <si>
    <t>5d8e15b686f774445103b190</t>
  </si>
  <si>
    <t>df1b9512-457f-43b2-ba39-d6d1d564c705</t>
  </si>
  <si>
    <t>Bulb</t>
  </si>
  <si>
    <t>https://tarkov-market.com/item/Light_bulb</t>
  </si>
  <si>
    <t>https://escapefromtarkov.gamepedia.com/Light_bulb</t>
  </si>
  <si>
    <t>5d1b392c86f77425243e98fe</t>
  </si>
  <si>
    <t>22a68fb6-c093-461f-b542-1827e8ee7f18</t>
  </si>
  <si>
    <t>https://tarkov-market.com/item/Car_key</t>
  </si>
  <si>
    <t>https://escapefromtarkov.fandom.com/wiki/Folding_car_key</t>
  </si>
  <si>
    <t>59136f6f86f774447a1ed173</t>
  </si>
  <si>
    <t>93bc90cc-99a2-4fc0-bd63-9d60f07181cf</t>
  </si>
  <si>
    <t>Oatflakes</t>
  </si>
  <si>
    <t>https://tarkov-market.com/item/Pack_of_oat_flakes</t>
  </si>
  <si>
    <t>https://escapefromtarkov.gamepedia.com/Pack_of_oat_flakes</t>
  </si>
  <si>
    <t>57347d90245977448f7b7f65</t>
  </si>
  <si>
    <t>71f4586f-19d4-4277-a463-43f2d67a2259</t>
  </si>
  <si>
    <t>Health Resort west wing room 203 key</t>
  </si>
  <si>
    <t>W203 San</t>
  </si>
  <si>
    <t>https://tarkov-market.com/item/West_wing_room_203_key</t>
  </si>
  <si>
    <t>https://escapefromtarkov.fandom.com/wiki/Health_Resort_west_wing_room_203_key</t>
  </si>
  <si>
    <t>5a144dfd86f77445cb5a0982</t>
  </si>
  <si>
    <t>bb554d5c-7476-4c16-88e4-cb9f6244d462</t>
  </si>
  <si>
    <t>Health Resort west wing room 205 key</t>
  </si>
  <si>
    <t>W205 San</t>
  </si>
  <si>
    <t>https://tarkov-market.com/item/West_wing_room_205_key</t>
  </si>
  <si>
    <t>https://escapefromtarkov.fandom.com/wiki/Health_Resort_west_wing_room_205_key</t>
  </si>
  <si>
    <t>5a0ec6d286f7742c0b518fb5</t>
  </si>
  <si>
    <t>81b0a410-9d53-42ad-95ed-cd915d009f53</t>
  </si>
  <si>
    <t>SPlug</t>
  </si>
  <si>
    <t>https://tarkov-market.com/item/Spark_plug</t>
  </si>
  <si>
    <t>https://escapefromtarkov.gamepedia.com/Spark_plug</t>
  </si>
  <si>
    <t>590a3c0a86f774385a33c450</t>
  </si>
  <si>
    <t>b0b586cc-e560-43d9-a478-dfb151098939</t>
  </si>
  <si>
    <t>https://tarkov-market.com/item/A_set_of_tools</t>
  </si>
  <si>
    <t>https://escapefromtarkov.fandom.com/wiki/Toolset</t>
  </si>
  <si>
    <t>590c2e1186f77425357b6124</t>
  </si>
  <si>
    <t>8248e222-1197-4347-adf0-6b0f11b6c277</t>
  </si>
  <si>
    <t>Wilston</t>
  </si>
  <si>
    <t>https://tarkov-market.com/item/Wilston_cigarettes</t>
  </si>
  <si>
    <t>https://escapefromtarkov.gamepedia.com/Wilston_cigarettes</t>
  </si>
  <si>
    <t>573476f124597737e04bf328</t>
  </si>
  <si>
    <t>f159cf91-480e-4f50-aab6-badb0850af5b</t>
  </si>
  <si>
    <t>Horse</t>
  </si>
  <si>
    <t>https://tarkov-market.com/item/Horse_figurine</t>
  </si>
  <si>
    <t>https://escapefromtarkov.gamepedia.com/Horse_figurine</t>
  </si>
  <si>
    <t>573478bc24597738002c6175</t>
  </si>
  <si>
    <t>31577296-5fd3-4926-b373-c8f2ff2d4962</t>
  </si>
  <si>
    <t>eTG-c</t>
  </si>
  <si>
    <t>https://tarkov-market.com/item/Regenerative_stimulant_injector_eTG-change</t>
  </si>
  <si>
    <t>https://escapefromtarkov.fandom.com/wiki/ETG-change_regenerative_stimulant_injector</t>
  </si>
  <si>
    <t>5c0e534186f7747fa1419867</t>
  </si>
  <si>
    <t>17fbeddf-058f-4910-a544-adc1375da7b1</t>
  </si>
  <si>
    <t>Dorm 103</t>
  </si>
  <si>
    <t>https://tarkov-market.com/item/Dorm_room_103_Key</t>
  </si>
  <si>
    <t>https://escapefromtarkov.fandom.com/wiki/Dorm_room_103_key</t>
  </si>
  <si>
    <t>5938994586f774523a425196</t>
  </si>
  <si>
    <t>9379a547-681c-4a1c-bab0-ec11195a83de</t>
  </si>
  <si>
    <t>Bleach</t>
  </si>
  <si>
    <t>https://tarkov-market.com/item/Ox_bleach</t>
  </si>
  <si>
    <t>https://escapefromtarkov.gamepedia.com/Ox_bleach</t>
  </si>
  <si>
    <t>59e3556c86f7741776641ac2</t>
  </si>
  <si>
    <t>6562b747-8c52-4b2d-ad0a-04b11b913393</t>
  </si>
  <si>
    <t>Dorm 108</t>
  </si>
  <si>
    <t>https://tarkov-market.com/item/Dorm_room_108_Key</t>
  </si>
  <si>
    <t>https://escapefromtarkov.fandom.com/wiki/Dorm_room_108_key</t>
  </si>
  <si>
    <t>5914578086f774123569ffa4</t>
  </si>
  <si>
    <t>f87c0159-3cef-4eff-9ffa-6917b3fb738a</t>
  </si>
  <si>
    <t>Sprats</t>
  </si>
  <si>
    <t>https://tarkov-market.com/item/Can_of_sprats</t>
  </si>
  <si>
    <t>https://escapefromtarkov.gamepedia.com/Can_of_sprats</t>
  </si>
  <si>
    <t>5bc9c29cd4351e003562b8a3</t>
  </si>
  <si>
    <t>d5a14663-dbfb-4a0a-90c9-036b75ec8104</t>
  </si>
  <si>
    <t>Saury</t>
  </si>
  <si>
    <t>https://tarkov-market.com/item/Can_of_pacific_saury</t>
  </si>
  <si>
    <t>https://escapefromtarkov.gamepedia.com/Can_of_pacific_saury</t>
  </si>
  <si>
    <t>5673de654bdc2d180f8b456d</t>
  </si>
  <si>
    <t>f4478d5e-6f74-47b6-87d9-8f04bf2e3fef</t>
  </si>
  <si>
    <t>Dorm 118</t>
  </si>
  <si>
    <t>https://tarkov-market.com/item/Dorm_room_118_Key</t>
  </si>
  <si>
    <t>https://escapefromtarkov.fandom.com/wiki/Dorm_room_118_key</t>
  </si>
  <si>
    <t>5672c92d4bdc2d180f8b4567</t>
  </si>
  <si>
    <t>fd17e27b-0a49-431a-a6cb-95944e20c4cf</t>
  </si>
  <si>
    <t>Ibuprofen</t>
  </si>
  <si>
    <t>https://tarkov-market.com/item/Ibuprofen_painkillers</t>
  </si>
  <si>
    <t>https://escapefromtarkov.gamepedia.com/Ibuprofen_painkillers</t>
  </si>
  <si>
    <t>5af0548586f7743a532b7e99</t>
  </si>
  <si>
    <t>385e6918-9dad-44ab-8879-6f6d2c7419c6</t>
  </si>
  <si>
    <t>Dorm 218</t>
  </si>
  <si>
    <t>https://tarkov-market.com/item/Dorm_room_218_Key</t>
  </si>
  <si>
    <t>https://escapefromtarkov.fandom.com/wiki/Dorm_room_218_key</t>
  </si>
  <si>
    <t>5780cf9e2459777df90dcb73</t>
  </si>
  <si>
    <t>8a5b5169-88da-485a-a62a-7dda83358c46</t>
  </si>
  <si>
    <t>Dorm 306</t>
  </si>
  <si>
    <t>https://tarkov-market.com/item/Dorm_room_306_Key</t>
  </si>
  <si>
    <t>https://escapefromtarkov.fandom.com/wiki/Dorm_room_306_key</t>
  </si>
  <si>
    <t>5780cda02459777b272ede61</t>
  </si>
  <si>
    <t>422d4b1f-a801-4d40-bfed-d4a31364382e</t>
  </si>
  <si>
    <t>Portable cabin key</t>
  </si>
  <si>
    <t>https://tarkov-market.com/item/Portable_cabin_key</t>
  </si>
  <si>
    <t>https://escapefromtarkov.gamepedia.com/Portable_cabin_key</t>
  </si>
  <si>
    <t>5780d07a2459777de4559324</t>
  </si>
  <si>
    <t>3621253c-429f-4018-b164-b506201a117d</t>
  </si>
  <si>
    <t>GMcount</t>
  </si>
  <si>
    <t>https://tarkov-market.com/item/Geiger-Muller_counter</t>
  </si>
  <si>
    <t>https://escapefromtarkov.gamepedia.com/Geiger-Muller_counter</t>
  </si>
  <si>
    <t>5672cb724bdc2dc2088b456b</t>
  </si>
  <si>
    <t>541c3bb6-e792-4434-b55b-42a94097e8b0</t>
  </si>
  <si>
    <t>VPX</t>
  </si>
  <si>
    <t>https://tarkov-market.com/item/VPX_Flash_Storage_Module</t>
  </si>
  <si>
    <t>https://escapefromtarkov.gamepedia.com/VPX_Flash_Storage_Module</t>
  </si>
  <si>
    <t>5c05300686f7746dce784e5d</t>
  </si>
  <si>
    <t>268dd2dc-fb0b-4969-96cc-4b656576bf5e</t>
  </si>
  <si>
    <t>Gas store</t>
  </si>
  <si>
    <t>https://tarkov-market.com/item/The_key_to_the_gas_station_storage_room</t>
  </si>
  <si>
    <t>https://escapefromtarkov.fandom.com/wiki/Gas_station_storage_room_key</t>
  </si>
  <si>
    <t>5913877a86f774432f15d444</t>
  </si>
  <si>
    <t>b08377f5-0cf7-4e72-9ae0-bc7d37d3807c</t>
  </si>
  <si>
    <t>PGlass</t>
  </si>
  <si>
    <t>https://tarkov-market.com/item/Piece_of_plexiglas</t>
  </si>
  <si>
    <t>https://escapefromtarkov.fandom.com/wiki/Plexiglass_piece</t>
  </si>
  <si>
    <t>59e366c186f7741778269d85</t>
  </si>
  <si>
    <t>0ad810b6-1c0a-400e-a4ff-db835bb00f09</t>
  </si>
  <si>
    <t>E316 San</t>
  </si>
  <si>
    <t>https://tarkov-market.com/item/East_wing_room_316_key</t>
  </si>
  <si>
    <t>https://escapefromtarkov.fandom.com/wiki/Health_Resort_east_wing_room_316_key</t>
  </si>
  <si>
    <t>5a145ebb86f77458f1796f05</t>
  </si>
  <si>
    <t>888728d9-68f8-46bd-8eb9-930af08dbd9f</t>
  </si>
  <si>
    <t>Military cable</t>
  </si>
  <si>
    <t>MCable</t>
  </si>
  <si>
    <t>https://tarkov-market.com/item/Military_cable</t>
  </si>
  <si>
    <t>https://escapefromtarkov.gamepedia.com/Military_cable</t>
  </si>
  <si>
    <t>5d0375ff86f774186372f685</t>
  </si>
  <si>
    <t>770d636f-7837-4e72-b010-66338fbf6cb9</t>
  </si>
  <si>
    <t>Health Resort management warehouse safe key</t>
  </si>
  <si>
    <t>https://tarkov-market.com/item/Health_resort_warehouse_safe_key</t>
  </si>
  <si>
    <t>https://escapefromtarkov.fandom.com/wiki/Health_Resort_management_warehouse_safe_key</t>
  </si>
  <si>
    <t>5a0f0f5886f7741c4e32a472</t>
  </si>
  <si>
    <t>e5485530-9cc5-4ce2-b724-007213d8feec</t>
  </si>
  <si>
    <t>Wires</t>
  </si>
  <si>
    <t>https://tarkov-market.com/item/Wires</t>
  </si>
  <si>
    <t>https://escapefromtarkov.gamepedia.com/Wires</t>
  </si>
  <si>
    <t>5c06779c86f77426e00dd782</t>
  </si>
  <si>
    <t>6a3f2e34-bd50-428a-9d99-016b19354c67</t>
  </si>
  <si>
    <t>Store safe key</t>
  </si>
  <si>
    <t>https://tarkov-market.com/item/Key_to_store_safe</t>
  </si>
  <si>
    <t>5a0f075686f7745bcc42ee12</t>
  </si>
  <si>
    <t>71a6b6db-d0d2-44e0-a5f7-683ad4bb1ff8</t>
  </si>
  <si>
    <t>NaCl</t>
  </si>
  <si>
    <t>https://tarkov-market.com/item/Saline_solution</t>
  </si>
  <si>
    <t>59e3606886f77417674759a5</t>
  </si>
  <si>
    <t>9f963a09-d431-436d-9430-bb9a053617ef</t>
  </si>
  <si>
    <t>OFZ</t>
  </si>
  <si>
    <t>https://tarkov-market.com/item/OFZ_30x160mm_shell</t>
  </si>
  <si>
    <t>https://escapefromtarkov.gamepedia.com/OFZ_30x160mm_shell</t>
  </si>
  <si>
    <t>5d0379a886f77420407aa271</t>
  </si>
  <si>
    <t>11c2931b-cb5b-47c6-be55-26cb3c629654</t>
  </si>
  <si>
    <t>Gas safe</t>
  </si>
  <si>
    <t>https://tarkov-market.com/item/Gas_station_safe_key</t>
  </si>
  <si>
    <t>5a0f045e86f7745b0f0d0e42</t>
  </si>
  <si>
    <t>e3b8def9-0e7e-4683-803e-aede32ea7854</t>
  </si>
  <si>
    <t>Cottage back door key</t>
  </si>
  <si>
    <t>Cottage</t>
  </si>
  <si>
    <t>https://tarkov-market.com/item/Cottage_back_entrance_key</t>
  </si>
  <si>
    <t>5a0eb6ac86f7743124037a28</t>
  </si>
  <si>
    <t>bc135a6d-e550-4a62-90b8-08195205b6e1</t>
  </si>
  <si>
    <t>Dorm 308</t>
  </si>
  <si>
    <t>https://tarkov-market.com/item/Dorm_room_308_Key</t>
  </si>
  <si>
    <t>https://escapefromtarkov.fandom.com/wiki/Dorm_room_308_key</t>
  </si>
  <si>
    <t>5780cf722459777a5108b9a1</t>
  </si>
  <si>
    <t>3a7442b7-18ab-4f06-baa5-73ab382b0b34</t>
  </si>
  <si>
    <t>Hawk</t>
  </si>
  <si>
    <t>https://tarkov-market.com/item/Gunpowder_"Hawk"</t>
  </si>
  <si>
    <t>https://escapefromtarkov.gamepedia.com/Gunpowder_%22Hawk%22</t>
  </si>
  <si>
    <t>5d6fc87386f77449db3db94e</t>
  </si>
  <si>
    <t>8218090f-1dbb-4b97-b2d0-6bb23710a59c</t>
  </si>
  <si>
    <t>https://tarkov-market.com/item/Cottage_safe_key</t>
  </si>
  <si>
    <t>5a0f068686f7745b0d4ea242</t>
  </si>
  <si>
    <t>fe65b65c-94ee-49f8-8276-f6c7fb76ef9f</t>
  </si>
  <si>
    <t>SMW car key</t>
  </si>
  <si>
    <t>SMW</t>
  </si>
  <si>
    <t>https://tarkov-market.com/item/SMW_car_key</t>
  </si>
  <si>
    <t>https://escapefromtarkov.gamepedia.com/SMW_car_key</t>
  </si>
  <si>
    <t>5a0eb38b86f774153b320eb0</t>
  </si>
  <si>
    <t>21c3eeb0-05dc-4609-9d73-fd938d10f611</t>
  </si>
  <si>
    <t>TP</t>
  </si>
  <si>
    <t>https://tarkov-market.com/item/Toilet_paper</t>
  </si>
  <si>
    <t>https://escapefromtarkov.gamepedia.com/Toilet_paper</t>
  </si>
  <si>
    <t>5c13cef886f774072e618e82</t>
  </si>
  <si>
    <t>fcaafc0b-df88-49b0-9731-48a2e2351355</t>
  </si>
  <si>
    <t>DVD</t>
  </si>
  <si>
    <t>https://tarkov-market.com/item/DVD_drive</t>
  </si>
  <si>
    <t>https://escapefromtarkov.gamepedia.com/DVD_drive</t>
  </si>
  <si>
    <t>5734781f24597737e04bf32a</t>
  </si>
  <si>
    <t>d38b3215-6a29-4fbd-89c2-4452f5d13e28</t>
  </si>
  <si>
    <t>Health Resort west wing room 321 safe key</t>
  </si>
  <si>
    <t>W321 safe</t>
  </si>
  <si>
    <t>https://tarkov-market.com/item/Health_resort_room_321_safe_key</t>
  </si>
  <si>
    <t>https://escapefromtarkov.fandom.com/wiki/Health_Resort_west_wing_room_321_safe_key</t>
  </si>
  <si>
    <t>5a0eff2986f7741fd654e684</t>
  </si>
  <si>
    <t>ad2f4cf7-b3c5-40bf-b9fc-dd731dbda727</t>
  </si>
  <si>
    <t>Ops-Core FAST multi-hit ballistic face shield</t>
  </si>
  <si>
    <t>FAST FS</t>
  </si>
  <si>
    <t>https://tarkov-market.com/item/Multi-hit_ballistic_face_shield-visor_for_Ops-Core_FAST_helmet</t>
  </si>
  <si>
    <t>https://escapefromtarkov.fandom.com/wiki/Ops-Core_FAST_multi-hit_ballistic_face_shield</t>
  </si>
  <si>
    <t>5a16b7e1fcdbcb00165aa6c9</t>
  </si>
  <si>
    <t>cb46d0e2-3e86-4806-a30a-1ac65cb8a8ae</t>
  </si>
  <si>
    <t>EMotor</t>
  </si>
  <si>
    <t>https://tarkov-market.com/item/Electric_motor</t>
  </si>
  <si>
    <t>https://escapefromtarkov.gamepedia.com/Electric_motor</t>
  </si>
  <si>
    <t>5d1b2fa286f77425227d1674</t>
  </si>
  <si>
    <t>130ed773-7ba8-48ca-a728-76faa2dccf09</t>
  </si>
  <si>
    <t>W207 San</t>
  </si>
  <si>
    <t>https://tarkov-market.com/item/West_wing_room_207_key</t>
  </si>
  <si>
    <t>https://escapefromtarkov.fandom.com/wiki/Health_Resort_west_wing_room_207_key</t>
  </si>
  <si>
    <t>5a0ec70e86f7742c0b518fba</t>
  </si>
  <si>
    <t>73395a87-0869-4c15-84f2-89607ff37888</t>
  </si>
  <si>
    <t>WFilter</t>
  </si>
  <si>
    <t>https://tarkov-market.com/item/Water_filter</t>
  </si>
  <si>
    <t>https://escapefromtarkov.gamepedia.com/Water_filter</t>
  </si>
  <si>
    <t>5d1b385e86f774252167b98a</t>
  </si>
  <si>
    <t>2a008ff7-1287-4f5d-8ad6-98f43c4bea71</t>
  </si>
  <si>
    <t>Sodium</t>
  </si>
  <si>
    <t>https://tarkov-market.com/item/Sodium_bicarbonate</t>
  </si>
  <si>
    <t>59e35abd86f7741778269d82</t>
  </si>
  <si>
    <t>224e608c-5186-454a-b2ac-5ba3161e7dad</t>
  </si>
  <si>
    <t>GP</t>
  </si>
  <si>
    <t>https://tarkov-market.com/item/GP_coin</t>
  </si>
  <si>
    <t>https://escapefromtarkov.gamepedia.com/GP_coin</t>
  </si>
  <si>
    <t>5d235b4d86f7742e017bc88a</t>
  </si>
  <si>
    <t>7359d2ef-faeb-4a33-ac2e-62e5e38b2a26</t>
  </si>
  <si>
    <t>Crickent</t>
  </si>
  <si>
    <t>https://tarkov-market.com/item/Crickent_lighter</t>
  </si>
  <si>
    <t>https://escapefromtarkov.gamepedia.com/Crickent_lighter</t>
  </si>
  <si>
    <t>56742c284bdc2d98058b456d</t>
  </si>
  <si>
    <t>48839bcc-faf3-4bbe-b0b4-625be67351fa</t>
  </si>
  <si>
    <t>Propital regenerative stimulant injector</t>
  </si>
  <si>
    <t>Propital</t>
  </si>
  <si>
    <t>https://tarkov-market.com/item/Propital</t>
  </si>
  <si>
    <t>https://escapefromtarkov.fandom.com/wiki/Propital_regenerative_stimulant_injector</t>
  </si>
  <si>
    <t>5c0e530286f7747fa1419862</t>
  </si>
  <si>
    <t>b2a21047-6fb6-4c52-b858-96498186f479</t>
  </si>
  <si>
    <t>Syringe</t>
  </si>
  <si>
    <t>https://tarkov-market.com/item/Disposable_syringe</t>
  </si>
  <si>
    <t>https://escapefromtarkov.gamepedia.com/Disposable_syringe</t>
  </si>
  <si>
    <t>5d1b3f2d86f774253763b735</t>
  </si>
  <si>
    <t>84783345-b208-42c6-a3da-688d5e7339d9</t>
  </si>
  <si>
    <t>MCB</t>
  </si>
  <si>
    <t>https://tarkov-market.com/item/Military_circuit_board</t>
  </si>
  <si>
    <t>https://escapefromtarkov.gamepedia.com/Military_circuit_board</t>
  </si>
  <si>
    <t>5d0376a486f7747d8050965c</t>
  </si>
  <si>
    <t>2a8f6120-960c-49ea-92ac-36538189ca96</t>
  </si>
  <si>
    <t>RPliers</t>
  </si>
  <si>
    <t>https://tarkov-market.com/item/Round_pliers</t>
  </si>
  <si>
    <t>https://escapefromtarkov.gamepedia.com/Round_pliers</t>
  </si>
  <si>
    <t>5d1b31ce86f7742523398394</t>
  </si>
  <si>
    <t>567f5735-0d95-4882-8c50-59cf2c1cc935</t>
  </si>
  <si>
    <t>PFilter</t>
  </si>
  <si>
    <t>https://tarkov-market.com/item/Military_power_filter</t>
  </si>
  <si>
    <t>https://escapefromtarkov.gamepedia.com/Military_power_filter</t>
  </si>
  <si>
    <t>5d0378d486f77420421a5ff4</t>
  </si>
  <si>
    <t>c33fcbb1-e14e-4f93-851d-a1f0e6365c48</t>
  </si>
  <si>
    <t>PGauge</t>
  </si>
  <si>
    <t>https://tarkov-market.com/item/Pressure_gauge</t>
  </si>
  <si>
    <t>https://escapefromtarkov.gamepedia.com/Pressure_gauge</t>
  </si>
  <si>
    <t>5d1b327086f7742525194449</t>
  </si>
  <si>
    <t>65feffdf-1030-479a-87a8-ca9d0f930ddb</t>
  </si>
  <si>
    <t>Therm.</t>
  </si>
  <si>
    <t>https://tarkov-market.com/item/Analog_thermometer</t>
  </si>
  <si>
    <t>https://escapefromtarkov.gamepedia.com/Analog_thermometer</t>
  </si>
  <si>
    <t>5d1b32c186f774252167a530</t>
  </si>
  <si>
    <t>a6f267d8-8657-4371-a830-545adc9c2ec0</t>
  </si>
  <si>
    <t>Valday PS-320 1/6x scope</t>
  </si>
  <si>
    <t>PS320 1/6x</t>
  </si>
  <si>
    <t>https://tarkov-market.com/item/Valday_PS-320_1x_6x_Scope</t>
  </si>
  <si>
    <t>5c0517910db83400232ffee5</t>
  </si>
  <si>
    <t>d82cbc2a-5852-4e67-b4f9-d28f578753d0</t>
  </si>
  <si>
    <t>TT supp.</t>
  </si>
  <si>
    <t>https://tarkov-market.com/item/Makeshift_7.62x25_Ð¢Ð¢_silencer</t>
  </si>
  <si>
    <t>https://escapefromtarkov.fandom.com/wiki/TT_7.62x25_makeshift_sound_suppressor</t>
  </si>
  <si>
    <t>571a28e524597720b4066567</t>
  </si>
  <si>
    <t>73cadfb9-7775-44d5-832f-9d73bf3d5717</t>
  </si>
  <si>
    <t>VSS 9x39 integral barrel-suppressor</t>
  </si>
  <si>
    <t>VSS supp.</t>
  </si>
  <si>
    <t>https://tarkov-market.com/item/VSS_9x39_integral_barrel-suppressor</t>
  </si>
  <si>
    <t>57838c962459774a1651ec63</t>
  </si>
  <si>
    <t>148bd0a9-f5df-4ffe-9627-d95597b0bc77</t>
  </si>
  <si>
    <t>AAC 762-SDN-6 multi-caliber sound suppressor</t>
  </si>
  <si>
    <t>SDN-6</t>
  </si>
  <si>
    <t>https://tarkov-market.com/item/AAC_762_SDN-6_7.62x51_Sound_Suppressor</t>
  </si>
  <si>
    <t>5a34fe59c4a282000b1521a2</t>
  </si>
  <si>
    <t>9b612c11-c49c-4977-9c39-b674b170fc80</t>
  </si>
  <si>
    <t>Salvo 12</t>
  </si>
  <si>
    <t>https://tarkov-market.com/item/SilencerCo_Salvo_12_sound_suppressor</t>
  </si>
  <si>
    <t>https://escapefromtarkov.fandom.com/wiki/SilencerCo_Salvo_12_12ga_sound_suppressor</t>
  </si>
  <si>
    <t>5b363dd25acfc4001a598fd2</t>
  </si>
  <si>
    <t>0738d42e-d97b-4659-a731-7e3011f5a508</t>
  </si>
  <si>
    <t>SV98 supp.</t>
  </si>
  <si>
    <t>https://tarkov-market.com/item/Regular_SV-98_7.62x54_silencer</t>
  </si>
  <si>
    <t>https://escapefromtarkov.fandom.com/wiki/SV-98_7.62x54R_sound_suppressor</t>
  </si>
  <si>
    <t>5c4eecc32e221602b412b440</t>
  </si>
  <si>
    <t>edf2ff5f-3720-44c2-8289-498928071e2c</t>
  </si>
  <si>
    <t>SRD9</t>
  </si>
  <si>
    <t>https://tarkov-market.com/item/Sig_SRD_9_9x19mm_sound_suppressor</t>
  </si>
  <si>
    <t>5c6165902e22160010261b28</t>
  </si>
  <si>
    <t>fcafe472-c284-4f39-a847-e84d4ceffeb8</t>
  </si>
  <si>
    <t>Illusion 9</t>
  </si>
  <si>
    <t>https://tarkov-market.com/item/AAC_Illusion_9_9x19mm_silencer</t>
  </si>
  <si>
    <t>5c7e8fab2e22165df16b889b</t>
  </si>
  <si>
    <t>cd8b5584-d0e4-4e18-a40b-0129d5ed2044</t>
  </si>
  <si>
    <t>ASh-12</t>
  </si>
  <si>
    <t>https://tarkov-market.com/item/ASh-12_12.7x55_tactical_suppressor</t>
  </si>
  <si>
    <t>5caf187cae92157c28402e43</t>
  </si>
  <si>
    <t>ed135ba0-3dfb-4a51-b4e1-1e63d2f1f222</t>
  </si>
  <si>
    <t>FN Attenuator 5.7x28 sound suppressor</t>
  </si>
  <si>
    <t>Attenuator</t>
  </si>
  <si>
    <t>https://tarkov-market.com/item/FN_Attenuator_5.7x28_silencer</t>
  </si>
  <si>
    <t>https://escapefromtarkov.fandom.com/wiki/FN_Attenuator_5.7x28_sound_suppressor</t>
  </si>
  <si>
    <t>5cebec00d7f00c065c53522a</t>
  </si>
  <si>
    <t>d3b670bf-9adf-4bd6-84ea-3c64c9a7846e</t>
  </si>
  <si>
    <t>Daniel Defense WAVE QD sound suppressor</t>
  </si>
  <si>
    <t>WAVE QD</t>
  </si>
  <si>
    <t>https://tarkov-market.com/item/Daniel_Defence_Wave_QD_Sound_Suppressor</t>
  </si>
  <si>
    <t>https://escapefromtarkov.fandom.com/wiki/Daniel_Defense_WAVE_QD_sound_suppressor</t>
  </si>
  <si>
    <t>5cff9e84d7ad1a049e54ed55</t>
  </si>
  <si>
    <t>e8c35b06-93f3-4794-86ee-35c6e45b497a</t>
  </si>
  <si>
    <t>SFN-57</t>
  </si>
  <si>
    <t>https://tarkov-market.com/item/Gemtech_SFN-57_5.7x28mm_silencer</t>
  </si>
  <si>
    <t>https://escapefromtarkov.fandom.com/wiki/Gemtech_SFN-57_5.7x28_sound_suppressor</t>
  </si>
  <si>
    <t>5d3ef698a4b9361182109872</t>
  </si>
  <si>
    <t>16d6a8ba-cde3-4411-ae13-bb0cbbf7ca54</t>
  </si>
  <si>
    <t>MP9 9x19 sound suppressor</t>
  </si>
  <si>
    <t>MP9</t>
  </si>
  <si>
    <t>https://tarkov-market.com/item/B&amp;T_MP9_9x19mm_sound_suppressor</t>
  </si>
  <si>
    <t>https://escapefromtarkov.fandom.com/wiki/MP9_9x19_sound_suppressor</t>
  </si>
  <si>
    <t>5de8f2d5b74cd90030650c72</t>
  </si>
  <si>
    <t>947146d2-c545-4540-8e4b-801ee86ec30b</t>
  </si>
  <si>
    <t>KAC PRS/QDC 7.62x51 sound suppressor</t>
  </si>
  <si>
    <t>PRS QDC</t>
  </si>
  <si>
    <t>https://tarkov-market.com/item/KAC_PRS_QDC_7.62x51_Sound_Suppressor</t>
  </si>
  <si>
    <t>https://escapefromtarkov.fandom.com/wiki/KAC_PRS/QDC_7.62x51_sound_suppressor</t>
  </si>
  <si>
    <t>5dfa3d2b0dee1b22f862eade</t>
  </si>
  <si>
    <t>0c9b6c9d-908a-4d6a-9d5b-6431463593e3</t>
  </si>
  <si>
    <t>R43 7.62x54R</t>
  </si>
  <si>
    <t>https://tarkov-market.com/item/Rotor_43_7.62x54_muzzle_brake</t>
  </si>
  <si>
    <t>5e01ea19e9dc277128008c0b</t>
  </si>
  <si>
    <t>05a107f3-9089-4a75-9a71-5a2add15dec7</t>
  </si>
  <si>
    <t>AK 5.45x39 TGP-A muzzle device-suppressor</t>
  </si>
  <si>
    <t>TGP-A</t>
  </si>
  <si>
    <t>https://tarkov-market.com/item/TGP-A_5.45x39_muzzle_device_suppressor</t>
  </si>
  <si>
    <t>https://escapefromtarkov.fandom.com/wiki/AK_5.45x39_TGP-A_muzzle_device-suppressor</t>
  </si>
  <si>
    <t>564caa3d4bdc2d17108b458e</t>
  </si>
  <si>
    <t>51757267-448d-4f45-98a4-69e6d3d7fb1c</t>
  </si>
  <si>
    <t>R43 556</t>
  </si>
  <si>
    <t>https://tarkov-market.com/item/Rotor_43_5.56x45_muzzle_brake</t>
  </si>
  <si>
    <t>5a9fbb84a2750c00137fa685</t>
  </si>
  <si>
    <t>4c54dca5-653c-49cd-98ca-14e351dcaac6</t>
  </si>
  <si>
    <t>NT-4 BLK</t>
  </si>
  <si>
    <t>https://tarkov-market.com/item/KAC_QDSS_NT-4_Black_5.56x45_silencer</t>
  </si>
  <si>
    <t>https://escapefromtarkov.fandom.com/wiki/KAC_QDSS_NT-4_5.56x45_sound_suppressor</t>
  </si>
  <si>
    <t>57da93632459771cb65bf83f</t>
  </si>
  <si>
    <t>aaf4d60a-360a-46f0-ad12-bbe375fbf152</t>
  </si>
  <si>
    <t>PP9101 supp.</t>
  </si>
  <si>
    <t>https://tarkov-market.com/item/PP-91-01_Kedr-B_9x18PM_suppressor</t>
  </si>
  <si>
    <t>57f3c8cc2459773ec4480328</t>
  </si>
  <si>
    <t>9f88d8f4-bd83-4e25-8253-0eef810699c4</t>
  </si>
  <si>
    <t>Alpha 9</t>
  </si>
  <si>
    <t>https://tarkov-market.com/item/Alpha_Dog_Alpha_9_9x19_sound_suppressor</t>
  </si>
  <si>
    <t>https://escapefromtarkov.gamepedia.com/Alpha_Dog_Alpha_9_9x19_sound_suppressor</t>
  </si>
  <si>
    <t>5a33a8ebc4a282000c5a950d</t>
  </si>
  <si>
    <t>1bd9910c-f21b-48bd-b7c7-df2866beccce</t>
  </si>
  <si>
    <t>Hexagon AK-74</t>
  </si>
  <si>
    <t>https://tarkov-market.com/item/Hexagon_AK-74_5.45x39_sound_suppressor</t>
  </si>
  <si>
    <t>https://escapefromtarkov.fandom.com/wiki/AK-74_Hexagon_5.45x39_sound_suppressor</t>
  </si>
  <si>
    <t>593d493f86f7745e6b2ceb22</t>
  </si>
  <si>
    <t>83210fff-4a1d-47d3-81a4-f14ecbc36509</t>
  </si>
  <si>
    <t>Rotex 2</t>
  </si>
  <si>
    <t>https://tarkov-market.com/item/B&amp;T_Rotex_2_4.6x30_silencer</t>
  </si>
  <si>
    <t>https://escapefromtarkov.fandom.com/wiki/B%26T_Rotex_2_4.6x30_sound_suppressor</t>
  </si>
  <si>
    <t>5ba26ae8d4351e00367f9bdb</t>
  </si>
  <si>
    <t>f2d5f934-8552-425d-95f8-6b435996c6fd</t>
  </si>
  <si>
    <t>PBS-4</t>
  </si>
  <si>
    <t>https://tarkov-market.com/item/PBS-4_5.45x39_Silencer</t>
  </si>
  <si>
    <t>https://escapefromtarkov.fandom.com/wiki/PBS-4_5.45x39_sound_suppressor</t>
  </si>
  <si>
    <t>57ffb0e42459777d047111c5</t>
  </si>
  <si>
    <t>4c649ad0-7bbe-4031-96d2-79bbda7d5ea5</t>
  </si>
  <si>
    <t>Rotor 43 7.62x39 muzzle brake-compensator</t>
  </si>
  <si>
    <t>R43 7.62x39</t>
  </si>
  <si>
    <t>https://tarkov-market.com/item/Rotor_43_7.62x39_muzzle_brake</t>
  </si>
  <si>
    <t>5a9fbacda2750c00141e080f</t>
  </si>
  <si>
    <t>22f6cb0c-63c6-4b0e-85a8-7b7c7cf85288</t>
  </si>
  <si>
    <t>PBS-1</t>
  </si>
  <si>
    <t>https://tarkov-market.com/item/PBS-1_7.62x39_silencer</t>
  </si>
  <si>
    <t>https://escapefromtarkov.fandom.com/wiki/PBS-1_7.62x39_sound_suppressor</t>
  </si>
  <si>
    <t>5a0d63621526d8dba31fe3bf</t>
  </si>
  <si>
    <t>ea8f19d8-e6d1-4b54-a1f5-321d1b78e86a</t>
  </si>
  <si>
    <t>PB 9x18PM sound suppressor</t>
  </si>
  <si>
    <t>PB supp.</t>
  </si>
  <si>
    <t>https://tarkov-market.com/item/Stock_silencer_for_PB_9x18_PM</t>
  </si>
  <si>
    <t>https://escapefromtarkov.fandom.com/wiki/PB_9x18PM_sound_suppressor</t>
  </si>
  <si>
    <t>56e05b06d2720bb2668b4586</t>
  </si>
  <si>
    <t>e58023db-a316-4882-aa95-9e3df7f9b252</t>
  </si>
  <si>
    <t>Monstrum Tactical Compact Prism Scope 2x32</t>
  </si>
  <si>
    <t>Compact 2x32</t>
  </si>
  <si>
    <t>https://tarkov-market.com/item/Monstrum_Compact_prism_scope_2x32</t>
  </si>
  <si>
    <t>5d2dc3e548f035404a1a4798</t>
  </si>
  <si>
    <t>f298c6d4-c8cd-4b61-8313-ff03d814a5ed</t>
  </si>
  <si>
    <t>TA11D</t>
  </si>
  <si>
    <t>https://tarkov-market.com/item/Trijicon_ACOG_3.5x35_scope</t>
  </si>
  <si>
    <t>https://escapefromtarkov.gamepedia.com/Trijicon_ACOG_3.5x35_scope</t>
  </si>
  <si>
    <t>59db7e1086f77448be30ddf3</t>
  </si>
  <si>
    <t>27a45273-8961-4ab5-a107-65528632ba6a</t>
  </si>
  <si>
    <t>BRAVO4</t>
  </si>
  <si>
    <t>https://tarkov-market.com/item/Sig_BRAVO4_4X30_Scope</t>
  </si>
  <si>
    <t>https://escapefromtarkov.fandom.com/wiki/SIG_Sauer_BRAVO4_4X30_Scope</t>
  </si>
  <si>
    <t>57adff4f24597737f373b6e6</t>
  </si>
  <si>
    <t>08accd97-9367-4680-9af7-394d7e8d5264</t>
  </si>
  <si>
    <t>Prism 2.5x</t>
  </si>
  <si>
    <t>https://tarkov-market.com/item/Primary_Arms_Compact_prism_scope_2.5x</t>
  </si>
  <si>
    <t>5c1cdd512e22161b267d91ae</t>
  </si>
  <si>
    <t>8e873f77-7fdb-4a54-8ede-a0770d08d96a</t>
  </si>
  <si>
    <t>Leupold Mark 4 HAMR 4x24mm DeltaPoint hybrid assault scope</t>
  </si>
  <si>
    <t>HAMR</t>
  </si>
  <si>
    <t>https://tarkov-market.com/item/Leupold_Mark_4_HAMR_4x24mm_DeltaPoint_hybrid_assault_scope</t>
  </si>
  <si>
    <t>https://escapefromtarkov.gamepedia.com/Leupold_Mark_4_HAMR_4x24mm_DeltaPoint_hybrid_assault_scope</t>
  </si>
  <si>
    <t>544a3a774bdc2d3a388b4567</t>
  </si>
  <si>
    <t>85be08bc-0942-41c1-94b7-253fed9ed321</t>
  </si>
  <si>
    <t>SpecterDR</t>
  </si>
  <si>
    <t>https://tarkov-market.com/item/ELCAN_SpecterDR_1x_4x_Scope_FDE</t>
  </si>
  <si>
    <t>57aca93d2459771f2c7e26db</t>
  </si>
  <si>
    <t>0217f39f-ffc7-4763-9eac-1a7171a56df3</t>
  </si>
  <si>
    <t>March Tactical 3-24x42 FFP optical scope</t>
  </si>
  <si>
    <t>3-24x42 FFP</t>
  </si>
  <si>
    <t>https://tarkov-market.com/item/Optical_scope_March_Tactical_3-24x42_FFP</t>
  </si>
  <si>
    <t>https://escapefromtarkov.fandom.com/wiki/March_Tactical_3-24x42_FFP_optical_scope</t>
  </si>
  <si>
    <t>57c5ac0824597754771e88a9</t>
  </si>
  <si>
    <t>ae63160d-fa8e-4ed1-871c-e6e25c4f865e</t>
  </si>
  <si>
    <t>Leupold Mark 4 LR 6.5-20x50 riflescope</t>
  </si>
  <si>
    <t>6.5-20x50</t>
  </si>
  <si>
    <t>https://tarkov-market.com/item/Leupold_Mark_4_LR_6.5-20x50_riflescope</t>
  </si>
  <si>
    <t>https://escapefromtarkov.gamepedia.com/Leupold_Mark_4_LR_6.5-20x50_riflescope</t>
  </si>
  <si>
    <t>5a37cb10c4a282329a73b4e7</t>
  </si>
  <si>
    <t>05d80a6d-a2c4-4f88-b38d-8026eaa3fdd0</t>
  </si>
  <si>
    <t>PU 3.5x</t>
  </si>
  <si>
    <t>https://tarkov-market.com/item/PU_3.5x_riflescope</t>
  </si>
  <si>
    <t>https://escapefromtarkov.gamepedia.com/PU_3.5x_riflescope</t>
  </si>
  <si>
    <t>5b3f7c1c5acfc40dc5296b1d</t>
  </si>
  <si>
    <t>a82bcc23-b503-485f-9714-bd621587a532</t>
  </si>
  <si>
    <t>TAC30</t>
  </si>
  <si>
    <t>https://tarkov-market.com/item/Burris_FullField_TAC_30_1-4x24_riflescope</t>
  </si>
  <si>
    <t>https://escapefromtarkov.fandom.com/wiki/Burris_FullField_TAC30_1-4x24_riflescope</t>
  </si>
  <si>
    <t>5b2388675acfc4771e1be0be</t>
  </si>
  <si>
    <t>0d48f048-cb3b-485c-825e-011e9d18f4d5</t>
  </si>
  <si>
    <t>PSO-1M2</t>
  </si>
  <si>
    <t>https://tarkov-market.com/item/Zenit-Belomo_PSO_1M2_4x24_scope</t>
  </si>
  <si>
    <t>5c82343a2e221644f31c0611</t>
  </si>
  <si>
    <t>d37cb6d1-1b6b-48d7-8590-6d59c86908c2</t>
  </si>
  <si>
    <t>USP-1</t>
  </si>
  <si>
    <t>https://tarkov-market.com/item/NPZ_USP-1_4x_scope</t>
  </si>
  <si>
    <t>5cf638cbd7f00c06595bc936</t>
  </si>
  <si>
    <t>7f94f911-8c5a-4cd8-bc3e-d05bf5f2ff7f</t>
  </si>
  <si>
    <t>1P59</t>
  </si>
  <si>
    <t>https://tarkov-market.com/item/KMZ_1P59_3-10x_riflescope</t>
  </si>
  <si>
    <t>https://escapefromtarkov.gamepedia.com/KMZ_1P59_3-10x_riflescope</t>
  </si>
  <si>
    <t>5d0a3a58d7ad1a669c15ca14</t>
  </si>
  <si>
    <t>3b03e647-d393-4107-a88a-3ad69ae168ca</t>
  </si>
  <si>
    <t>ADO P4</t>
  </si>
  <si>
    <t>https://tarkov-market.com/item/NcSTAR_ADO_P4_Sniper_3-9x42_riflescope</t>
  </si>
  <si>
    <t>https://escapefromtarkov.gamepedia.com/NcSTAR_ADO_P4_Sniper_3-9x42_riflescope</t>
  </si>
  <si>
    <t>5dfe6104585a0c3e995c7b82</t>
  </si>
  <si>
    <t>5d68b802-0076-48aa-90a5-23f1ad2860d8</t>
  </si>
  <si>
    <t>Pilad 4x32</t>
  </si>
  <si>
    <t>https://tarkov-market.com/item/VOMZ_Pilad_4Ñ…32_riflescope</t>
  </si>
  <si>
    <t>https://escapefromtarkov.gamepedia.com/VOMZ_Pilad_4x32_riflescope</t>
  </si>
  <si>
    <t>5dff772da3651922b360bf91</t>
  </si>
  <si>
    <t>4a9a9738-8220-4d4f-aa1f-44cf469fc683</t>
  </si>
  <si>
    <t>AN/PVS-14 Night Vision Monocular</t>
  </si>
  <si>
    <t>PVS-14</t>
  </si>
  <si>
    <t>https://tarkov-market.com/item/AN_PVS-14_Night_Vision_Monocular</t>
  </si>
  <si>
    <t>https://escapefromtarkov.gamepedia.com/AN/PVS-14_Night_Vision_Monocular</t>
  </si>
  <si>
    <t>57235b6f24597759bf5a30f1</t>
  </si>
  <si>
    <t>065eadf3-cc3c-4513-95eb-eae2a23ce7be</t>
  </si>
  <si>
    <t>N-15</t>
  </si>
  <si>
    <t>https://tarkov-market.com/item/Armasight_N-15_Night_Vision</t>
  </si>
  <si>
    <t>https://escapefromtarkov.fandom.com/wiki/Armasight_N-15_Night_Vision_Goggles</t>
  </si>
  <si>
    <t>5c066e3a0db834001b7353f0</t>
  </si>
  <si>
    <t>b417889c-1c91-4680-9dc8-53bd79f170c4</t>
  </si>
  <si>
    <t>PNV-10T</t>
  </si>
  <si>
    <t>https://tarkov-market.com/item/PNV-10T_Night_Vision</t>
  </si>
  <si>
    <t>https://escapefromtarkov.fandom.com/wiki/PNV-10T_Night_Vision_Goggles</t>
  </si>
  <si>
    <t>5c0696830db834001d23f5da</t>
  </si>
  <si>
    <t>3a3fda99-bd01-44f8-ad9e-a7e535e13cc1</t>
  </si>
  <si>
    <t>Vulcan MG 3.5x</t>
  </si>
  <si>
    <t>https://tarkov-market.com/item/Vulcan_MG_night_scope_3.5x</t>
  </si>
  <si>
    <t>5b3b6e495acfc4330140bd88</t>
  </si>
  <si>
    <t>5b030b81-7fea-47e0-b7b9-b92655e7b425</t>
  </si>
  <si>
    <t>TA01NSN</t>
  </si>
  <si>
    <t>https://tarkov-market.com/item/Trijicon_ACOG_TA01NSN_4x32_scope_TAN</t>
  </si>
  <si>
    <t>https://escapefromtarkov.gamepedia.com/Trijicon_ACOG_TA01NSN_4x32_scope_TAN</t>
  </si>
  <si>
    <t>5c052a900db834001a66acbd</t>
  </si>
  <si>
    <t>f939ce63-a2b2-4151-a777-0e7971ef73e3</t>
  </si>
  <si>
    <t>FN P90 Ring Sight reflex sight</t>
  </si>
  <si>
    <t>P90 Ring</t>
  </si>
  <si>
    <t>https://tarkov-market.com/item/FN_Ring_sight_reflex_sight</t>
  </si>
  <si>
    <t>https://escapefromtarkov.fandom.com/wiki/FN_P90_Ring_Sight_reflex_sight</t>
  </si>
  <si>
    <t>5cebec38d7f00c00110a652a</t>
  </si>
  <si>
    <t>f41c5890-41a0-4e04-887e-b929b33ab264</t>
  </si>
  <si>
    <t>XPS3-2</t>
  </si>
  <si>
    <t>https://tarkov-market.com/item/Eotech_XPS3-2_holographic_sight</t>
  </si>
  <si>
    <t>https://escapefromtarkov.fandom.com/wiki/EOTech_XPS3-2_holographic_sight</t>
  </si>
  <si>
    <t>584924ec24597768f12ae244</t>
  </si>
  <si>
    <t>572238ef-0190-430d-9572-040411b2f79e</t>
  </si>
  <si>
    <t>UH-1</t>
  </si>
  <si>
    <t>https://tarkov-market.com/item/Vortex_Razor_AMG_UH-1_holographic_sight</t>
  </si>
  <si>
    <t>59f9d81586f7744c7506ee62</t>
  </si>
  <si>
    <t>25d6d3a2-749c-48d7-a468-2188b935a9b8</t>
  </si>
  <si>
    <t>EXPS3</t>
  </si>
  <si>
    <t>https://tarkov-market.com/item/Eotech_EXPS3_holographic_sight</t>
  </si>
  <si>
    <t>https://escapefromtarkov.fandom.com/wiki/EOTech_EXPS3_holographic_sight_(Tan)</t>
  </si>
  <si>
    <t>558022b54bdc2dac148b458d</t>
  </si>
  <si>
    <t>03127423-5f9b-49a8-9661-98d78c2e9dc7</t>
  </si>
  <si>
    <t>R43 9x19</t>
  </si>
  <si>
    <t>https://tarkov-market.com/item/Rotor_43_9x19_muzzle_brake</t>
  </si>
  <si>
    <t>5a9fb739a2750c003215717f</t>
  </si>
  <si>
    <t>68660e66-f9b2-46bf-9e3d-992d799ba26c</t>
  </si>
  <si>
    <t>HS401G5</t>
  </si>
  <si>
    <t>https://tarkov-market.com/item/Holosun_HS401G5_reflex_sight</t>
  </si>
  <si>
    <t>https://escapefromtarkov.gamepedia.com/Holosun_HS401G5_reflex_sight</t>
  </si>
  <si>
    <t>5b30b0dc5acfc400153b7124</t>
  </si>
  <si>
    <t>22a05452-934c-4be9-8f18-01f1e6ec2779</t>
  </si>
  <si>
    <t>XPS3-0</t>
  </si>
  <si>
    <t>https://tarkov-market.com/item/Eotech_XPS3-0_holographic_sight</t>
  </si>
  <si>
    <t>https://escapefromtarkov.fandom.com/wiki/EOTech_XPS3-0_holographic_sight</t>
  </si>
  <si>
    <t>58491f3324597764bc48fa02</t>
  </si>
  <si>
    <t>eb63a192-cb53-4790-93a0-32ecf6660cbb</t>
  </si>
  <si>
    <t>SR-1MP 9x21 silencer</t>
  </si>
  <si>
    <t>SR-1MP</t>
  </si>
  <si>
    <t>https://tarkov-market.com/item/SR1MP_silencer_9x21</t>
  </si>
  <si>
    <t>https://escapefromtarkov.fandom.com/wiki/SR-1MP_9x21_silencer</t>
  </si>
  <si>
    <t>5a27b6bec4a282000e496f78</t>
  </si>
  <si>
    <t>efc269d2-a7a6-4257-ad2c-e005b24f331a</t>
  </si>
  <si>
    <t>P1x42</t>
  </si>
  <si>
    <t>https://tarkov-market.com/item/VOMZ_Pilad_P1X42_"WEAVER"_reflex_sight</t>
  </si>
  <si>
    <t>https://escapefromtarkov.fandom.com/wiki/VOMZ_Pilad_P1x42_Weaver_reflex_sight</t>
  </si>
  <si>
    <t>584984812459776a704a82a6</t>
  </si>
  <si>
    <t>630b9181-e5fc-49db-894d-220fb2be9287</t>
  </si>
  <si>
    <t>https://tarkov-market.com/item/Eotech_553_holographic_sight</t>
  </si>
  <si>
    <t>https://escapefromtarkov.fandom.com/wiki/EOTech_553_holographic_sight</t>
  </si>
  <si>
    <t>570fd6c2d2720bc6458b457f</t>
  </si>
  <si>
    <t>38b1f712-194f-4465-ae49-1b8e489dd6fe</t>
  </si>
  <si>
    <t>EKP-8-18</t>
  </si>
  <si>
    <t>https://tarkov-market.com/item/Cobra_EKP-8-18_reflex_sight</t>
  </si>
  <si>
    <t>https://escapefromtarkov.fandom.com/wiki/Axion_Kobra_EKP-8-18_reflex_sight</t>
  </si>
  <si>
    <t>591c4efa86f7741030027726</t>
  </si>
  <si>
    <t>478ff1be-88b4-4b2d-bcd2-e78ec9fc7fe5</t>
  </si>
  <si>
    <t>CompM4</t>
  </si>
  <si>
    <t>https://tarkov-market.com/item/Aimpoint_COMP_M4_reflex_sight</t>
  </si>
  <si>
    <t>5c7d55de2e221644f31bff68</t>
  </si>
  <si>
    <t>4218f301-0ccc-4238-abb8-603af2968cd4</t>
  </si>
  <si>
    <t>SRS-02</t>
  </si>
  <si>
    <t>https://tarkov-market.com/item/Trijicon_SRS-02_reflex_sight</t>
  </si>
  <si>
    <t>https://escapefromtarkov.gamepedia.com/Trijicon_SRS-02_reflex_sight</t>
  </si>
  <si>
    <t>5d2da1e948f035477b1ce2ba</t>
  </si>
  <si>
    <t>710827bc-5322-4ced-a4d6-751e3fc20cb8</t>
  </si>
  <si>
    <t>VKBO bag</t>
  </si>
  <si>
    <t>https://tarkov-market.com/item/VKBO_army_bag</t>
  </si>
  <si>
    <t>https://escapefromtarkov.gamepedia.com/VKBO_army_bag</t>
  </si>
  <si>
    <t>5ab8ee7786f7742d8f33f0b9</t>
  </si>
  <si>
    <t>d9050c20-90eb-4b48-8934-2e78cf147202</t>
  </si>
  <si>
    <t>Sling</t>
  </si>
  <si>
    <t>https://tarkov-market.com/item/Tactical_sling_bag</t>
  </si>
  <si>
    <t>https://escapefromtarkov.gamepedia.com/Tactical_sling_bag</t>
  </si>
  <si>
    <t>5ab8f04f86f774585f4237d8</t>
  </si>
  <si>
    <t>3ed1bd89-a4d3-4524-aa00-9b897924312c</t>
  </si>
  <si>
    <t>Fleece</t>
  </si>
  <si>
    <t>https://tarkov-market.com/item/Tactical_fleece_hat</t>
  </si>
  <si>
    <t>5aa2ba19e5b5b00014028f4e</t>
  </si>
  <si>
    <t>ee2d9b70-c21e-4f5f-9b93-b86b43bacfd6</t>
  </si>
  <si>
    <t>BelOMO PSO-1 4x24 scope</t>
  </si>
  <si>
    <t>PSO-1</t>
  </si>
  <si>
    <t>https://tarkov-market.com/item/Zenit-Belomo_PSO_1_4x24_scope</t>
  </si>
  <si>
    <t>5c82342f2e221644f31c060e</t>
  </si>
  <si>
    <t>a36a5c6a-d05d-4fc0-923c-9f2ac2a7b890</t>
  </si>
  <si>
    <t>Shmaska</t>
  </si>
  <si>
    <t>https://tarkov-market.com/item/Ski_hat_with_holes_for_eyes</t>
  </si>
  <si>
    <t>https://escapefromtarkov.gamepedia.com/Ski_hat_with_holes_for_eyes</t>
  </si>
  <si>
    <t>5ab8f20c86f7745cdb629fb2</t>
  </si>
  <si>
    <t>284e0c4b-7d05-4923-8940-4337a944e5ec</t>
  </si>
  <si>
    <t>Santa's hat</t>
  </si>
  <si>
    <t>Hat</t>
  </si>
  <si>
    <t>https://tarkov-market.com/item/Santa's_hat</t>
  </si>
  <si>
    <t>5a43957686f7742a2c2f11b0</t>
  </si>
  <si>
    <t>df4cf092-9870-4bba-8d71-06590a7ff2b9</t>
  </si>
  <si>
    <t>PSh-97</t>
  </si>
  <si>
    <t>https://tarkov-market.com/item/PSH-97_"Djeta"_helmet</t>
  </si>
  <si>
    <t>5c0d2727d174af02a012cf58</t>
  </si>
  <si>
    <t>e3425d63-4a42-4a40-9c8a-6c03cecbbd0a</t>
  </si>
  <si>
    <t>Pompon</t>
  </si>
  <si>
    <t>https://tarkov-market.com/item/Pompon_hat</t>
  </si>
  <si>
    <t>https://escapefromtarkov.gamepedia.com/Pompon_hat</t>
  </si>
  <si>
    <t>5b4329075acfc400153b78ff</t>
  </si>
  <si>
    <t>55ea4ec0-c64a-4c44-9d79-555e89634b9e</t>
  </si>
  <si>
    <t>Boonie</t>
  </si>
  <si>
    <t>https://tarkov-market.com/item/Miltec_panama_hat</t>
  </si>
  <si>
    <t>https://escapefromtarkov.fandom.com/wiki/MIL-TEC_boonie_hat</t>
  </si>
  <si>
    <t>5b4327aa5acfc400175496e0</t>
  </si>
  <si>
    <t>113faf05-c8d5-4742-bbaa-7341945d685d</t>
  </si>
  <si>
    <t>Kotton</t>
  </si>
  <si>
    <t>https://tarkov-market.com/item/Kotton_beanie</t>
  </si>
  <si>
    <t>https://escapefromtarkov.gamepedia.com/Kotton_beanie</t>
  </si>
  <si>
    <t>5bd073c986f7747f627e796c</t>
  </si>
  <si>
    <t>4a6b0762-2b21-4dd2-95f8-f17af1fa880b</t>
  </si>
  <si>
    <t>Cowboy</t>
  </si>
  <si>
    <t>https://tarkov-market.com/item/Kinda_cowboy_hat</t>
  </si>
  <si>
    <t>https://escapefromtarkov.gamepedia.com/Kinda_cowboy_hat</t>
  </si>
  <si>
    <t>5aa2b9ede5b5b000137b758b</t>
  </si>
  <si>
    <t>fe7efda9-e4e6-48b5-a436-ee97708e1607</t>
  </si>
  <si>
    <t>EMERCOM</t>
  </si>
  <si>
    <t>https://tarkov-market.com/item/EmerCom_cap</t>
  </si>
  <si>
    <t>https://escapefromtarkov.fandom.com/wiki/EMERCOM_cap</t>
  </si>
  <si>
    <t>5aa2b89be5b5b0001569311f</t>
  </si>
  <si>
    <t>ebadb333-73c1-4a56-8b2b-03e9c284b34f</t>
  </si>
  <si>
    <t>https://tarkov-market.com/item/Ded_Moroz_hat</t>
  </si>
  <si>
    <t>https://escapefromtarkov.gamepedia.com/Ded_Moroz_hat</t>
  </si>
  <si>
    <t>5a43943586f77416ad2f06e2</t>
  </si>
  <si>
    <t>9e330576-87bc-4e39-a6f1-e09d717afaa7</t>
  </si>
  <si>
    <t>https://tarkov-market.com/item/Beanie</t>
  </si>
  <si>
    <t>https://escapefromtarkov.gamepedia.com/Beanie</t>
  </si>
  <si>
    <t>572b7fa124597762b472f9d2</t>
  </si>
  <si>
    <t>338aa646-bd1c-4a90-b995-d0c491137dbf</t>
  </si>
  <si>
    <t>Door Kicker</t>
  </si>
  <si>
    <t>https://tarkov-market.com/item/"Door_Kicker"_Boonie_hat</t>
  </si>
  <si>
    <t>5d96141523f0ea1b7f2aacab</t>
  </si>
  <si>
    <t>a062c7b7-2ff5-43af-82e4-ee86a66e8699</t>
  </si>
  <si>
    <t>https://tarkov-market.com/item/Slender_mask</t>
  </si>
  <si>
    <t>https://escapefromtarkov.gamepedia.com/Slender_mask</t>
  </si>
  <si>
    <t>5bd06f5d86f77427101ad47c</t>
  </si>
  <si>
    <t>be7fb70d-2011-45e7-b79b-dd22a233b30b</t>
  </si>
  <si>
    <t>Shemagh</t>
  </si>
  <si>
    <t>https://tarkov-market.com/item/Shemagh_(var._2)</t>
  </si>
  <si>
    <t>https://escapefromtarkov.fandom.com/wiki/Shemagh_(Tan)</t>
  </si>
  <si>
    <t>5b4325355acfc40019478126</t>
  </si>
  <si>
    <t>5ceedf4b-7f53-4689-9906-774b9097ae48</t>
  </si>
  <si>
    <t>Momex</t>
  </si>
  <si>
    <t>https://tarkov-market.com/item/Momex_balaclava</t>
  </si>
  <si>
    <t>https://escapefromtarkov.gamepedia.com/Momex_balaclava</t>
  </si>
  <si>
    <t>5b432f3d5acfc4704b4a1dfb</t>
  </si>
  <si>
    <t>83c3377d-7423-4b83-bcc9-a795e796284c</t>
  </si>
  <si>
    <t>Army</t>
  </si>
  <si>
    <t>https://tarkov-market.com/item/Army_cap</t>
  </si>
  <si>
    <t>https://escapefromtarkov.gamepedia.com/Army_cap</t>
  </si>
  <si>
    <t>59e770f986f7742cbe3164ef</t>
  </si>
  <si>
    <t>5de32211-ed49-4a61-9d8c-e73bdd14db89</t>
  </si>
  <si>
    <t>https://tarkov-market.com/item/Misha_Mayorov's_mask</t>
  </si>
  <si>
    <t>https://escapefromtarkov.fandom.com/wiki/Misha_Mayorov_mask</t>
  </si>
  <si>
    <t>5bd0716d86f774171822ef4b</t>
  </si>
  <si>
    <t>1dc679eb-061e-48d0-b90e-3f8b79017da5</t>
  </si>
  <si>
    <t>https://tarkov-market.com/item/Jason_mask</t>
  </si>
  <si>
    <t>https://escapefromtarkov.gamepedia.com/Jason_mask</t>
  </si>
  <si>
    <t>5bd071d786f7747e707b93a3</t>
  </si>
  <si>
    <t>59a0f8cf-1d3b-4df1-9880-449e98e9ecd2</t>
  </si>
  <si>
    <t>GP-5</t>
  </si>
  <si>
    <t>https://tarkov-market.com/item/GP-5_gasmask</t>
  </si>
  <si>
    <t>https://escapefromtarkov.fandom.com/wiki/GP-5_gas_mask</t>
  </si>
  <si>
    <t>5b432c305acfc40019478128</t>
  </si>
  <si>
    <t>b44521bc-9597-48b5-b133-3c064739cb7d</t>
  </si>
  <si>
    <t>Ghost</t>
  </si>
  <si>
    <t>https://tarkov-market.com/item/Ghost_balaclava</t>
  </si>
  <si>
    <t>https://escapefromtarkov.gamepedia.com/Ghost_balaclava</t>
  </si>
  <si>
    <t>5ab8f4ff86f77431c60d91ba</t>
  </si>
  <si>
    <t>7d0b7612-ad6f-4e3c-aed1-2173b8f2bb83</t>
  </si>
  <si>
    <t>Beard</t>
  </si>
  <si>
    <t>https://tarkov-market.com/item/Fake_white_beard</t>
  </si>
  <si>
    <t>https://escapefromtarkov.gamepedia.com/Fake_white_beard</t>
  </si>
  <si>
    <t>5c1a1e3f2e221602b66cc4c2</t>
  </si>
  <si>
    <t>2d256b91-7bd4-45b9-9ce1-4416ab4c468c</t>
  </si>
  <si>
    <t>Cold Fear infrared balaclava</t>
  </si>
  <si>
    <t>CF</t>
  </si>
  <si>
    <t>https://tarkov-market.com/item/Cold_Fear_Infrared_balaclava</t>
  </si>
  <si>
    <t>5ab8f39486f7745cd93a1cca</t>
  </si>
  <si>
    <t>69d6f25b-a4c0-4628-9410-384d0d6c8c1e</t>
  </si>
  <si>
    <t>https://tarkov-market.com/item/Balaclava</t>
  </si>
  <si>
    <t>https://escapefromtarkov.gamepedia.com/Balaclava</t>
  </si>
  <si>
    <t>572b7f1624597762ae139822</t>
  </si>
  <si>
    <t>c0e0fbbf-49f7-4e95-8bf4-04fc4a09d84d</t>
  </si>
  <si>
    <t>WARTECH TV-110 plate carrier rig</t>
  </si>
  <si>
    <t>TV-110</t>
  </si>
  <si>
    <t>https://tarkov-market.com/item/Wartech_TV-110_plate_carrier</t>
  </si>
  <si>
    <t>https://escapefromtarkov.fandom.com/wiki/WARTECH_TV-110_plate_carrier_rig</t>
  </si>
  <si>
    <t>5c0e746986f7741453628fe5</t>
  </si>
  <si>
    <t>11481452-51ba-438d-a361-bfb2b9fb3894</t>
  </si>
  <si>
    <t>Crye Precision AVS plate carrier</t>
  </si>
  <si>
    <t>AVS</t>
  </si>
  <si>
    <t>https://tarkov-market.com/item/Crye_Precision_AVS_platecarrier</t>
  </si>
  <si>
    <t>https://escapefromtarkov.fandom.com/wiki/Crye_Precision_AVS_plate_carrier</t>
  </si>
  <si>
    <t>544a5caa4bdc2d1a388b4568</t>
  </si>
  <si>
    <t>b93834e3-8420-4499-b14b-d1c7ae9c1591</t>
  </si>
  <si>
    <t>ANA Tactical M2 armored rig</t>
  </si>
  <si>
    <t>ANA M2</t>
  </si>
  <si>
    <t>https://tarkov-market.com/item/ANA_Tactical_M2_armored_rig</t>
  </si>
  <si>
    <t>https://escapefromtarkov.gamepedia.com/ANA_Tactical_M2_armored_rig</t>
  </si>
  <si>
    <t>5ab8dced86f774646209ec87</t>
  </si>
  <si>
    <t>1e608c20-ec03-45e1-9d1a-07946285be93</t>
  </si>
  <si>
    <t>ANA M1</t>
  </si>
  <si>
    <t>https://tarkov-market.com/item/ANA_Tactical_M1_armored_rig</t>
  </si>
  <si>
    <t>https://escapefromtarkov.gamepedia.com/ANA_Tactical_M1_armored_rig</t>
  </si>
  <si>
    <t>5c0e722886f7740458316a57</t>
  </si>
  <si>
    <t>e884e882-cc69-41be-99b5-6a422069a4f8</t>
  </si>
  <si>
    <t>6B5-15</t>
  </si>
  <si>
    <t>https://tarkov-market.com/item/6B5-15_Zh_-86_"Uley"_armored_rig</t>
  </si>
  <si>
    <t>https://escapefromtarkov.fandom.com/wiki/6B5-15_Zh-86_%22Uley%22_armored_rig</t>
  </si>
  <si>
    <t>5c0e446786f7742013381639</t>
  </si>
  <si>
    <t>4f835164-d52c-44e5-b7dc-1ae3b0964b3d</t>
  </si>
  <si>
    <t>5.11 Tactical TacTec plate carrier</t>
  </si>
  <si>
    <t>TacTec</t>
  </si>
  <si>
    <t>https://tarkov-market.com/item/5.11_Tactec_plate_carrier</t>
  </si>
  <si>
    <t>https://escapefromtarkov.fandom.com/wiki/5.11_Tactical_TacTec_plate_carrier</t>
  </si>
  <si>
    <t>5b44cad286f77402a54ae7e5</t>
  </si>
  <si>
    <t>ff4703eb-f98d-4def-a50e-6db715540274</t>
  </si>
  <si>
    <t>https://tarkov-market.com/item/Wartech_MK3_chest_rig_(TV-104)</t>
  </si>
  <si>
    <t>https://escapefromtarkov.fandom.com/wiki/WARTECH_MK3_TV-104_chest_rig</t>
  </si>
  <si>
    <t>5ab8dab586f77441cd04f2a2</t>
  </si>
  <si>
    <t>535785aa-1b6d-4185-b020-3ae73bd0435f</t>
  </si>
  <si>
    <t>Vudu 1-6x24</t>
  </si>
  <si>
    <t>https://tarkov-market.com/item/EOtech_Vudu_1-6_riflescope</t>
  </si>
  <si>
    <t>https://escapefromtarkov.fandom.com/wiki/EOTech_Vudu_1-6x24_riflescope</t>
  </si>
  <si>
    <t>5b3b99475acfc432ff4dcbee</t>
  </si>
  <si>
    <t>17dac440-e499-45e1-ba85-c27edcdb16f9</t>
  </si>
  <si>
    <t>https://tarkov-market.com/item/Velocity_Systems_Multi-Purpose_Patrol_Vest</t>
  </si>
  <si>
    <t>5df8a42886f77412640e2e75</t>
  </si>
  <si>
    <t>174a4851-a3e5-4ba8-960c-90d194df6951</t>
  </si>
  <si>
    <t>Commando</t>
  </si>
  <si>
    <t>https://tarkov-market.com/item/Blackhawk!_Commando_Chest_Harness</t>
  </si>
  <si>
    <t>5b44c8ea86f7742d1627baf1</t>
  </si>
  <si>
    <t>bf81f3f4-b668-4a1b-bf25-e508df3732f5</t>
  </si>
  <si>
    <t>Trijicon RMR reflex sight</t>
  </si>
  <si>
    <t>RMR</t>
  </si>
  <si>
    <t>https://tarkov-market.com/item/Trijicon_RMR</t>
  </si>
  <si>
    <t>https://escapefromtarkov.fandom.com/wiki/Trijicon_RMR_reflex_sight</t>
  </si>
  <si>
    <t>5a32aa8bc4a2826c6e06d737</t>
  </si>
  <si>
    <t>53fecb18-9e0b-47a4-b7a6-1b1111a58bf7</t>
  </si>
  <si>
    <t>Belt combo</t>
  </si>
  <si>
    <t>https://tarkov-market.com/item/Belt-A_+_Belt-B_gear_rig</t>
  </si>
  <si>
    <t>https://escapefromtarkov.gamepedia.com/Belt-A_%2B_Belt-B_gear_rig</t>
  </si>
  <si>
    <t>5c0e6a1586f77404597b4965</t>
  </si>
  <si>
    <t>5d0af249-b4b6-4008-b0d9-754dbaa41ffb</t>
  </si>
  <si>
    <t>https://tarkov-market.com/item/Scav_Vest</t>
  </si>
  <si>
    <t>https://escapefromtarkov.gamepedia.com/Scav_Vest</t>
  </si>
  <si>
    <t>572b7adb24597762ae139821</t>
  </si>
  <si>
    <t>1cc29317-f9d0-4598-b10d-a2ec0631615b</t>
  </si>
  <si>
    <t>Tactical Sport</t>
  </si>
  <si>
    <t>https://tarkov-market.com/item/Peltor_Tactical_Sport_headset</t>
  </si>
  <si>
    <t>https://escapefromtarkov.gamepedia.com/Peltor_Tactical_Sport_headset</t>
  </si>
  <si>
    <t>5c165d832e2216398b5a7e36</t>
  </si>
  <si>
    <t>d8747365-c024-43d7-8582-41e3c428e239</t>
  </si>
  <si>
    <t>GSSh-01</t>
  </si>
  <si>
    <t>https://tarkov-market.com/item/GSSh-01_active_headset</t>
  </si>
  <si>
    <t>https://escapefromtarkov.gamepedia.com/GSSh-01_active_headset</t>
  </si>
  <si>
    <t>5b432b965acfc47a8774094e</t>
  </si>
  <si>
    <t>c491af39-59ea-4dd2-b369-a6d4da8c6741</t>
  </si>
  <si>
    <t>ComTac2</t>
  </si>
  <si>
    <t>https://tarkov-market.com/item/Peltor_ComTac_2_headset</t>
  </si>
  <si>
    <t>https://escapefromtarkov.gamepedia.com/Peltor_ComTac_2_headset</t>
  </si>
  <si>
    <t>5645bcc04bdc2d363b8b4572</t>
  </si>
  <si>
    <t>23a892f4-3d55-436b-a69a-c6c125d5d602</t>
  </si>
  <si>
    <t>Sordin</t>
  </si>
  <si>
    <t>https://tarkov-market.com/item/MSA_Sordin_Supreme_PRO-X_L_active_headphones</t>
  </si>
  <si>
    <t>https://escapefromtarkov.fandom.com/wiki/MSA_Sordin_Supreme_PRO-X/L_active_headset</t>
  </si>
  <si>
    <t>5aa2ba71e5b5b000137b758f</t>
  </si>
  <si>
    <t>b00291ab-ad41-4752-939f-b21a9aa8e45f</t>
  </si>
  <si>
    <t>RAC</t>
  </si>
  <si>
    <t>https://tarkov-market.com/item/Ops-Core_FAST_RAC_Headset</t>
  </si>
  <si>
    <t>https://escapefromtarkov.gamepedia.com/Ops-Core_FAST_RAC_Headset</t>
  </si>
  <si>
    <t>5a16b9fffcdbcb0176308b34</t>
  </si>
  <si>
    <t>fb4207b4-8cfd-443a-965a-eee3888a2a4c</t>
  </si>
  <si>
    <t>ZSh-1-2M helmet (Black cover)</t>
  </si>
  <si>
    <t>ZSh-1-2M</t>
  </si>
  <si>
    <t>https://tarkov-market.com/item/ZSh-1-2M_helmet_(black)</t>
  </si>
  <si>
    <t>https://escapefromtarkov.fandom.com/wiki/ZSh-1-2M_helmet</t>
  </si>
  <si>
    <t>5aa7e4a4e5b5b000137b76f2</t>
  </si>
  <si>
    <t>a53b9b6e-3671-43fe-9429-08224083bb11</t>
  </si>
  <si>
    <t>6B47</t>
  </si>
  <si>
    <t>https://tarkov-market.com/item/6B47_Ratnik-BSh_Helmet</t>
  </si>
  <si>
    <t>5a7c4850e899ef00150be885</t>
  </si>
  <si>
    <t>a6540fae-5af9-4b1c-990b-ebff47d96bad</t>
  </si>
  <si>
    <t>AS VAL 9x39 integral barrel-suppressor</t>
  </si>
  <si>
    <t>VAL suppressor</t>
  </si>
  <si>
    <t>https://tarkov-market.com/item/AS_VAL_9x39_integral_barrel-suppressor</t>
  </si>
  <si>
    <t>https://escapefromtarkov.gamepedia.com/AS_VAL_9x39_integral_barrel-suppressor</t>
  </si>
  <si>
    <t>57c44dd02459772d2e0ae249</t>
  </si>
  <si>
    <t>b775c2cc-76f7-4be8-b39b-b4d4a3044dd5</t>
  </si>
  <si>
    <t>G FD917</t>
  </si>
  <si>
    <t>https://tarkov-market.com/item/Fischer_Development_FD917_suppressor</t>
  </si>
  <si>
    <t>https://escapefromtarkov.fandom.com/wiki/Glock_9x19_Fischer_Development_FD917_sound_suppressor</t>
  </si>
  <si>
    <t>5a7ad74e51dfba0015068f45</t>
  </si>
  <si>
    <t>b4a36ad0-cd11-4b08-bf68-16f483adbc96</t>
  </si>
  <si>
    <t>SKS Hexagon 7.62x39 sound suppressor</t>
  </si>
  <si>
    <t>Hexagon SKS</t>
  </si>
  <si>
    <t>https://tarkov-market.com/item/Hexagon_SKS_7.62x39_sound_suppressor</t>
  </si>
  <si>
    <t>https://escapefromtarkov.fandom.com/wiki/SKS_Hexagon_7.62x39_sound_suppressor</t>
  </si>
  <si>
    <t>593d490386f7745ee97a1555</t>
  </si>
  <si>
    <t>06537775-247c-472c-9eae-7f41f44aa7e8</t>
  </si>
  <si>
    <t>Police</t>
  </si>
  <si>
    <t>https://tarkov-market.com/item/Police_cap</t>
  </si>
  <si>
    <t>https://escapefromtarkov.gamepedia.com/Police_cap</t>
  </si>
  <si>
    <t>5aa2b8d7e5b5b00014028f4a</t>
  </si>
  <si>
    <t>2b88db11-69fd-4a2c-81b5-9c56419fdb07</t>
  </si>
  <si>
    <t>https://tarkov-market.com/item/ANA_Tactical_Alpha_chest_rig</t>
  </si>
  <si>
    <t>https://escapefromtarkov.gamepedia.com/ANA_Tactical_Alpha_chest_rig</t>
  </si>
  <si>
    <t>592c2d1a86f7746dbe2af32a</t>
  </si>
  <si>
    <t>82788622-7063-4723-9a27-7cd16d8af902</t>
  </si>
  <si>
    <t>https://tarkov-market.com/item/Pilgrim_tourist_backpack</t>
  </si>
  <si>
    <t>https://escapefromtarkov.gamepedia.com/Pilgrim_tourist_backpack</t>
  </si>
  <si>
    <t>59e763f286f7742ee57895da</t>
  </si>
  <si>
    <t>b3facdc2-aaf0-487d-b108-363cab000099</t>
  </si>
  <si>
    <t>Ushanka</t>
  </si>
  <si>
    <t>https://tarkov-market.com/item/Ushanka_ear-flap_cap</t>
  </si>
  <si>
    <t>https://escapefromtarkov.fandom.com/wiki/Ushanka_ear_flap_hat</t>
  </si>
  <si>
    <t>59e7708286f7742cbd762753</t>
  </si>
  <si>
    <t>1ac02e0c-89ab-4a43-b5d4-9a76db7a371c</t>
  </si>
  <si>
    <t>Cap</t>
  </si>
  <si>
    <t>https://tarkov-market.com/item/Baseball_cap</t>
  </si>
  <si>
    <t>https://escapefromtarkov.gamepedia.com/Baseball_cap</t>
  </si>
  <si>
    <t>572b7d8524597762b472f9d1</t>
  </si>
  <si>
    <t>cc676840-1044-46e1-9937-3f1fd84b5538</t>
  </si>
  <si>
    <t>Kirasa-N</t>
  </si>
  <si>
    <t>https://tarkov-market.com/item/BNTI_Kirasa-N_armor</t>
  </si>
  <si>
    <t>5b44d22286f774172b0c9de8</t>
  </si>
  <si>
    <t>74fb7a1d-ae21-4a31-ba83-1530ee6354d1</t>
  </si>
  <si>
    <t>Haley Strategic D3CRX Chest Harness</t>
  </si>
  <si>
    <t>https://tarkov-market.com/item/Haley_Strategic_D3CRX_Chest_Harness</t>
  </si>
  <si>
    <t>https://escapefromtarkov.gamepedia.com/Haley_Strategic_D3CRX_Chest_Harness</t>
  </si>
  <si>
    <t>5d5d85c586f774279a21cbdb</t>
  </si>
  <si>
    <t>2427c14c-c2f5-4262-be1c-6071d7708cee</t>
  </si>
  <si>
    <t>SSh-68</t>
  </si>
  <si>
    <t>https://tarkov-market.com/item/SSh-68_helmet_(1968_steel_helmet)</t>
  </si>
  <si>
    <t>https://escapefromtarkov.fandom.com/wiki/SSh-68_steel_helmet</t>
  </si>
  <si>
    <t>5c06c6a80db834001b735491</t>
  </si>
  <si>
    <t>ee43eeb5-570a-4d9e-a8be-4a7beab3ea79</t>
  </si>
  <si>
    <t>MRig</t>
  </si>
  <si>
    <t>https://tarkov-market.com/item/SOE_Micro_Rig</t>
  </si>
  <si>
    <t>https://escapefromtarkov.gamepedia.com/SOE_Micro_Rig</t>
  </si>
  <si>
    <t>5d5d8ca986f7742798716522</t>
  </si>
  <si>
    <t>21be164c-510d-41e9-a18f-b104fab93183</t>
  </si>
  <si>
    <t>OKP-7 Dove</t>
  </si>
  <si>
    <t>https://tarkov-market.com/item/OKP-7_reflex_sight_(Dovetail)</t>
  </si>
  <si>
    <t>57486e672459770abd687134</t>
  </si>
  <si>
    <t>1ad964d0-0057-4ebe-a2b7-1bd7fdcc791b</t>
  </si>
  <si>
    <t>Tank helmet</t>
  </si>
  <si>
    <t>https://tarkov-market.com/item/Soft_tank_crew_helmet_TSH-4M-L</t>
  </si>
  <si>
    <t>https://escapefromtarkov.fandom.com/wiki/TSh-4M-L_soft_tank_crew_helmet</t>
  </si>
  <si>
    <t>5df8a58286f77412631087ed</t>
  </si>
  <si>
    <t>c801e28f-7481-487a-93c6-6f3427a4a961</t>
  </si>
  <si>
    <t>NT-4 FDE</t>
  </si>
  <si>
    <t>https://tarkov-market.com/item/KAC_QDSS_NT-4_FDE_5.56x45_silencer</t>
  </si>
  <si>
    <t>57dbb57e2459774673234890</t>
  </si>
  <si>
    <t>03fa1d2f-1968-4f1a-9005-91631c7726fd</t>
  </si>
  <si>
    <t>FF 4-16</t>
  </si>
  <si>
    <t>https://tarkov-market.com/item/Hensoldt_FF_4-16x56_scope</t>
  </si>
  <si>
    <t>https://escapefromtarkov.gamepedia.com/Hensoldt_FF_4-16x56_scope</t>
  </si>
  <si>
    <t>56ea70acd2720b844b8b4594</t>
  </si>
  <si>
    <t>0a0eab7d-389a-49e5-88f2-ef90be27ab3b</t>
  </si>
  <si>
    <t>https://tarkov-market.com/item/Triton_M43-A_Chest_Harness</t>
  </si>
  <si>
    <t>https://escapefromtarkov.fandom.com/wiki/Dynaforce_Triton_M43-A_chest_harness</t>
  </si>
  <si>
    <t>5ca20abf86f77418567a43f2</t>
  </si>
  <si>
    <t>2e549197-b0f8-4054-ba4d-4384dac0839f</t>
  </si>
  <si>
    <t>R43 .366TKM</t>
  </si>
  <si>
    <t>https://tarkov-market.com/item/Rotor_43_.366TKM_muzzle_brake</t>
  </si>
  <si>
    <t>5a9fbb74a2750c0032157181</t>
  </si>
  <si>
    <t>f1c54454-9f5c-46d8-89fd-ad1a7ad70b8f</t>
  </si>
  <si>
    <t>https://tarkov-market.com/item/Blackhawk!_Commando_Chest_Harness_(black)</t>
  </si>
  <si>
    <t>5c0e9f2c86f77432297fe0a3</t>
  </si>
  <si>
    <t>804005ac-1859-498d-8ec7-eae8637d782d</t>
  </si>
  <si>
    <t>Jack-o'-lantern tactical pumpkin helmet</t>
  </si>
  <si>
    <t>Pumpkin</t>
  </si>
  <si>
    <t>https://tarkov-market.com/item/Jack-o'-lantern_tactical_pumpkin_helmet</t>
  </si>
  <si>
    <t>https://escapefromtarkov.gamepedia.com/Jack-o%27-lantern_tactical_pumpkin_helmet</t>
  </si>
  <si>
    <t>59ef13ca86f77445fd0e2483</t>
  </si>
  <si>
    <t>cb388e6f-041c-481f-b819-a60d14df0ddb</t>
  </si>
  <si>
    <t>AirFrame Tan</t>
  </si>
  <si>
    <t>https://tarkov-market.com/item/Crye_Precision_Airframe_Tan</t>
  </si>
  <si>
    <t>https://escapefromtarkov.fandom.com/wiki/Crye_Precision_AirFrame_helmet_(Tan)</t>
  </si>
  <si>
    <t>5c17a7ed2e2216152142459c</t>
  </si>
  <si>
    <t>5b1e4082-61d6-48f7-9ca2-b9ac3ca966ea</t>
  </si>
  <si>
    <t>Mustache</t>
  </si>
  <si>
    <t>https://tarkov-market.com/item/Fake_mustache</t>
  </si>
  <si>
    <t>https://escapefromtarkov.gamepedia.com/Fake_mustache</t>
  </si>
  <si>
    <t>5bd073a586f7747e6f135799</t>
  </si>
  <si>
    <t>4a66fafa-52dd-4aa9-87df-f45e0b00722d</t>
  </si>
  <si>
    <t>DTK-4M</t>
  </si>
  <si>
    <t>https://tarkov-market.com/item/Zenit_DTK-4Ðœ_muzzle_brake</t>
  </si>
  <si>
    <t>59fb257e86f7742981561852</t>
  </si>
  <si>
    <t>cc77832a-0e94-40e2-96bd-59ef405beaea</t>
  </si>
  <si>
    <t>FORT Redut-T5 body armor</t>
  </si>
  <si>
    <t>Redut-T5</t>
  </si>
  <si>
    <t>https://tarkov-market.com/item/FORT_Redut-T5_body_armor</t>
  </si>
  <si>
    <t>5ca21c6986f77479963115a7</t>
  </si>
  <si>
    <t>00ecaed4-ba1e-494e-8f64-b06879055d9d</t>
  </si>
  <si>
    <t>Ops-Core FAST MT Super High Cut helmet (Tan)</t>
  </si>
  <si>
    <t>FAST MT Tan</t>
  </si>
  <si>
    <t>https://tarkov-market.com/item/Ops-Core_Fast_MT_SUPER_HIGH_CUT_Helmet_Tan</t>
  </si>
  <si>
    <t>https://escapefromtarkov.fandom.com/wiki/Ops-Core_FAST_MT_Super_High_Cut_helmet_(Tan)</t>
  </si>
  <si>
    <t>5ac8d6885acfc400180ae7b0</t>
  </si>
  <si>
    <t>43737cbb-f1f3-4b30-9fec-14070b64ca20</t>
  </si>
  <si>
    <t>556-MONSTER</t>
  </si>
  <si>
    <t>https://tarkov-market.com/item/Surefire_SOCOM556-MONSTER_5.56x45_silencer</t>
  </si>
  <si>
    <t>https://escapefromtarkov.fandom.com/wiki/SureFire_SOCOM556-MONSTER_5.56x45_sound_suppressor</t>
  </si>
  <si>
    <t>55d614004bdc2d86028b4568</t>
  </si>
  <si>
    <t>6844d0aa-c9f6-41be-9d08-2e789816ebda</t>
  </si>
  <si>
    <t>Osprey 9</t>
  </si>
  <si>
    <t>https://tarkov-market.com/item/SilencerCo_Osprey_9_9x19mm_sound_suppressor</t>
  </si>
  <si>
    <t>5a32a064c4a28200741e22de</t>
  </si>
  <si>
    <t>d3d73205-18dc-46b3-8cae-86dd385cda39</t>
  </si>
  <si>
    <t>6B43 6A Zabralo-Sh body armor</t>
  </si>
  <si>
    <t>6B43 6A</t>
  </si>
  <si>
    <t>https://tarkov-market.com/item/6B43_Zabralo-Sh_6A_Armor</t>
  </si>
  <si>
    <t>545cdb794bdc2d3a198b456a</t>
  </si>
  <si>
    <t>7dad4e68-051e-4aa7-b103-6b6cf2035b2d</t>
  </si>
  <si>
    <t>APB supp.</t>
  </si>
  <si>
    <t>https://tarkov-market.com/item/Silencer_APB_9x18PM</t>
  </si>
  <si>
    <t>https://escapefromtarkov.fandom.com/wiki/APB_9x18PM_sound_suppressor</t>
  </si>
  <si>
    <t>5abcc328d8ce8700194394f3</t>
  </si>
  <si>
    <t>9b145457-6a19-4804-a9a9-9a433d17ccd7</t>
  </si>
  <si>
    <t>EXFIL Black</t>
  </si>
  <si>
    <t>https://tarkov-market.com/item/Team_Wendy_EXFIL_Ballistic_Helmet_Black</t>
  </si>
  <si>
    <t>https://escapefromtarkov.fandom.com/wiki/Team_Wendy_EXFIL_Ballistic_Helmet</t>
  </si>
  <si>
    <t>5e00c1ad86f774747333222c</t>
  </si>
  <si>
    <t>ce648bf5-d811-4ce2-8a6b-a20ed552d2fe</t>
  </si>
  <si>
    <t>Bramit</t>
  </si>
  <si>
    <t>https://tarkov-market.com/item/Bramit_silencer_for_a_Mosin_rifle</t>
  </si>
  <si>
    <t>5b86a0e586f7745b600ccb23</t>
  </si>
  <si>
    <t>9adb2185-b62c-4b1a-b210-e5ca5400ada7</t>
  </si>
  <si>
    <t>MPX-SD 9x19 integrated sound suppressor</t>
  </si>
  <si>
    <t>MPX-SD</t>
  </si>
  <si>
    <t>https://tarkov-market.com/item/MPX-SD_9x19_Integrated_silencer</t>
  </si>
  <si>
    <t>https://escapefromtarkov.fandom.com/wiki/MPX-SD_9x19_integrated_sound_suppressor</t>
  </si>
  <si>
    <t>58aeac1b86f77457c419f475</t>
  </si>
  <si>
    <t>8930c978-70e2-4d32-9318-03a8c045ef1a</t>
  </si>
  <si>
    <t>DP</t>
  </si>
  <si>
    <t>https://tarkov-market.com/item/Leupold_DeltaPoint_Reflex_Sight</t>
  </si>
  <si>
    <t>https://escapefromtarkov.gamepedia.com/Leupold_DeltaPoint_Reflex_Sight</t>
  </si>
  <si>
    <t>58d268fc86f774111273f8c2</t>
  </si>
  <si>
    <t>48986ae2-35be-495c-91e5-1971ab086752</t>
  </si>
  <si>
    <t>EKP-8-02</t>
  </si>
  <si>
    <t>https://tarkov-market.com/item/Cobra_EKP-8-02_reflex_sight</t>
  </si>
  <si>
    <t>5947db3f86f77447880cf76f</t>
  </si>
  <si>
    <t>06aedeaf-92b4-415e-8846-bf7d7ab50f25</t>
  </si>
  <si>
    <t>6B5-16 Zh-86 Uley armored rig</t>
  </si>
  <si>
    <t>6B5-16</t>
  </si>
  <si>
    <t>https://tarkov-market.com/item/6B5-16_Zh_-86_"Uley"_armored_rig</t>
  </si>
  <si>
    <t>5c0e3eb886f7742015526062</t>
  </si>
  <si>
    <t>bd96c3ca-e06e-4034-bb66-1136bad883f7</t>
  </si>
  <si>
    <t>Maska-1SCh bulletproof helmet (Killa)</t>
  </si>
  <si>
    <t>Maska-1SCh (Killa)</t>
  </si>
  <si>
    <t>https://tarkov-market.com/item/Maska_1Sch_helmet_(Killa)</t>
  </si>
  <si>
    <t>5c0e874186f7745dc7616606</t>
  </si>
  <si>
    <t>12aadb2d-427e-4194-9b03-e9ac90a9d073</t>
  </si>
  <si>
    <t>Ars Arma A18 Skanda plate carrier</t>
  </si>
  <si>
    <t>A18</t>
  </si>
  <si>
    <t>https://tarkov-market.com/item/Ars_Arma_A18_Skanda_plate_carrier</t>
  </si>
  <si>
    <t>https://escapefromtarkov.gamepedia.com/Ars_Arma_A18_Skanda_plate_carrier</t>
  </si>
  <si>
    <t>5d5d87f786f77427997cfaef</t>
  </si>
  <si>
    <t>0158aaa7-65ff-429a-b69e-54230db2d981</t>
  </si>
  <si>
    <t>Vityaz supp.</t>
  </si>
  <si>
    <t>https://tarkov-market.com/item/Vityaz_9x19_sound_suppressing_device</t>
  </si>
  <si>
    <t>59bfc5c886f7743bf6794e62</t>
  </si>
  <si>
    <t>6bf2368d-42bf-422f-8ed1-ec9c0f31f19e</t>
  </si>
  <si>
    <t>6sh112 S-S</t>
  </si>
  <si>
    <t>https://tarkov-market.com/item/UMTBS_6sh112_Scout-Sniper</t>
  </si>
  <si>
    <t>https://escapefromtarkov.gamepedia.com/UMTBS_6sh112_Scout-Sniper</t>
  </si>
  <si>
    <t>5929a2a086f7744f4b234d43</t>
  </si>
  <si>
    <t>c10b7c6b-63e4-41f3-b510-3c11beb9032f</t>
  </si>
  <si>
    <t>Shattered</t>
  </si>
  <si>
    <t>https://tarkov-market.com/item/Light_armored_Shattered_mask</t>
  </si>
  <si>
    <t>5b432b2f5acfc4771e1c6622</t>
  </si>
  <si>
    <t>2bf9e195-91dc-44e8-b23f-37c1b6ea7cd1</t>
  </si>
  <si>
    <t>ACHHC</t>
  </si>
  <si>
    <t>https://tarkov-market.com/item/Highcom_Striker_ACHHC_IIIA_black_helmet</t>
  </si>
  <si>
    <t>5b40e3f35acfc40016388218</t>
  </si>
  <si>
    <t>3babb987-455b-42b9-8792-71f9a5dd3eb1</t>
  </si>
  <si>
    <t>Half-mask</t>
  </si>
  <si>
    <t>https://tarkov-market.com/item/Lower_half-mask</t>
  </si>
  <si>
    <t>https://escapefromtarkov.gamepedia.com/Lower_half-mask</t>
  </si>
  <si>
    <t>572b7fa524597762b747ce82</t>
  </si>
  <si>
    <t>fd10bed4-a9e4-47ac-9bf4-fc31df959771</t>
  </si>
  <si>
    <t>556-MINI</t>
  </si>
  <si>
    <t>https://tarkov-market.com/item/Surefire_SOCOM556-MINI_MONSTER_5.56x45_Silencer</t>
  </si>
  <si>
    <t>https://escapefromtarkov.fandom.com/wiki/SureFire_SOCOM556-MINI_MONSTER_5.56x45_sound_suppressor</t>
  </si>
  <si>
    <t>55d6190f4bdc2d87028b4567</t>
  </si>
  <si>
    <t>94a99469-e49e-42df-b052-969ee85d0f18</t>
  </si>
  <si>
    <t>HK MP5SD 9x19 sound suppressor</t>
  </si>
  <si>
    <t>MP5SD supp.</t>
  </si>
  <si>
    <t>https://tarkov-market.com/item/MP5SD_9x19_silencer</t>
  </si>
  <si>
    <t>5926d33d86f77410de68ebc0</t>
  </si>
  <si>
    <t>08ab89ce-ca5e-446b-acb9-574b88a9dbb9</t>
  </si>
  <si>
    <t>ULACH</t>
  </si>
  <si>
    <t>https://tarkov-market.com/item/Highcom_Striker_ULACH_IIIA_black_helmet</t>
  </si>
  <si>
    <t>5b40e1525acfc4771e1c6611</t>
  </si>
  <si>
    <t>0c4dc27a-1c84-48ca-bbc3-dae6a2f562a8</t>
  </si>
  <si>
    <t>PK-06</t>
  </si>
  <si>
    <t>https://tarkov-market.com/item/Belomo_PK-06_reflex_sight</t>
  </si>
  <si>
    <t>https://escapefromtarkov.fandom.com/wiki/BelOMO_PK-06_reflex_sight</t>
  </si>
  <si>
    <t>57ae0171245977343c27bfcf</t>
  </si>
  <si>
    <t>cc34c380-adad-44cd-85d4-609f7aae7127</t>
  </si>
  <si>
    <t>Nightforce ATACR 7-35x56 riflescope</t>
  </si>
  <si>
    <t>ATACR 7-35x56</t>
  </si>
  <si>
    <t>https://tarkov-market.com/item/Nightforce_ATACR_7-35x56_riflescope</t>
  </si>
  <si>
    <t>https://escapefromtarkov.gamepedia.com/Nightforce_ATACR_7-35x56_riflescope</t>
  </si>
  <si>
    <t>5aa66be6e5b5b0214e506e97</t>
  </si>
  <si>
    <t>d3e0b20c-942f-4bc8-b8d4-8e057f6bbaef</t>
  </si>
  <si>
    <t>NSPU-M</t>
  </si>
  <si>
    <t>https://tarkov-market.com/item/NSPU-M_night_Scope</t>
  </si>
  <si>
    <t>https://escapefromtarkov.fandom.com/wiki/NSPU-M_night_vision_scope</t>
  </si>
  <si>
    <t>5a7c74b3e899ef0014332c29</t>
  </si>
  <si>
    <t>07bfab63-5f71-4f46-9d3b-39c00d830569</t>
  </si>
  <si>
    <t>6B3TM-01M</t>
  </si>
  <si>
    <t>https://tarkov-market.com/item/6B3TM-01M_armored_rig</t>
  </si>
  <si>
    <t>https://escapefromtarkov.gamepedia.com/6B3TM-01M_armored_rig</t>
  </si>
  <si>
    <t>5d5d646386f7742797261fd9</t>
  </si>
  <si>
    <t>a42a7699-c1d1-4895-9c76-f2987870af99</t>
  </si>
  <si>
    <t>DeadlySkull</t>
  </si>
  <si>
    <t>https://tarkov-market.com/item/Deadly_skull_mask</t>
  </si>
  <si>
    <t>5b432b6c5acfc4001a599bf0</t>
  </si>
  <si>
    <t>2e1e4be5-7576-45ca-a6d2-686656758ffc</t>
  </si>
  <si>
    <t>Ultra 5</t>
  </si>
  <si>
    <t>https://tarkov-market.com/item/Thunder_Beast_Ultra_5_Sound_Suppressor</t>
  </si>
  <si>
    <t>https://escapefromtarkov.fandom.com/wiki/Thunder_Beast_Arms_Ultra_5_sound_suppressor</t>
  </si>
  <si>
    <t>5d44064fa4b9361e4f6eb8b5</t>
  </si>
  <si>
    <t>c4e0f6e6-9ca2-4c23-a468-29133106316b</t>
  </si>
  <si>
    <t>SLock</t>
  </si>
  <si>
    <t>https://tarkov-market.com/item/Wilcox_Skull_Lock_head_mount</t>
  </si>
  <si>
    <t>https://escapefromtarkov.gamepedia.com/Wilcox_Skull_Lock_head_mount</t>
  </si>
  <si>
    <t>5a16bb52fcdbcb001a3b00dc</t>
  </si>
  <si>
    <t>4c335825-afb8-428c-9ae3-6ed1a97830a1</t>
  </si>
  <si>
    <t>6B13 DFL</t>
  </si>
  <si>
    <t>https://tarkov-market.com/item/6B13_assault_armor_(digital_flora_pattern)</t>
  </si>
  <si>
    <t>https://escapefromtarkov.fandom.com/wiki/6B13_assault_armor</t>
  </si>
  <si>
    <t>5c0e53c886f7747fa54205c7</t>
  </si>
  <si>
    <t>e22c75d7-24ed-4c0c-8696-d3f242960d8d</t>
  </si>
  <si>
    <t>Aimpoint Micro T-1 reflex sight</t>
  </si>
  <si>
    <t>T-1</t>
  </si>
  <si>
    <t>https://tarkov-market.com/item/Aimpoint_Micro_T-1_reflex_sight</t>
  </si>
  <si>
    <t>https://escapefromtarkov.gamepedia.com/Aimpoint_Micro_T-1_reflex_sight</t>
  </si>
  <si>
    <t>58d399e486f77442e0016fe7</t>
  </si>
  <si>
    <t>f68594f3-f330-4f06-b61e-92a3c24075a3</t>
  </si>
  <si>
    <t>ONE</t>
  </si>
  <si>
    <t>https://tarkov-market.com/item/Gemtech_ONE_7.62x51_Sound_Suppressor</t>
  </si>
  <si>
    <t>https://escapefromtarkov.fandom.com/wiki/Gemtech_ONE_multi-caliber_sound_suppressor</t>
  </si>
  <si>
    <t>5c7955c22e221644f31bfd5e</t>
  </si>
  <si>
    <t>d7b3de4d-1a1c-464e-81dc-a048ccaedefd</t>
  </si>
  <si>
    <t>AKM Hexagon 7.62x39 sound suppressor</t>
  </si>
  <si>
    <t>Hexagon AKM</t>
  </si>
  <si>
    <t>https://tarkov-market.com/item/Hexagon_AKM_7.62x39_sound_suppressor</t>
  </si>
  <si>
    <t>https://escapefromtarkov.fandom.com/wiki/AKM_Hexagon_7.62x39_sound_suppressor</t>
  </si>
  <si>
    <t>593d489686f7745c6255d58a</t>
  </si>
  <si>
    <t>34c1cc21-e2e0-4204-bda6-e0105df819f6</t>
  </si>
  <si>
    <t>Walther MRS reflex sight</t>
  </si>
  <si>
    <t>MRS</t>
  </si>
  <si>
    <t>https://tarkov-market.com/item/Walther_MRS_reflex_sight</t>
  </si>
  <si>
    <t>https://escapefromtarkov.gamepedia.com/Walther_MRS_reflex_sight</t>
  </si>
  <si>
    <t>570fd721d2720bc5458b4596</t>
  </si>
  <si>
    <t>628a892f-5140-472b-a67b-c921e2babf2c</t>
  </si>
  <si>
    <t>https://tarkov-market.com/item/Respirator</t>
  </si>
  <si>
    <t>https://escapefromtarkov.gamepedia.com/Respirator</t>
  </si>
  <si>
    <t>59e7715586f7742ee5789605</t>
  </si>
  <si>
    <t>f7bcdd1f-e8b6-40e6-8996-fb7820fbdc6f</t>
  </si>
  <si>
    <t>BNTI Zhuk-6a body armor</t>
  </si>
  <si>
    <t>Zhuk-6a</t>
  </si>
  <si>
    <t>https://tarkov-market.com/item/Zhuk-6a_heavy_armor</t>
  </si>
  <si>
    <t>5c0e625a86f7742d77340f62</t>
  </si>
  <si>
    <t>41a106ff-2718-42aa-a4bc-149bc8ebe7d2</t>
  </si>
  <si>
    <t>https://tarkov-market.com/item/6SH118_raid_backpack</t>
  </si>
  <si>
    <t>https://escapefromtarkov.fandom.com/wiki/6Sh118_raid_backpack</t>
  </si>
  <si>
    <t>5df8a4d786f77412672a1e3b</t>
  </si>
  <si>
    <t>5f95e045-4d29-4060-a58d-844b2557e4ba</t>
  </si>
  <si>
    <t>T-Bag</t>
  </si>
  <si>
    <t>https://tarkov-market.com/item/Transformer_Bag</t>
  </si>
  <si>
    <t>https://escapefromtarkov.gamepedia.com/Transformer_Bag</t>
  </si>
  <si>
    <t>56e33680d2720be2748b4576</t>
  </si>
  <si>
    <t>67f7a18a-c047-402d-b0e9-e811ac8cec09</t>
  </si>
  <si>
    <t>PK-120</t>
  </si>
  <si>
    <t>https://tarkov-market.com/item/Valday_1P87_holographic_sight</t>
  </si>
  <si>
    <t>https://escapefromtarkov.fandom.com/wiki/Valday_PK-120_(1P87)_holographic_sight</t>
  </si>
  <si>
    <t>5c0505e00db834001b735073</t>
  </si>
  <si>
    <t>e7ebc526-09f6-45d1-886e-f04ced269a0a</t>
  </si>
  <si>
    <t>Gzhel-K</t>
  </si>
  <si>
    <t>https://tarkov-market.com/item/BNTI_Gzhel-K_armor</t>
  </si>
  <si>
    <t>5ab8e79e86f7742d8b372e78</t>
  </si>
  <si>
    <t>2c11ff72-d3b9-4522-8d9a-382813115201</t>
  </si>
  <si>
    <t>LShZ-2DTM</t>
  </si>
  <si>
    <t>https://tarkov-market.com/item/BNTI_LSHZ-2DTM_Helmet</t>
  </si>
  <si>
    <t>https://escapefromtarkov.fandom.com/wiki/BNTI_LShZ-2DTM_helmet</t>
  </si>
  <si>
    <t>5d6d3716a4b9361bc8618872</t>
  </si>
  <si>
    <t>a5bd997c-f43d-41a1-9f37-4f3f07e1ec57</t>
  </si>
  <si>
    <t>Kolpak-1S riot helmet</t>
  </si>
  <si>
    <t>K-1S</t>
  </si>
  <si>
    <t>https://tarkov-market.com/item/Kolpak-1S_riot_helmet</t>
  </si>
  <si>
    <t>https://escapefromtarkov.gamepedia.com/Kolpak-1S_riot_helmet</t>
  </si>
  <si>
    <t>59e7711e86f7746cae05fbe1</t>
  </si>
  <si>
    <t>facf1c34-adfd-4fb4-b87c-67371fc53d0d</t>
  </si>
  <si>
    <t>https://tarkov-market.com/item/ZSh-1-2M_helmet</t>
  </si>
  <si>
    <t>https://escapefromtarkov.gamepedia.com/ZSh-1-2M_helmet</t>
  </si>
  <si>
    <t>5aa7e454e5b5b0214e506fa2</t>
  </si>
  <si>
    <t>c38d7478-e77f-4428-a020-481e055c1a92</t>
  </si>
  <si>
    <t>Ronin</t>
  </si>
  <si>
    <t>https://tarkov-market.com/item/DEVTAC_Ronin_ballistic_helmet</t>
  </si>
  <si>
    <t>https://escapefromtarkov.fandom.com/wiki/DevTac_Ronin_ballistic_helmet</t>
  </si>
  <si>
    <t>5b4329f05acfc47a86086aa1</t>
  </si>
  <si>
    <t>7cbf3bc6-f5e6-45bc-a962-76c9c0241d7d</t>
  </si>
  <si>
    <t>IOTV Gen4 body armor (high mobility kit)</t>
  </si>
  <si>
    <t>Gen4 HMK</t>
  </si>
  <si>
    <t>https://tarkov-market.com/item/IOTV_Gen4_armor_(high_mobility_kit)</t>
  </si>
  <si>
    <t>https://escapefromtarkov.fandom.com/wiki/IOTV_Gen4_body_armor_(high_mobility_kit)</t>
  </si>
  <si>
    <t>5b44d0de86f774503d30cba8</t>
  </si>
  <si>
    <t>d32d47a2-9cab-4b34-b006-6a9dfd56088c</t>
  </si>
  <si>
    <t>Oakley Mechanism heavy duty backpack (Black)</t>
  </si>
  <si>
    <t>https://tarkov-market.com/item/Oakley_Mechanism_heavy_duty_backpack_(black)</t>
  </si>
  <si>
    <t>https://escapefromtarkov.fandom.com/wiki/Oakley_Mechanism_heavy_duty_backpack_(Black)</t>
  </si>
  <si>
    <t>5d5d940f86f7742797262046</t>
  </si>
  <si>
    <t>bd72ebbc-b3fc-4178-9685-c3d5bd124795</t>
  </si>
  <si>
    <t>FLIR RS-32</t>
  </si>
  <si>
    <t>https://tarkov-market.com/item/FLIR_RS-32_2.25-9x_35mm_60Hz_thermal_riflescope</t>
  </si>
  <si>
    <t>https://escapefromtarkov.gamepedia.com/FLIR_RS-32_2.25-9x_35mm_60Hz_thermal_riflescope</t>
  </si>
  <si>
    <t>5d1b5e94d7ad1a2b865a96b0</t>
  </si>
  <si>
    <t>915acae4-9e09-4030-83fa-4644aa9c9553</t>
  </si>
  <si>
    <t>TV-106 + TV-109</t>
  </si>
  <si>
    <t>https://tarkov-market.com/item/Wartech_gear_rig_(TV-109,_TV-106)</t>
  </si>
  <si>
    <t>https://escapefromtarkov.fandom.com/wiki/WARTECH_TV-109_%2B_TV-106_chest_rig</t>
  </si>
  <si>
    <t>59e7643b86f7742cbf2c109a</t>
  </si>
  <si>
    <t>2df5e427-5bee-4524-a204-3e4bf157a111</t>
  </si>
  <si>
    <t>EXFIL Tan</t>
  </si>
  <si>
    <t>https://tarkov-market.com/item/Team_Wendy_EXFIL_Ballistic_Helmet_Coyote</t>
  </si>
  <si>
    <t>5e01ef6886f77445f643baa4</t>
  </si>
  <si>
    <t>94f2ded1-4e5b-419b-b716-0ef55a007816</t>
  </si>
  <si>
    <t>SFERA-S</t>
  </si>
  <si>
    <t>https://tarkov-market.com/item/SSSh-95_Sfera-S_(Sphere-S)</t>
  </si>
  <si>
    <t>5aa7d193e5b5b000171d063f</t>
  </si>
  <si>
    <t>10e2e907-3878-4e41-ad45-dbca84689639</t>
  </si>
  <si>
    <t>https://tarkov-market.com/item/Scav_Backpack</t>
  </si>
  <si>
    <t>https://escapefromtarkov.fandom.com/wiki/Scav_backpack</t>
  </si>
  <si>
    <t>56e335e4d2720b6c058b456d</t>
  </si>
  <si>
    <t>3e7318ca-6cca-4fc4-ab8b-2d01f744aed0</t>
  </si>
  <si>
    <t>TC-2002</t>
  </si>
  <si>
    <t>https://tarkov-market.com/item/MSA_ACH_TC-2002_MICH_Series_Helmet</t>
  </si>
  <si>
    <t>https://escapefromtarkov.fandom.com/wiki/MSA_ACH_TC-2002_MICH_Series_helmet</t>
  </si>
  <si>
    <t>5d5e9c74a4b9364855191c40</t>
  </si>
  <si>
    <t>c5b31ff5-f95d-434c-8bd7-c1b3eed6d516</t>
  </si>
  <si>
    <t>"Altyn" bulletproof helmet</t>
  </si>
  <si>
    <t>"Altyn"</t>
  </si>
  <si>
    <t>https://tarkov-market.com/item/Altyn_helmet</t>
  </si>
  <si>
    <t>5aa7e276e5b5b000171d0647</t>
  </si>
  <si>
    <t>151160b9-dd5f-408a-a0c2-91307e215e76</t>
  </si>
  <si>
    <t>BelOMO PSO-1M2-1 4x24 scope</t>
  </si>
  <si>
    <t>PSO-1M2-1</t>
  </si>
  <si>
    <t>https://tarkov-market.com/item/Zenit-Belomo_PSO_1M2-1_4x24_scope</t>
  </si>
  <si>
    <t>576fd4ec2459777f0b518431</t>
  </si>
  <si>
    <t>31a0f6d4-366e-412b-a9ee-749176b4a90b</t>
  </si>
  <si>
    <t>https://tarkov-market.com/item/Neoprene_mask</t>
  </si>
  <si>
    <t>https://escapefromtarkov.gamepedia.com/Neoprene_mask</t>
  </si>
  <si>
    <t>5b4326435acfc433000ed01d</t>
  </si>
  <si>
    <t>4368d6d0-e042-49d7-89c3-3285b5beac38</t>
  </si>
  <si>
    <t>1P69</t>
  </si>
  <si>
    <t>https://tarkov-market.com/item/KMZ_1P69_3-10x_riflescope</t>
  </si>
  <si>
    <t>https://escapefromtarkov.gamepedia.com/KMZ_1P69_3-10x_riflescope</t>
  </si>
  <si>
    <t>5d0a3e8cd7ad1a6f6a3d35bd</t>
  </si>
  <si>
    <t>43fda20e-4e8c-4908-a967-335914f539c2</t>
  </si>
  <si>
    <t>ROMEO4</t>
  </si>
  <si>
    <t>https://tarkov-market.com/item/Sig_Sauer_Romeo_4_reflex_sight</t>
  </si>
  <si>
    <t>https://escapefromtarkov.fandom.com/wiki/SIG_Sauer_ROMEO4_reflex_sight</t>
  </si>
  <si>
    <t>5b3116595acfc40019476364</t>
  </si>
  <si>
    <t>49e07459-e431-4a15-8487-292235b9de39</t>
  </si>
  <si>
    <t>SilencerCo Hybrid 46 multi-caliber silencer</t>
  </si>
  <si>
    <t>Hybrid 46</t>
  </si>
  <si>
    <t>https://tarkov-market.com/item/Silencerco_Hybrid_46_multi-caliber_silencer</t>
  </si>
  <si>
    <t>https://escapefromtarkov.fandom.com/wiki/SilencerCo_Hybrid_46_multi-caliber_silencer</t>
  </si>
  <si>
    <t>59bffbb386f77435b379b9c2</t>
  </si>
  <si>
    <t>0b369eaa-4d6f-4870-9bb9-b0f1dafe2e99</t>
  </si>
  <si>
    <t>PACA</t>
  </si>
  <si>
    <t>https://tarkov-market.com/item/PACA_Soft_Armor</t>
  </si>
  <si>
    <t>https://escapefromtarkov.fandom.com/wiki/PACA_Soft_Armor</t>
  </si>
  <si>
    <t>5648a7494bdc2d9d488b4583</t>
  </si>
  <si>
    <t>32239330-d89b-4eda-9b48-e6bf1f69d801</t>
  </si>
  <si>
    <t>Hexagon 12K</t>
  </si>
  <si>
    <t>https://tarkov-market.com/item/Hexagon_12K_sound_suppressor</t>
  </si>
  <si>
    <t>https://escapefromtarkov.fandom.com/wiki/Hexagon_12K_12ga_sound_suppressor</t>
  </si>
  <si>
    <t>59c0ec5b86f77435b128bfca</t>
  </si>
  <si>
    <t>60769d56-6fe0-464f-9d6c-d2a1b6ca6e18</t>
  </si>
  <si>
    <t>https://tarkov-market.com/item/Flyye_MBSS_Backpack</t>
  </si>
  <si>
    <t>https://escapefromtarkov.fandom.com/wiki/Flyye_MBSS_backpack</t>
  </si>
  <si>
    <t>544a5cde4bdc2d39388b456b</t>
  </si>
  <si>
    <t>2fb27d6f-1b29-4bbf-8ebc-bb97dfe5bcfd</t>
  </si>
  <si>
    <t>Camelbak Tri-Zip assault backpack</t>
  </si>
  <si>
    <t>Tri-Zip</t>
  </si>
  <si>
    <t>https://tarkov-market.com/item/Camelbak_Tri-Zip_Backpack</t>
  </si>
  <si>
    <t>https://escapefromtarkov.fandom.com/wiki/Camelbak_Tri-Zip_assault_backpack</t>
  </si>
  <si>
    <t>545cdae64bdc2d39198b4568</t>
  </si>
  <si>
    <t>e74f718b-0842-4693-b2e7-39f37d42bee9</t>
  </si>
  <si>
    <t>Module-3M</t>
  </si>
  <si>
    <t>https://tarkov-market.com/item/Module-3M_bodyarmor</t>
  </si>
  <si>
    <t>https://escapefromtarkov.fandom.com/wiki/BNTI_Module-3M_body_armor</t>
  </si>
  <si>
    <t>59e7635f86f7742cbf2c1095</t>
  </si>
  <si>
    <t>689a1ed7-ae05-4d5d-b8eb-5e28e9276b4e</t>
  </si>
  <si>
    <t>MF-UN</t>
  </si>
  <si>
    <t>https://tarkov-market.com/item/MF-UNTAR_armor_vest</t>
  </si>
  <si>
    <t>https://escapefromtarkov.fandom.com/wiki/MF-UNTAR_body_armor</t>
  </si>
  <si>
    <t>5ab8e4ed86f7742d8e50c7fa</t>
  </si>
  <si>
    <t>0893c01c-a9e2-4c8c-808c-1d66098b05da</t>
  </si>
  <si>
    <t>HHS-1 Tan</t>
  </si>
  <si>
    <t>https://tarkov-market.com/item/Eotech_HHS-1_sight_Tan</t>
  </si>
  <si>
    <t>https://escapefromtarkov.gamepedia.com/Eotech_HHS-1_sight_Tan</t>
  </si>
  <si>
    <t>5c0a2cec0db834001b7ce47d</t>
  </si>
  <si>
    <t>b2b30ee9-4e8e-44f4-9ab6-a7f270a3ea9e</t>
  </si>
  <si>
    <t>BlackRock</t>
  </si>
  <si>
    <t>https://tarkov-market.com/item/BlackRock_chest_rig</t>
  </si>
  <si>
    <t>https://escapefromtarkov.gamepedia.com/BlackRock_chest_rig</t>
  </si>
  <si>
    <t>5648a69d4bdc2ded0b8b457b</t>
  </si>
  <si>
    <t>7289e6b6-b0ba-4e38-a1ca-475daa535825</t>
  </si>
  <si>
    <t>Zhuk-3</t>
  </si>
  <si>
    <t>https://tarkov-market.com/item/Zhuk-3_Press_armor</t>
  </si>
  <si>
    <t>5c0e5edb86f77461f55ed1f7</t>
  </si>
  <si>
    <t>3e949401-61ba-4ff3-905b-3f8bb8e27b14</t>
  </si>
  <si>
    <t>Blackjack 50</t>
  </si>
  <si>
    <t>https://tarkov-market.com/item/Mystery_Ranch_Blackjack_50_backpack_(multicam)</t>
  </si>
  <si>
    <t>https://escapefromtarkov.fandom.com/wiki/Mystery_Ranch_Blackjack_50_backpack_(Multicam)</t>
  </si>
  <si>
    <t>5c0e774286f77468413cc5b2</t>
  </si>
  <si>
    <t>e29ea3b3-b476-4615-b16d-2fa759ebf471</t>
  </si>
  <si>
    <t>6B23-1</t>
  </si>
  <si>
    <t>https://tarkov-market.com/item/6B23-1_armor_(digital_flora_pattern)</t>
  </si>
  <si>
    <t>https://escapefromtarkov.fandom.com/wiki/6B23-1_body_armor_(Digital_Flora)</t>
  </si>
  <si>
    <t>5c0e5bab86f77461f55ed1f3</t>
  </si>
  <si>
    <t>00c20dc0-7965-4efa-a091-230921216cbe</t>
  </si>
  <si>
    <t>HighCom Trooper TFO armor (Multicam)</t>
  </si>
  <si>
    <t>Trooper</t>
  </si>
  <si>
    <t>https://tarkov-market.com/item/Highcom_Trooper_TFO_armor_(multicam)</t>
  </si>
  <si>
    <t>5c0e655586f774045612eeb2</t>
  </si>
  <si>
    <t>b3211f01-aa00-4828-8dfc-7ff42cdea4b0</t>
  </si>
  <si>
    <t>6B13 FL</t>
  </si>
  <si>
    <t>https://tarkov-market.com/item/6B13_assault_armor_(flora_pattern)</t>
  </si>
  <si>
    <t>5c0e51be86f774598e797894</t>
  </si>
  <si>
    <t>e5a00430-b840-4d9d-8236-021cf9a42b5d</t>
  </si>
  <si>
    <t>6B23-2 MF</t>
  </si>
  <si>
    <t>https://tarkov-market.com/item/6B23-2_armor_(mountain_flora_pattern)</t>
  </si>
  <si>
    <t>5c0e57ba86f7747fa141986d</t>
  </si>
  <si>
    <t>7190f1a6-f2bd-4157-a7dc-e987d55772d1</t>
  </si>
  <si>
    <t>FORT Redut-M body armor</t>
  </si>
  <si>
    <t>Redut-M</t>
  </si>
  <si>
    <t>https://tarkov-market.com/item/FORT_Redut-M_body_armor</t>
  </si>
  <si>
    <t>https://escapefromtarkov.gamepedia.com/FORT_Redut-M_body_armor</t>
  </si>
  <si>
    <t>5ca2151486f774244a3b8d30</t>
  </si>
  <si>
    <t>353aab9a-dcb3-412b-9b13-44d509c63b7f</t>
  </si>
  <si>
    <t>6B13 M</t>
  </si>
  <si>
    <t>https://tarkov-market.com/item/6B13_M_assault_armor_(tan)</t>
  </si>
  <si>
    <t>5c0e541586f7747fa54205c9</t>
  </si>
  <si>
    <t>702233cd-e04d-4a04-992b-ffdef5bae93b</t>
  </si>
  <si>
    <t>IOTV Gen4 body armor (assault kit)</t>
  </si>
  <si>
    <t>Gen4 Assault</t>
  </si>
  <si>
    <t>https://tarkov-market.com/item/IOTV_Gen4_armor_(assault_kit)</t>
  </si>
  <si>
    <t>https://escapefromtarkov.fandom.com/wiki/IOTV_Gen4_body_armor_(assault_kit)</t>
  </si>
  <si>
    <t>5b44cf1486f77431723e3d05</t>
  </si>
  <si>
    <t>fc9d9d71-bc63-42fd-8348-0f2f3b49d765</t>
  </si>
  <si>
    <t>SSO Attack 2 raid backpack</t>
  </si>
  <si>
    <t>Attack 2</t>
  </si>
  <si>
    <t>https://tarkov-market.com/item/SSO_"Attack_2"_raid_backpack</t>
  </si>
  <si>
    <t>5ab8ebf186f7742d8b372e80</t>
  </si>
  <si>
    <t>846b33ea-2477-43a2-84ad-edef624ef4ea</t>
  </si>
  <si>
    <t>IOTV Gen4 body armor (full protection)</t>
  </si>
  <si>
    <t>Gen4 Full</t>
  </si>
  <si>
    <t>https://tarkov-market.com/item/IOTV_Gen4_armor_(full_protection)</t>
  </si>
  <si>
    <t>https://escapefromtarkov.fandom.com/wiki/IOTV_Gen4_body_armor_(full_protection)</t>
  </si>
  <si>
    <t>5b44cd8b86f774503d30cba2</t>
  </si>
  <si>
    <t>f15c75f2-e3e8-4186-9ea5-8f8401250340</t>
  </si>
  <si>
    <t>Paratus</t>
  </si>
  <si>
    <t>https://tarkov-market.com/item/3V_G_Paratus_3-Day_Operator's_Tactical_Backpack</t>
  </si>
  <si>
    <t>5c0e805e86f774683f3dd637</t>
  </si>
  <si>
    <t>168dbfca-366f-41e2-a66e-b64e92b471fc</t>
  </si>
  <si>
    <t>Beta 2</t>
  </si>
  <si>
    <t>https://tarkov-market.com/item/Ana_tactical_Beta_2_battle_backpack</t>
  </si>
  <si>
    <t>https://escapefromtarkov.fandom.com/wiki/ANA_Tactical_Beta_2_Battle_backpack</t>
  </si>
  <si>
    <t>5b44c6ae86f7742d1627baea</t>
  </si>
  <si>
    <t>e959ac01-3237-47d9-9bfa-f5c9eb817b74</t>
  </si>
  <si>
    <t>Duffle</t>
  </si>
  <si>
    <t>https://tarkov-market.com/item/Duffle_bag</t>
  </si>
  <si>
    <t>https://escapefromtarkov.gamepedia.com/Duffle_bag</t>
  </si>
  <si>
    <t>56e33634d2720bd8058b456b</t>
  </si>
  <si>
    <t>5e39d6e8-cc93-49a4-9057-09cceeb40715</t>
  </si>
  <si>
    <t>https://tarkov-market.com/item/Wartech_Berkut_VV-102_backpack</t>
  </si>
  <si>
    <t>https://escapefromtarkov.fandom.com/wiki/WARTECH_Berkut_BB-102_backpack</t>
  </si>
  <si>
    <t>5ca20d5986f774331e7c9602</t>
  </si>
  <si>
    <t>ddfe033e-c5b4-434a-a717-b22eb53a17bf</t>
  </si>
  <si>
    <t>6B47 DFL</t>
  </si>
  <si>
    <t>https://tarkov-market.com/item/6B47_Helmet_with_cover_(flora_digital)</t>
  </si>
  <si>
    <t>5aa7cfc0e5b5b00015693143</t>
  </si>
  <si>
    <t>d211f5d2-ba36-45bd-9b14-bc439a7e37cb</t>
  </si>
  <si>
    <t>NVG strap</t>
  </si>
  <si>
    <t>https://tarkov-market.com/item/Armasight_NVG_mask</t>
  </si>
  <si>
    <t>https://escapefromtarkov.fandom.com/wiki/Armasight_NVG_head_strap</t>
  </si>
  <si>
    <t>5c066ef40db834001966a595</t>
  </si>
  <si>
    <t>870b7aa3-7180-4f6f-903e-76dbfaa44a11</t>
  </si>
  <si>
    <t>UNTAR</t>
  </si>
  <si>
    <t>https://tarkov-market.com/item/UNTAR_helmet</t>
  </si>
  <si>
    <t>https://escapefromtarkov.gamepedia.com/UNTAR_helmet</t>
  </si>
  <si>
    <t>5aa7d03ae5b5b00016327db5</t>
  </si>
  <si>
    <t>2d7b4091-2114-4e8f-aebe-c4ee54dc057f</t>
  </si>
  <si>
    <t>https://tarkov-market.com/item/Highcom_Striker_ACHHC_IIIA_olive_helmet</t>
  </si>
  <si>
    <t>5b40e4035acfc47a87740943</t>
  </si>
  <si>
    <t>18651919-521a-41ba-91a3-81c483b777ca</t>
  </si>
  <si>
    <t>FORT Kiver-M bulletproof helmet</t>
  </si>
  <si>
    <t>Kiver-M</t>
  </si>
  <si>
    <t>https://tarkov-market.com/item/Kiver-M_Helmet</t>
  </si>
  <si>
    <t>https://escapefromtarkov.fandom.com/wiki/FORT_Kiver-M_bulletproof_helmet</t>
  </si>
  <si>
    <t>5645bc214bdc2d363b8b4571</t>
  </si>
  <si>
    <t>3549cd1b-e465-45a8-b46f-c9c0af5d6a6a</t>
  </si>
  <si>
    <t>LShZ</t>
  </si>
  <si>
    <t>https://tarkov-market.com/item/LZSh_light_helmet</t>
  </si>
  <si>
    <t>https://escapefromtarkov.fandom.com/wiki/LShZ_light_helmet</t>
  </si>
  <si>
    <t>5b432d215acfc4771e1c6624</t>
  </si>
  <si>
    <t>255d3d3e-f3a6-4843-970e-e659d9c1e2bb</t>
  </si>
  <si>
    <t>MSA ACH TC-2001 MICH Series helmet</t>
  </si>
  <si>
    <t>TC-2001</t>
  </si>
  <si>
    <t>https://tarkov-market.com/item/MSA_ACH_TC-2001_MICH_Series_Helmet</t>
  </si>
  <si>
    <t>https://escapefromtarkov.fandom.com/wiki/MSA_ACH_TC-2001_MICH_Series_helmet</t>
  </si>
  <si>
    <t>5d5e7d28a4b936645d161203</t>
  </si>
  <si>
    <t>e967673a-2e1c-4aa5-bdd7-74b2dc73c156</t>
  </si>
  <si>
    <t>Burris FastFire 3 reflex sight</t>
  </si>
  <si>
    <t>FF3</t>
  </si>
  <si>
    <t>https://tarkov-market.com/item/Burris_FastFire_3_Reflex_Sight</t>
  </si>
  <si>
    <t>https://escapefromtarkov.fandom.com/wiki/Burris_FastFire_3_reflex_sight</t>
  </si>
  <si>
    <t>577d141e24597739c5255e01</t>
  </si>
  <si>
    <t>0cedb908-bdc8-4b0c-b689-6f7dc642f427</t>
  </si>
  <si>
    <t>ShPM</t>
  </si>
  <si>
    <t>https://tarkov-market.com/item/SHPM_Firefighter's_helmet</t>
  </si>
  <si>
    <t>https://escapefromtarkov.fandom.com/wiki/ShPM_Firefighter_helmet</t>
  </si>
  <si>
    <t>5c08f87c0db8340019124324</t>
  </si>
  <si>
    <t>31c2f0d1-a621-4648-92ad-2eb5e75a2596</t>
  </si>
  <si>
    <t>Vulkan-5</t>
  </si>
  <si>
    <t>https://tarkov-market.com/item/Vulkan-5_(LShZ-5)_heavy_helmet</t>
  </si>
  <si>
    <t>5ca20ee186f774799474abc2</t>
  </si>
  <si>
    <t>4d5b9507-d6c2-430a-ade9-25f9b8d04b95</t>
  </si>
  <si>
    <t>F scdr.</t>
  </si>
  <si>
    <t>https://tarkov-market.com/item/Flat_screwdriver</t>
  </si>
  <si>
    <t>https://escapefromtarkov.gamepedia.com/Flat_screwdriver</t>
  </si>
  <si>
    <t>5d63d33b86f7746ea9275524</t>
  </si>
  <si>
    <t>c4763f84-02ab-47d4-9749-c7faf77f31bd</t>
  </si>
  <si>
    <t>https://tarkov-market.com/item/Shemagh</t>
  </si>
  <si>
    <t>https://escapefromtarkov.fandom.com/wiki/Shemagh_(Green)</t>
  </si>
  <si>
    <t>5ab8f85d86f7745cd93a1cf5</t>
  </si>
  <si>
    <t>16bf26cf-c2de-4ce8-9a96-e942979bca47</t>
  </si>
  <si>
    <t>https://tarkov-market.com/item/ELCAN_SpecterDR_1x_4x_Scope</t>
  </si>
  <si>
    <t>https://escapefromtarkov.gamepedia.com/ELCAN_SpecterDR_1x/4x_Scope</t>
  </si>
  <si>
    <t>57ac965c24597706be5f975c</t>
  </si>
  <si>
    <t>9cdb3379-e4e6-4f07-9fdb-15c01ea88e34</t>
  </si>
  <si>
    <t>FAST MT</t>
  </si>
  <si>
    <t>https://tarkov-market.com/item/Ops-Core_Fast_MT_SUPER_HIGH_CUT_Helmet</t>
  </si>
  <si>
    <t>https://escapefromtarkov.fandom.com/wiki/Ops-Core_FAST_MT_Super_High_Cut_helmet</t>
  </si>
  <si>
    <t>5a154d5cfcdbcb001a3b00da</t>
  </si>
  <si>
    <t>cb9e405f-aa88-4a78-974e-e8b22566f39e</t>
  </si>
  <si>
    <t>https://tarkov-market.com/item/Highcom_Striker_ULACH_IIIA_tan_helmet</t>
  </si>
  <si>
    <t>5b40e2bc5acfc40016388216</t>
  </si>
  <si>
    <t>deeb6dcc-82e7-4664-b4d3-ef01cd78673b</t>
  </si>
  <si>
    <t>https://tarkov-market.com/item/Trijicon_ACOG_TA01NSN_4x32_scope</t>
  </si>
  <si>
    <t>https://escapefromtarkov.gamepedia.com/Trijicon_ACOG_TA01NSN_4x32_scope</t>
  </si>
  <si>
    <t>5c05293e0db83400232fff80</t>
  </si>
  <si>
    <t>2013b910-c268-4976-8c8d-97181b3e5fdb</t>
  </si>
  <si>
    <t>OKP-7</t>
  </si>
  <si>
    <t>https://tarkov-market.com/item/OKP-7_reflex_sight</t>
  </si>
  <si>
    <t>https://escapefromtarkov.gamepedia.com/OKP-7_reflex_sight</t>
  </si>
  <si>
    <t>570fd79bd2720bc7458b4583</t>
  </si>
  <si>
    <t>6f4bcc3f-7584-4534-99e8-2527b80aa778</t>
  </si>
  <si>
    <t>6B2</t>
  </si>
  <si>
    <t>https://tarkov-market.com/item/6B2_armor_(flora)</t>
  </si>
  <si>
    <t>5df8a2ca86f7740bfe6df777</t>
  </si>
  <si>
    <t>d7c91185-204c-4fee-86fd-6c3dfb2b0c0d</t>
  </si>
  <si>
    <t>EOTech HHS-1 hybrid sight</t>
  </si>
  <si>
    <t>HHS-1</t>
  </si>
  <si>
    <t>https://tarkov-market.com/item/Eotech_HHS-1_sight</t>
  </si>
  <si>
    <t>https://escapefromtarkov.fandom.com/wiki/EOTech_HHS-1_hybrid_sight</t>
  </si>
  <si>
    <t>5c07dd120db834001c39092d</t>
  </si>
  <si>
    <t>e29c4ed8-18f2-4182-ada4-b7674593ca60</t>
  </si>
  <si>
    <t>Items</t>
  </si>
  <si>
    <t>https://tarkov-market.com/item/Items_case</t>
  </si>
  <si>
    <t>https://escapefromtarkov.gamepedia.com/Items_case</t>
  </si>
  <si>
    <t>59fb042886f7746c5005a7b2</t>
  </si>
  <si>
    <t>81d55273-4796-4e01-93be-0d25d5b5dbb9</t>
  </si>
  <si>
    <t>Maska-1SCh bulletproof helmet (Olive Drab)</t>
  </si>
  <si>
    <t>Maska-1SCh</t>
  </si>
  <si>
    <t>https://tarkov-market.com/item/Maska_1Sch_helmet</t>
  </si>
  <si>
    <t>5c091a4e0db834001d5addc8</t>
  </si>
  <si>
    <t>8b31bf44-8e52-4493-8ac9-1cc0fb8d3e99</t>
  </si>
  <si>
    <t>Alu splint</t>
  </si>
  <si>
    <t>https://tarkov-market.com/item/Immobilizing_splint</t>
  </si>
  <si>
    <t>https://escapefromtarkov.fandom.com/wiki/Aluminum_splint</t>
  </si>
  <si>
    <t>5af0454c86f7746bf20992e8</t>
  </si>
  <si>
    <t>a1712df4-4763-4795-914b-851fffb8e6d8</t>
  </si>
  <si>
    <t>Kalashnikov AK-101 5.56x45 assault rifle</t>
  </si>
  <si>
    <t>AK-101</t>
  </si>
  <si>
    <t>https://tarkov-market.com/item/ak-101_5.56x45_assault_rifle</t>
  </si>
  <si>
    <t>5ac66cb05acfc40198510a10</t>
  </si>
  <si>
    <t>138d8561-da79-4cbb-a4a7-2cb761a3a3c7</t>
  </si>
  <si>
    <t>AK-102</t>
  </si>
  <si>
    <t>https://tarkov-market.com/item/ak-102_5.56x45_assault_rifle</t>
  </si>
  <si>
    <t>5ac66d015acfc400180ae6e4</t>
  </si>
  <si>
    <t>2953cf94-890e-44e6-9f93-0dccb38d69ea</t>
  </si>
  <si>
    <t>AK-103</t>
  </si>
  <si>
    <t>https://tarkov-market.com/item/ak-103_7.62x39_assault_rifle</t>
  </si>
  <si>
    <t>5ac66d2e5acfc43b321d4b53</t>
  </si>
  <si>
    <t>6cf23c81-2c09-47d6-a1f3-ab736fa19656</t>
  </si>
  <si>
    <t>Kalashnikov AK-104 7.62x39 assault rifle</t>
  </si>
  <si>
    <t>AK-104</t>
  </si>
  <si>
    <t>https://tarkov-market.com/item/ak-104_7.62x39_assault_rifle</t>
  </si>
  <si>
    <t>5ac66d725acfc43b321d4b60</t>
  </si>
  <si>
    <t>5fc0c5f2-19fd-4eab-bac0-cd249751c1fb</t>
  </si>
  <si>
    <t>AK-105</t>
  </si>
  <si>
    <t>https://tarkov-market.com/item/ak-105_5.45x39_assault_rifle</t>
  </si>
  <si>
    <t>5ac66d9b5acfc4001633997a</t>
  </si>
  <si>
    <t>915a0dda-ff4b-4458-bdfd-92ada5e825b7</t>
  </si>
  <si>
    <t>AK-74</t>
  </si>
  <si>
    <t>https://tarkov-market.com/item/ak-74_5.45x39_assault_rifle</t>
  </si>
  <si>
    <t>5bf3e03b0db834001d2c4a9c</t>
  </si>
  <si>
    <t>c667583b-ab58-4bb2-b3fa-f1b5ea1e6938</t>
  </si>
  <si>
    <t>Kalashnikov AK-74M 5.45x39 assault rifle</t>
  </si>
  <si>
    <t>AK-74M</t>
  </si>
  <si>
    <t>https://tarkov-market.com/item/ak-74m_5.45x39_assault_rifle</t>
  </si>
  <si>
    <t>5ac4cd105acfc40016339859</t>
  </si>
  <si>
    <t>bfde662f-e110-4d0d-a8bf-83ff01f6c48e</t>
  </si>
  <si>
    <t>Kalashnikov AK-74N 5.45x39 assault rifle</t>
  </si>
  <si>
    <t>AK-74N</t>
  </si>
  <si>
    <t>https://tarkov-market.com/item/ak-74n_5.45x39_assault_rifle</t>
  </si>
  <si>
    <t>https://escapefromtarkov.fandom.com/wiki/Kalashnikov_AK-74N_5.45x39_assault_rifle</t>
  </si>
  <si>
    <t>5644bd2b4bdc2d3b4c8b4572</t>
  </si>
  <si>
    <t>7ecda500-745e-4275-8b4e-b883b0a28139</t>
  </si>
  <si>
    <t>AKM</t>
  </si>
  <si>
    <t>https://tarkov-market.com/item/akm_7.62x39_assault_rifle</t>
  </si>
  <si>
    <t>59d6088586f774275f37482f</t>
  </si>
  <si>
    <t>97571456-46a7-4b8c-9539-3a2211e0d884</t>
  </si>
  <si>
    <t>AKMN</t>
  </si>
  <si>
    <t>https://tarkov-market.com/item/akmn_7.62x39_assault_rifle</t>
  </si>
  <si>
    <t>5a0ec13bfcdbcb00165aa685</t>
  </si>
  <si>
    <t>15728433-6b75-4511-ad6c-b06f8b9a2b4c</t>
  </si>
  <si>
    <t>AKMS</t>
  </si>
  <si>
    <t>https://tarkov-market.com/item/akms_7.62x39_assault_rifle</t>
  </si>
  <si>
    <t>59ff346386f77477562ff5e2</t>
  </si>
  <si>
    <t>db8b528d-195e-4d1d-bf62-e95a091ad1d4</t>
  </si>
  <si>
    <t>AKMSN</t>
  </si>
  <si>
    <t>https://tarkov-market.com/item/akmsn_7.62x39_assault_rifle</t>
  </si>
  <si>
    <t>5abcbc27d8ce8700182eceeb</t>
  </si>
  <si>
    <t>a6bd6fed-2c40-49b0-bbac-26a52fdcac35</t>
  </si>
  <si>
    <t>AKS-74</t>
  </si>
  <si>
    <t>https://tarkov-market.com/item/aks-74_5.45x39_assault_rifle</t>
  </si>
  <si>
    <t>5bf3e0490db83400196199af</t>
  </si>
  <si>
    <t>7d598c7b-af4b-44b3-b345-261bf756d4bb</t>
  </si>
  <si>
    <t>AKS-74N</t>
  </si>
  <si>
    <t>https://tarkov-market.com/item/aks-74n_5.45x39_assault_rifle</t>
  </si>
  <si>
    <t>5ab8e9fcd8ce870019439434</t>
  </si>
  <si>
    <t>d71b301e-4187-446a-9fcc-a0ee3d98a193</t>
  </si>
  <si>
    <t>AS VAL 9x39 special assault rifle</t>
  </si>
  <si>
    <t>AS VAL</t>
  </si>
  <si>
    <t>https://tarkov-market.com/item/as_val</t>
  </si>
  <si>
    <t>https://escapefromtarkov.gamepedia.com/AS_VAL</t>
  </si>
  <si>
    <t>57c44b372459772d2b39b8ce</t>
  </si>
  <si>
    <t>3522164a-3fab-44eb-ba5a-4c2e7b3043b1</t>
  </si>
  <si>
    <t>https://tarkov-market.com/item/ash-12_12.7x55_assault_rifle</t>
  </si>
  <si>
    <t>https://escapefromtarkov.gamepedia.com/ASh-12_12.7x55_assault_rifle</t>
  </si>
  <si>
    <t>5cadfbf7ae92152ac412eeef</t>
  </si>
  <si>
    <t>af76796d-cba6-4f70-aa93-bde67c458920</t>
  </si>
  <si>
    <t>M4A1</t>
  </si>
  <si>
    <t>https://tarkov-market.com/item/colt_m4a1_5.56x45_assault_rifle_not_func</t>
  </si>
  <si>
    <t>https://escapefromtarkov.fandom.com/wiki/Colt_M4A1_5.56x45_assault_rifle</t>
  </si>
  <si>
    <t>5447a9cd4bdc2dbd208b4567</t>
  </si>
  <si>
    <t>ea99a196-986a-4897-9ebc-0ff81a5fe4ba</t>
  </si>
  <si>
    <t>DS Arms SA-58 7.62x51 assault rifle</t>
  </si>
  <si>
    <t>SA-58</t>
  </si>
  <si>
    <t>https://tarkov-market.com/item/ds_arms_sa-58_7.62x51_not_func</t>
  </si>
  <si>
    <t>https://escapefromtarkov.fandom.com/wiki/DS_Arms_SA-58_7.62x51_assault_rifle</t>
  </si>
  <si>
    <t>5b0bbe4e5acfc40dc528a72d</t>
  </si>
  <si>
    <t>59b88511-9e21-4bcc-b8e5-e84c45c233bc</t>
  </si>
  <si>
    <t>MDR</t>
  </si>
  <si>
    <t>https://tarkov-market.com/item/dt_mdr_5.56x45_assault_rifle_not_func</t>
  </si>
  <si>
    <t>https://escapefromtarkov.fandom.com/wiki/Desert_Tech_MDR_5.56x45_assault_rifle</t>
  </si>
  <si>
    <t>5c488a752e221602b412af63</t>
  </si>
  <si>
    <t>59fb9176-29f5-4e23-867a-a4a0aa6e78f2</t>
  </si>
  <si>
    <t>HK 416A5</t>
  </si>
  <si>
    <t>https://tarkov-market.com/item/hk_416a5_5.56x45_assault_rifle</t>
  </si>
  <si>
    <t>https://escapefromtarkov.fandom.com/wiki/HK_416A5_5.56x45_assault_rifle</t>
  </si>
  <si>
    <t>5bb2475ed4351e00853264e3</t>
  </si>
  <si>
    <t>1da94960-5a14-4cb0-bc25-23a07ecbc915</t>
  </si>
  <si>
    <t>AKS-74U</t>
  </si>
  <si>
    <t>https://tarkov-market.com/item/kalashnikov_aks-74u_5.45x39</t>
  </si>
  <si>
    <t>57dc2fa62459775949412633</t>
  </si>
  <si>
    <t>1712edd1-ee59-4277-a228-f79b964baeeb</t>
  </si>
  <si>
    <t>AKS-74UB</t>
  </si>
  <si>
    <t>https://tarkov-market.com/item/kalashnikov_aks-74ub_5.45x39</t>
  </si>
  <si>
    <t>5839a40f24597726f856b511</t>
  </si>
  <si>
    <t>f907aa43-bb7f-4dc3-92fb-e8805b66f54f</t>
  </si>
  <si>
    <t>AKS-74UN</t>
  </si>
  <si>
    <t>https://tarkov-market.com/item/kalashnikov_aks-74un_5.45x39</t>
  </si>
  <si>
    <t>583990e32459771419544dd2</t>
  </si>
  <si>
    <t>22b9ffd2-3231-4c90-864c-85a4f8f47865</t>
  </si>
  <si>
    <t>https://tarkov-market.com/item/dt_mdr_7.62x51_assault_rifle_not_func</t>
  </si>
  <si>
    <t>https://escapefromtarkov.fandom.com/wiki/Desert_Tech_MDR_7.62x51_assault_rifle</t>
  </si>
  <si>
    <t>5dcbd56fdbd3d91b3e5468d5</t>
  </si>
  <si>
    <t>fd62478e-f224-4aa1-9756-4cd59ad3054a</t>
  </si>
  <si>
    <t>ADAR 2-15 5.56x45 carbine</t>
  </si>
  <si>
    <t>ADAR 2-15</t>
  </si>
  <si>
    <t>https://tarkov-market.com/item/adar_2-15_.223_carbine_not_func</t>
  </si>
  <si>
    <t>https://escapefromtarkov.fandom.com/wiki/ADAR_2-15_5.56x45_carbine</t>
  </si>
  <si>
    <t>5c07c60e0db834002330051f</t>
  </si>
  <si>
    <t>2ac3760f-5f2c-4feb-9e17-c222dbdd394f</t>
  </si>
  <si>
    <t>Lone Star TX-15 DML 5.56x45 carbine</t>
  </si>
  <si>
    <t>TX-15 DML</t>
  </si>
  <si>
    <t>https://tarkov-market.com/item/lone_star_tx-15_dml_rifle_not_func</t>
  </si>
  <si>
    <t>https://escapefromtarkov.fandom.com/wiki/Lone_Star_TX-15_DML_5.56x45_carbine</t>
  </si>
  <si>
    <t>5d43021ca4b9362eab4b5e25</t>
  </si>
  <si>
    <t>2d7ba6e6-421d-464c-8e29-f93d56aceb04</t>
  </si>
  <si>
    <t>SKS</t>
  </si>
  <si>
    <t>https://tarkov-market.com/item/simonov_semi-automatic_carbine_sks_7.62x39</t>
  </si>
  <si>
    <t>574d967124597745970e7c94</t>
  </si>
  <si>
    <t>e0291a4a-0661-466c-9c65-a77a7e974aea</t>
  </si>
  <si>
    <t>OP-SKS</t>
  </si>
  <si>
    <t>https://tarkov-market.com/item/simonov_semi-automatic_carbine_sks_7.62x39_hunting_rifle</t>
  </si>
  <si>
    <t>587e02ff24597743df3deaeb</t>
  </si>
  <si>
    <t>7bed8119-00ac-4d9f-a0f9-2059becaf7e4</t>
  </si>
  <si>
    <t>VPO-209</t>
  </si>
  <si>
    <t>https://tarkov-market.com/item/vepr_akm___vpo-209_366tkm_carbine</t>
  </si>
  <si>
    <t>https://escapefromtarkov.fandom.com/wiki/Molot_VPO-209_.366_TKM_carbine</t>
  </si>
  <si>
    <t>59e6687d86f77411d949b251</t>
  </si>
  <si>
    <t>b49b1e89-5b12-4a6a-a6a3-6a20ca161578</t>
  </si>
  <si>
    <t>VPO-101 "Vepr-Hunter"</t>
  </si>
  <si>
    <t>https://tarkov-market.com/item/vepr_hunter_vpo-101_7.62x51_carbine</t>
  </si>
  <si>
    <t>5c501a4d2e221602b412b540</t>
  </si>
  <si>
    <t>247f31e5-348c-4958-a9e1-c9e79a8dad8e</t>
  </si>
  <si>
    <t>VPO-136 "Vepr-KM"</t>
  </si>
  <si>
    <t>https://tarkov-market.com/item/vepr_km___vpo-136_7.62x39_carbine</t>
  </si>
  <si>
    <t>59e6152586f77473dc057aa1</t>
  </si>
  <si>
    <t>e4d7e777-c629-4398-95ec-a22172bed6c6</t>
  </si>
  <si>
    <t>DVL-10</t>
  </si>
  <si>
    <t>https://tarkov-market.com/item/dvl-10_saboteur_sniper_rifle</t>
  </si>
  <si>
    <t>588892092459774ac91d4b11</t>
  </si>
  <si>
    <t>944fe256-abc3-400c-8c58-31fd1fef6bf1</t>
  </si>
  <si>
    <t>Mosin (Infantry)</t>
  </si>
  <si>
    <t>https://tarkov-market.com/item/mosin_bolt-action_infantry_rifle</t>
  </si>
  <si>
    <t>5bfd297f0db834001a669119</t>
  </si>
  <si>
    <t>aebf38a4-16e3-49c8-9d3d-33962d9a2d00</t>
  </si>
  <si>
    <t>Mosin (Sniper)</t>
  </si>
  <si>
    <t>https://tarkov-market.com/item/mosin_bolt-action_sniper_rifle</t>
  </si>
  <si>
    <t>5ae08f0a5acfc408fb1398a1</t>
  </si>
  <si>
    <t>5f2636b6-e1eb-4a22-b4e4-701d6a2ba5d7</t>
  </si>
  <si>
    <t>ORSIS T-5000M 7.62x51 bolt-action sniper rifle</t>
  </si>
  <si>
    <t>T-5000M</t>
  </si>
  <si>
    <t>https://tarkov-market.com/item/orsis_t-5000_.308_sniper_rifle</t>
  </si>
  <si>
    <t>5df24cf80dee1b22f862e9bc</t>
  </si>
  <si>
    <t>1d351608-3986-4cea-90b4-4d9b08fb989d</t>
  </si>
  <si>
    <t>M700</t>
  </si>
  <si>
    <t>https://tarkov-market.com/item/remington_model_700_sniper_rifle</t>
  </si>
  <si>
    <t>5bfea6e90db834001b7347f3</t>
  </si>
  <si>
    <t>8b1127e6-3353-49a5-9451-270dc3a6d146</t>
  </si>
  <si>
    <t>SV-98</t>
  </si>
  <si>
    <t>https://tarkov-market.com/item/sv-98_bolt-action_sniper_rifle</t>
  </si>
  <si>
    <t>https://escapefromtarkov.fandom.com/wiki/SV-98_7.62x54R_bolt-action_sniper_rifle</t>
  </si>
  <si>
    <t>55801eed4bdc2d89578b4588</t>
  </si>
  <si>
    <t>f7f92c1b-d5f3-4575-8459-0a6690b74f38</t>
  </si>
  <si>
    <t>VPO-215 "Gornostay"</t>
  </si>
  <si>
    <t>https://tarkov-market.com/item/molot_vpo-215_.366_tkm_rifle</t>
  </si>
  <si>
    <t>https://escapefromtarkov.fandom.com/wiki/Molot_VPO-215_%22Gornostay%22_.366_TKM_bolt-action_rifle</t>
  </si>
  <si>
    <t>5de652c31b7e3716273428be</t>
  </si>
  <si>
    <t>31dff41f-88e4-43b2-a509-fc78dc7cdb86</t>
  </si>
  <si>
    <t>RPK-16</t>
  </si>
  <si>
    <t>https://tarkov-market.com/item/rpk-16_5.45x39_light_machine_gun</t>
  </si>
  <si>
    <t>https://escapefromtarkov.gamepedia.com/RPK-16_5.45x39_light_machine_gun</t>
  </si>
  <si>
    <t>5beed0f50db834001c062b12</t>
  </si>
  <si>
    <t>f275d395-ccf3-408e-a563-dfa58601c838</t>
  </si>
  <si>
    <t>SR-25</t>
  </si>
  <si>
    <t>https://tarkov-market.com/item/knight's_armament_company_sr-25_7.62x51</t>
  </si>
  <si>
    <t>https://escapefromtarkov.fandom.com/wiki/Knight%27s_Armament_Company_SR-25_7.62x51_marksman_rifle</t>
  </si>
  <si>
    <t>5df8ce05b11454561e39243b</t>
  </si>
  <si>
    <t>0e081ae1-cd49-4c1f-b8de-8c141f3c958b</t>
  </si>
  <si>
    <t>Remington R11 RSASS 7.62x51 marksman rifle</t>
  </si>
  <si>
    <t>RSASS</t>
  </si>
  <si>
    <t>https://tarkov-market.com/item/remington_r11_rsass_7.62x51</t>
  </si>
  <si>
    <t>https://escapefromtarkov.fandom.com/wiki/Remington_R11_RSASS_7.62x51_marksman_rifle</t>
  </si>
  <si>
    <t>5a367e5dc4a282000e49738f</t>
  </si>
  <si>
    <t>8b8c8c20-2cb7-482c-ab67-8b5fc101574e</t>
  </si>
  <si>
    <t>VSS Vintorez</t>
  </si>
  <si>
    <t>https://tarkov-market.com/item/special_sniper_rifle_vss_vintorez</t>
  </si>
  <si>
    <t>57838ad32459774a17445cd2</t>
  </si>
  <si>
    <t>3934d22f-b5eb-412d-bb8d-98a0f63d3893</t>
  </si>
  <si>
    <t>M1A</t>
  </si>
  <si>
    <t>https://tarkov-market.com/item/springfield_armory_m1a_7.62x51</t>
  </si>
  <si>
    <t>5aafa857e5b5b00018480968</t>
  </si>
  <si>
    <t>8e00503a-6f9c-4e30-9111-b4e45ac383ad</t>
  </si>
  <si>
    <t>SVDS</t>
  </si>
  <si>
    <t>https://tarkov-market.com/item/svds_7.62x54_sniper_rifle</t>
  </si>
  <si>
    <t>https://escapefromtarkov.fandom.com/wiki/SVDS_7.62x54R_sniper_rifle</t>
  </si>
  <si>
    <t>5c46fbd72e2216398b5a8c9c</t>
  </si>
  <si>
    <t>81f9f01c-3397-41e1-af71-dd9c2a463bc6</t>
  </si>
  <si>
    <t>6Kh5</t>
  </si>
  <si>
    <t>https://tarkov-market.com/item/6h5_bayonet</t>
  </si>
  <si>
    <t>https://escapefromtarkov.fandom.com/wiki/6Kh5_Bayonet</t>
  </si>
  <si>
    <t>5bffdc370db834001d23eca8</t>
  </si>
  <si>
    <t>9622c54f-7c61-4e2b-ae1a-153e889ef829</t>
  </si>
  <si>
    <t>Axe</t>
  </si>
  <si>
    <t>https://tarkov-market.com/item/antique_axe</t>
  </si>
  <si>
    <t>https://escapefromtarkov.gamepedia.com/Antique_axe</t>
  </si>
  <si>
    <t>5bc9c1e2d4351e00367fbcf0</t>
  </si>
  <si>
    <t>29f9720a-c066-4945-9fdb-bfb8d324a71c</t>
  </si>
  <si>
    <t>A-2607</t>
  </si>
  <si>
    <t>https://tarkov-market.com/item/bars_a-2607-_95x18</t>
  </si>
  <si>
    <t>57e26fc7245977162a14b800</t>
  </si>
  <si>
    <t>2def84a8-cc96-4715-a554-844407d5a410</t>
  </si>
  <si>
    <t>https://tarkov-market.com/item/bars_a-2607-_damascus</t>
  </si>
  <si>
    <t>https://escapefromtarkov.fandom.com/wiki/Bars_A-2607_Damascus_knife</t>
  </si>
  <si>
    <t>57e26ea924597715ca604a09</t>
  </si>
  <si>
    <t>56bb6f34-bbee-4166-b1b9-bcf053e0ee78</t>
  </si>
  <si>
    <t>Camper</t>
  </si>
  <si>
    <t>https://tarkov-market.com/item/camper_axe</t>
  </si>
  <si>
    <t>https://escapefromtarkov.gamepedia.com/Camper_axe</t>
  </si>
  <si>
    <t>5c012ffc0db834001d23f03f</t>
  </si>
  <si>
    <t>edaaef95-0161-4ed4-a779-014d10203671</t>
  </si>
  <si>
    <t>Crash Axe</t>
  </si>
  <si>
    <t>SCA</t>
  </si>
  <si>
    <t>https://tarkov-market.com/item/crash_axe</t>
  </si>
  <si>
    <t>https://escapefromtarkov.gamepedia.com/Crash_Axe</t>
  </si>
  <si>
    <t>5bffe7930db834001b734a39</t>
  </si>
  <si>
    <t>5a4aba5d-58f9-4bcb-b4a6-c4fec3be41cd</t>
  </si>
  <si>
    <t>ER BAYONET</t>
  </si>
  <si>
    <t>https://tarkov-market.com/item/er_fulcrum_bayonet</t>
  </si>
  <si>
    <t>https://escapefromtarkov.fandom.com/wiki/ER_FULCRUM_BAYONET</t>
  </si>
  <si>
    <t>54491bb74bdc2d09088b4567</t>
  </si>
  <si>
    <t>fd8ea808-90fd-4123-b12b-d2bc6685b1d9</t>
  </si>
  <si>
    <t>Crowbar</t>
  </si>
  <si>
    <t>https://tarkov-market.com/item/freeman_crowbar</t>
  </si>
  <si>
    <t>https://escapefromtarkov.gamepedia.com/Freeman_crowbar</t>
  </si>
  <si>
    <t>5c07df7f0db834001b73588a</t>
  </si>
  <si>
    <t>5aa26562-b1c9-4194-8088-68cb8b90541c</t>
  </si>
  <si>
    <t>KATT</t>
  </si>
  <si>
    <t>https://tarkov-market.com/item/kiba_arms_tactical_tomahawk</t>
  </si>
  <si>
    <t>https://escapefromtarkov.gamepedia.com/Kiba_Arms_Tactical_Tomahawk</t>
  </si>
  <si>
    <t>57cd379a24597778e7682ecf</t>
  </si>
  <si>
    <t>43ae98d6-98d0-40e5-bbd5-d1baecde315d</t>
  </si>
  <si>
    <t>M-2</t>
  </si>
  <si>
    <t>https://tarkov-market.com/item/m-2_tactical_sword</t>
  </si>
  <si>
    <t>https://escapefromtarkov.fandom.com/wiki/Miller_Bros._Blades_M-2_Tactical_Sword</t>
  </si>
  <si>
    <t>5bffdd7e0db834001b734a1a</t>
  </si>
  <si>
    <t>e9e8419e-4557-4bbd-b34d-5aabc90bc264</t>
  </si>
  <si>
    <t>MPL-50 entrenching tool</t>
  </si>
  <si>
    <t>MPL-50</t>
  </si>
  <si>
    <t>https://tarkov-market.com/item/mpl-50_entrenching_tool</t>
  </si>
  <si>
    <t>https://escapefromtarkov.gamepedia.com/MPL-50_entrenching_tool</t>
  </si>
  <si>
    <t>5bead2e00db834001c062938</t>
  </si>
  <si>
    <t>079de46d-2d69-4838-949f-35aae3c6aa47</t>
  </si>
  <si>
    <t>SP-8</t>
  </si>
  <si>
    <t>https://tarkov-market.com/item/sp-8_survival_machete</t>
  </si>
  <si>
    <t>https://escapefromtarkov.gamepedia.com/SP-8_Survival_Machete</t>
  </si>
  <si>
    <t>5c010e350db83400232feec7</t>
  </si>
  <si>
    <t>d354012c-921b-4de1-91b8-8186624c6cf6</t>
  </si>
  <si>
    <t>https://tarkov-market.com/item/9x21_serdyukov_automatic_pistol_sr1mp_gyurza</t>
  </si>
  <si>
    <t>https://escapefromtarkov.fandom.com/wiki/Serdyukov_SR-1MP_Gyurza_9x21_pistol</t>
  </si>
  <si>
    <t>59f98b4986f7746f546d2cef</t>
  </si>
  <si>
    <t>295dea20-af39-4007-92da-abe8bcee78cd</t>
  </si>
  <si>
    <t>M9A3</t>
  </si>
  <si>
    <t>https://tarkov-market.com/item/beretta_m9a3_9x19_pistol</t>
  </si>
  <si>
    <t>https://escapefromtarkov.gamepedia.com/Beretta_M9A3_9x19_pistol</t>
  </si>
  <si>
    <t>5cadc190ae921500103bb3b6</t>
  </si>
  <si>
    <t>04b05482-2d80-4825-9ef9-6ce478ba9421</t>
  </si>
  <si>
    <t>FN 5-7</t>
  </si>
  <si>
    <t>https://tarkov-market.com/item/fn_five-seven_mk2_5.7x28_pistol</t>
  </si>
  <si>
    <t>https://escapefromtarkov.gamepedia.com/FN_Five-seveN_MK2_5.7x28_pistol</t>
  </si>
  <si>
    <t>5d3eb3b0a4b93615055e84d2</t>
  </si>
  <si>
    <t>7d819abf-5c41-4498-a21c-8273080b8166</t>
  </si>
  <si>
    <t>Glock 17</t>
  </si>
  <si>
    <t>https://tarkov-market.com/item/glock_17_9x19_pistol</t>
  </si>
  <si>
    <t>https://escapefromtarkov.fandom.com/wiki/Glock_17_9x19_pistol</t>
  </si>
  <si>
    <t>5a7ae0c351dfba0017554310</t>
  </si>
  <si>
    <t>96d0e8ac-c193-4894-bdb0-8c4ea629c3a2</t>
  </si>
  <si>
    <t>Glock 18C</t>
  </si>
  <si>
    <t>https://tarkov-market.com/item/glock_18c_9x19_pistol</t>
  </si>
  <si>
    <t>https://escapefromtarkov.fandom.com/wiki/Glock_18C_9x19_machine_pistol</t>
  </si>
  <si>
    <t>5b1fa9b25acfc40018633c01</t>
  </si>
  <si>
    <t>146e793a-11f4-46f0-bfda-6460f70d18ec</t>
  </si>
  <si>
    <t>P226R</t>
  </si>
  <si>
    <t>https://tarkov-market.com/item/p226r_9x19_pistol</t>
  </si>
  <si>
    <t>https://escapefromtarkov.fandom.com/wiki/SIG_P226R_9x19_pistol</t>
  </si>
  <si>
    <t>56d59856d2720bd8418b456a</t>
  </si>
  <si>
    <t>e031f430-0320-4ecf-bf9a-5962872ddadd</t>
  </si>
  <si>
    <t>PB</t>
  </si>
  <si>
    <t>https://tarkov-market.com/item/pb_9x18pm_silenced_pistol</t>
  </si>
  <si>
    <t>https://escapefromtarkov.gamepedia.com/PB_9x18PM_silenced_pistol</t>
  </si>
  <si>
    <t>56e0598dd2720bb5668b45a6</t>
  </si>
  <si>
    <t>13484c21-9cd0-40ff-bf19-773191046018</t>
  </si>
  <si>
    <t>https://tarkov-market.com/item/pm_9x18pm_pistol</t>
  </si>
  <si>
    <t>https://escapefromtarkov.fandom.com/wiki/Makarov_PM_9x18PM_pistol</t>
  </si>
  <si>
    <t>5448bd6b4bdc2dfc2f8b4569</t>
  </si>
  <si>
    <t>ef587766-ae6b-44b9-9177-147ecf53e439</t>
  </si>
  <si>
    <t>Makarov PM (t) 9x18PM pistol</t>
  </si>
  <si>
    <t>PM (t)</t>
  </si>
  <si>
    <t>https://tarkov-market.com/item/pm_(t)_9x18pm_pistol</t>
  </si>
  <si>
    <t>579204f224597773d619e051</t>
  </si>
  <si>
    <t>01971851-6ff2-421a-89c4-459cc539d7ce</t>
  </si>
  <si>
    <t>APB</t>
  </si>
  <si>
    <t>https://tarkov-market.com/item/silenced_stechkin_automatic_pistol_9x18pm</t>
  </si>
  <si>
    <t>https://escapefromtarkov.fandom.com/wiki/APB_9x18PM_silenced_machine_pistol</t>
  </si>
  <si>
    <t>5abccb7dd8ce87001773e277</t>
  </si>
  <si>
    <t>3e0a78e3-db45-41ee-b457-3233ade028fa</t>
  </si>
  <si>
    <t>APS</t>
  </si>
  <si>
    <t>https://tarkov-market.com/item/stechkin_automatic_pistol_9x18pm</t>
  </si>
  <si>
    <t>5a17f98cfcdbcb0980087290</t>
  </si>
  <si>
    <t>0b561eb9-bedd-4100-a2f6-1e582a4f1013</t>
  </si>
  <si>
    <t>TT-33 7.62x25 TT pistol (Golden)</t>
  </si>
  <si>
    <t>TT Gold</t>
  </si>
  <si>
    <t>https://tarkov-market.com/item/tt_pistol_7.62x25_tt_gold</t>
  </si>
  <si>
    <t>5b3b713c5acfc4330140bd8d</t>
  </si>
  <si>
    <t>0525b0ae-8032-4e4d-80f5-63d51ece1365</t>
  </si>
  <si>
    <t>MP-443 "Grach"</t>
  </si>
  <si>
    <t>https://tarkov-market.com/item/yarygin_mp-443_grach_9x19_pistol</t>
  </si>
  <si>
    <t>576a581d2459771e7b1bc4f1</t>
  </si>
  <si>
    <t>10185aed-95a3-4abc-a943-529e330118d4</t>
  </si>
  <si>
    <t>TT</t>
  </si>
  <si>
    <t>https://tarkov-market.com/item/tt_pistol_7.62x25_tt</t>
  </si>
  <si>
    <t>https://escapefromtarkov.fandom.com/wiki/TT-33_7.62x25_TT_pistol</t>
  </si>
  <si>
    <t>571a12c42459771f627b58a0</t>
  </si>
  <si>
    <t>bc36d87b-98e8-4faa-b2e2-769b0ce340a6</t>
  </si>
  <si>
    <t>FN 5-7 FDE</t>
  </si>
  <si>
    <t>https://tarkov-market.com/item/fn_five-seven_mk2_fde_frame_5.7x28_pistol</t>
  </si>
  <si>
    <t>https://escapefromtarkov.fandom.com/wiki/FN_Five-seveN_MK2_5.7x28_pistol</t>
  </si>
  <si>
    <t>5d67abc1a4b93614ec50137f</t>
  </si>
  <si>
    <t>fd09d3ff-db50-48db-afa7-728ca1976930</t>
  </si>
  <si>
    <t>MP-133</t>
  </si>
  <si>
    <t>https://tarkov-market.com/item/mp-133_12ga_shotgun</t>
  </si>
  <si>
    <t>https://escapefromtarkov.fandom.com/wiki/MP-133_12ga_pump-action_shotgun</t>
  </si>
  <si>
    <t>54491c4f4bdc2db1078b4568</t>
  </si>
  <si>
    <t>1eadf001-eac3-4a31-a8e7-3cee196f70d7</t>
  </si>
  <si>
    <t>MP-153</t>
  </si>
  <si>
    <t>https://tarkov-market.com/item/mp-153_12ga_semi-automatic_shotgun</t>
  </si>
  <si>
    <t>https://escapefromtarkov.gamepedia.com/MP-153_12ga_semi-automatic_shotgun</t>
  </si>
  <si>
    <t>56dee2bdd2720bc8328b4567</t>
  </si>
  <si>
    <t>637904b6-7d7a-491b-b9c5-34c263a20a64</t>
  </si>
  <si>
    <t>M870</t>
  </si>
  <si>
    <t>https://tarkov-market.com/item/remington_model_870_12ga_shotgun</t>
  </si>
  <si>
    <t>https://escapefromtarkov.fandom.com/wiki/Remington_Model_870_12ga_pump-action_shotgun</t>
  </si>
  <si>
    <t>5a7828548dc32e5a9c28b516</t>
  </si>
  <si>
    <t>908aa550-1b4f-49f5-8af2-3474b326aa60</t>
  </si>
  <si>
    <t>Saiga-12ga v.10</t>
  </si>
  <si>
    <t>https://tarkov-market.com/item/saiga_12ga_ver._10_12_76_shotgun</t>
  </si>
  <si>
    <t>https://escapefromtarkov.fandom.com/wiki/Saiga_12ga_ver.10_12/76_semi-automatic_shotgun</t>
  </si>
  <si>
    <t>576165642459773c7a400233</t>
  </si>
  <si>
    <t>15391df6-40a6-44af-b951-362dbfb9908a</t>
  </si>
  <si>
    <t>TOZ-106</t>
  </si>
  <si>
    <t>https://tarkov-market.com/item/toz-106_bolt-action_shotgun</t>
  </si>
  <si>
    <t>https://escapefromtarkov.fandom.com/wiki/TOZ-106_20ga_bolt-action_shotgun</t>
  </si>
  <si>
    <t>5a38e6bac4a2826c6e06d79b</t>
  </si>
  <si>
    <t>2b027030-25eb-40db-91ba-76bd87ece38b</t>
  </si>
  <si>
    <t>https://tarkov-market.com/item/b&amp;t_mp9_9x19_submachinegun</t>
  </si>
  <si>
    <t>https://escapefromtarkov.fandom.com/wiki/B%26T_MP9_9x19_submachine_gun</t>
  </si>
  <si>
    <t>5e00903ae9dc277128008b87</t>
  </si>
  <si>
    <t>a384f43b-2549-4422-8840-31f3718b1bc1</t>
  </si>
  <si>
    <t>P90</t>
  </si>
  <si>
    <t>https://tarkov-market.com/item/fn_p90_5.7x28_submachinegun</t>
  </si>
  <si>
    <t>https://escapefromtarkov.fandom.com/wiki/FN_P90_5.7x28_submachine_gun</t>
  </si>
  <si>
    <t>5cc82d76e24e8d00134b4b83</t>
  </si>
  <si>
    <t>1fe3f386-7326-4722-9a9e-0b2e4686806e</t>
  </si>
  <si>
    <t>MP5</t>
  </si>
  <si>
    <t>https://tarkov-market.com/item/hk_mp5_9x19_submachinegun_(navy_3_round_burst)</t>
  </si>
  <si>
    <t>https://escapefromtarkov.fandom.com/wiki/HK_MP5_9x19_submachine_gun_(Navy_3_Round_Burst)</t>
  </si>
  <si>
    <t>5926bb2186f7744b1c6c6e60</t>
  </si>
  <si>
    <t>c7f88170-cdbc-432c-8ab2-a427ac54aa7a</t>
  </si>
  <si>
    <t>MP5K-N</t>
  </si>
  <si>
    <t>https://tarkov-market.com/item/hk_mp5_kurz_9x19_submachinegun</t>
  </si>
  <si>
    <t>https://escapefromtarkov.fandom.com/wiki/HK_MP5K_9x19_submachine_gun</t>
  </si>
  <si>
    <t>5d2f0d8048f0356c925bc3b0</t>
  </si>
  <si>
    <t>65a4effb-7d19-485e-a23c-b383178e0d37</t>
  </si>
  <si>
    <t>MP7A1</t>
  </si>
  <si>
    <t>https://tarkov-market.com/item/hk_mp7a1_4.6x30_submachinegun</t>
  </si>
  <si>
    <t>https://escapefromtarkov.fandom.com/wiki/HK_MP7A1_4.6x30_submachine_gun</t>
  </si>
  <si>
    <t>5ba26383d4351e00334c93d9</t>
  </si>
  <si>
    <t>9b98b61f-67d6-4cfe-9e42-96e9845a76c8</t>
  </si>
  <si>
    <t>MP7A2</t>
  </si>
  <si>
    <t>https://tarkov-market.com/item/hk_mp7a2_4.6x30_submachinegun</t>
  </si>
  <si>
    <t>https://escapefromtarkov.fandom.com/wiki/HK_MP7A2_4.6x30_submachine_gun</t>
  </si>
  <si>
    <t>5bd70322209c4d00d7167b8f</t>
  </si>
  <si>
    <t>6609b50d-5179-408e-9ca4-c6c2ccb961f1</t>
  </si>
  <si>
    <t>PP-9 "Klin"</t>
  </si>
  <si>
    <t>https://tarkov-market.com/item/pp-9_klin_9x18pmm_smg</t>
  </si>
  <si>
    <t>57f4c844245977379d5c14d1</t>
  </si>
  <si>
    <t>0c4b072e-1e3a-4252-9d65-e8975f6b0fba</t>
  </si>
  <si>
    <t>PP-91 "Kedr"</t>
  </si>
  <si>
    <t>https://tarkov-market.com/item/pp-91_kedr_9x18pm_smg</t>
  </si>
  <si>
    <t>57d14d2524597714373db789</t>
  </si>
  <si>
    <t>b89aa42a-2979-4d19-9137-28fc30c24033</t>
  </si>
  <si>
    <t>PP-91-01 "Kedr-B"</t>
  </si>
  <si>
    <t>https://tarkov-market.com/item/pp-91-01_kedr-b_9x18pm_smg</t>
  </si>
  <si>
    <t>57f3c6bd24597738e730fa2f</t>
  </si>
  <si>
    <t>8f817d00-2c15-4729-8da3-6e295d9cc9e4</t>
  </si>
  <si>
    <t>https://tarkov-market.com/item/saiga-9_9x19_carbine</t>
  </si>
  <si>
    <t>https://escapefromtarkov.fandom.com/wiki/Saiga-9_9x19_carbine</t>
  </si>
  <si>
    <t>59f9cabd86f7743a10721f46</t>
  </si>
  <si>
    <t>be5f9ae0-a389-43b3-bb84-ec7a233fff22</t>
  </si>
  <si>
    <t>MPX</t>
  </si>
  <si>
    <t>https://tarkov-market.com/item/sig_mpx_9x19_submachine_gun</t>
  </si>
  <si>
    <t>https://escapefromtarkov.fandom.com/wiki/SIG_MPX_9x19_submachine_gun</t>
  </si>
  <si>
    <t>58948c8e86f77409493f7266</t>
  </si>
  <si>
    <t>b68ae700-67c1-4364-af77-ce9c7302af5a</t>
  </si>
  <si>
    <t>PP-19-01</t>
  </si>
  <si>
    <t>https://tarkov-market.com/item/submachinegun_19-01_vityaz-sn_9x19</t>
  </si>
  <si>
    <t>59984ab886f7743e98271174</t>
  </si>
  <si>
    <t>a8a23ac3-c006-405f-99f2-6219ec0b6cb8</t>
  </si>
  <si>
    <t>MP9-N</t>
  </si>
  <si>
    <t>https://tarkov-market.com/item/b&amp;t_mp9-n_9x19_submachinegun</t>
  </si>
  <si>
    <t>https://escapefromtarkov.fandom.com/wiki/B%26T_MP9-N_9x19_submachine_gun</t>
  </si>
  <si>
    <t>5de7bd7bfd6b4e6e2276dc25</t>
  </si>
  <si>
    <t>896c2c75-e4ae-49ad-ada3-1ed8569ca5ed</t>
  </si>
  <si>
    <t>F-1</t>
  </si>
  <si>
    <t>https://tarkov-market.com/item/f-1_hand_grenade</t>
  </si>
  <si>
    <t>https://escapefromtarkov.fandom.com/wiki/F-1_hand_grenade</t>
  </si>
  <si>
    <t>5710c24ad2720bc3458b45a3</t>
  </si>
  <si>
    <t>6097788b-71e2-4e83-bfa4-e214937350d4</t>
  </si>
  <si>
    <t>M67</t>
  </si>
  <si>
    <t>https://tarkov-market.com/item/m67_hand_grenade</t>
  </si>
  <si>
    <t>https://escapefromtarkov.gamepedia.com/M67_Hand_grenade</t>
  </si>
  <si>
    <t>58d3db5386f77426186285a0</t>
  </si>
  <si>
    <t>70c96c89-f062-4178-a712-9d31c69ce6f9</t>
  </si>
  <si>
    <t>RDG-2B</t>
  </si>
  <si>
    <t>https://tarkov-market.com/item/rdg-2b_smoke_grenade</t>
  </si>
  <si>
    <t>https://escapefromtarkov.fandom.com/wiki/RDG-2B_smoke_grenade</t>
  </si>
  <si>
    <t>5a2a57cfc4a2826c6e06d44a</t>
  </si>
  <si>
    <t>67bf2e6c-64b0-4172-9a29-ea0c84282416</t>
  </si>
  <si>
    <t>RGD-5</t>
  </si>
  <si>
    <t>https://tarkov-market.com/item/rgd-5_hand_grenade</t>
  </si>
  <si>
    <t>https://escapefromtarkov.gamepedia.com/RGD-5_hand_grenade</t>
  </si>
  <si>
    <t>5448be9a4bdc2dfd2f8b456a</t>
  </si>
  <si>
    <t>41256d08-0e11-418a-9c61-218046eeafb9</t>
  </si>
  <si>
    <t>Zarya</t>
  </si>
  <si>
    <t>https://tarkov-market.com/item/zarya_stun_grenade</t>
  </si>
  <si>
    <t>5a0c27731526d80618476ac4</t>
  </si>
  <si>
    <t>79da7191-3bd2-4b6d-a02c-607ed02c2aff</t>
  </si>
  <si>
    <t>https://tarkov-market.com/item/5.56x45_mm_m995</t>
  </si>
  <si>
    <t>https://escapefromtarkov.fandom.com/wiki/5.56x45mm_M995</t>
  </si>
  <si>
    <t>59e690b686f7746c9f75e848</t>
  </si>
  <si>
    <t>9609f8dd-3869-4d92-a62d-2cbf3a5e33fc</t>
  </si>
  <si>
    <t>BP</t>
  </si>
  <si>
    <t>https://tarkov-market.com/item/9x39_mm_7n12_bp</t>
  </si>
  <si>
    <t>https://escapefromtarkov.fandom.com/wiki/9x39mm_BP_gs</t>
  </si>
  <si>
    <t>5c0d688c86f77413ae3407b2</t>
  </si>
  <si>
    <t>9x39mm</t>
  </si>
  <si>
    <t>f2a6b0b5-ff5c-49ea-b966-dd8c80bd6ee2</t>
  </si>
  <si>
    <t>4.6x30mm AP SX</t>
  </si>
  <si>
    <t>AP SX</t>
  </si>
  <si>
    <t>https://tarkov-market.com/item/4.6x30mm_ap_sx</t>
  </si>
  <si>
    <t>https://escapefromtarkov.gamepedia.com/4.6x30mm_AP_SX</t>
  </si>
  <si>
    <t>5ba26835d4351e0035628ff5</t>
  </si>
  <si>
    <t>df4eca2e-79fa-4780-afe9-78e9b226fb07</t>
  </si>
  <si>
    <t>PPBS</t>
  </si>
  <si>
    <t>https://tarkov-market.com/item/5.45x39_mm_7n39_igolnik</t>
  </si>
  <si>
    <t>https://escapefromtarkov.fandom.com/wiki/5.45x39mm_PPBS_gs_%22Igolnik%22</t>
  </si>
  <si>
    <t>5c0d5e4486f77478390952fe</t>
  </si>
  <si>
    <t>a5a1ea7d-d04e-46a0-961d-5f863fcc5c10</t>
  </si>
  <si>
    <t>https://tarkov-market.com/item/5.45x39_mm_bs</t>
  </si>
  <si>
    <t>https://escapefromtarkov.fandom.com/wiki/5.45x39mm_BS_gs</t>
  </si>
  <si>
    <t>56dff026d2720bb8668b4567</t>
  </si>
  <si>
    <t>b626bcf8-c73c-467e-8882-1b61908d9939</t>
  </si>
  <si>
    <t>https://tarkov-market.com/item/7.62x39_mm_bp</t>
  </si>
  <si>
    <t>https://escapefromtarkov.fandom.com/wiki/7.62x39mm_BP_gzh</t>
  </si>
  <si>
    <t>59e0d99486f7744a32234762</t>
  </si>
  <si>
    <t>7.62x39mm</t>
  </si>
  <si>
    <t>b797a65d-5a99-454c-97e5-ba9e9bfd6d01</t>
  </si>
  <si>
    <t>https://tarkov-market.com/item/7.62x51_mm_m61</t>
  </si>
  <si>
    <t>https://escapefromtarkov.fandom.com/wiki/7.62x51mm_M61</t>
  </si>
  <si>
    <t>5a6086ea4f39f99cd479502f</t>
  </si>
  <si>
    <t>af52ec74-b423-429e-9bcd-b157a697239c</t>
  </si>
  <si>
    <t>9x39mm SPP gs</t>
  </si>
  <si>
    <t>SPP</t>
  </si>
  <si>
    <t>https://tarkov-market.com/item/9x39_mm_7n9_spp</t>
  </si>
  <si>
    <t>https://escapefromtarkov.fandom.com/wiki/9x39mm_SPP_gs</t>
  </si>
  <si>
    <t>5c0d668f86f7747ccb7f13b2</t>
  </si>
  <si>
    <t>5bc99b0c-6b7a-488b-b47b-11ad96985bc1</t>
  </si>
  <si>
    <t>https://tarkov-market.com/item/7.62x54r_7n37</t>
  </si>
  <si>
    <t>https://escapefromtarkov.fandom.com/wiki/7.62x54mm_R_BS_gs</t>
  </si>
  <si>
    <t>5e023d48186a883be655e551</t>
  </si>
  <si>
    <t>ba864652-d13e-4f9e-b1a0-6060352d3b56</t>
  </si>
  <si>
    <t>https://tarkov-market.com/item/9x19_mm_rip</t>
  </si>
  <si>
    <t>https://escapefromtarkov.fandom.com/wiki/9x19mm_RIP</t>
  </si>
  <si>
    <t>5c0d56a986f774449d5de529</t>
  </si>
  <si>
    <t>b1d92626-7252-4c20-ab45-831e8c25ea46</t>
  </si>
  <si>
    <t>https://tarkov-market.com/item/9x19_mm_ap_6.3</t>
  </si>
  <si>
    <t>https://escapefromtarkov.fandom.com/wiki/9x19mm_AP_6.3</t>
  </si>
  <si>
    <t>5c925fa22e221601da359b7b</t>
  </si>
  <si>
    <t>02882c19-a33d-4b48-b00a-2bf390ea8606</t>
  </si>
  <si>
    <t>https://tarkov-market.com/item/5.56x45_mm_m856a1</t>
  </si>
  <si>
    <t>https://escapefromtarkov.fandom.com/wiki/5.56x45mm_M856A1</t>
  </si>
  <si>
    <t>59e6906286f7746c9f75e847</t>
  </si>
  <si>
    <t>b610ec3c-55f4-43e1-a462-7229596b4185</t>
  </si>
  <si>
    <t>SP-6</t>
  </si>
  <si>
    <t>https://tarkov-market.com/item/9x39_mm_sp-6</t>
  </si>
  <si>
    <t>https://escapefromtarkov.fandom.com/wiki/9x39mm_SP-6_gs</t>
  </si>
  <si>
    <t>57a0e5022459774d1673f889</t>
  </si>
  <si>
    <t>87f08cea-421c-4bed-8dfc-0f90c4b63f69</t>
  </si>
  <si>
    <t>M62</t>
  </si>
  <si>
    <t>https://tarkov-market.com/item/7.62x51_mm_m62</t>
  </si>
  <si>
    <t>https://escapefromtarkov.fandom.com/wiki/7.62x51mm_M62_Tracer</t>
  </si>
  <si>
    <t>5a608bf24f39f98ffc77720e</t>
  </si>
  <si>
    <t>6116ff23-0ce6-4ce3-8baa-98f3535b7ffd</t>
  </si>
  <si>
    <t>https://tarkov-market.com/item/5.56x45_mm_m855a1</t>
  </si>
  <si>
    <t>https://escapefromtarkov.fandom.com/wiki/5.56x45mm_M855A1</t>
  </si>
  <si>
    <t>54527ac44bdc2d36668b4567</t>
  </si>
  <si>
    <t>97a7aad3-e64b-44b5-a5ee-c25caf1f1b09</t>
  </si>
  <si>
    <t>PS</t>
  </si>
  <si>
    <t>https://tarkov-market.com/item/7.62x54r_7n1_sniper_cartridge</t>
  </si>
  <si>
    <t>https://escapefromtarkov.fandom.com/wiki/7.62x54mm_R_PS_gzh</t>
  </si>
  <si>
    <t>59e77a2386f7742ee578960a</t>
  </si>
  <si>
    <t>180f4fa5-db47-4b7b-abd2-201ca410abfc</t>
  </si>
  <si>
    <t>BT</t>
  </si>
  <si>
    <t>https://tarkov-market.com/item/5.45x39_mm_bt</t>
  </si>
  <si>
    <t>https://escapefromtarkov.fandom.com/wiki/5.45x39mm_BT_gs</t>
  </si>
  <si>
    <t>56dff061d2720bb5668b4567</t>
  </si>
  <si>
    <t>cdec0187-d523-4792-9e56-df7797dddf29</t>
  </si>
  <si>
    <t>Warmage</t>
  </si>
  <si>
    <t>https://tarkov-market.com/item/5.56x45mm_warmage</t>
  </si>
  <si>
    <t>https://escapefromtarkov.fandom.com/wiki/5.56x45mm_Warmageddon</t>
  </si>
  <si>
    <t>5c0d5ae286f7741e46554302</t>
  </si>
  <si>
    <t>7015721d-4991-42b0-9ccd-8d325571221b</t>
  </si>
  <si>
    <t>https://tarkov-market.com/item/7.62x54r_7bt1</t>
  </si>
  <si>
    <t>https://escapefromtarkov.fandom.com/wiki/7.62x54mm_R_BT_gzh</t>
  </si>
  <si>
    <t>5e023d34e8a400319a28ed44</t>
  </si>
  <si>
    <t>294d5827-a218-4141-978c-cedbca5ade10</t>
  </si>
  <si>
    <t>https://tarkov-market.com/item/5.7x28_mm_sb193</t>
  </si>
  <si>
    <t>https://escapefromtarkov.fandom.com/wiki/5.7x28mm_SB193</t>
  </si>
  <si>
    <t>5cc80f67e4a949035e43bbba</t>
  </si>
  <si>
    <t>e867a0df-c4a1-4d8d-a94c-97e421d54dfa</t>
  </si>
  <si>
    <t>12/70 RIP</t>
  </si>
  <si>
    <t>https://tarkov-market.com/item/12x70_rip</t>
  </si>
  <si>
    <t>https://escapefromtarkov.fandom.com/wiki/12/70_RIP</t>
  </si>
  <si>
    <t>5c0d591486f7744c505b416f</t>
  </si>
  <si>
    <t>12x70mm</t>
  </si>
  <si>
    <t>6f71a6f7-66db-4405-89ee-491658a8a3ff</t>
  </si>
  <si>
    <t>https://tarkov-market.com/item/12.7x55_mm_ps12b</t>
  </si>
  <si>
    <t>5cadf6eeae921500134b2799</t>
  </si>
  <si>
    <t>5abfc01b-68c5-4183-9cc1-c98c53836d6f</t>
  </si>
  <si>
    <t>https://tarkov-market.com/item/5.45x39_mm_bp</t>
  </si>
  <si>
    <t>https://escapefromtarkov.fandom.com/wiki/5.45x39mm_BP_gs</t>
  </si>
  <si>
    <t>56dfef82d2720bbd668b4567</t>
  </si>
  <si>
    <t>c0fc26e0-fc8f-4218-83f6-77fe47c70a70</t>
  </si>
  <si>
    <t>https://tarkov-market.com/item/9x19_mm_luger_cci</t>
  </si>
  <si>
    <t>https://escapefromtarkov.fandom.com/wiki/9x19mm_Luger_CCI</t>
  </si>
  <si>
    <t>5a3c16fe86f77452b62de32a</t>
  </si>
  <si>
    <t>2b1eb517-d665-4e98-b533-254cf0a13bc8</t>
  </si>
  <si>
    <t>SS198LF</t>
  </si>
  <si>
    <t>https://tarkov-market.com/item/5.7x28_mm_ss198lf</t>
  </si>
  <si>
    <t>https://escapefromtarkov.fandom.com/wiki/5.7x28mm_SS198LF</t>
  </si>
  <si>
    <t>5cc80f79e4a949033c7343b2</t>
  </si>
  <si>
    <t>46adadb1-7303-4eca-ab04-d740cdd53a2d</t>
  </si>
  <si>
    <t>4.6x30mm Subsonic SX</t>
  </si>
  <si>
    <t>Subsonic SX</t>
  </si>
  <si>
    <t>https://tarkov-market.com/item/4.6x30mm_subsonic_sx</t>
  </si>
  <si>
    <t>https://escapefromtarkov.gamepedia.com/4.6x30mm_Subsonic_SX</t>
  </si>
  <si>
    <t>5ba26844d4351e00334c9475</t>
  </si>
  <si>
    <t>cb60715a-8671-4c8f-b90b-ef2b0db677e8</t>
  </si>
  <si>
    <t>FMJ SX</t>
  </si>
  <si>
    <t>https://tarkov-market.com/item/4.6x30mm_fmj_sx</t>
  </si>
  <si>
    <t>https://escapefromtarkov.gamepedia.com/4.6x30mm_FMJ_SX</t>
  </si>
  <si>
    <t>5ba2678ad4351e44f824b344</t>
  </si>
  <si>
    <t>f8359819-445b-4230-8e6c-3e736edbc507</t>
  </si>
  <si>
    <t>https://tarkov-market.com/item/7.62x54r_snb</t>
  </si>
  <si>
    <t>https://escapefromtarkov.fandom.com/wiki/7.62x54mm_R_SNB_gzh</t>
  </si>
  <si>
    <t>560d61e84bdc2da74d8b4571</t>
  </si>
  <si>
    <t>a46e4688-63e7-4b7e-984c-f53b38e09dec</t>
  </si>
  <si>
    <t>https://tarkov-market.com/item/7.62x51_mm_ultra_nosler</t>
  </si>
  <si>
    <t>https://escapefromtarkov.fandom.com/wiki/7.62x51mm_Ultra_Nosler</t>
  </si>
  <si>
    <t>5e023e88277cce2b522ff2b1</t>
  </si>
  <si>
    <t>b850f3ec-3fc5-4c64-9a1a-e02148b3ff3e</t>
  </si>
  <si>
    <t>5.7x28mm L191</t>
  </si>
  <si>
    <t>https://tarkov-market.com/item/5.7x28_mm_l191</t>
  </si>
  <si>
    <t>https://escapefromtarkov.fandom.com/wiki/5.7x28mm_L191</t>
  </si>
  <si>
    <t>5cc80f53e4a949000e1ea4f8</t>
  </si>
  <si>
    <t>1b752abe-6da5-4248-8836-2941d17a40bb</t>
  </si>
  <si>
    <t>https://tarkov-market.com/item/9x21_mm_sp13</t>
  </si>
  <si>
    <t>https://escapefromtarkov.fandom.com/wiki/9x21mm_BT_gzh</t>
  </si>
  <si>
    <t>5a26ac0ec4a28200741e1e18</t>
  </si>
  <si>
    <t>3010f542-a38e-45e4-b5b0-fff361580684</t>
  </si>
  <si>
    <t>https://tarkov-market.com/item/5.7x28_mm_r37.f</t>
  </si>
  <si>
    <t>https://escapefromtarkov.fandom.com/wiki/5.7x28mm_R37.F</t>
  </si>
  <si>
    <t>5cc86832d7f00c000d3a6e6c</t>
  </si>
  <si>
    <t>8b190ab8-d8ec-4f87-b5bf-a25c9f97ef10</t>
  </si>
  <si>
    <t>https://tarkov-market.com/item/5.56x45_mm_m855</t>
  </si>
  <si>
    <t>https://escapefromtarkov.fandom.com/wiki/5.56x45mm_M855</t>
  </si>
  <si>
    <t>54527a984bdc2d4e668b4567</t>
  </si>
  <si>
    <t>6a9deda3-27e3-474d-a089-d56121a80ffa</t>
  </si>
  <si>
    <t>https://tarkov-market.com/item/5.7x28_mm_ss190</t>
  </si>
  <si>
    <t>https://escapefromtarkov.fandom.com/wiki/5.7x28mm_SS190</t>
  </si>
  <si>
    <t>5cc80f38e4a949001152b560</t>
  </si>
  <si>
    <t>70b0c8e8-091d-4ea7-a13d-723a395ea07a</t>
  </si>
  <si>
    <t>PE</t>
  </si>
  <si>
    <t>https://tarkov-market.com/item/9x21_mm_sp12</t>
  </si>
  <si>
    <t>https://escapefromtarkov.fandom.com/wiki/9x21mm_PE_gzh</t>
  </si>
  <si>
    <t>5a26ac06c4a282000c5a90a8</t>
  </si>
  <si>
    <t>0f8d03d4-ffc0-4bc1-b476-d534c409a0a8</t>
  </si>
  <si>
    <t>5.7x28mm SS197SR</t>
  </si>
  <si>
    <t>https://tarkov-market.com/item/5.7x28_mm_ss197sr</t>
  </si>
  <si>
    <t>https://escapefromtarkov.fandom.com/wiki/5.7x28mm_SS197SR</t>
  </si>
  <si>
    <t>5cc80f8fe4a949033b0224a2</t>
  </si>
  <si>
    <t>0e451870-886d-4749-91cd-c953cbd2e510</t>
  </si>
  <si>
    <t>https://tarkov-market.com/item/7.62x51_mm_m80</t>
  </si>
  <si>
    <t>https://escapefromtarkov.fandom.com/wiki/7.62x51mm_M80</t>
  </si>
  <si>
    <t>58dd3ad986f77403051cba8f</t>
  </si>
  <si>
    <t>47c91930-9ab1-419e-b9aa-479801efbd9f</t>
  </si>
  <si>
    <t>12.7x55mm PS12</t>
  </si>
  <si>
    <t>https://tarkov-market.com/item/12.7x55_mm_ps12</t>
  </si>
  <si>
    <t>5cadf6ddae9215051e1c23b2</t>
  </si>
  <si>
    <t>2286bcd2-12ac-424c-b719-a84bc0ae893f</t>
  </si>
  <si>
    <t>https://tarkov-market.com/item/5.7x28_mm_r37.x</t>
  </si>
  <si>
    <t>https://escapefromtarkov.fandom.com/wiki/5.7x28mm_R37.X</t>
  </si>
  <si>
    <t>5cc86840d7f00c002412c56c</t>
  </si>
  <si>
    <t>ad8ea03b-860d-443e-a835-fa0bc8231a57</t>
  </si>
  <si>
    <t>https://tarkov-market.com/item/7.62x54r_t-46m</t>
  </si>
  <si>
    <t>https://escapefromtarkov.fandom.com/wiki/7.62x54mm_R_T-46M_gzh</t>
  </si>
  <si>
    <t>5e023cf8186a883be655e54f</t>
  </si>
  <si>
    <t>16f48139-ba69-4bd3-b605-03127bde55ec</t>
  </si>
  <si>
    <t>RRLP</t>
  </si>
  <si>
    <t>https://tarkov-market.com/item/5.56x45_mm_mk_255_mod_0</t>
  </si>
  <si>
    <t>https://escapefromtarkov.fandom.com/wiki/5.56x45mm_MK_255_Mod_0_(RRLP)</t>
  </si>
  <si>
    <t>59e6918f86f7746c9f75e849</t>
  </si>
  <si>
    <t>c291daa0-0abb-4b29-b523-5296fb862f9d</t>
  </si>
  <si>
    <t>US</t>
  </si>
  <si>
    <t>https://tarkov-market.com/item/7.62x39_mm_us</t>
  </si>
  <si>
    <t>https://escapefromtarkov.fandom.com/wiki/7.62x39mm_US_gzh</t>
  </si>
  <si>
    <t>59e4d24686f7741776641ac7</t>
  </si>
  <si>
    <t>196889de-43fb-4ad7-8477-587c7b58799d</t>
  </si>
  <si>
    <t>SP7</t>
  </si>
  <si>
    <t>https://tarkov-market.com/item/9x18_mm_pm_sp7_gzh</t>
  </si>
  <si>
    <t>https://escapefromtarkov.fandom.com/wiki/9x18mm_PM_SP7_gzh</t>
  </si>
  <si>
    <t>57372140245977611f70ee91</t>
  </si>
  <si>
    <t>8807502b-36b8-43af-bf3e-c60b73a99fbe</t>
  </si>
  <si>
    <t>PP</t>
  </si>
  <si>
    <t>https://tarkov-market.com/item/5.45x39_mm_pp</t>
  </si>
  <si>
    <t>https://escapefromtarkov.fandom.com/wiki/5.45x39mm_PP_gs</t>
  </si>
  <si>
    <t>56dff2ced2720bb4668b4567</t>
  </si>
  <si>
    <t>70b8f6b0-426c-48dd-9287-26aa1c192326</t>
  </si>
  <si>
    <t>P</t>
  </si>
  <si>
    <t>https://tarkov-market.com/item/9x21_mm_sp11</t>
  </si>
  <si>
    <t>https://escapefromtarkov.fandom.com/wiki/9x21mm_P_gzh</t>
  </si>
  <si>
    <t>5a26abfac4a28232980eabff</t>
  </si>
  <si>
    <t>505178db-612a-4faa-9977-7d11f49c9217</t>
  </si>
  <si>
    <t>PstM</t>
  </si>
  <si>
    <t>https://tarkov-market.com/item/9x18_mm_pm_pmm</t>
  </si>
  <si>
    <t>https://escapefromtarkov.fandom.com/wiki/9x18mm_PMM_PstM_gzh</t>
  </si>
  <si>
    <t>57371aab2459775a77142f22</t>
  </si>
  <si>
    <t>e91baad5-1ce4-41e5-a5ab-6824d6af6319</t>
  </si>
  <si>
    <t>https://tarkov-market.com/item/5.56x45_mm_m856</t>
  </si>
  <si>
    <t>https://escapefromtarkov.fandom.com/wiki/5.56x45mm_M856</t>
  </si>
  <si>
    <t>59e68f6f86f7746c9f75e846</t>
  </si>
  <si>
    <t>d35f28aa-6d78-416a-a42e-480e8633def4</t>
  </si>
  <si>
    <t>SP-5</t>
  </si>
  <si>
    <t>https://tarkov-market.com/item/9x39_mm_sp-5</t>
  </si>
  <si>
    <t>https://escapefromtarkov.fandom.com/wiki/9x39mm_SP-5_gs</t>
  </si>
  <si>
    <t>57a0dfb82459774d3078b56c</t>
  </si>
  <si>
    <t>46158766-c7e5-46dc-9e6a-0ccdedbcb1df</t>
  </si>
  <si>
    <t>https://tarkov-market.com/item/9x21_mm_sp10</t>
  </si>
  <si>
    <t>https://escapefromtarkov.fandom.com/wiki/9x21mm_PS_gzh</t>
  </si>
  <si>
    <t>5a269f97c4a282000b151807</t>
  </si>
  <si>
    <t>4ff67a6a-2d3f-4b0c-8f68-9b048835105d</t>
  </si>
  <si>
    <t>LPS</t>
  </si>
  <si>
    <t>https://tarkov-market.com/item/7.62x54r_lps_gzh</t>
  </si>
  <si>
    <t>https://escapefromtarkov.fandom.com/wiki/7.62x54mm_R_LPS_gzh</t>
  </si>
  <si>
    <t>5887431f2459777e1612938f</t>
  </si>
  <si>
    <t>b1f346ba-dcc2-4a61-91da-36deed4880da</t>
  </si>
  <si>
    <t>AP-20</t>
  </si>
  <si>
    <t>https://tarkov-market.com/item/12_70_ap-20_slug</t>
  </si>
  <si>
    <t>5d6e68a8a4b9360b6c0d54e2</t>
  </si>
  <si>
    <t>d96118f4-b44c-4322-a6c2-3980414856c6</t>
  </si>
  <si>
    <t>Action SX</t>
  </si>
  <si>
    <t>https://tarkov-market.com/item/4.6x30mm_action_sx</t>
  </si>
  <si>
    <t>https://escapefromtarkov.gamepedia.com/4.6x30mm_Action_SX</t>
  </si>
  <si>
    <t>5ba26812d4351e003201fef1</t>
  </si>
  <si>
    <t>2bb84c1c-a28e-4980-b32f-862b5df38cb5</t>
  </si>
  <si>
    <t>https://tarkov-market.com/item/7.62x51_mm_bpz_fmj</t>
  </si>
  <si>
    <t>5e023e53d4353e3302577c4c</t>
  </si>
  <si>
    <t>b46ebbff-c9fc-43b8-809e-37893d004960</t>
  </si>
  <si>
    <t>https://tarkov-market.com/item/5.56x45_mm_55_fmj</t>
  </si>
  <si>
    <t>https://escapefromtarkov.fandom.com/wiki/5.56x45mm_FMJ</t>
  </si>
  <si>
    <t>59e6920f86f77411d82aa167</t>
  </si>
  <si>
    <t>3e5822b6-dd77-4423-a30a-ea395a5dbf06</t>
  </si>
  <si>
    <t>https://tarkov-market.com/item/7.62x51_mm_tpz_sp</t>
  </si>
  <si>
    <t>https://escapefromtarkov.fandom.com/wiki/7.62x51mm_TCW_SP</t>
  </si>
  <si>
    <t>5e023e6e34d52a55c3304f71</t>
  </si>
  <si>
    <t>4920e92a-53d9-4757-b364-b3df0f884f68</t>
  </si>
  <si>
    <t>https://tarkov-market.com/item/7.62x39_mm_ps</t>
  </si>
  <si>
    <t>https://escapefromtarkov.fandom.com/wiki/7.62x39mm_PS_gzh</t>
  </si>
  <si>
    <t>5656d7c34bdc2d9d198b4587</t>
  </si>
  <si>
    <t>6c43dd7a-bccd-4ea6-8a78-907da429b3a0</t>
  </si>
  <si>
    <t>https://tarkov-market.com/item/5.45x39_mm_sp</t>
  </si>
  <si>
    <t>https://escapefromtarkov.fandom.com/wiki/5.45x39mm_SP</t>
  </si>
  <si>
    <t>56dff421d2720b5f5a8b4567</t>
  </si>
  <si>
    <t>0f8383c4-47b0-488a-bc64-0643bd35c2d4</t>
  </si>
  <si>
    <t>https://tarkov-market.com/item/12.7x55_mm_ps12a</t>
  </si>
  <si>
    <t>5cadf6e5ae921500113bb973</t>
  </si>
  <si>
    <t>a98d65ad-f27f-4422-9add-203529e27898</t>
  </si>
  <si>
    <t>PBM</t>
  </si>
  <si>
    <t>https://tarkov-market.com/item/9x18_mm_pm_pbm</t>
  </si>
  <si>
    <t>https://escapefromtarkov.fandom.com/wiki/9x18mm_PM_PBM_gzh</t>
  </si>
  <si>
    <t>573719df2459775a626ccbc2</t>
  </si>
  <si>
    <t>0c7cd2a9-45cf-40ea-a328-581a8e18749d</t>
  </si>
  <si>
    <t>https://tarkov-market.com/item/5.56x45_mm_55_hp</t>
  </si>
  <si>
    <t>https://escapefromtarkov.fandom.com/wiki/5.56x45mm_HP</t>
  </si>
  <si>
    <t>59e6927d86f77411da468256</t>
  </si>
  <si>
    <t>cb889ca9-bbca-435d-b571-119476c2c910</t>
  </si>
  <si>
    <t>7.62x39mm HP</t>
  </si>
  <si>
    <t>https://tarkov-market.com/item/7.62x39_mm_hp</t>
  </si>
  <si>
    <t>https://escapefromtarkov.fandom.com/wiki/7.62x39mm_HP</t>
  </si>
  <si>
    <t>59e4d3d286f774176a36250a</t>
  </si>
  <si>
    <t>3d2e0874-58fc-4c86-8192-f454fd8e0e4a</t>
  </si>
  <si>
    <t>https://tarkov-market.com/item/5.45x39_mm_ps</t>
  </si>
  <si>
    <t>https://escapefromtarkov.fandom.com/wiki/5.45x39mm_PS_gs</t>
  </si>
  <si>
    <t>56dff3afd2720bba668b4567</t>
  </si>
  <si>
    <t>d07a2621-d090-40f9-96b8-f67323db695d</t>
  </si>
  <si>
    <t>https://tarkov-market.com/item/9x18_mm_pm_psv</t>
  </si>
  <si>
    <t>https://escapefromtarkov.fandom.com/wiki/9x18mm_PM_PSV</t>
  </si>
  <si>
    <t>5737207f24597760ff7b25f2</t>
  </si>
  <si>
    <t>118d636b-5407-4e14-9c49-bc276e303eb5</t>
  </si>
  <si>
    <t>RG028</t>
  </si>
  <si>
    <t>https://tarkov-market.com/item/9x18_mm_pm_rg028_gzh</t>
  </si>
  <si>
    <t>https://escapefromtarkov.fandom.com/wiki/9x18mm_PM_RG028_gzh</t>
  </si>
  <si>
    <t>573720e02459776143012541</t>
  </si>
  <si>
    <t>837caebd-53b9-4c44-81ff-7cd8509c5c96</t>
  </si>
  <si>
    <t>7.62x25mm TT LRNPC</t>
  </si>
  <si>
    <t>LRNPC</t>
  </si>
  <si>
    <t>https://tarkov-market.com/item/7.62x25mm_tt_lrnpc</t>
  </si>
  <si>
    <t>https://escapefromtarkov.gamepedia.com/7.62x25mm_TT_LRNPC</t>
  </si>
  <si>
    <t>573602322459776445391df1</t>
  </si>
  <si>
    <t>065a03c5-7034-4e5b-984b-41416cebea18</t>
  </si>
  <si>
    <t>7.62x25mm TT Pst gzh</t>
  </si>
  <si>
    <t>Pst</t>
  </si>
  <si>
    <t>https://tarkov-market.com/item/7.62x25mm_tt_pst_gzh</t>
  </si>
  <si>
    <t>https://escapefromtarkov.gamepedia.com/7.62x25mm_TT_Pst_gzh</t>
  </si>
  <si>
    <t>a66ebf54-6bcc-45e6-b3ee-438f072b624c</t>
  </si>
  <si>
    <t>SP8</t>
  </si>
  <si>
    <t>https://tarkov-market.com/item/9x18_mm_pm_sp8_gzh</t>
  </si>
  <si>
    <t>https://escapefromtarkov.fandom.com/wiki/9x18mm_PM_SP8_gzh</t>
  </si>
  <si>
    <t>5737218f245977612125ba51</t>
  </si>
  <si>
    <t>a0dc2dae-01ee-467e-84a4-cb7c289a6642</t>
  </si>
  <si>
    <t>CSP</t>
  </si>
  <si>
    <t>https://tarkov-market.com/item/12_70_hp_slug_copper_sabot_premier</t>
  </si>
  <si>
    <t>5d6e68b3a4b9361bca7e50b5</t>
  </si>
  <si>
    <t>161f3f0a-19c1-4e2a-befe-f9023e3376f5</t>
  </si>
  <si>
    <t>Devastator</t>
  </si>
  <si>
    <t>https://tarkov-market.com/item/20_70_devastator_slug</t>
  </si>
  <si>
    <t>5d6e6a5fa4b93614ec501745</t>
  </si>
  <si>
    <t>20x70mm</t>
  </si>
  <si>
    <t>7a635fbe-8c1d-488c-8752-1fdc31ca466f</t>
  </si>
  <si>
    <t>7.62x25mm TT PT gzh</t>
  </si>
  <si>
    <t>PT</t>
  </si>
  <si>
    <t>https://tarkov-market.com/item/7.62x25mm_tt_pt_gzh</t>
  </si>
  <si>
    <t>https://escapefromtarkov.gamepedia.com/7.62x25mm_TT_PT_gzh</t>
  </si>
  <si>
    <t>573603c924597764442bd9cb</t>
  </si>
  <si>
    <t>9b2c44b7-7ef4-4f55-a545-374e62732ec6</t>
  </si>
  <si>
    <t>https://tarkov-market.com/item/.366_tkm_geksa</t>
  </si>
  <si>
    <t>https://escapefromtarkov.gamepedia.com/.366_TKM_Geksa</t>
  </si>
  <si>
    <t>59e6658b86f77411d949b250</t>
  </si>
  <si>
    <t>ee9c5402-4bd0-46ba-b912-db47158f152b</t>
  </si>
  <si>
    <t>T</t>
  </si>
  <si>
    <t>https://tarkov-market.com/item/9x19_mm_green_tracer</t>
  </si>
  <si>
    <t>https://escapefromtarkov.fandom.com/wiki/9x19mm_T_gzh</t>
  </si>
  <si>
    <t>5c3df7d588a4501f290594e5</t>
  </si>
  <si>
    <t>fc5c23aa-2df7-4764-8d80-695b2f727f44</t>
  </si>
  <si>
    <t>BZhT</t>
  </si>
  <si>
    <t>https://tarkov-market.com/item/9x18_mm_pm_9_bzt_gzh</t>
  </si>
  <si>
    <t>https://escapefromtarkov.fandom.com/wiki/9x18mm_PM_BZhT_gzh</t>
  </si>
  <si>
    <t>573718ba2459775a75491131</t>
  </si>
  <si>
    <t>01da8d00-23b9-459e-81ed-c932bfbe4406</t>
  </si>
  <si>
    <t>https://tarkov-market.com/item/9x19_mm_pst_gzh</t>
  </si>
  <si>
    <t>https://escapefromtarkov.fandom.com/wiki/9x19mm_Pst_gzh</t>
  </si>
  <si>
    <t>56d59d3ad2720bdb418b4577</t>
  </si>
  <si>
    <t>1a4bd865-1d5f-4f61-8f99-94aae5de3ad5</t>
  </si>
  <si>
    <t>12/70 SuperFormance HP slug</t>
  </si>
  <si>
    <t>SFormance</t>
  </si>
  <si>
    <t>https://tarkov-market.com/item/12_70_hp_slug_superformance</t>
  </si>
  <si>
    <t>5d6e68d1a4b93622fe60e845</t>
  </si>
  <si>
    <t>4a948b93-85c5-4094-99ba-3ca62c956c7e</t>
  </si>
  <si>
    <t>7.62x25mm TT P gl</t>
  </si>
  <si>
    <t>https://tarkov-market.com/item/7.62x25mm_tt_p_gl</t>
  </si>
  <si>
    <t>https://escapefromtarkov.gamepedia.com/7.62x25mm_TT_P_gl</t>
  </si>
  <si>
    <t>5736026a245977644601dc61</t>
  </si>
  <si>
    <t>dd308623-c86d-4472-a9e2-0d0114358e6f</t>
  </si>
  <si>
    <t>T-45M1</t>
  </si>
  <si>
    <t>https://tarkov-market.com/item/7.62x39_mm_t45m</t>
  </si>
  <si>
    <t>https://escapefromtarkov.fandom.com/wiki/7.62x39mm_T-45M1_gzh</t>
  </si>
  <si>
    <t>59e4cf5286f7741778269d8a</t>
  </si>
  <si>
    <t>cc1478db-f015-45d4-b97c-f4a70fb54fb7</t>
  </si>
  <si>
    <t>12/70 makeshift .50 BMG slug</t>
  </si>
  <si>
    <t>.50 BMG</t>
  </si>
  <si>
    <t>https://tarkov-market.com/item/12x70_shell_with_.50_bmg_bullet</t>
  </si>
  <si>
    <t>5d6e68c4a4b9361b93413f79</t>
  </si>
  <si>
    <t>397a190e-af23-426f-9eec-019e8ef0fd0e</t>
  </si>
  <si>
    <t>https://tarkov-market.com/item/.366_tkm_eko</t>
  </si>
  <si>
    <t>https://escapefromtarkov.fandom.com/wiki/.366_TKM_EKO</t>
  </si>
  <si>
    <t>59e655cb86f77411dc52a77b</t>
  </si>
  <si>
    <t>2ae28fc4-e29e-40f2-96d9-42997b957d4b</t>
  </si>
  <si>
    <t>https://tarkov-market.com/item/5.45x39_mm_us</t>
  </si>
  <si>
    <t>https://escapefromtarkov.fandom.com/wiki/5.45x39mm_US_gs</t>
  </si>
  <si>
    <t>56dff4ecd2720b5f5a8b4568</t>
  </si>
  <si>
    <t>66edb382-473b-477d-afa8-db797e221e34</t>
  </si>
  <si>
    <t>LRN</t>
  </si>
  <si>
    <t>https://tarkov-market.com/item/7.62x25mm_tt_lrn</t>
  </si>
  <si>
    <t>https://escapefromtarkov.gamepedia.com/7.62x25mm_TT_LRN</t>
  </si>
  <si>
    <t>573601b42459776410737435</t>
  </si>
  <si>
    <t>ed805cec-0b53-48fa-ab06-fc39b7a0734e</t>
  </si>
  <si>
    <t>Ppe</t>
  </si>
  <si>
    <t>https://tarkov-market.com/item/9x18_mm_pm_ppe_gzh</t>
  </si>
  <si>
    <t>57371b192459775a9f58a5e0</t>
  </si>
  <si>
    <t>eacfe24b-fbe9-4276-a0f5-1e2f72c34933</t>
  </si>
  <si>
    <t>PSO</t>
  </si>
  <si>
    <t>https://tarkov-market.com/item/9x18_mm_pm_pso_gzh</t>
  </si>
  <si>
    <t>https://escapefromtarkov.fandom.com/wiki/9x18mm_PM_PSO_gzh</t>
  </si>
  <si>
    <t>57371f8d24597761006c6a81</t>
  </si>
  <si>
    <t>c94b8d76-8cb3-46f4-8395-f902f348ad6e</t>
  </si>
  <si>
    <t>FMJ43</t>
  </si>
  <si>
    <t>https://tarkov-market.com/item/7.62x25mm_tt_fmj43</t>
  </si>
  <si>
    <t>https://escapefromtarkov.gamepedia.com/7.62x25mm_TT_FMJ43</t>
  </si>
  <si>
    <t>5735ff5c245977640e39ba7e</t>
  </si>
  <si>
    <t>0ebb1efe-e4a9-46cf-95f7-18bd73fb5e97</t>
  </si>
  <si>
    <t>https://tarkov-market.com/item/5.45x39_mm_fmj</t>
  </si>
  <si>
    <t>https://escapefromtarkov.fandom.com/wiki/5.45x39mm_FMJ</t>
  </si>
  <si>
    <t>56dff0bed2720bb0668b4567</t>
  </si>
  <si>
    <t>6c3dfc4c-6941-4343-9bbc-ff8d44aaab15</t>
  </si>
  <si>
    <t>7.62x25mm TT AKBS</t>
  </si>
  <si>
    <t>AKBS</t>
  </si>
  <si>
    <t>https://tarkov-market.com/item/7.62x25mm_tt_akbs</t>
  </si>
  <si>
    <t>https://escapefromtarkov.gamepedia.com/7.62x25mm_TT_AKBS</t>
  </si>
  <si>
    <t>5735fdcd2459776445391d61</t>
  </si>
  <si>
    <t>611e8ad3-f3bf-4fcd-9064-f9a95e181dfb</t>
  </si>
  <si>
    <t>https://tarkov-market.com/item/9x19_mm_pso_gzh</t>
  </si>
  <si>
    <t>https://escapefromtarkov.fandom.com/wiki/9x19mm_PSO_gzh</t>
  </si>
  <si>
    <t>58864a4f2459770fcc257101</t>
  </si>
  <si>
    <t>d8232a14-51b1-410b-bb0d-ce67d6f21c80</t>
  </si>
  <si>
    <t>https://tarkov-market.com/item/9x18_mm_pm_pst_gzh</t>
  </si>
  <si>
    <t>https://escapefromtarkov.fandom.com/wiki/9x18mm_PM_Pst_gzh</t>
  </si>
  <si>
    <t>5737201124597760fc4431f1</t>
  </si>
  <si>
    <t>4c5b7a16-ac9e-43ea-944a-5378e01a9b52</t>
  </si>
  <si>
    <t>PPT</t>
  </si>
  <si>
    <t>https://tarkov-market.com/item/9x18_mm_pm_ppt_gzh</t>
  </si>
  <si>
    <t>https://escapefromtarkov.fandom.com/wiki/9x18mm_PM_PPT_gzh</t>
  </si>
  <si>
    <t>57371e4124597760ff7b25f1</t>
  </si>
  <si>
    <t>43b6c415-516f-4f95-8a8c-f8c016cbb2c8</t>
  </si>
  <si>
    <t>Star</t>
  </si>
  <si>
    <t>https://tarkov-market.com/item/20_70_star_slug</t>
  </si>
  <si>
    <t>5d6e6a05a4b93618084f58d0</t>
  </si>
  <si>
    <t>a7a5a5df-4f49-4223-acc8-e5f622fe62ff</t>
  </si>
  <si>
    <t>https://tarkov-market.com/item/5.45x39_mm_hp</t>
  </si>
  <si>
    <t>https://escapefromtarkov.fandom.com/wiki/5.45x39mm_HP</t>
  </si>
  <si>
    <t>56dff216d2720bbd668b4568</t>
  </si>
  <si>
    <t>649b5938-380b-4676-af1b-395f95ce3c57</t>
  </si>
  <si>
    <t>FTX</t>
  </si>
  <si>
    <t>https://tarkov-market.com/item/12_70_ftx_custom_lite_slug</t>
  </si>
  <si>
    <t>5d6e68e6a4b9361c140bcfe0</t>
  </si>
  <si>
    <t>803b938d-4f40-42d9-856d-4211e242ffed</t>
  </si>
  <si>
    <t>PRS</t>
  </si>
  <si>
    <t>https://tarkov-market.com/item/9x18_mm_pm_prs_gs</t>
  </si>
  <si>
    <t>https://escapefromtarkov.fandom.com/wiki/9x18mm_PM_PRS_gs</t>
  </si>
  <si>
    <t>57371eb62459776125652ac1</t>
  </si>
  <si>
    <t>c8bfb76a-bc25-4e59-b287-dc69a072f6c8</t>
  </si>
  <si>
    <t>Flechette</t>
  </si>
  <si>
    <t>https://tarkov-market.com/item/12_70_flechette</t>
  </si>
  <si>
    <t>5d6e6911a4b9361bd5780d52</t>
  </si>
  <si>
    <t>c57ecdf8-2041-456f-96bc-c9369f1c83da</t>
  </si>
  <si>
    <t>Magnum</t>
  </si>
  <si>
    <t>https://tarkov-market.com/item/12_70_8.5_mm_magnum_buckshot</t>
  </si>
  <si>
    <t>5d6e6806a4b936088465b17e</t>
  </si>
  <si>
    <t>135f37c4-db0c-484d-8527-9d50ec50edf2</t>
  </si>
  <si>
    <t>https://tarkov-market.com/item/5.45x39_mm_t</t>
  </si>
  <si>
    <t>https://escapefromtarkov.fandom.com/wiki/5.45x39mm_T_gs</t>
  </si>
  <si>
    <t>56dff4a2d2720bbd668b456a</t>
  </si>
  <si>
    <t>e5300f0e-9636-4262-bc0f-11f8fd4ea044</t>
  </si>
  <si>
    <t>https://tarkov-market.com/item/.366_tkm_fmj</t>
  </si>
  <si>
    <t>https://escapefromtarkov.gamepedia.com/.366_TKM_FMJ</t>
  </si>
  <si>
    <t>59e6542b86f77411dc52a77a</t>
  </si>
  <si>
    <t>8cd875f0-1fe2-4f83-915e-42be843a21d1</t>
  </si>
  <si>
    <t>12/70 "Poleva-6u" slug</t>
  </si>
  <si>
    <t>Poleva-6u</t>
  </si>
  <si>
    <t>https://tarkov-market.com/item/12_70_poleva-6u_slug</t>
  </si>
  <si>
    <t>5d6e689ca4b9361bc8618956</t>
  </si>
  <si>
    <t>88908e3f-717d-4664-a48f-5e8e8cbb979e</t>
  </si>
  <si>
    <t>PS PPO</t>
  </si>
  <si>
    <t>https://tarkov-market.com/item/9x18_mm_pm_ps_gs_ppo</t>
  </si>
  <si>
    <t>https://escapefromtarkov.fandom.com/wiki/9x18mm_PM_PS_gs_PPO</t>
  </si>
  <si>
    <t>57371f2b24597761224311f1</t>
  </si>
  <si>
    <t>35ada920-dc47-4c0a-aacd-fa762cfdf40b</t>
  </si>
  <si>
    <t>DualSabot</t>
  </si>
  <si>
    <t>https://tarkov-market.com/item/12_70_dual_sabot_slug</t>
  </si>
  <si>
    <t>5d6e68dea4b9361bcc29e659</t>
  </si>
  <si>
    <t>d42dd6ef-cbf9-4f9f-9b0a-c6e8bd24ca68</t>
  </si>
  <si>
    <t>12/70 Grizzly 40 slug</t>
  </si>
  <si>
    <t>Grizzly 40</t>
  </si>
  <si>
    <t>https://tarkov-market.com/item/12_70_grizzly_40_slug</t>
  </si>
  <si>
    <t>5d6e6869a4b9361c140bcfde</t>
  </si>
  <si>
    <t>f5748768-ed60-4c14-a9c0-9d4f71ed12e5</t>
  </si>
  <si>
    <t>20/70 "Poleva-6u" slug</t>
  </si>
  <si>
    <t>https://tarkov-market.com/item/20_70_slug_poleva-6u</t>
  </si>
  <si>
    <t>https://escapefromtarkov.fandom.com/wiki/20/70_%22Poleva-6u%22_slug</t>
  </si>
  <si>
    <t>5d6e6a42a4b9364f07165f52</t>
  </si>
  <si>
    <t>920a976c-2046-48e9-b76b-53c759840c6c</t>
  </si>
  <si>
    <t>20/70 "Poleva-3" slug</t>
  </si>
  <si>
    <t>Poleva-3</t>
  </si>
  <si>
    <t>https://tarkov-market.com/item/20_70_slug_poleva-3</t>
  </si>
  <si>
    <t>https://escapefromtarkov.fandom.com/wiki/20/70_%22Poleva-3%22_slug</t>
  </si>
  <si>
    <t>5d6e6a53a4b9361bd473feec</t>
  </si>
  <si>
    <t>896954c0-1a01-44a8-b817-18d39173d933</t>
  </si>
  <si>
    <t>https://tarkov-market.com/item/5.45x39_mm_prs</t>
  </si>
  <si>
    <t>https://escapefromtarkov.fandom.com/wiki/5.45x39mm_PRS_gs</t>
  </si>
  <si>
    <t>56dff338d2720bbd668b4569</t>
  </si>
  <si>
    <t>272986e4-ec21-4934-a1e0-5ebf62aac6b7</t>
  </si>
  <si>
    <t>12/70 "Poleva-3" slug</t>
  </si>
  <si>
    <t>https://tarkov-market.com/item/12_70_poleva-3_slug</t>
  </si>
  <si>
    <t>5d6e6891a4b9361bd473feea</t>
  </si>
  <si>
    <t>54492edd-0933-463b-b34a-c76785eb933b</t>
  </si>
  <si>
    <t>12/70 6.5mm Express buckshot</t>
  </si>
  <si>
    <t>Express</t>
  </si>
  <si>
    <t>https://tarkov-market.com/item/12x70_6.5_mm_express_buckshot</t>
  </si>
  <si>
    <t>https://escapefromtarkov.fandom.com/wiki/12/70_6.5mm_Express_buckshot</t>
  </si>
  <si>
    <t>5d6e67fba4b9361bc73bc779</t>
  </si>
  <si>
    <t>8d45126a-23d1-4485-b7d9-7ccfb9d4e9ca</t>
  </si>
  <si>
    <t>20/70 7.3mm buckshot</t>
  </si>
  <si>
    <t>7.3mm</t>
  </si>
  <si>
    <t>https://tarkov-market.com/item/20_70_7.3mm_buckshot</t>
  </si>
  <si>
    <t>5d6e69c7a4b9360b6c0d54e4</t>
  </si>
  <si>
    <t>92eb900d-4a41-429c-b062-db19dcb3012c</t>
  </si>
  <si>
    <t>12/70 5.25mm buckshot</t>
  </si>
  <si>
    <t>5.25mm</t>
  </si>
  <si>
    <t>https://tarkov-market.com/item/12_70_5.25mm_buckshot</t>
  </si>
  <si>
    <t>5d6e6772a4b936088465b17c</t>
  </si>
  <si>
    <t>1ebf2e8c-a787-4cd1-a34e-19833087a92a</t>
  </si>
  <si>
    <t>Slug</t>
  </si>
  <si>
    <t>https://tarkov-market.com/item/12x70_led_slug</t>
  </si>
  <si>
    <t>https://escapefromtarkov.fandom.com/wiki/12/70_lead_slug</t>
  </si>
  <si>
    <t>58820d1224597753c90aeb13</t>
  </si>
  <si>
    <t>5ea8fd10-10f9-4490-a2a0-1680ab247dc2</t>
  </si>
  <si>
    <t>20/70 6.2mm buckshot</t>
  </si>
  <si>
    <t>6.2mm</t>
  </si>
  <si>
    <t>https://tarkov-market.com/item/20_70_6.2mm_buckshot</t>
  </si>
  <si>
    <t>5d6e69b9a4b9361bc8618958</t>
  </si>
  <si>
    <t>1366b31e-61ce-45c2-b155-fdc367b35a1c</t>
  </si>
  <si>
    <t>7mm</t>
  </si>
  <si>
    <t>https://tarkov-market.com/item/12x70_7mm_buckshot</t>
  </si>
  <si>
    <t>https://escapefromtarkov.fandom.com/wiki/12/70_7mm_buckshot</t>
  </si>
  <si>
    <t>560d5e524bdc2d25448b4571</t>
  </si>
  <si>
    <t>6fcef76c-73b3-47f4-943f-f15e7c75e31b</t>
  </si>
  <si>
    <t>20/70 5.6mm buckshot</t>
  </si>
  <si>
    <t>5.6mm</t>
  </si>
  <si>
    <t>https://tarkov-market.com/item/20_70_5.6mm_buckshot</t>
  </si>
  <si>
    <t>5d6e695fa4b936359b35d852</t>
  </si>
  <si>
    <t>2699e8a4-934a-4128-914d-c8c92d5c66d4</t>
  </si>
  <si>
    <t>https://tarkov-market.com/item/9x18_mm_pm_9_p_gzh</t>
  </si>
  <si>
    <t>https://escapefromtarkov.fandom.com/wiki/9x18mm_PM_P_gzh</t>
  </si>
  <si>
    <t>573719762459775a626ccbc1</t>
  </si>
  <si>
    <t>1a5aa298-376f-4397-9ef0-0feaae68ee6a</t>
  </si>
  <si>
    <t>20/70 7.5mm buckshot</t>
  </si>
  <si>
    <t>7.5mm</t>
  </si>
  <si>
    <t>https://tarkov-market.com/item/20x70_7.5mm_buckshot</t>
  </si>
  <si>
    <t>https://escapefromtarkov.fandom.com/wiki/20/70_7.5mm_buckshot</t>
  </si>
  <si>
    <t>5a38ebd9c4a282000d722a5b</t>
  </si>
  <si>
    <t>5da90c19-9ab3-49a8-bc69-322d12b3e7de</t>
  </si>
  <si>
    <t>AK 7.62x39 X Products X-47 50-round drum magazine</t>
  </si>
  <si>
    <t>X-47 7.62</t>
  </si>
  <si>
    <t>https://tarkov-market.com/item/x-47_ak_7.62x39_50_rnd_magazine</t>
  </si>
  <si>
    <t>5cfe8010d7ad1a59283b14c6</t>
  </si>
  <si>
    <t>dbfd9ace-a227-4afe-b6e4-05f097e5c224</t>
  </si>
  <si>
    <t>Mosin Rifle 7.62x54R ProMag Archangel OPFOR 10-round magazine</t>
  </si>
  <si>
    <t>AA762R 02</t>
  </si>
  <si>
    <t>https://tarkov-market.com/item/7.62x54r_promag_opfor_for_archangel_mosin_rifle_kit,_10-round_capacity</t>
  </si>
  <si>
    <t>5bae13ded4351e44f824bf38</t>
  </si>
  <si>
    <t>d8195cb1-e61a-43eb-b539-6235d9496e6b</t>
  </si>
  <si>
    <t>PMAG D60</t>
  </si>
  <si>
    <t>https://tarkov-market.com/item/magpul_pmag_d-60_5.56x45_60-round_magazine</t>
  </si>
  <si>
    <t>59c1383d86f774290a37e0ca</t>
  </si>
  <si>
    <t>cd3cb4f3-7e81-49b8-b94a-2768d82ba557</t>
  </si>
  <si>
    <t>SR3M.130</t>
  </si>
  <si>
    <t>https://tarkov-market.com/item/30-round_sr3m.130_9x39_sr3m_magazine</t>
  </si>
  <si>
    <t>https://escapefromtarkov.fandom.com/wiki/9x39_SR3M.130_30-round_magazine</t>
  </si>
  <si>
    <t>5a9e81fba2750c00164f6b11</t>
  </si>
  <si>
    <t>c908e495-4729-4fd1-81db-a3bc656bcbff</t>
  </si>
  <si>
    <t>MAG5-100</t>
  </si>
  <si>
    <t>https://tarkov-market.com/item/100-round_mag5-100_5.56x45_stanag_magazine</t>
  </si>
  <si>
    <t>5c6592372e221600133e47d7</t>
  </si>
  <si>
    <t>d9866bee-ed72-4460-9ac1-1040a4a9e2ff</t>
  </si>
  <si>
    <t>HK MP5 9x19 X Products X-5 50-round drum magazine</t>
  </si>
  <si>
    <t>X-5 MP5</t>
  </si>
  <si>
    <t>https://tarkov-market.com/item/x_products_x-5_mp5_50-round_9x19_magazine</t>
  </si>
  <si>
    <t>5a351711c4a282000b1521a4</t>
  </si>
  <si>
    <t>db1ecc24-14c6-431c-bdec-59a50c0ee8a2</t>
  </si>
  <si>
    <t>MAG5-60</t>
  </si>
  <si>
    <t>https://tarkov-market.com/item/60-round_mag5-60_5.56x45_stanag_magazine</t>
  </si>
  <si>
    <t>https://escapefromtarkov.fandom.com/wiki/5.56x45_SureFire_MAG5-60_STANAG_60-round_magazine</t>
  </si>
  <si>
    <t>544a37c44bdc2d25388b4567</t>
  </si>
  <si>
    <t>67732804-e638-4b49-9403-9cd11b9549b7</t>
  </si>
  <si>
    <t>MPX Drum</t>
  </si>
  <si>
    <t>https://tarkov-market.com/item/f5_mpx_drum_mag_50-round_9x19_magazine</t>
  </si>
  <si>
    <t>5c5db6742e2216000f1b2852</t>
  </si>
  <si>
    <t>ff58f9f4-0012-4f25-93ee-d6479335ef00</t>
  </si>
  <si>
    <t>SKS 7.62x39 ProMag AALVX 35-round magazine</t>
  </si>
  <si>
    <t>SKS AALVX</t>
  </si>
  <si>
    <t>https://tarkov-market.com/item/promag_aalvx_35_7.62x39_35-round_sks_magazine.</t>
  </si>
  <si>
    <t>https://escapefromtarkov.fandom.com/wiki/SKS_7.62x39_ProMag_AALVX_35-round_magazine</t>
  </si>
  <si>
    <t>5c5970672e221602b21d7855</t>
  </si>
  <si>
    <t>88cadad8-ca79-4806-9762-1840ad286f55</t>
  </si>
  <si>
    <t>https://tarkov-market.com/item/12.7x55_magazine_for_ash-12,_20-round_capacity</t>
  </si>
  <si>
    <t>https://escapefromtarkov.fandom.com/wiki/ASh-12_12.7x55_20-round_magazine</t>
  </si>
  <si>
    <t>5caf1109ae9215753c44119f</t>
  </si>
  <si>
    <t>38ee0fb0-095c-4d6f-9070-206627c70a02</t>
  </si>
  <si>
    <t>AK-74 5.45x39 6L31 60-round magazine</t>
  </si>
  <si>
    <t>6L31</t>
  </si>
  <si>
    <t>https://tarkov-market.com/item/60-round_6l31_5.45x39_magazine_for_ak-74_and_compatibles</t>
  </si>
  <si>
    <t>https://escapefromtarkov.fandom.com/wiki/AK-74_5.45x39_6L31_60-round_magazine</t>
  </si>
  <si>
    <t>55d482194bdc2d1d4e8b456b</t>
  </si>
  <si>
    <t>68921afc-dc9e-4cd3-a9c8-3dc8a89e66dd</t>
  </si>
  <si>
    <t>PM 9x18PM 84-round makeshift drum magazine</t>
  </si>
  <si>
    <t>PM drum</t>
  </si>
  <si>
    <t>https://tarkov-market.com/item/pm_ppsh_9x18pm_84-round_drum_mag_for_pm</t>
  </si>
  <si>
    <t>https://escapefromtarkov.fandom.com/wiki/PM_9x18PM_84-round_makeshift_drum_magazine</t>
  </si>
  <si>
    <t>55d485be4bdc2d962f8b456f</t>
  </si>
  <si>
    <t>7f1a0a48-33ad-4910-acc4-8ad7afecfaf4</t>
  </si>
  <si>
    <t>https://tarkov-market.com/item/five-seven_20-round_5.7x28_magazine</t>
  </si>
  <si>
    <t>https://escapefromtarkov.fandom.com/wiki/FN_Five-seveN_5.7x28_20-round_magazine</t>
  </si>
  <si>
    <t>5d3eb5eca4b9363b1f22f8e4</t>
  </si>
  <si>
    <t>fb979641-3e84-42a6-bec3-4afce06f26ca</t>
  </si>
  <si>
    <t>X-14 7.62</t>
  </si>
  <si>
    <t>https://tarkov-market.com/item/x-14_m14_50_round_7.62x51_magazine</t>
  </si>
  <si>
    <t>5addccf45acfc400185c2989</t>
  </si>
  <si>
    <t>cb9f6eef-068c-40b4-a438-802f57e6fcd8</t>
  </si>
  <si>
    <t>X-FAL</t>
  </si>
  <si>
    <t>https://tarkov-market.com/item/x-fal_fal_sa-58_7.62x51_50_rnd_magazine</t>
  </si>
  <si>
    <t>5b7bef9c5acfc43d102852ec</t>
  </si>
  <si>
    <t>b4f6e39d-34f3-4249-a026-38c025af1bfd</t>
  </si>
  <si>
    <t>Powermag</t>
  </si>
  <si>
    <t>https://tarkov-market.com/item/maxrounds_powermag_20-round_12_76_magazine_for_sok-12_and_compatible_weapons</t>
  </si>
  <si>
    <t>https://escapefromtarkov.fandom.com/wiki/SOK-12_12/76_MaxRounds_Powermag_20-round_magazine</t>
  </si>
  <si>
    <t>5cf8f3b0d7f00c00217872ef</t>
  </si>
  <si>
    <t>76b3930c-4861-41f6-9669-14e04b98b734</t>
  </si>
  <si>
    <t>HK MP7 4.6x30 40-round magazine</t>
  </si>
  <si>
    <t>MP7</t>
  </si>
  <si>
    <t>https://tarkov-market.com/item/standard_mp7_40-round_4.6x30_magazine</t>
  </si>
  <si>
    <t>5ba26586d4351e44f824b340</t>
  </si>
  <si>
    <t>c7392e7c-32f6-435e-b8d5-714bf8a6992f</t>
  </si>
  <si>
    <t>FN P90 5.7x28 50-round magazine</t>
  </si>
  <si>
    <t>https://tarkov-market.com/item/fn_magazine_for_p90,_50-round_capacity</t>
  </si>
  <si>
    <t>https://escapefromtarkov.fandom.com/wiki/FN_P90_5.7x28_50-round_magazine</t>
  </si>
  <si>
    <t>5cc70093e4a949033c734312</t>
  </si>
  <si>
    <t>d0fab2e8-09bf-45f4-8242-f08c5ab97544</t>
  </si>
  <si>
    <t>SVD 7.62x54R 20-round magazine</t>
  </si>
  <si>
    <t>SVD</t>
  </si>
  <si>
    <t>https://tarkov-market.com/item/20-round_svd_7.62x54_magazine</t>
  </si>
  <si>
    <t>https://escapefromtarkov.fandom.com/wiki/SVD_7.62x54R_20-round_magazine</t>
  </si>
  <si>
    <t>5c88f24b2e22160bc12c69a6</t>
  </si>
  <si>
    <t>f51dfd9c-5003-4510-9ea0-c9756abe5b21</t>
  </si>
  <si>
    <t>KAC 7.62x51 10-round steel magazine</t>
  </si>
  <si>
    <t>KAC 7.62</t>
  </si>
  <si>
    <t>https://tarkov-market.com/item/kac_steel_10_7.62x51_10_rnd</t>
  </si>
  <si>
    <t>5df8f535bb49d91fb446d6b0</t>
  </si>
  <si>
    <t>f64e2679-eeef-4422-969f-ebde60d6f834</t>
  </si>
  <si>
    <t>Remington M700 7.62x51 ProMag AA-70 10-round magazine</t>
  </si>
  <si>
    <t>AA-70</t>
  </si>
  <si>
    <t>https://tarkov-market.com/item/promag_aa-70_10-round_.308_m700_magazine</t>
  </si>
  <si>
    <t>5d25af8f8abbc3055079fec5</t>
  </si>
  <si>
    <t>5d252861-f43c-47b7-b115-2b2681ea1aaa</t>
  </si>
  <si>
    <t>AK 7.62x39 ProMag AK-A-16 73-round drum magazine</t>
  </si>
  <si>
    <t>AK-A-16</t>
  </si>
  <si>
    <t>https://tarkov-market.com/item/promag_ak-a-16_73-round_7.62x39_magazine_for_akm_and_compatibles</t>
  </si>
  <si>
    <t>https://escapefromtarkov.fandom.com/wiki/AK_7.62x39_ProMag_AK-A-16_73-round_drum_magazine</t>
  </si>
  <si>
    <t>5c6175362e221600133e3b94</t>
  </si>
  <si>
    <t>06a504db-6a69-494d-9d72-3b8212636c0c</t>
  </si>
  <si>
    <t>MP9 9x19 15-round magazine</t>
  </si>
  <si>
    <t>https://tarkov-market.com/item/standard_9x19_15-round_magazine_for_mp9</t>
  </si>
  <si>
    <t>https://escapefromtarkov.fandom.com/wiki/MP9_9x19_15-round_magazine</t>
  </si>
  <si>
    <t>5de8e8dafd6b4e6e2276dc32</t>
  </si>
  <si>
    <t>3e30e7b2-b104-4279-afdc-3e66806d53a9</t>
  </si>
  <si>
    <t>VPO101</t>
  </si>
  <si>
    <t>https://tarkov-market.com/item/7.62x51_metal_magazine_for_vpo-101_and_compatibles,_10-round_capacity</t>
  </si>
  <si>
    <t>5c503ad32e2216398b5aada2</t>
  </si>
  <si>
    <t>f944ed05-d4e5-45e6-b182-ca56c8a4af45</t>
  </si>
  <si>
    <t>DVL-10 7.62x51 10-round magazine</t>
  </si>
  <si>
    <t>https://tarkov-market.com/item/10-round_.308_dvl-10_magazine</t>
  </si>
  <si>
    <t>5888988e24597752fe43a6fa</t>
  </si>
  <si>
    <t>12d4bd23-1a27-41c0-8cf2-be42713a152b</t>
  </si>
  <si>
    <t>RPK-16 drum</t>
  </si>
  <si>
    <t>https://tarkov-market.com/item/95-round_5.45x39_magazine_for_rpk-16_and_compatibles</t>
  </si>
  <si>
    <t>https://escapefromtarkov.fandom.com/wiki/RPK-16_5.45x39_95-round_drum_magazine</t>
  </si>
  <si>
    <t>5bed625c0db834001c062946</t>
  </si>
  <si>
    <t>65b9b5af-e16b-4e9b-8a89-3fc16852d9e7</t>
  </si>
  <si>
    <t>MP9 9x19 20-round magazine</t>
  </si>
  <si>
    <t>https://tarkov-market.com/item/standard_9x19_20-round_magazine_for_mp9</t>
  </si>
  <si>
    <t>https://escapefromtarkov.fandom.com/wiki/MP9_9x19_20-round_magazine</t>
  </si>
  <si>
    <t>5de8ea8ffd6b4e6e2276dc35</t>
  </si>
  <si>
    <t>60e75ea2-da4d-485f-87f5-79e187d2d8c5</t>
  </si>
  <si>
    <t>HK MP7 4.6x30 20-round magazine</t>
  </si>
  <si>
    <t>https://tarkov-market.com/item/standard_mp7_20-round_4.6x30_magazine</t>
  </si>
  <si>
    <t>5ba264f6d4351e0034777d52</t>
  </si>
  <si>
    <t>3712e980-5530-49aa-82c4-1540e1d94be3</t>
  </si>
  <si>
    <t>M870 12ga 4-shell magazine</t>
  </si>
  <si>
    <t>M870x4</t>
  </si>
  <si>
    <t>https://tarkov-market.com/item/4-shell_m870_12ga_magazine_cap</t>
  </si>
  <si>
    <t>5a7882dcc5856700177af662</t>
  </si>
  <si>
    <t>67e18859-6f5b-4667-a1f3-4815beb0b343</t>
  </si>
  <si>
    <t>HK MP5 9x19 20-round magazine</t>
  </si>
  <si>
    <t>https://tarkov-market.com/item/standard_mp5_20-round_9x19_magazine</t>
  </si>
  <si>
    <t>5d2f213448f0355009199284</t>
  </si>
  <si>
    <t>b9ff6313-b2b4-4b02-9a89-6a8e722708de</t>
  </si>
  <si>
    <t>https://tarkov-market.com/item/promag_aa-70_20-round_.308_m700_magazine</t>
  </si>
  <si>
    <t>5cf12a15d7f00c05464b293f</t>
  </si>
  <si>
    <t>05c099eb-e5ce-4665-a5e1-41fdfc8ebd97</t>
  </si>
  <si>
    <t>M14 7.62x51 30-round magazine</t>
  </si>
  <si>
    <t>M14</t>
  </si>
  <si>
    <t>https://tarkov-market.com/item/m14_30_round_7.62x51_magazine</t>
  </si>
  <si>
    <t>https://escapefromtarkov.fandom.com/wiki/M14_7.62x51_30-round_magazine</t>
  </si>
  <si>
    <t>5addcce35acfc4001a5fc635</t>
  </si>
  <si>
    <t>fb89fc29-058a-4cc7-8ab0-b9c396733c02</t>
  </si>
  <si>
    <t>SV-98 7.62x54R polymer 10-round magazine</t>
  </si>
  <si>
    <t>SV98 poly</t>
  </si>
  <si>
    <t>https://tarkov-market.com/item/10-round_polymer_magazine_7.62x54r_for_sv-98</t>
  </si>
  <si>
    <t>559ba5b34bdc2d1f1a8b4582</t>
  </si>
  <si>
    <t>0fd62cdc-0c5c-479e-90be-e4f49206fe4a</t>
  </si>
  <si>
    <t>P226 9x19 20-round extended magazine</t>
  </si>
  <si>
    <t>P226</t>
  </si>
  <si>
    <t>https://tarkov-market.com/item/p226_extended_magazine_9x19</t>
  </si>
  <si>
    <t>https://escapefromtarkov.fandom.com/wiki/P226_9x19_20-round_extended_magazine</t>
  </si>
  <si>
    <t>5c920e902e221644f31c3c99</t>
  </si>
  <si>
    <t>8446457f-bc60-4a6f-9474-7a8b396b5a1e</t>
  </si>
  <si>
    <t>Molot</t>
  </si>
  <si>
    <t>https://tarkov-market.com/item/molot_magazine_for_ak_and_compatibles,_75-round_capacity</t>
  </si>
  <si>
    <t>https://escapefromtarkov.fandom.com/wiki/AK_7.62x39_Molot_75-round_drum_magazine</t>
  </si>
  <si>
    <t>5cbdc23eae9215001136a407</t>
  </si>
  <si>
    <t>a07797df-3993-4b62-96e5-178a9598e188</t>
  </si>
  <si>
    <t>SVD 7.62x54R 10-round magazine</t>
  </si>
  <si>
    <t>https://tarkov-market.com/item/10-round_svd_7.62x54_magazine</t>
  </si>
  <si>
    <t>https://escapefromtarkov.fandom.com/wiki/SVD_7.62x54R_10-round_magazine</t>
  </si>
  <si>
    <t>5c471c442e221602b542a6f8</t>
  </si>
  <si>
    <t>d4ff800e-2a55-4d06-9c77-47a9accaa27b</t>
  </si>
  <si>
    <t>5.56x45 HK 30 STANAG polymer 30-round magazine</t>
  </si>
  <si>
    <t>HK poly</t>
  </si>
  <si>
    <t>https://tarkov-market.com/item/hk_polymer_mag_30_5.56x45_stanag_30-round_magazine</t>
  </si>
  <si>
    <t>https://escapefromtarkov.fandom.com/wiki/5.56x45_HK_30_STANAG_polymer_30-round_magazine</t>
  </si>
  <si>
    <t>5c6d42cb2e2216000e69d7d1</t>
  </si>
  <si>
    <t>63d0ce17-adda-4ee8-8486-7e484c8f4502</t>
  </si>
  <si>
    <t>G SGMT</t>
  </si>
  <si>
    <t>https://tarkov-market.com/item/sgmt_drum_mag_for_glock_9x19,_50_rounds_capacity</t>
  </si>
  <si>
    <t>5a718f958dc32e00094b97e7</t>
  </si>
  <si>
    <t>d863cfc6-4727-4e7f-a94e-c443bf000cbc</t>
  </si>
  <si>
    <t>https://tarkov-market.com/item/12.7x55_magazine_for_ash-12,_10-round_capacity</t>
  </si>
  <si>
    <t>https://escapefromtarkov.fandom.com/wiki/ASh-12_12.7x55_10-round_magazine</t>
  </si>
  <si>
    <t>5caf1041ae92157c28402e3f</t>
  </si>
  <si>
    <t>01e796ea-de1d-4384-a641-c16719b0b983</t>
  </si>
  <si>
    <t>PMAG 7.62</t>
  </si>
  <si>
    <t>https://tarkov-market.com/item/pmag_sr_lr_gen_m3_20_7.62x51_20_rnd</t>
  </si>
  <si>
    <t>5a3501acc4a282000d72293a</t>
  </si>
  <si>
    <t>b2dd562b-695e-4e69-b91b-84df851961f2</t>
  </si>
  <si>
    <t>M700 AICS</t>
  </si>
  <si>
    <t>https://tarkov-market.com/item/12-round_.308_mdt_aics_m700_magazine</t>
  </si>
  <si>
    <t>5d25a6a48abbc306c62e6310</t>
  </si>
  <si>
    <t>fa0ea04f-2826-4c02-86a3-38fce92c384b</t>
  </si>
  <si>
    <t>SLR-106/AK 5.56x45 Circle 10 30-round magazine</t>
  </si>
  <si>
    <t>C-10 AK</t>
  </si>
  <si>
    <t>https://tarkov-market.com/item/arsenal_cwp_30-round_5.56x45_magazine_for_slr-106_and_compatible_weapons</t>
  </si>
  <si>
    <t>5c0548ae0db834001966a3c2</t>
  </si>
  <si>
    <t>d0bbf272-61c8-4940-b420-033472fea9c3</t>
  </si>
  <si>
    <t>VSS 9x39 6L25 20-round magazine</t>
  </si>
  <si>
    <t>6L25</t>
  </si>
  <si>
    <t>https://tarkov-market.com/item/20-round_6l25_9x39_vss_magazine</t>
  </si>
  <si>
    <t>https://escapefromtarkov.fandom.com/wiki/VSS_9x39_6L25_20-round_magazine</t>
  </si>
  <si>
    <t>57838f9f2459774a150289a0</t>
  </si>
  <si>
    <t>786b53d0-95d4-4128-8c5c-6b8acef212ce</t>
  </si>
  <si>
    <t>MP9 9x19 30-round magazine</t>
  </si>
  <si>
    <t>https://tarkov-market.com/item/standard_9x19_30-round_magazine_for_mp9</t>
  </si>
  <si>
    <t>https://escapefromtarkov.fandom.com/wiki/MP9_9x19_30-round_magazine</t>
  </si>
  <si>
    <t>5de8eac42a78646d96665d91</t>
  </si>
  <si>
    <t>9fa0201b-ddc1-40c1-b0bd-78d85a008f7b</t>
  </si>
  <si>
    <t>HK MP7 4.6x30 30-round magazine</t>
  </si>
  <si>
    <t>https://tarkov-market.com/item/standard_mp7_30-round_4.6x30_magazine</t>
  </si>
  <si>
    <t>5ba2657ed4351e0035628ff2</t>
  </si>
  <si>
    <t>8fb5551f-bdc7-4b99-9b57-3803b3be84b4</t>
  </si>
  <si>
    <t>Glock 9x19</t>
  </si>
  <si>
    <t>https://tarkov-market.com/item/glock_9x19_magazine</t>
  </si>
  <si>
    <t>https://escapefromtarkov.fandom.com/wiki/Glock_9x19_17-round_magazine</t>
  </si>
  <si>
    <t>5a718b548dc32e000d46d262</t>
  </si>
  <si>
    <t>5b7b92bf-4a9f-4a59-aea4-b86b1a7b3965</t>
  </si>
  <si>
    <t>5.56x45 Magpul PMAG 20 GEN M3 STANAG 20-round magazine</t>
  </si>
  <si>
    <t>GEN M3</t>
  </si>
  <si>
    <t>https://tarkov-market.com/item/pmag_gen_m3_20_5.56x45_stanag_20-round_magazine</t>
  </si>
  <si>
    <t>https://escapefromtarkov.fandom.com/wiki/5.56x45_Magpul_PMAG_20_GEN_M3_STANAG_20-round_magazine</t>
  </si>
  <si>
    <t>5448c1d04bdc2dff2f8b4569</t>
  </si>
  <si>
    <t>e84be766-e50d-4233-9485-8eb581b28f7e</t>
  </si>
  <si>
    <t>AICS</t>
  </si>
  <si>
    <t>https://tarkov-market.com/item/5-round_.308_aics_m700_magazine</t>
  </si>
  <si>
    <t>5d25a4a98abbc30b917421a4</t>
  </si>
  <si>
    <t>bc4548f4-8f76-448b-8177-bc1f2bd5ccaa</t>
  </si>
  <si>
    <t>Remington M700 7.62x51 Magpul PMAG AC 5-round magazine</t>
  </si>
  <si>
    <t>PMAG AC</t>
  </si>
  <si>
    <t>https://tarkov-market.com/item/magpul_pmag_.308_ac_5-round_m700_magazine</t>
  </si>
  <si>
    <t>5ce69cbad7f00c00b61c5098</t>
  </si>
  <si>
    <t>dfb073ba-cf33-4fb3-8dc5-fa9c577fd726</t>
  </si>
  <si>
    <t>MPX 9x19 20-round magazine</t>
  </si>
  <si>
    <t>https://tarkov-market.com/item/standard_mpx_20-round_9x19_magazine</t>
  </si>
  <si>
    <t>https://escapefromtarkov.fandom.com/wiki/MPX_9x19_20-round_magazine</t>
  </si>
  <si>
    <t>5c5db6552e2216001026119d</t>
  </si>
  <si>
    <t>2e910d08-485b-4202-b543-709cb93706ae</t>
  </si>
  <si>
    <t>SKS 7.62x39 ProMag SKS-A5 20-round magazine</t>
  </si>
  <si>
    <t>SKS-A5</t>
  </si>
  <si>
    <t>https://tarkov-market.com/item/promag_sks-a5_7.62x39_20-round_sks_magazine</t>
  </si>
  <si>
    <t>https://escapefromtarkov.fandom.com/wiki/SKS_7.62x39_ProMag_SKS-A5_20-round_magazine</t>
  </si>
  <si>
    <t>587df583245977373c4f1129</t>
  </si>
  <si>
    <t>35a70cb1-dc1b-47a1-88b3-2e53e7c310a7</t>
  </si>
  <si>
    <t>Remington M700 7.62x51 Wyatt's Outdoor 5-round magazine</t>
  </si>
  <si>
    <t>Wyatt</t>
  </si>
  <si>
    <t>https://tarkov-market.com/item/5-round_.308_m700_magazine</t>
  </si>
  <si>
    <t>5bfea7ad0db834001c38f1ee</t>
  </si>
  <si>
    <t>e0343737-13db-41dc-936a-b90ad574dea7</t>
  </si>
  <si>
    <t>MPX 9x19 TTI "Base Pad +11" 41-round magazine</t>
  </si>
  <si>
    <t>MPX TTI</t>
  </si>
  <si>
    <t>https://tarkov-market.com/item/mpx_with_tti_base_pad_+11_41-round_9x19_magazine</t>
  </si>
  <si>
    <t>5c5db6652e221600113fba51</t>
  </si>
  <si>
    <t>9c7b0cbb-28ab-446e-baf3-485c0b679285</t>
  </si>
  <si>
    <t>Remington M700 7.62x51 Magpul PMAG AC 10-round magazine</t>
  </si>
  <si>
    <t>https://tarkov-market.com/item/magpul_pmag_.308_ac_10-round_m700_magazine</t>
  </si>
  <si>
    <t>5d25a7b88abbc3054f3e60bc</t>
  </si>
  <si>
    <t>95b50399-4b29-45a0-bc35-1dc827645786</t>
  </si>
  <si>
    <t>https://tarkov-market.com/item/10-round_.308_aics_m700_magazine</t>
  </si>
  <si>
    <t>5d25a6538abbc306c62e630d</t>
  </si>
  <si>
    <t>16e3c7e3-c0a6-43be-a5af-3072298cf8d0</t>
  </si>
  <si>
    <t>SA-58/FAL 7.62x51 30-round magazine</t>
  </si>
  <si>
    <t>SA58/FAL</t>
  </si>
  <si>
    <t>https://tarkov-market.com/item/fal_sa-58_7.62x51_30_rnd</t>
  </si>
  <si>
    <t>https://escapefromtarkov.fandom.com/wiki/SA-58/FAL_7.62x51_30-round_magazine</t>
  </si>
  <si>
    <t>5b7bef5d5acfc43bca7067a3</t>
  </si>
  <si>
    <t>de3e8a1e-21e0-4eb3-adbd-d95b3b03f19e</t>
  </si>
  <si>
    <t>5.56x45 TROY BattleMag STANAG 30-round magazine</t>
  </si>
  <si>
    <t>BattleMag</t>
  </si>
  <si>
    <t>https://tarkov-market.com/item/troy_battlemag_5.56x45_stanag_30-round_magazine</t>
  </si>
  <si>
    <t>https://escapefromtarkov.fandom.com/wiki/5.56x45_TROY_BattleMag_STANAG_30-round_magazine</t>
  </si>
  <si>
    <t>5c6d46132e221601da357d56</t>
  </si>
  <si>
    <t>84870780-cd99-4b58-8672-f1028f171589</t>
  </si>
  <si>
    <t>MP-153 12ga 8-shell magazine</t>
  </si>
  <si>
    <t>MP153x8</t>
  </si>
  <si>
    <t>https://tarkov-market.com/item/mp-153_8-rd_magazine_extension</t>
  </si>
  <si>
    <t>https://escapefromtarkov.fandom.com/wiki/MP-153_12ga_8-shell_magazine</t>
  </si>
  <si>
    <t>56deeefcd2720bc8328b4568</t>
  </si>
  <si>
    <t>018b7413-13b2-4006-9232-f9cb21d2392c</t>
  </si>
  <si>
    <t>SA-58/FAL 7.62x51 SLR 30-round magazine</t>
  </si>
  <si>
    <t>SLR 7.62</t>
  </si>
  <si>
    <t>https://tarkov-market.com/item/british_fal_l1a1_7.62x51_30_rnd_magazine</t>
  </si>
  <si>
    <t>5b7d37845acfc400170e2f87</t>
  </si>
  <si>
    <t>a3f295bf-f33f-4ae5-8b74-2c527b64d6e4</t>
  </si>
  <si>
    <t>https://tarkov-market.com/item/p226_magazine</t>
  </si>
  <si>
    <t>https://escapefromtarkov.fandom.com/wiki/P226_9x19_15-round_magazine</t>
  </si>
  <si>
    <t>56d59948d2720bb7418b4582</t>
  </si>
  <si>
    <t>7dc2ba8e-64fe-40e8-8a55-7fed17101c86</t>
  </si>
  <si>
    <t>6L24</t>
  </si>
  <si>
    <t>https://tarkov-market.com/item/10-round_6l24_9x39_vss_magazine</t>
  </si>
  <si>
    <t>https://escapefromtarkov.fandom.com/wiki/VSS_9x39_6L24_10-round_magazine</t>
  </si>
  <si>
    <t>57838f0b2459774a256959b2</t>
  </si>
  <si>
    <t>98bba82d-c573-44d1-923b-82470f2a8f4c</t>
  </si>
  <si>
    <t>ORSIS T-5000M 7.62x51 5-round magazine</t>
  </si>
  <si>
    <t>https://tarkov-market.com/item/5-round_.308_t-5000_magazine</t>
  </si>
  <si>
    <t>5df25b6c0b92095fd441e4cf</t>
  </si>
  <si>
    <t>f497eb4a-f26b-4dda-b717-4f555c210792</t>
  </si>
  <si>
    <t>5.56x45 Magpul PMAG 30 GEN M3 STANAG 30-round magazine</t>
  </si>
  <si>
    <t>https://tarkov-market.com/item/pmag_gen_m3_30_5.56x45_stanag_30-round_magazine</t>
  </si>
  <si>
    <t>5aaa5dfee5b5b000140293d3</t>
  </si>
  <si>
    <t>2a5137ab-f172-45c4-9da2-f713cc465984</t>
  </si>
  <si>
    <t>HK MP5 9x19 30-round magazine</t>
  </si>
  <si>
    <t>https://tarkov-market.com/item/standard_mp5_30-round_9x19_magazine</t>
  </si>
  <si>
    <t>5926c3b286f774640d189b6b</t>
  </si>
  <si>
    <t>3fdcfed2-1108-490f-af47-5ff3d7872acf</t>
  </si>
  <si>
    <t>GL9</t>
  </si>
  <si>
    <t>https://tarkov-market.com/item/pmag_gl9_polymer_magazine</t>
  </si>
  <si>
    <t>https://escapefromtarkov.fandom.com/wiki/Glock_9x19_Magpul_PMAG_GL9_21-round_magazine</t>
  </si>
  <si>
    <t>5a718da68dc32e000d46d264</t>
  </si>
  <si>
    <t>6c19e134-9db3-482c-9158-206002398390</t>
  </si>
  <si>
    <t>MP9 9x19 25-round magazine</t>
  </si>
  <si>
    <t>https://tarkov-market.com/item/standard_9x19_25-round_magazine_for_mp9</t>
  </si>
  <si>
    <t>https://escapefromtarkov.fandom.com/wiki/MP9_9x19_25-round_magazine</t>
  </si>
  <si>
    <t>5de8eaadbbaf010b10528a6d</t>
  </si>
  <si>
    <t>78fdcc64-2410-4763-a1af-150b42859c2a</t>
  </si>
  <si>
    <t>M9A3 9x19 17-round magazine</t>
  </si>
  <si>
    <t>https://tarkov-market.com/item/m9a3_9x19_17-round_magazine</t>
  </si>
  <si>
    <t>https://escapefromtarkov.gamepedia.com/M9A3_9x19_17-round_magazine</t>
  </si>
  <si>
    <t>5cadc2e0ae9215051e1c21e7</t>
  </si>
  <si>
    <t>04647d5e-6ca9-4305-8c05-a01bf5bb05ed</t>
  </si>
  <si>
    <t>SG-919</t>
  </si>
  <si>
    <t>https://tarkov-market.com/item/pufgun_sg-919_30_30-round_9x19_magazine_for_pp-19-01</t>
  </si>
  <si>
    <t>5c0672ed0db834001b7353f3</t>
  </si>
  <si>
    <t>f03058d4-9e3d-41d8-88c4-7742349895e7</t>
  </si>
  <si>
    <t>https://tarkov-market.com/item/kac_steel_20_7.62x51_20_rnd</t>
  </si>
  <si>
    <t>5df8f541c41b2312ea3335e3</t>
  </si>
  <si>
    <t>2801e877-d60a-48b2-9925-05a27dfd7212</t>
  </si>
  <si>
    <t>Mosin</t>
  </si>
  <si>
    <t>https://tarkov-market.com/item/regular_4rnd_magazine_for_mosin_rifle</t>
  </si>
  <si>
    <t>5ae0973a5acfc4001562206c</t>
  </si>
  <si>
    <t>285adda3-ec4c-4378-aff2-460eb19df610</t>
  </si>
  <si>
    <t>AK30</t>
  </si>
  <si>
    <t>https://tarkov-market.com/item/palm_us_ak30_7.62x39_magazine_for_ak_and_compatibles,_30-round_capacity</t>
  </si>
  <si>
    <t>59fafc5086f7740dbe19f6c3</t>
  </si>
  <si>
    <t>4cfe92df-913f-41a0-a48a-5607a67adf2f</t>
  </si>
  <si>
    <t>Big Stick</t>
  </si>
  <si>
    <t>https://tarkov-market.com/item/big_stick_9x19_magazine_for_glock_9x19</t>
  </si>
  <si>
    <t>https://escapefromtarkov.fandom.com/wiki/Glock_9x19_%22Big_Stick%22_33-round_magazine</t>
  </si>
  <si>
    <t>5a7ad2e851dfba0016153692</t>
  </si>
  <si>
    <t>a5fe603b-6086-4899-812c-f02a2df95cc4</t>
  </si>
  <si>
    <t>5.56x45 Magpul PMAG 40 GEN M3 STANAG 40-round magazine</t>
  </si>
  <si>
    <t>https://tarkov-market.com/item/40-round_pmag_gen_m3_40_5.56x45_stanag_magazine</t>
  </si>
  <si>
    <t>https://escapefromtarkov.fandom.com/wiki/5.56x45_Magpul_PMAG_40_GEN_M3_STANAG_40-round_magazine</t>
  </si>
  <si>
    <t>544a378f4bdc2d30388b4567</t>
  </si>
  <si>
    <t>290ef63c-3118-45aa-928e-618d4e061bed</t>
  </si>
  <si>
    <t>HK Steel</t>
  </si>
  <si>
    <t>https://tarkov-market.com/item/hk_steel_maritime_5.56x45_stanag_30-round_magazine</t>
  </si>
  <si>
    <t>https://escapefromtarkov.fandom.com/wiki/5.56x45_HK_Steel_Maritime_STANAG_30-round_magazine</t>
  </si>
  <si>
    <t>5c05413a0db834001c390617</t>
  </si>
  <si>
    <t>7a8772d6-4778-4c64-9d2a-d3fff9ca3c1d</t>
  </si>
  <si>
    <t>AK55</t>
  </si>
  <si>
    <t>https://tarkov-market.com/item/izhmash_ak_magazine_(issued_â€˜55_or_later)_30-round_for_7.62x39_ak_and_compatibles</t>
  </si>
  <si>
    <t>https://escapefromtarkov.fandom.com/wiki/AK_7.62x39_30-round_magazine_(issued_%2755_or_later)</t>
  </si>
  <si>
    <t>59d625f086f774661516605d</t>
  </si>
  <si>
    <t>3a3fc62c-a3d0-4584-ba76-8a903eefefed</t>
  </si>
  <si>
    <t>5.56x45 Magpul PMAG 30 GEN M3 W STANAG 30-round magazine</t>
  </si>
  <si>
    <t>https://tarkov-market.com/item/pmag_gen_m3_w_30_5.56x45_stanag_30-round_magazine</t>
  </si>
  <si>
    <t>https://escapefromtarkov.fandom.com/wiki/5.56x45_Magpul_PMAG_30_GEN_M3_W_STANAG_30-round_magazine</t>
  </si>
  <si>
    <t>55802d5f4bdc2dac148b458e</t>
  </si>
  <si>
    <t>0a61bf45-2aff-4f16-b568-52fed2492581</t>
  </si>
  <si>
    <t>PP91</t>
  </si>
  <si>
    <t>https://tarkov-market.com/item/standard_9x18pm_30-round_magazine_for_pp-91</t>
  </si>
  <si>
    <t>57d1519e24597714373db79d</t>
  </si>
  <si>
    <t>35f42669-9c5d-4f5a-9e33-8f57b667dea0</t>
  </si>
  <si>
    <t>SKS 7.62x39 10-round internal box magazine</t>
  </si>
  <si>
    <t>SKS int.</t>
  </si>
  <si>
    <t>https://tarkov-market.com/item/10_rnds._sks_internal_box_magazine_7.62x39</t>
  </si>
  <si>
    <t>https://escapefromtarkov.fandom.com/wiki/SKS_7.62x39_10-round_internal_box_magazine</t>
  </si>
  <si>
    <t>587df3a12459772c28142567</t>
  </si>
  <si>
    <t>a450ee85-8e31-4b8c-bdc8-0b96d8efaaad</t>
  </si>
  <si>
    <t>Remington M700 7.62x51 Wyatt's Outdoor 10-round magazine</t>
  </si>
  <si>
    <t>https://tarkov-market.com/item/10-round_.308_m700_magazine</t>
  </si>
  <si>
    <t>5bfeaa0f0db834001b734927</t>
  </si>
  <si>
    <t>877fe46a-cd0f-4f8b-8027-0718f0b2d3f9</t>
  </si>
  <si>
    <t>https://tarkov-market.com/item/pmag_gen_m3_10_5.56x45_stanag_10-round_magazine</t>
  </si>
  <si>
    <t>5aaa5e60e5b5b000140293d6</t>
  </si>
  <si>
    <t>7210a6be-3983-482a-ac29-575a45a6bf9c</t>
  </si>
  <si>
    <t>https://tarkov-market.com/item/pmag_30_ak_akm_gen_m3_7.62x39_magazine_for_ak_and_compatibles,_30-round_capacity</t>
  </si>
  <si>
    <t>https://escapefromtarkov.fandom.com/wiki/AK_7.62x39_Magpul_PMAG_30_GEN_M3_30-round_magazine</t>
  </si>
  <si>
    <t>59d6272486f77466146386ff</t>
  </si>
  <si>
    <t>298be3db-3890-4fad-a0c5-0b987f5e4944</t>
  </si>
  <si>
    <t>M1A 7.62x51 20-round magazine</t>
  </si>
  <si>
    <t>https://tarkov-market.com/item/m1a_20_round_7.62x51_magazine</t>
  </si>
  <si>
    <t>https://escapefromtarkov.fandom.com/wiki/M1A_7.62x51_20-round_magazine</t>
  </si>
  <si>
    <t>5aaf8a0be5b5b00015693243</t>
  </si>
  <si>
    <t>84191bc9-cccb-4837-ae97-dbc7f464df5e</t>
  </si>
  <si>
    <t>SA-58/FAL 7.62x51 MMW polymer 20-round magazine</t>
  </si>
  <si>
    <t>SA58 MMW</t>
  </si>
  <si>
    <t>https://tarkov-market.com/item/fal_sa-58_mmw_7.62x51_20_rnd_plastic_mag</t>
  </si>
  <si>
    <t>5b7c2d1d5acfc43d1028532a</t>
  </si>
  <si>
    <t>198bd39c-2464-42e2-b9f8-9c6829e16943</t>
  </si>
  <si>
    <t>MP-443</t>
  </si>
  <si>
    <t>https://tarkov-market.com/item/mp-443_9x19_18-round_magazine</t>
  </si>
  <si>
    <t>576a5ed62459771e9c2096cb</t>
  </si>
  <si>
    <t>85c8616a-cb85-49ab-97d8-37269ba5db9f</t>
  </si>
  <si>
    <t>5.56x45 HK PM Gen.2 STANAG 30-round magazine</t>
  </si>
  <si>
    <t>PM Gen.2</t>
  </si>
  <si>
    <t>https://tarkov-market.com/item/hk_pm_gen.2_5.56x45_stanag_30-round_magazine</t>
  </si>
  <si>
    <t>https://escapefromtarkov.fandom.com/wiki/5.56x45_HK_PM_Gen.2_STANAG_30-round_magazine</t>
  </si>
  <si>
    <t>5c6d450c2e221600114c997d</t>
  </si>
  <si>
    <t>3d91868a-79e9-459e-9441-c97962da7c19</t>
  </si>
  <si>
    <t>https://tarkov-market.com/item/sr1-mp_magazine</t>
  </si>
  <si>
    <t>https://escapefromtarkov.fandom.com/wiki/SR-1MP_9x21_18-round_magazine</t>
  </si>
  <si>
    <t>59f99a7d86f7745b134aa97b</t>
  </si>
  <si>
    <t>3b2e999c-f293-41b7-806f-96355e62a414</t>
  </si>
  <si>
    <t>TOZ-106 20ga MTs 20-01 Sb.3 5-shot magazine</t>
  </si>
  <si>
    <t>Sb.3x5</t>
  </si>
  <si>
    <t>https://tarkov-market.com/item/5-shot_mc_20-01_sb.3_20ga_magazine_for_toz-106</t>
  </si>
  <si>
    <t>5c6161fb2e221600113fbde5</t>
  </si>
  <si>
    <t>74b7cec5-360f-4757-b9fd-df4a0152f94b</t>
  </si>
  <si>
    <t>VPO-101 "Vepr-Hunter" 7.62x51 5-round magazine</t>
  </si>
  <si>
    <t>https://tarkov-market.com/item/7.62x51_metal_magazine_for_vpo-101_and_compatibles,_5-round_capacity</t>
  </si>
  <si>
    <t>5c503ac82e221602b21d6e9a</t>
  </si>
  <si>
    <t>f3a0fd8e-7ebc-48d3-999f-6f51a2834487</t>
  </si>
  <si>
    <t>SA-58/FAL 7.62x51 10-round magazine</t>
  </si>
  <si>
    <t>https://tarkov-market.com/item/fal_sa-58_7.62x51_10_rnd</t>
  </si>
  <si>
    <t>https://escapefromtarkov.fandom.com/wiki/SA-58/FAL_7.62x51_10-round_magazine</t>
  </si>
  <si>
    <t>5b7bef1e5acfc43d82528402</t>
  </si>
  <si>
    <t>7d9cae95-6c5a-4b74-a881-0bdfb65480c0</t>
  </si>
  <si>
    <t>Pmag 30 AK74 GEN M3 5.45x39 magazine for AK and compatibles, 30-round capacity</t>
  </si>
  <si>
    <t>https://tarkov-market.com/item/pmag_30_ak74_gen_m3_5.45x39_magazine_for_ak_and_compatibles,_30-round_capacity</t>
  </si>
  <si>
    <t>https://escapefromtarkov.fandom.com/wiki/AK-74_5.45x39_Magpul_PMAG_30_GEN_M3_30-round_magazine</t>
  </si>
  <si>
    <t>5aaa4194e5b5b055d06310a5</t>
  </si>
  <si>
    <t>0a9e45bb-0c25-4c52-b9c1-94122c007b24</t>
  </si>
  <si>
    <t>AK-12</t>
  </si>
  <si>
    <t>https://tarkov-market.com/item/30-round_5.45x39_magazine_for_ak-12_and_compatibles</t>
  </si>
  <si>
    <t>https://escapefromtarkov.fandom.com/wiki/AK-12_5.45x39_30-round_magazine</t>
  </si>
  <si>
    <t>5bed61680db834001d2c45ab</t>
  </si>
  <si>
    <t>e2e31617-c87c-4f1d-afe6-789d2a977323</t>
  </si>
  <si>
    <t>https://tarkov-market.com/item/standard_mpx_30-round_9x19_magazine</t>
  </si>
  <si>
    <t>https://escapefromtarkov.fandom.com/wiki/MPX_9x19_30-round_magazine</t>
  </si>
  <si>
    <t>5894a05586f774094708ef75</t>
  </si>
  <si>
    <t>c4568328-24a8-48b2-abc5-b940e08e17ec</t>
  </si>
  <si>
    <t>PP-19-01 "Vityaz" 9x19 30-round magazine</t>
  </si>
  <si>
    <t>https://tarkov-market.com/item/standard_pp-19-01_30-round_9x19_magazine</t>
  </si>
  <si>
    <t>599860ac86f77436b225ed1a</t>
  </si>
  <si>
    <t>ff5873e7-878b-4df4-8af0-f64e401caf74</t>
  </si>
  <si>
    <t>M870 12ga 7-shell magazine</t>
  </si>
  <si>
    <t>M870x7</t>
  </si>
  <si>
    <t>https://tarkov-market.com/item/7-shell_m870x7_12ga_magazine</t>
  </si>
  <si>
    <t>https://escapefromtarkov.fandom.com/wiki/M870_12ga_7-shell_magazine</t>
  </si>
  <si>
    <t>5a78830bc5856700137e4c90</t>
  </si>
  <si>
    <t>b524871f-2740-400a-893f-09602a1cb745</t>
  </si>
  <si>
    <t>AK-74 5.45x39 6L26 45-round magazine</t>
  </si>
  <si>
    <t>6L26</t>
  </si>
  <si>
    <t>https://tarkov-market.com/item/45-round_6l26_5.45x39_magazine_for_ak-74_and_compatibles</t>
  </si>
  <si>
    <t>https://escapefromtarkov.fandom.com/wiki/AK-74_5.45x39_6L26_45-round_magazine</t>
  </si>
  <si>
    <t>55d481904bdc2d8c2f8b456a</t>
  </si>
  <si>
    <t>a5d9459a-ad56-496a-b365-7031a650f636</t>
  </si>
  <si>
    <t>SAI-02</t>
  </si>
  <si>
    <t>https://tarkov-market.com/item/sai-02_10-round_12x76_magazine_for_sok-12_and_compatible_weapons</t>
  </si>
  <si>
    <t>https://escapefromtarkov.fandom.com/wiki/SOK-12_12/76_SAI-02_10-round_magazine</t>
  </si>
  <si>
    <t>5a966f51a2750c00156aacf6</t>
  </si>
  <si>
    <t>561b4e83-30f0-4773-9028-5b22d6617236</t>
  </si>
  <si>
    <t>AK 7.62x39 bakelite 40-round magazine</t>
  </si>
  <si>
    <t>6P2 bak.</t>
  </si>
  <si>
    <t>https://tarkov-market.com/item/bakelite_7.62x39_magazine_for_ak_and_compatibles,_40-round_capacity</t>
  </si>
  <si>
    <t>https://escapefromtarkov.fandom.com/wiki/AK_7.62x39_bakelite_40-round_magazine</t>
  </si>
  <si>
    <t>5b1fb3e15acfc4001637f068</t>
  </si>
  <si>
    <t>6fa4dba9-7ea9-4f2f-8829-41242b27801d</t>
  </si>
  <si>
    <t>https://tarkov-market.com/item/standard_9x18pm_20-round_magazine_for_pp-91</t>
  </si>
  <si>
    <t>57d14e1724597714010c3f4b</t>
  </si>
  <si>
    <t>5eb7c0a4-b6fa-4bd1-b0ce-ae698df5dea4</t>
  </si>
  <si>
    <t>AK-103 7.62x39 30-round magazine</t>
  </si>
  <si>
    <t>https://tarkov-market.com/item/30-round_7.62x39_magazine_for_ak-103_and_compatible_weapons</t>
  </si>
  <si>
    <t>https://escapefromtarkov.fandom.com/wiki/AK-103_7.62x39_30-round_magazine</t>
  </si>
  <si>
    <t>5ac66bea5acfc43b321d4aec</t>
  </si>
  <si>
    <t>08d085a9-78f4-46a5-ae39-842b0043edc4</t>
  </si>
  <si>
    <t>TOZ-106 20ga MTs 20-01 Sb.3 4-shot magazine</t>
  </si>
  <si>
    <t>Sb.3x4</t>
  </si>
  <si>
    <t>https://tarkov-market.com/item/4-shot_mc_20-01_sb.3_20ga_magazine_for_toz-106</t>
  </si>
  <si>
    <t>5a38ed75c4a28232996e40c6</t>
  </si>
  <si>
    <t>18e0a6d1-cdbb-4c27-a916-48928d030714</t>
  </si>
  <si>
    <t>AK-74 5.45x39 6L18 45-round magazine</t>
  </si>
  <si>
    <t>6L18</t>
  </si>
  <si>
    <t>https://tarkov-market.com/item/6l18_45-round_5.45x39_magazine_for_ak-74_and_compatible_weapons</t>
  </si>
  <si>
    <t>https://escapefromtarkov.fandom.com/wiki/AK-74_5.45x39_6L18_45-round_magazine</t>
  </si>
  <si>
    <t>564ca9df4bdc2d35148b4569</t>
  </si>
  <si>
    <t>a7a01f42-6c5a-4bcb-8560-87cbf20cff3e</t>
  </si>
  <si>
    <t>M870 12ga 10-shell magazine</t>
  </si>
  <si>
    <t>M870x10</t>
  </si>
  <si>
    <t>https://tarkov-market.com/item/10-shell_m870x10_12ga_magazine</t>
  </si>
  <si>
    <t>https://escapefromtarkov.fandom.com/wiki/M870_12ga_10-shell_magazine</t>
  </si>
  <si>
    <t>5a78832ec5856700155a6ca3</t>
  </si>
  <si>
    <t>7a122b81-91a9-45ed-8080-418042275107</t>
  </si>
  <si>
    <t>6L10</t>
  </si>
  <si>
    <t>https://tarkov-market.com/item/izhmash_6l10_7.62x39_magazine_for_ak_and_compatibles,_30-round_capacity</t>
  </si>
  <si>
    <t>https://escapefromtarkov.fandom.com/wiki/AK_7.62x39_6L10_30-round_magazine</t>
  </si>
  <si>
    <t>5a01c29586f77474660c694c</t>
  </si>
  <si>
    <t>2016aa4f-7659-44cd-91c9-38eb37fd0ef9</t>
  </si>
  <si>
    <t>tt-105</t>
  </si>
  <si>
    <t>https://tarkov-market.com/item/tt-105_7.62x25_tt_magazine</t>
  </si>
  <si>
    <t>https://escapefromtarkov.fandom.com/wiki/TT_7.62x25_tt-105_8-round_magazine</t>
  </si>
  <si>
    <t>571a29dc2459771fb2755a6a</t>
  </si>
  <si>
    <t>bec0b96e-3ee9-4f2d-8e09-d97146d99190</t>
  </si>
  <si>
    <t>AK-101 5.56x45 6L29 30-round magazine</t>
  </si>
  <si>
    <t>6L29</t>
  </si>
  <si>
    <t>https://tarkov-market.com/item/6l29_30-round_5.56x45_magazine_for_ak-101_and_compatible_weapons</t>
  </si>
  <si>
    <t>5ac66c5d5acfc4001718d314</t>
  </si>
  <si>
    <t>c2f33547-d7fc-41c5-863b-bae164d39337</t>
  </si>
  <si>
    <t>https://tarkov-market.com/item/90-93_9x18pm_magazine,_for_8_pm_rounds</t>
  </si>
  <si>
    <t>https://escapefromtarkov.fandom.com/wiki/PM_9x18PM_90-93_8-round_magazine</t>
  </si>
  <si>
    <t>5448c12b4bdc2d02308b456f</t>
  </si>
  <si>
    <t>55e9d97e-53e2-4972-95b8-a78f35815968</t>
  </si>
  <si>
    <t>https://tarkov-market.com/item/pufgun_sg-919_20_20-round_9x19_magazine_for__pp-19-01</t>
  </si>
  <si>
    <t>5c0673fb0db8340023300271</t>
  </si>
  <si>
    <t>86b26746-d427-4346-bdb0-a17560544683</t>
  </si>
  <si>
    <t>APS 9x18PM 20-round magazine</t>
  </si>
  <si>
    <t>https://tarkov-market.com/item/standard_aps_9x18pm_20-round_magazine</t>
  </si>
  <si>
    <t>https://escapefromtarkov.fandom.com/wiki/APS_9x18PM_20-round_magazine</t>
  </si>
  <si>
    <t>5a17fb03fcdbcbcae668728f</t>
  </si>
  <si>
    <t>54667b6d-8c18-42f8-9e44-f29f19a113c6</t>
  </si>
  <si>
    <t>SA-58/FAL 7.62x51 20-round magazine</t>
  </si>
  <si>
    <t>https://tarkov-market.com/item/fal_sa-58_7.62x51_20_rnd</t>
  </si>
  <si>
    <t>https://escapefromtarkov.fandom.com/wiki/SA-58/FAL_7.62x51_20-round_magazine</t>
  </si>
  <si>
    <t>5b099ac65acfc400186331e1</t>
  </si>
  <si>
    <t>c07b4402-f6c2-48d1-a803-52532d963cbe</t>
  </si>
  <si>
    <t>AK-74 5.45x39 6L20 30-round magazine</t>
  </si>
  <si>
    <t>6L20</t>
  </si>
  <si>
    <t>https://tarkov-market.com/item/6l20_30-round_5.45x39_magazine_for_ak-74_and_compatible_weapons</t>
  </si>
  <si>
    <t>https://escapefromtarkov.fandom.com/wiki/AK-74_5.45x39_6L20_30-round_magazine</t>
  </si>
  <si>
    <t>564ca99c4bdc2d16268b4589</t>
  </si>
  <si>
    <t>dc0df935-6c60-44ff-b135-cf3de62ed679</t>
  </si>
  <si>
    <t>MP-153 12ga 5-shell magazine</t>
  </si>
  <si>
    <t>MP153x5</t>
  </si>
  <si>
    <t>https://tarkov-market.com/item/mp-153_5-rd_magazine_extension</t>
  </si>
  <si>
    <t>5882163e24597758206fee8c</t>
  </si>
  <si>
    <t>9c67e1c7-49ef-4ba0-9064-e1d80af0c3ae</t>
  </si>
  <si>
    <t>Saiga 545</t>
  </si>
  <si>
    <t>https://tarkov-market.com/item/10-round_saiga_545_5.45x39_magazine_for_ak-74_and_compatibles</t>
  </si>
  <si>
    <t>https://escapefromtarkov.fandom.com/wiki/AK-74_%22Saiga_545%22_5.45x39_10-round_magazine</t>
  </si>
  <si>
    <t>55d4837c4bdc2d1d4e8b456c</t>
  </si>
  <si>
    <t>a9dbe5f5-d999-4281-abde-245e7232131b</t>
  </si>
  <si>
    <t>6P2 Sb-11</t>
  </si>
  <si>
    <t>https://tarkov-market.com/item/molot_6p2.sb-11_7.62x39_magazine_for_ak_and_compatibles,_40-round_capacity</t>
  </si>
  <si>
    <t>https://escapefromtarkov.fandom.com/wiki/AK_7.62x39_Molot_40-round_magazine_(6P2.Sb-11)</t>
  </si>
  <si>
    <t>59e5f5a486f7746c530b3ce2</t>
  </si>
  <si>
    <t>da4558a1-1012-4a69-b80c-769a02c36640</t>
  </si>
  <si>
    <t>Sb.5</t>
  </si>
  <si>
    <t>https://tarkov-market.com/item/sb.5_5-round_12_76_magazine_for_sok-12_and_compatible_weapons</t>
  </si>
  <si>
    <t>https://escapefromtarkov.fandom.com/wiki/SOK-12_12/76_sb.5_5-round_magazine</t>
  </si>
  <si>
    <t>57616a9e2459773c7a400234</t>
  </si>
  <si>
    <t>a7f76495-aa55-47f7-8325-5439b38d950d</t>
  </si>
  <si>
    <t>MP-133 12ga 8-shell magazine</t>
  </si>
  <si>
    <t>MP-133x8</t>
  </si>
  <si>
    <t>https://tarkov-market.com/item/8-shell_mp-133x8_12ga_magazine</t>
  </si>
  <si>
    <t>https://escapefromtarkov.fandom.com/wiki/MP-133_12ga_8-shell_magazine</t>
  </si>
  <si>
    <t>55d485804bdc2d8c2f8b456b</t>
  </si>
  <si>
    <t>8a64e06c-fe8b-49f3-85e6-34f9d7135fbf</t>
  </si>
  <si>
    <t>MP-133 12ga 6-shell magazine</t>
  </si>
  <si>
    <t>MP-133x6</t>
  </si>
  <si>
    <t>https://tarkov-market.com/item/6-shell_mp-133x6_12ga_magazine</t>
  </si>
  <si>
    <t>https://escapefromtarkov.fandom.com/wiki/MP-133_12ga_6-shell_magazine</t>
  </si>
  <si>
    <t>55d484b44bdc2d1d4e8b456d</t>
  </si>
  <si>
    <t>b8b93107-d4de-4dd2-aefd-7197007e29b9</t>
  </si>
  <si>
    <t>STANAG</t>
  </si>
  <si>
    <t>https://tarkov-market.com/item/colt_ar-15_5.56x45_stanag_30-round_magazine</t>
  </si>
  <si>
    <t>https://escapefromtarkov.fandom.com/wiki/5.56x45_Colt_AR-15_STANAG_30-round_magazine</t>
  </si>
  <si>
    <t>55d4887d4bdc2d962f8b4570</t>
  </si>
  <si>
    <t>f8a7a864-bb61-44eb-a7a0-074a8dbfa03f</t>
  </si>
  <si>
    <t>6L23</t>
  </si>
  <si>
    <t>https://tarkov-market.com/item/30-round_6l23_5.45x39_magazine_for_ak-74_and_compatibles</t>
  </si>
  <si>
    <t>https://escapefromtarkov.fandom.com/wiki/AK-74_5.45x39_6L23_30-round_magazine</t>
  </si>
  <si>
    <t>55d480c04bdc2d1d4e8b456a</t>
  </si>
  <si>
    <t>f2ce5cab-949e-4634-a582-84086b4b0f1f</t>
  </si>
  <si>
    <t>AK ribbed</t>
  </si>
  <si>
    <t>https://tarkov-market.com/item/7.62x39_ribbed_metal_magazine_for_ak_and_compatibles,_10-round_capacity</t>
  </si>
  <si>
    <t>https://escapefromtarkov.fandom.com/wiki/AK_7.62x39_ribbed_metal_10-round_magazine</t>
  </si>
  <si>
    <t>59e5d83b86f7745aed03d262</t>
  </si>
  <si>
    <t>88b49a82-f3b0-443a-b9b8-5fac4780d0be</t>
  </si>
  <si>
    <t>MP-153 12ga 6-shell magazine</t>
  </si>
  <si>
    <t>MP153x6</t>
  </si>
  <si>
    <t>https://tarkov-market.com/item/mp-153_6-rd_magazine_extension</t>
  </si>
  <si>
    <t>5882163824597757561aa922</t>
  </si>
  <si>
    <t>0314eea3-b258-4181-9c91-931186d8b80c</t>
  </si>
  <si>
    <t>MP-153 12ga 7-shell magazine</t>
  </si>
  <si>
    <t>MP153x7</t>
  </si>
  <si>
    <t>https://tarkov-market.com/item/mp-153_7-rd_magazine_extension</t>
  </si>
  <si>
    <t>5882163224597757561aa920</t>
  </si>
  <si>
    <t>ed390592-bfb0-4edf-bd90-d14b74a26ac0</t>
  </si>
  <si>
    <t>AKMS 7.62x39 aluminium 30-round magazine</t>
  </si>
  <si>
    <t>AKMS al.</t>
  </si>
  <si>
    <t>https://tarkov-market.com/item/izhmash_7.62x39_akms_aluminium_magazine_for_ak_and_compatibles,_30-round_capacity</t>
  </si>
  <si>
    <t>5a0060fc86f7745793204432</t>
  </si>
  <si>
    <t>dbbc73aa-612a-4691-8552-674a38a8bbd8</t>
  </si>
  <si>
    <t>Sb.7</t>
  </si>
  <si>
    <t>https://tarkov-market.com/item/10-round_izh.9x19_sb.7_magazine</t>
  </si>
  <si>
    <t>5998529a86f774647f44f421</t>
  </si>
  <si>
    <t>625b95bc-ee1d-4c89-be9d-183a09558270</t>
  </si>
  <si>
    <t>20-01 Sb.3x2</t>
  </si>
  <si>
    <t>https://tarkov-market.com/item/2-shot_mc_20-01_sb.3_20ga_magazine_for_toz-106</t>
  </si>
  <si>
    <t>5a38ee51c4a282000c5a955c</t>
  </si>
  <si>
    <t>d1001c6d-ecb0-410b-8273-c2ee62fdb759</t>
  </si>
  <si>
    <t>AK 7.62x39 aluminium 10-round magazine</t>
  </si>
  <si>
    <t>AK al.</t>
  </si>
  <si>
    <t>https://tarkov-market.com/item/izhmash_7.62x39_ak_aluminium_magazine_for_ak_and_compatibles,_10-round_capacity</t>
  </si>
  <si>
    <t>https://escapefromtarkov.fandom.com/wiki/AK_7.62x39_aluminium_10-round_magazine</t>
  </si>
  <si>
    <t>5b1fd4e35acfc40018633c39</t>
  </si>
  <si>
    <t>6b601f13-dc63-47ed-9a96-eb8343378d17</t>
  </si>
  <si>
    <t>LA-5B/PEQ tactical device</t>
  </si>
  <si>
    <t>Tactical_devices</t>
  </si>
  <si>
    <t>LA-5B/PEQ</t>
  </si>
  <si>
    <t>https://tarkov-market.com/item/la-5_tactical_device</t>
  </si>
  <si>
    <t>https://escapefromtarkov.fandom.com/wiki/LA-5B/PEQ_tactical_device</t>
  </si>
  <si>
    <t>5c06595c0db834001a66af6c</t>
  </si>
  <si>
    <t>436f08e9-0a1d-455e-b1a4-71551606c433</t>
  </si>
  <si>
    <t>Perst-3</t>
  </si>
  <si>
    <t>https://tarkov-market.com/item/zenit_perst-3_tactical_device</t>
  </si>
  <si>
    <t>https://escapefromtarkov.gamepedia.com/Zenit_Perst-3_tactical_device</t>
  </si>
  <si>
    <t>5c5952732e2216398b5abda2</t>
  </si>
  <si>
    <t>23a8fb9c-7115-49d3-98ee-f2c5576833d6</t>
  </si>
  <si>
    <t>AN/PEQ-15</t>
  </si>
  <si>
    <t>https://tarkov-market.com/item/an_peq-15_tactical_device</t>
  </si>
  <si>
    <t>https://escapefromtarkov.gamepedia.com/AN/PEQ-15_tactical_device</t>
  </si>
  <si>
    <t>544909bb4bdc2d6f028b4577</t>
  </si>
  <si>
    <t>37bdaf77-52a3-4dbc-8670-4557fb0c97b6</t>
  </si>
  <si>
    <t>Steiner DBAL-PL tactical laser device</t>
  </si>
  <si>
    <t>DBAL-PL</t>
  </si>
  <si>
    <t>https://tarkov-market.com/item/steiner_dbal_pl_tactical_flashlight</t>
  </si>
  <si>
    <t>5d2369418abbc306c62e0c80</t>
  </si>
  <si>
    <t>57d583c8-7717-4410-98ac-0948f14d5522</t>
  </si>
  <si>
    <t>LAS/TAC 2</t>
  </si>
  <si>
    <t>https://tarkov-market.com/item/las_tac_2_tactical_flashlight</t>
  </si>
  <si>
    <t>https://escapefromtarkov.fandom.com/wiki/Steiner_LAS/TAC_2_tactical_flashlight</t>
  </si>
  <si>
    <t>5b07dd285acfc4001754240d</t>
  </si>
  <si>
    <t>241305b8-813a-4768-8f9d-5088274216f1</t>
  </si>
  <si>
    <t>Zenit Klesch-2U tactical flashlight</t>
  </si>
  <si>
    <t>Klesch-2U</t>
  </si>
  <si>
    <t>https://tarkov-market.com/item/2u_kleh_tactical_flashlight</t>
  </si>
  <si>
    <t>https://escapefromtarkov.fandom.com/wiki/Zenit_Klesch-2U_tactical_flashlight</t>
  </si>
  <si>
    <t>5b3a337e5acfc4704b4a19a0</t>
  </si>
  <si>
    <t>46d926fe-7249-434a-b691-c39bfab29e58</t>
  </si>
  <si>
    <t>Zenit Klesch-2IKS flashlight with laser</t>
  </si>
  <si>
    <t>K-2IKS</t>
  </si>
  <si>
    <t>https://tarkov-market.com/item/2irs_klesch_flashlight_+_laser_designator</t>
  </si>
  <si>
    <t>5a5f1ce64f39f90b401987bc</t>
  </si>
  <si>
    <t>07852f4d-811e-4edf-ba6d-25a96ca12263</t>
  </si>
  <si>
    <t>XC1</t>
  </si>
  <si>
    <t>https://tarkov-market.com/item/surefire_xc1_tactical_flashlight</t>
  </si>
  <si>
    <t>https://escapefromtarkov.fandom.com/wiki/SureFire_XC1_tactical_flashlight</t>
  </si>
  <si>
    <t>5a7b483fe899ef0016170d15</t>
  </si>
  <si>
    <t>c4779f35-fb3d-4260-a360-11275b237e3b</t>
  </si>
  <si>
    <t>GTL 21</t>
  </si>
  <si>
    <t>https://tarkov-market.com/item/glock_tactical_gl21_flashlight_with_laser</t>
  </si>
  <si>
    <t>https://escapefromtarkov.fandom.com/wiki/Glock_GTL_21_tactical_flashlight_with_laser</t>
  </si>
  <si>
    <t>5a800961159bd4315e3a1657</t>
  </si>
  <si>
    <t>fc221e31-c83d-49a8-8e88-91e2fb419afd</t>
  </si>
  <si>
    <t>AN/PEQ-2</t>
  </si>
  <si>
    <t>https://tarkov-market.com/item/an_peq-2_tactical_device</t>
  </si>
  <si>
    <t>https://escapefromtarkov.gamepedia.com/AN/PEQ-2_tactical_device</t>
  </si>
  <si>
    <t>5d10b49bd7ad1a1a560708b0</t>
  </si>
  <si>
    <t>82f6d619-3f91-4298-a82f-d3e1d255a99e</t>
  </si>
  <si>
    <t>https://tarkov-market.com/item/holosun_ls321_tactical_device</t>
  </si>
  <si>
    <t>https://escapefromtarkov.gamepedia.com/Holosun_LS321_Tactical_device</t>
  </si>
  <si>
    <t>57fd23e32459772d0805bcf1</t>
  </si>
  <si>
    <t>b0b95d3b-c1cc-4888-8921-14e394e749a2</t>
  </si>
  <si>
    <t>TT DLP Tactical Precision LAM-module</t>
  </si>
  <si>
    <t>TT Precision</t>
  </si>
  <si>
    <t>https://tarkov-market.com/item/dlp_tactical_precision_lam_module_for_tt_pistol</t>
  </si>
  <si>
    <t>5c079ed60db834001a66b372</t>
  </si>
  <si>
    <t>145c5673-e35f-40cd-a555-32ef01dda46f</t>
  </si>
  <si>
    <t>Klesch-2P</t>
  </si>
  <si>
    <t>https://tarkov-market.com/item/2p_klesch_flashlight_+_laser_designator</t>
  </si>
  <si>
    <t>https://escapefromtarkov.fandom.com/wiki/Zenit_Klesch-2P_flashlight_with_laser</t>
  </si>
  <si>
    <t>560d657b4bdc2da74d8b4572</t>
  </si>
  <si>
    <t>21ff0480-de36-48a2-8e8f-4825e73e0b07</t>
  </si>
  <si>
    <t>SureFire X400 Ultra tactical flashlight with laser</t>
  </si>
  <si>
    <t>X400</t>
  </si>
  <si>
    <t>https://tarkov-market.com/item/x400_tactical_flashlight</t>
  </si>
  <si>
    <t>https://escapefromtarkov.fandom.com/wiki/SureFire_X400_Ultra_tactical_flashlight_with_laser</t>
  </si>
  <si>
    <t>56def37dd2720bec348b456a</t>
  </si>
  <si>
    <t>c1eaf9cd-81c4-438b-8001-abfa8cdac158</t>
  </si>
  <si>
    <t>TBL</t>
  </si>
  <si>
    <t>https://tarkov-market.com/item/ncstar_tactical_blue_laser_lam-module</t>
  </si>
  <si>
    <t>5cc9c20cd7f00c001336c65d</t>
  </si>
  <si>
    <t>e7f8bfef-e314-4d88-801a-1a4b573e7685</t>
  </si>
  <si>
    <t>XHP35</t>
  </si>
  <si>
    <t>https://tarkov-market.com/item/armytek_predator_pro_v3_xhp35_hi_flashlight</t>
  </si>
  <si>
    <t>https://escapefromtarkov.fandom.com/wiki/Armytek_Predator_Pro_v3_XHP35_HI_flashlight</t>
  </si>
  <si>
    <t>59d790f486f77403cb06aec6</t>
  </si>
  <si>
    <t>57f3c031-5586-4764-947c-0fc4edf338f2</t>
  </si>
  <si>
    <t>WF501B</t>
  </si>
  <si>
    <t>https://tarkov-market.com/item/ultrafire_wf-501b_flashlight</t>
  </si>
  <si>
    <t>57d17c5e2459775a5c57d17d</t>
  </si>
  <si>
    <t>2335b619-c562-41da-962f-e7b5aba5d45c</t>
  </si>
  <si>
    <t>AI-2</t>
  </si>
  <si>
    <t>https://tarkov-market.com/item/ai-2_medikit</t>
  </si>
  <si>
    <t>https://escapefromtarkov.fandom.com/wiki/AI-2_medkit</t>
  </si>
  <si>
    <t>5755356824597772cb798962</t>
  </si>
  <si>
    <t>37fb7f36-7009-4357-8cdb-bd1d9ba829df</t>
  </si>
  <si>
    <t>Analgin</t>
  </si>
  <si>
    <t>https://tarkov-market.com/item/analgin_painkillers</t>
  </si>
  <si>
    <t>https://escapefromtarkov.gamepedia.com/Analgin_painkillers</t>
  </si>
  <si>
    <t>544fb37f4bdc2dee738b4567</t>
  </si>
  <si>
    <t>aed304d4-69dc-4fb7-899c-defe5a4eafba</t>
  </si>
  <si>
    <t>Bandage</t>
  </si>
  <si>
    <t>https://tarkov-market.com/item/aseptic_bandage</t>
  </si>
  <si>
    <t>https://escapefromtarkov.gamepedia.com/Aseptic_bandage</t>
  </si>
  <si>
    <t>544fb25a4bdc2dfb738b4567</t>
  </si>
  <si>
    <t>d1dc0512-6f00-4e76-a0a9-687548f3299d</t>
  </si>
  <si>
    <t>Splint</t>
  </si>
  <si>
    <t>https://tarkov-market.com/item/immobilizing_splint</t>
  </si>
  <si>
    <t>https://escapefromtarkov.gamepedia.com/Immobilizing_splint</t>
  </si>
  <si>
    <t>544fb3364bdc2d34748b456a</t>
  </si>
  <si>
    <t>420a88ef-4957-4931-a151-bacc9563e3f3</t>
  </si>
  <si>
    <t>https://tarkov-market.com/item/army_bandage</t>
  </si>
  <si>
    <t>https://escapefromtarkov.gamepedia.com/Army_bandage</t>
  </si>
  <si>
    <t>5751a25924597722c463c472</t>
  </si>
  <si>
    <t>69c25d17-d47c-4aba-b2d8-50d270eeae59</t>
  </si>
  <si>
    <t>Zenit RK-1 tactical foregrip on B-25U mount</t>
  </si>
  <si>
    <t>B-25U RK-1</t>
  </si>
  <si>
    <t>https://tarkov-market.com/item/zenit_rk-1_foregrip_on_b-25u_mount</t>
  </si>
  <si>
    <t>5c1cd46f2e22164bef5cfedb</t>
  </si>
  <si>
    <t>2b637688-2ff4-4a77-b047-51c47e9de4aa</t>
  </si>
  <si>
    <t>Zenit RK-2 tactical foregrip</t>
  </si>
  <si>
    <t>RK-2</t>
  </si>
  <si>
    <t>https://tarkov-market.com/item/zenit_rk-2_foregrip</t>
  </si>
  <si>
    <t>5c1bc5af2e221602b412949b</t>
  </si>
  <si>
    <t>ff3eae6d-dd3f-4fbb-9a26-85c6d2fb972f</t>
  </si>
  <si>
    <t>SE-5</t>
  </si>
  <si>
    <t>https://tarkov-market.com/item/se-5_express_grip</t>
  </si>
  <si>
    <t>5b057b4f5acfc4771e1bd3e9</t>
  </si>
  <si>
    <t>af0aab45-0e8b-43cc-860a-0c3ab7caa414</t>
  </si>
  <si>
    <t>MP9-N vertical foregrip</t>
  </si>
  <si>
    <t>MP9 VFG</t>
  </si>
  <si>
    <t>https://tarkov-market.com/item/b&amp;t_mp9-n_vertical_grip</t>
  </si>
  <si>
    <t>https://escapefromtarkov.fandom.com/wiki/MP9-N_vertical_foregrip</t>
  </si>
  <si>
    <t>5de8fbad2fbe23140d3ee9c4</t>
  </si>
  <si>
    <t>30233b58-5f2f-4757-a2ae-19593fbd09ca</t>
  </si>
  <si>
    <t>Zenit RK-1 tactical foregrip</t>
  </si>
  <si>
    <t>RK-1</t>
  </si>
  <si>
    <t>https://tarkov-market.com/item/zenit_rk-1_foregrip</t>
  </si>
  <si>
    <t>5c1bc5612e221602b5429350</t>
  </si>
  <si>
    <t>289c668a-2f19-45e1-b952-359fb0236987</t>
  </si>
  <si>
    <t>Shift</t>
  </si>
  <si>
    <t>https://tarkov-market.com/item/fortis_shift_tactical_grip</t>
  </si>
  <si>
    <t>59f8a37386f7747af3328f06</t>
  </si>
  <si>
    <t>45762914-501e-4121-ad77-269b4a10112a</t>
  </si>
  <si>
    <t>Hera Arms CQR tactical foregrip</t>
  </si>
  <si>
    <t>CQR</t>
  </si>
  <si>
    <t>https://tarkov-market.com/item/hera_arms_cqr_tactical_grip</t>
  </si>
  <si>
    <t>5a7dbfc1159bd40016548fde</t>
  </si>
  <si>
    <t>429a7458-cff9-4fb8-830d-921387ab91f8</t>
  </si>
  <si>
    <t>Strike Industries Cobra Tactical foregrip</t>
  </si>
  <si>
    <t>SI Cobra</t>
  </si>
  <si>
    <t>https://tarkov-market.com/item/si_cobra_tactical_tactical_grip</t>
  </si>
  <si>
    <t>https://escapefromtarkov.fandom.com/wiki/Strike_Industries_Cobra_Tactical_foregrip</t>
  </si>
  <si>
    <t>5c791e872e2216001219c40a</t>
  </si>
  <si>
    <t>7185b642-af20-44b7-a8ad-5b4fb66fb3b6</t>
  </si>
  <si>
    <t>Magpul M-LOK AFG tactical foregrip (Black)</t>
  </si>
  <si>
    <t>AFG M-LOK</t>
  </si>
  <si>
    <t>https://tarkov-market.com/item/magpul_m-lok_afg_tactical_grip</t>
  </si>
  <si>
    <t>57cffb66245977632f391a99</t>
  </si>
  <si>
    <t>1f76eb28-3931-4482-927c-561e46f8f04e</t>
  </si>
  <si>
    <t>RK-5</t>
  </si>
  <si>
    <t>https://tarkov-market.com/item/zenit_rk-5_foregrip</t>
  </si>
  <si>
    <t>5c1bc7432e221602b412949d</t>
  </si>
  <si>
    <t>21d4a66f-85ee-4d16-af1e-f1746530709f</t>
  </si>
  <si>
    <t>Zenit RK-6 tactical foregrip</t>
  </si>
  <si>
    <t>RK-6</t>
  </si>
  <si>
    <t>https://tarkov-market.com/item/zenit_rk-6_foregrip</t>
  </si>
  <si>
    <t>5c1bc7752e221602b1779b34</t>
  </si>
  <si>
    <t>45b21436-57c2-4738-9193-e8cead1dd591</t>
  </si>
  <si>
    <t>Magpul AFG tactical foregrip (FDE)</t>
  </si>
  <si>
    <t>AFG FDE</t>
  </si>
  <si>
    <t>https://tarkov-market.com/item/magpul_afg_grip_fde</t>
  </si>
  <si>
    <t>588226dd24597767ad33f789</t>
  </si>
  <si>
    <t>d3faa9e5-80e9-4045-b4b4-9c9bfe9dfdb8</t>
  </si>
  <si>
    <t>Magpul AFG tactical foregrip (Forest Green)</t>
  </si>
  <si>
    <t>AFG FG</t>
  </si>
  <si>
    <t>https://tarkov-market.com/item/magpul_afg_grip_fg</t>
  </si>
  <si>
    <t>588226e62459776e3e094af7</t>
  </si>
  <si>
    <t>98e82dd0-30ab-4fbd-b7b5-34d059a53c58</t>
  </si>
  <si>
    <t>Magpul AFG tactical foregrip (Olive Drab)</t>
  </si>
  <si>
    <t>AFG OD</t>
  </si>
  <si>
    <t>https://tarkov-market.com/item/magpul_afg_grip_od</t>
  </si>
  <si>
    <t>588226ef24597767af46e39c</t>
  </si>
  <si>
    <t>813e38c9-7cd7-4f47-a648-da8062fe1053</t>
  </si>
  <si>
    <t>AFG BLK</t>
  </si>
  <si>
    <t>https://tarkov-market.com/item/magpul_afg_grip_black</t>
  </si>
  <si>
    <t>588226d124597767ad33f787</t>
  </si>
  <si>
    <t>9f0b723d-a1e1-44a2-b077-b01cd1e59789</t>
  </si>
  <si>
    <t>Zenit RK-0 tactical foregrip</t>
  </si>
  <si>
    <t>RK-0</t>
  </si>
  <si>
    <t>https://tarkov-market.com/item/zenit_rk-0_foregrip</t>
  </si>
  <si>
    <t>5c1bc4812e22164bef5cfde7</t>
  </si>
  <si>
    <t>a5708104-fad3-4d6b-ba8d-351cc990adfe</t>
  </si>
  <si>
    <t>RVG BLK</t>
  </si>
  <si>
    <t>https://tarkov-market.com/item/magpul_rvg_grip_black</t>
  </si>
  <si>
    <t>https://escapefromtarkov.fandom.com/wiki/Magpul_RVG_foregrip</t>
  </si>
  <si>
    <t>59fc48e086f77463b1118392</t>
  </si>
  <si>
    <t>821b5270-f9e7-4ea3-aefc-869260dad2c1</t>
  </si>
  <si>
    <t>Zenit RK-4 tactical foregrip</t>
  </si>
  <si>
    <t>RK-4</t>
  </si>
  <si>
    <t>https://tarkov-market.com/item/zenit_rk-4_foregrip</t>
  </si>
  <si>
    <t>5c1bc5fb2e221602b1779b32</t>
  </si>
  <si>
    <t>93f80689-730d-4250-bdbe-9e8d48dc0dd6</t>
  </si>
  <si>
    <t>BCM GUNFIGHTER MOD 3 vertical foregrip</t>
  </si>
  <si>
    <t>GF MOD3</t>
  </si>
  <si>
    <t>https://tarkov-market.com/item/bcm_mod.3_tactical_grip</t>
  </si>
  <si>
    <t>5c7fc87d2e221644f31c0298</t>
  </si>
  <si>
    <t>2f2b5622-9302-46ed-9d93-f7beb9d2382e</t>
  </si>
  <si>
    <t>RTM Pillau tactical foregrip</t>
  </si>
  <si>
    <t>Pillau</t>
  </si>
  <si>
    <t>https://tarkov-market.com/item/rtm_pillau_tactical_grip</t>
  </si>
  <si>
    <t>https://escapefromtarkov.fandom.com/wiki/RTM_Pillau_tactical_foregrip</t>
  </si>
  <si>
    <t>5cf4fb76d7f00c065703d3ac</t>
  </si>
  <si>
    <t>38aad193-64e0-41c4-bd15-5c297cb1106f</t>
  </si>
  <si>
    <t>KAC vertical foregrip</t>
  </si>
  <si>
    <t>KAC VFG</t>
  </si>
  <si>
    <t>https://tarkov-market.com/item/kac_vertical_pistol_grip</t>
  </si>
  <si>
    <t>https://escapefromtarkov.fandom.com/wiki/KAC_vertical_foregrip</t>
  </si>
  <si>
    <t>5c87ca002e221600114cb150</t>
  </si>
  <si>
    <t>e3efb7ee-c0ef-4cb7-b9e3-e4df5e371aaa</t>
  </si>
  <si>
    <t>BGV-MK46K</t>
  </si>
  <si>
    <t>https://tarkov-market.com/item/tango_down_stubby_bgv-mk46k_tactical_grip_black</t>
  </si>
  <si>
    <t>https://escapefromtarkov.fandom.com/wiki/TangoDown_Stubby_BGV-MK46K_foregrip</t>
  </si>
  <si>
    <t>558032614bdc2de7118b4585</t>
  </si>
  <si>
    <t>caca0219-e334-4fc0-9b5a-d638e7549e3a</t>
  </si>
  <si>
    <t>BGV-MK46K FDE</t>
  </si>
  <si>
    <t>https://tarkov-market.com/item/tango_down_stubby_bgv-mk46k_tactical_grip_fde</t>
  </si>
  <si>
    <t>58c157be86f77403c74b2bb6</t>
  </si>
  <si>
    <t>e186ae63-0996-4dcd-9d74-b5d6a2de3cd6</t>
  </si>
  <si>
    <t>BGV-MK46K SG</t>
  </si>
  <si>
    <t>https://tarkov-market.com/item/tango_down_stubby_bgv-mk46k_tactical_grip_fg</t>
  </si>
  <si>
    <t>58c157c886f774032749fb06</t>
  </si>
  <si>
    <t>531fc2f0-81d9-46e5-a842-50f9770a5fb0</t>
  </si>
  <si>
    <t>UVG</t>
  </si>
  <si>
    <t>https://tarkov-market.com/item/viking_tactical_uvg_tactical_grip</t>
  </si>
  <si>
    <t>591af28e86f77414a27a9e1d</t>
  </si>
  <si>
    <t>31c07411-168d-4400-8be5-edce78720acf</t>
  </si>
  <si>
    <t>ASh-12 vertical foregrip</t>
  </si>
  <si>
    <t>https://tarkov-market.com/item/ash-12_vertical_pistol_grip</t>
  </si>
  <si>
    <t>5cda9bcfd7f00c0c0b53e900</t>
  </si>
  <si>
    <t>06f00a16-0faf-400e-94b7-7560bb7e0296</t>
  </si>
  <si>
    <t>ORSIS T-5000M padded handguard grip</t>
  </si>
  <si>
    <t>T-5000M pad</t>
  </si>
  <si>
    <t>https://tarkov-market.com/item/t-5000_pad</t>
  </si>
  <si>
    <t>5df36948bb49d91fb446d5ad</t>
  </si>
  <si>
    <t>cd5a5f64-7f0d-42e3-9389-a0ab02792933</t>
  </si>
  <si>
    <t>Magpul M-LOK AFG tactical foregrip (FDE)</t>
  </si>
  <si>
    <t>https://tarkov-market.com/item/magpul_m-lok_afg_(flat_dark_earth)_tactical_grip</t>
  </si>
  <si>
    <t>57cffcd624597763133760c5</t>
  </si>
  <si>
    <t>98725265-d6ed-43e5-bc6d-31d3f3769ecb</t>
  </si>
  <si>
    <t>Magpul M-LOK AFG tactical foregrip (Olive Drab)</t>
  </si>
  <si>
    <t>https://tarkov-market.com/item/magpul_m-lok_afg_(olive_drab)_tactical_grip</t>
  </si>
  <si>
    <t>57cffcdd24597763f5110006</t>
  </si>
  <si>
    <t>20727ff4-d624-4949-adda-bf0916ee3132</t>
  </si>
  <si>
    <t>Magpul M-LOK AFG tactical foregrip (Stealth Gray)</t>
  </si>
  <si>
    <t>https://tarkov-market.com/item/magpul_m-lok_afg_(stealth_gray)_tactical_grip</t>
  </si>
  <si>
    <t>57cffce524597763b31685d8</t>
  </si>
  <si>
    <t>2aa65c54-4dec-43a3-a91d-51a637e978d2</t>
  </si>
  <si>
    <t>AR-15 Hera Arms CQR pistol grip/buttstock</t>
  </si>
  <si>
    <t>CQR AR15</t>
  </si>
  <si>
    <t>https://tarkov-market.com/item/hera_arms_cqr_pistol_grip-stock</t>
  </si>
  <si>
    <t>5a33e75ac4a2826c6e06d759</t>
  </si>
  <si>
    <t>86973b70-516f-47d9-ae7c-700ecb078c7b</t>
  </si>
  <si>
    <t>AR-15 HK Ergo PSG-1 style pistol grip</t>
  </si>
  <si>
    <t>Ergo</t>
  </si>
  <si>
    <t>https://tarkov-market.com/item/hk_ergo_psg-1_style_pistol_grip_for_ar-15_based_systems</t>
  </si>
  <si>
    <t>5d025cc1d7ad1a53845279ef</t>
  </si>
  <si>
    <t>53831c40-0d94-4e39-905a-cdd1421cffb4</t>
  </si>
  <si>
    <t>ORSIS T-5000M pistol grip</t>
  </si>
  <si>
    <t>https://tarkov-market.com/item/orsis_t-5000_pistol_grip</t>
  </si>
  <si>
    <t>5df38a5fb74cd90030650cb6</t>
  </si>
  <si>
    <t>392ba0e9-2f54-4a9a-a119-fc1c9d234ba1</t>
  </si>
  <si>
    <t>TT ornated side grips</t>
  </si>
  <si>
    <t>TT grips</t>
  </si>
  <si>
    <t>https://tarkov-market.com/item/fancy_tt_side_grips</t>
  </si>
  <si>
    <t>https://escapefromtarkov.fandom.com/wiki/TT_ornated_side_grips</t>
  </si>
  <si>
    <t>5b3cadf35acfc400194776a0</t>
  </si>
  <si>
    <t>ecdd4247-1e2c-4c93-b61b-a763b2a86cb0</t>
  </si>
  <si>
    <t>PB bak.</t>
  </si>
  <si>
    <t>https://tarkov-market.com/item/tsniitochmash_bakelite_pb_side_grips</t>
  </si>
  <si>
    <t>https://escapefromtarkov.fandom.com/wiki/PB_bakilte_side_grips</t>
  </si>
  <si>
    <t>56e05a6ed2720bd0748b4567</t>
  </si>
  <si>
    <t>18bb9287-6519-41da-ac61-5713676ab97f</t>
  </si>
  <si>
    <t>GRAL-S</t>
  </si>
  <si>
    <t>https://tarkov-market.com/item/naroh_arms_gral-s_pistol_grip_for_ar-15-compatible_weapons</t>
  </si>
  <si>
    <t>https://escapefromtarkov.fandom.com/wiki/AR-15_Naroh_Arms_GRAL-S_pistol_grip</t>
  </si>
  <si>
    <t>59db3a1d86f77429e05b4e92</t>
  </si>
  <si>
    <t>4d5e9823-a080-43da-9bb0-dee57b4b59ac</t>
  </si>
  <si>
    <t>AK KGB MG-47 pistol grip</t>
  </si>
  <si>
    <t>MG-47 AK</t>
  </si>
  <si>
    <t>https://tarkov-market.com/item/kgb_mg-47_pistol_grip_for_ak</t>
  </si>
  <si>
    <t>https://escapefromtarkov.fandom.com/wiki/AK_KGB_MG-47_pistol_grip</t>
  </si>
  <si>
    <t>5cf54404d7f00c108840b2ef</t>
  </si>
  <si>
    <t>218db72d-f299-4b26-accc-c7cc66b3efee</t>
  </si>
  <si>
    <t>AK Magpul MOE pistol grip (Black)</t>
  </si>
  <si>
    <t>MOE AK</t>
  </si>
  <si>
    <t>https://tarkov-market.com/item/magpul_moe_pistol_grip_for_ak</t>
  </si>
  <si>
    <t>5b30ac585acfc433000eb79c</t>
  </si>
  <si>
    <t>db8d7347-98ae-4650-bd18-c5dd9c15d0f2</t>
  </si>
  <si>
    <t>AK US Palm pistol grip</t>
  </si>
  <si>
    <t>US Palm</t>
  </si>
  <si>
    <t>https://tarkov-market.com/item/us_palm_pistol_grip_for_ak</t>
  </si>
  <si>
    <t>https://escapefromtarkov.fandom.com/wiki/AK_US_Palm_pistol_grip</t>
  </si>
  <si>
    <t>5c6bf4aa2e2216001219b0ae</t>
  </si>
  <si>
    <t>e8a854d3-1390-47fb-83d2-77e5c6cfc631</t>
  </si>
  <si>
    <t>P226 Hogue G10 Chain Link pistol grip</t>
  </si>
  <si>
    <t>P226 CL</t>
  </si>
  <si>
    <t>https://tarkov-market.com/item/hogue_chain_link_pistol_grip_for_p226</t>
  </si>
  <si>
    <t>5bffef760db8340019668fe4</t>
  </si>
  <si>
    <t>0f2f52d2-6464-4f65-adaa-6790dc469cf1</t>
  </si>
  <si>
    <t>AR-15 Magpul MOE pistol grip (Black)</t>
  </si>
  <si>
    <t>MOE AR15</t>
  </si>
  <si>
    <t>https://tarkov-market.com/item/magpul_moe_ar-15_pistol_grip</t>
  </si>
  <si>
    <t>https://escapefromtarkov.fandom.com/wiki/AR-15_Magpul_MOE_pistol_grip_(Black)</t>
  </si>
  <si>
    <t>55802f5d4bdc2dac148b458f</t>
  </si>
  <si>
    <t>c079b663-7109-420e-aa6f-7e9a3e689f47</t>
  </si>
  <si>
    <t>AR-15 Magpul MOE pistol grip (FDE)</t>
  </si>
  <si>
    <t>https://tarkov-market.com/item/magpul_moe_ar-15_pistol_grip_(fde)</t>
  </si>
  <si>
    <t>5d15cf3bd7ad1a67e71518b2</t>
  </si>
  <si>
    <t>f530d9a4-1092-42cc-9b1c-9d606a726a43</t>
  </si>
  <si>
    <t>AR-15 HK V2 pistol grip</t>
  </si>
  <si>
    <t>HK V2</t>
  </si>
  <si>
    <t>https://tarkov-market.com/item/hk_grip_v.2_pistol_grip_for_ar-15_based_systems</t>
  </si>
  <si>
    <t>https://escapefromtarkov.fandom.com/wiki/AR-15_HK_V2_pistol_grip</t>
  </si>
  <si>
    <t>5c6d7b3d2e221600114c9b7d</t>
  </si>
  <si>
    <t>ed7ea47d-6a63-456d-ad4a-1d0f48094a76</t>
  </si>
  <si>
    <t>Battle Grip</t>
  </si>
  <si>
    <t>https://tarkov-market.com/item/hk_battle_grip_with_beavertail_pistol_grip_for_ar-15_based_systems</t>
  </si>
  <si>
    <t>https://escapefromtarkov.fandom.com/wiki/AR-15_HK_Battle_Grip_Beavertail_pistol_grip</t>
  </si>
  <si>
    <t>5bb20e0ed4351e3bac1212dc</t>
  </si>
  <si>
    <t>c04ba345-e1d2-410e-a164-369fe69027bb</t>
  </si>
  <si>
    <t>RK-3</t>
  </si>
  <si>
    <t>https://tarkov-market.com/item/zenit_rk-3_ak_pistol_grip</t>
  </si>
  <si>
    <t>https://escapefromtarkov.fandom.com/wiki/AK_Zenit_RK-3_pistol_grip</t>
  </si>
  <si>
    <t>5649ae4a4bdc2d1b2b8b4588</t>
  </si>
  <si>
    <t>a693ef48-9b7a-484e-933b-c5765acbf369</t>
  </si>
  <si>
    <t>SKS/VZ-58 FAB Defense AG-58 pistol grip</t>
  </si>
  <si>
    <t>SKS AG-58</t>
  </si>
  <si>
    <t>https://tarkov-market.com/item/fab_defence_ag-58_pistol_grip_for_vz-58</t>
  </si>
  <si>
    <t>https://escapefromtarkov.fandom.com/wiki/SKS/VZ-58_FAB_Defense_AG-58_pistol_grip</t>
  </si>
  <si>
    <t>5d023784d7ad1a049d4aa7f2</t>
  </si>
  <si>
    <t>7e74ac00-512b-497d-966b-b5f4f938073d</t>
  </si>
  <si>
    <t>TT-206</t>
  </si>
  <si>
    <t>https://tarkov-market.com/item/pm-laser_tt-206_side_grips_with_lam</t>
  </si>
  <si>
    <t>https://escapefromtarkov.fandom.com/wiki/TT_PM-Laser_TT-206_side_grips_with_laser_sight</t>
  </si>
  <si>
    <t>5bffcf7a0db83400232fea79</t>
  </si>
  <si>
    <t>59bcde74-715b-4cdc-8b81-5d9954702743</t>
  </si>
  <si>
    <t>Mosin Rifle Tacfire pistol grip</t>
  </si>
  <si>
    <t>https://tarkov-market.com/item/tacfire_pistol_grip_for_mosin_rifle</t>
  </si>
  <si>
    <t>5bbde41ed4351e003562b038</t>
  </si>
  <si>
    <t>cca98d0f-b55a-4f05-a540-a394aa021d92</t>
  </si>
  <si>
    <t>https://tarkov-market.com/item/skeletonized_ar-15_pistol_grip</t>
  </si>
  <si>
    <t>https://escapefromtarkov.fandom.com/wiki/AR-15_Tactical_Dynamics_Skeletonized_pistol_grip</t>
  </si>
  <si>
    <t>5b07db875acfc40dc528a5f6</t>
  </si>
  <si>
    <t>3717b525-4910-4163-b6b9-af833266e554</t>
  </si>
  <si>
    <t>TT Razor Arms rubber grip</t>
  </si>
  <si>
    <t>TT RazorA</t>
  </si>
  <si>
    <t>https://tarkov-market.com/item/razor_arms_tt_rubber_grips</t>
  </si>
  <si>
    <t>https://escapefromtarkov.fandom.com/wiki/TT_Razor_Arms_rubber_grip</t>
  </si>
  <si>
    <t>5c079ec50db834001966a706</t>
  </si>
  <si>
    <t>b5281fbe-fe80-4025-a7bc-d456963c6eac</t>
  </si>
  <si>
    <t>AR-15 Stark AR rifle grip (FDE)</t>
  </si>
  <si>
    <t>Stark AR</t>
  </si>
  <si>
    <t>https://tarkov-market.com/item/stark_ar_rifle_grip_(fde)_for_ar-15-compatible_weapons</t>
  </si>
  <si>
    <t>https://escapefromtarkov.fandom.com/wiki/AR-15_Stark_AR_Rifle_grip</t>
  </si>
  <si>
    <t>59db3b0886f77429d72fb895</t>
  </si>
  <si>
    <t>a088fc1a-dc60-450b-81aa-10745879384b</t>
  </si>
  <si>
    <t>AR-15 Stark AR Rifle grip (Black)</t>
  </si>
  <si>
    <t>https://tarkov-market.com/item/stark_ar_rifle_grip_(black)_for_ar-15-compatible_weapons</t>
  </si>
  <si>
    <t>59db3acc86f7742a2c4ab912</t>
  </si>
  <si>
    <t>6932fba0-0052-471b-9220-acdf47ea6314</t>
  </si>
  <si>
    <t>AR-15 Hera Arms HG-15 pistol grip</t>
  </si>
  <si>
    <t>HG-15</t>
  </si>
  <si>
    <t>https://tarkov-market.com/item/hera_arms_hg-15_pistol_grip_for_ar-15_based_systems</t>
  </si>
  <si>
    <t>https://escapefromtarkov.fandom.com/wiki/AR-15_Hera_Arms_HG-15_pistol_grip</t>
  </si>
  <si>
    <t>5cc9bcaed7f00c011c04e179</t>
  </si>
  <si>
    <t>df38e6ce-76d4-4698-9d39-91c1a38bb333</t>
  </si>
  <si>
    <t>SAW</t>
  </si>
  <si>
    <t>https://tarkov-market.com/item/tapco_saw-style_fde_pistol_grip_for_ak</t>
  </si>
  <si>
    <t>5947fa2486f77425b47c1a9b</t>
  </si>
  <si>
    <t>4938d77d-5644-4dad-ac78-d0ab7a34b6bd</t>
  </si>
  <si>
    <t>https://tarkov-market.com/item/tapco_saw-style_black_pistol_grip_for_ak</t>
  </si>
  <si>
    <t>https://escapefromtarkov.fandom.com/wiki/AK_TAPCO_SAW-Style_pistol_grip</t>
  </si>
  <si>
    <t>5947f92f86f77427344a76b1</t>
  </si>
  <si>
    <t>4f099289-fda1-4802-b5f1-5eb98de6cc2b</t>
  </si>
  <si>
    <t>SA-58 FAB Defense AG-FAL pistol grip</t>
  </si>
  <si>
    <t>AG-FAL</t>
  </si>
  <si>
    <t>https://tarkov-market.com/item/fab_ag_fal_pistol_grip_for_sa-58</t>
  </si>
  <si>
    <t>https://escapefromtarkov.fandom.com/wiki/SA-58_FAB_Defense_AG-FAL_pistol_grip</t>
  </si>
  <si>
    <t>5b7d679f5acfc4001a5c4024</t>
  </si>
  <si>
    <t>b9abafbf-75d2-4739-b836-ccee5bd1f926</t>
  </si>
  <si>
    <t>SAW SA58</t>
  </si>
  <si>
    <t>https://tarkov-market.com/item/tapco_saw-style_black_pistol_grip_for_sa-58</t>
  </si>
  <si>
    <t>https://escapefromtarkov.fandom.com/wiki/SA-58_TAPCO_SAW-style_pistol_grip_(Black)</t>
  </si>
  <si>
    <t>5b099b965acfc400186331e6</t>
  </si>
  <si>
    <t>5be85431-017b-4d98-a522-d0d76e353a8d</t>
  </si>
  <si>
    <t>R43 VAL</t>
  </si>
  <si>
    <t>https://tarkov-market.com/item/as_val_pistol_grip-buffer_tube</t>
  </si>
  <si>
    <t>https://escapefromtarkov.fandom.com/wiki/AS_VAL_Rotor_43_pistol_grip_%26_buffer_tube</t>
  </si>
  <si>
    <t>5a69a2ed8dc32e000d46d1f1</t>
  </si>
  <si>
    <t>d4a9d8c8-1b60-472e-b5b0-879fb75055f1</t>
  </si>
  <si>
    <t>Hogue OverMolded Rubber Grip (Black)</t>
  </si>
  <si>
    <t>OMRG BLK</t>
  </si>
  <si>
    <t>https://tarkov-market.com/item/hogue_overmolded_rubber_grip_black</t>
  </si>
  <si>
    <t>57c55efc2459772d2c6271e7</t>
  </si>
  <si>
    <t>f4f32429-c1ca-4880-a63f-86088242d33d</t>
  </si>
  <si>
    <t>Hogue OverMolded Rubber Grip (FDE)</t>
  </si>
  <si>
    <t>OMRG FDE</t>
  </si>
  <si>
    <t>https://tarkov-market.com/item/hogue_overmolded_rubber_grip_fde</t>
  </si>
  <si>
    <t>57af48872459771f0b2ebf11</t>
  </si>
  <si>
    <t>032d77cc-1429-4963-aa3d-88e2196e597e</t>
  </si>
  <si>
    <t>Hogue OverMolded Rubber Grip (Ghillie Earth)</t>
  </si>
  <si>
    <t>OMRG GE</t>
  </si>
  <si>
    <t>https://tarkov-market.com/item/hogue_overmolded_rubber_grip_ghillie_earth</t>
  </si>
  <si>
    <t>57c55f092459772d291a8463</t>
  </si>
  <si>
    <t>8e5b9df7-ffb6-4453-b53d-8f2b8e18a220</t>
  </si>
  <si>
    <t>Hogue OverMolded Rubber Grip (Ghillie Green)</t>
  </si>
  <si>
    <t>OMRG GG</t>
  </si>
  <si>
    <t>https://tarkov-market.com/item/hogue_overmolded_rubber_grip_ghillie_green</t>
  </si>
  <si>
    <t>57c55f112459772d28133310</t>
  </si>
  <si>
    <t>37eaa949-dff6-472e-8d02-1ed986699db0</t>
  </si>
  <si>
    <t>Hogue OverMolded Rubber Grip (Olive Drab)</t>
  </si>
  <si>
    <t>OMRG OD</t>
  </si>
  <si>
    <t>https://tarkov-market.com/item/hogue_overmolded_rubber_grip_od_green</t>
  </si>
  <si>
    <t>57c55f172459772d27602381</t>
  </si>
  <si>
    <t>334b8df5-deca-4d93-af93-5489fd8c66d0</t>
  </si>
  <si>
    <t>P226 Hogue Rubberized pistol grip</t>
  </si>
  <si>
    <t>P226 Hogue</t>
  </si>
  <si>
    <t>https://tarkov-market.com/item/rubber_with_finger_grooves_pistol_grip_for_p226</t>
  </si>
  <si>
    <t>5b39ffbd5acfc47a8773fb06</t>
  </si>
  <si>
    <t>392c6834-5c93-4169-a5ca-2941cad428e5</t>
  </si>
  <si>
    <t>SVDS pistol grip</t>
  </si>
  <si>
    <t>https://tarkov-market.com/item/izhmash_svds_pistol_grip</t>
  </si>
  <si>
    <t>https://escapefromtarkov.fandom.com/wiki/SVDS_pistol_grip</t>
  </si>
  <si>
    <t>5c471be12e221602b66cd9ac</t>
  </si>
  <si>
    <t>8042e69f-b8a8-4b66-8070-8d55296aa17c</t>
  </si>
  <si>
    <t>AK-EPG</t>
  </si>
  <si>
    <t>https://tarkov-market.com/item/si_enhanced_pistol_grip_for_ak</t>
  </si>
  <si>
    <t>https://escapefromtarkov.fandom.com/wiki/AK_Strike_Industries_Enhanced_Pistol_Grip</t>
  </si>
  <si>
    <t>5cf50850d7f00c056e24104c</t>
  </si>
  <si>
    <t>3eba210e-1652-47f9-86c2-6680337244c4</t>
  </si>
  <si>
    <t>https://tarkov-market.com/item/si_enhanced_pistol_grip_for_ak_fde</t>
  </si>
  <si>
    <t>5cf508bfd7f00c056e24104e</t>
  </si>
  <si>
    <t>25d6f7c9-b358-447d-aa09-dc5120fa098c</t>
  </si>
  <si>
    <t>https://tarkov-market.com/item/zmz_polymer_pistol_grip_for_pp-91</t>
  </si>
  <si>
    <t>57d152ec245977144076ccdf</t>
  </si>
  <si>
    <t>dfa2d884-6249-49ae-bc6d-bd537a9b96aa</t>
  </si>
  <si>
    <t>AR-15 HK Battle Grip pistol grip</t>
  </si>
  <si>
    <t>https://tarkov-market.com/item/hk_battle_grip_pistol_grip_for_ar-15_based_systems</t>
  </si>
  <si>
    <t>https://escapefromtarkov.fandom.com/wiki/AR-15_HK_Battle_Grip_pistol_grip</t>
  </si>
  <si>
    <t>5bb20e18d4351e00320205d5</t>
  </si>
  <si>
    <t>7e6426f1-e99c-41c5-a80b-f229275d0995</t>
  </si>
  <si>
    <t>A2</t>
  </si>
  <si>
    <t>https://tarkov-market.com/item/colt_a2_ar-15_pistol_grip</t>
  </si>
  <si>
    <t>https://escapefromtarkov.fandom.com/wiki/AR-15_Colt_A2_pistol_grip</t>
  </si>
  <si>
    <t>55d4b9964bdc2d1d4e8b456e</t>
  </si>
  <si>
    <t>99754e6b-d208-4118-b00f-d3b3092ae53f</t>
  </si>
  <si>
    <t>MDR pistol grip</t>
  </si>
  <si>
    <t>https://tarkov-market.com/item/desert_tech_pistol_grip_for_mdr_fde</t>
  </si>
  <si>
    <t>https://escapefromtarkov.fandom.com/wiki/MDR_pistol_grip</t>
  </si>
  <si>
    <t>5c48a2c22e221602b313fb6c</t>
  </si>
  <si>
    <t>f068730a-00b8-4aad-9b5b-7b72c07d4bb3</t>
  </si>
  <si>
    <t>MDR pistol grip (Black)</t>
  </si>
  <si>
    <t>MDR Black</t>
  </si>
  <si>
    <t>https://tarkov-market.com/item/desert_tech_pistol_grip_for_mdr_black</t>
  </si>
  <si>
    <t>5dcbd6dddbd3d91b3e5468de</t>
  </si>
  <si>
    <t>7161eb23-de87-4944-93cd-fc5966f1be41</t>
  </si>
  <si>
    <t>P226 Axelson</t>
  </si>
  <si>
    <t>https://tarkov-market.com/item/axelson_tacical_mk.25_pistol_grip_for_p226</t>
  </si>
  <si>
    <t>https://escapefromtarkov.fandom.com/wiki/P226_Axelson_Tactical_MK.25_pistol_grip</t>
  </si>
  <si>
    <t>5bffec120db834001c38f5fa</t>
  </si>
  <si>
    <t>f8c52a4c-8f74-4a97-8876-33494a21f379</t>
  </si>
  <si>
    <t>AR-15 Magpul MIAD pistol grip (FDE)</t>
  </si>
  <si>
    <t>MIAD FDE</t>
  </si>
  <si>
    <t>https://tarkov-market.com/item/miad_pistol_grip_for_ar-15_based_systems</t>
  </si>
  <si>
    <t>5a339805c4a2826c6e06d73d</t>
  </si>
  <si>
    <t>8c91736c-daac-4cad-a343-dc89239784c1</t>
  </si>
  <si>
    <t>M14 SAGE International M14ALCS (MOD-0) pistol grip</t>
  </si>
  <si>
    <t>M14ALCS</t>
  </si>
  <si>
    <t>https://tarkov-market.com/item/m14alcs(mod._0)_pistol_grip_for_m14</t>
  </si>
  <si>
    <t>https://escapefromtarkov.fandom.com/wiki/M14_SAGE_International_M14ALCS_(MOD-0)_pistol_grip</t>
  </si>
  <si>
    <t>5addc7db5acfc4001669f279</t>
  </si>
  <si>
    <t>3445bc1a-0026-4d1b-92cf-6820d063191d</t>
  </si>
  <si>
    <t>M870 FAB Defense AGR-870 pistol grip</t>
  </si>
  <si>
    <t>AGR-870</t>
  </si>
  <si>
    <t>https://tarkov-market.com/item/fab_defence_agr-870_pistol_grip_for_remington-870</t>
  </si>
  <si>
    <t>https://escapefromtarkov.fandom.com/wiki/M870_FAB_Defense_AGR-870_pistol_grip</t>
  </si>
  <si>
    <t>5bfe86a20db834001d23e8f7</t>
  </si>
  <si>
    <t>6a558238-b3fb-4e77-87e0-5cdc6ea76218</t>
  </si>
  <si>
    <t>SAW SKS</t>
  </si>
  <si>
    <t>https://tarkov-market.com/item/tapco_saw-style_pistol_grip_for_sks_intrafuse_kit</t>
  </si>
  <si>
    <t>https://escapefromtarkov.fandom.com/wiki/SKS_TAPCO_Intrafuse_kit_SAW-Style_pistol_grip</t>
  </si>
  <si>
    <t>5afd7e445acfc4001637e35a</t>
  </si>
  <si>
    <t>0142a224-04b8-4c95-ac7a-1903d3b897c7</t>
  </si>
  <si>
    <t>Remington M700 Magpul Pro 700 pistol grip</t>
  </si>
  <si>
    <t>Pro700</t>
  </si>
  <si>
    <t>https://tarkov-market.com/item/magpul_pistol_grip_for_pro_700_kit</t>
  </si>
  <si>
    <t>https://escapefromtarkov.fandom.com/wiki/Remington_M700_Magpul_Pro_700_pistol_grip</t>
  </si>
  <si>
    <t>5cdeac5cd7f00c000f261694</t>
  </si>
  <si>
    <t>6736d48a-6af5-47ab-b124-4a25d0bb822b</t>
  </si>
  <si>
    <t>AK-12 pistol grip</t>
  </si>
  <si>
    <t>https://tarkov-market.com/item/izhmash_ak-12_regular_pistol_grip</t>
  </si>
  <si>
    <t>https://escapefromtarkov.fandom.com/wiki/AK-12_pistol_grip</t>
  </si>
  <si>
    <t>5beec8ea0db834001a6f9dbf</t>
  </si>
  <si>
    <t>9117f635-d3dc-410c-9af6-d914e2bdefda</t>
  </si>
  <si>
    <t>G TGG</t>
  </si>
  <si>
    <t>https://tarkov-market.com/item/pachmayr_tactical_rubber_grip</t>
  </si>
  <si>
    <t>5a7b4960e899ef197b331a2d</t>
  </si>
  <si>
    <t>1b6b4131-3c46-449a-b4ac-96a4fd49675e</t>
  </si>
  <si>
    <t>AR-15 Damage Industries ECS pistol grip (FDE)</t>
  </si>
  <si>
    <t>ECS FDE</t>
  </si>
  <si>
    <t>https://tarkov-market.com/item/di_ecs_fde_pistol_grip_for_ar-15_based_systems</t>
  </si>
  <si>
    <t>https://escapefromtarkov.fandom.com/wiki/AR-15_Damage_Industries_ECS_pistol_grip_(FDE)</t>
  </si>
  <si>
    <t>571659bb2459771fb2755a12</t>
  </si>
  <si>
    <t>5b90d945-90bf-4474-9285-77684301ac95</t>
  </si>
  <si>
    <t>P226 Stainless Elite wooden pistol grip</t>
  </si>
  <si>
    <t>P226 Elite</t>
  </si>
  <si>
    <t>https://tarkov-market.com/item/wooden_sig_sauer_elite_pistol_grip_for_p226</t>
  </si>
  <si>
    <t>5c00076d0db834001d23ee1f</t>
  </si>
  <si>
    <t>ed3c508f-9b3c-4233-8781-09ef051a0dd7</t>
  </si>
  <si>
    <t>AKM wooden pistol grip</t>
  </si>
  <si>
    <t>AKM wood</t>
  </si>
  <si>
    <t>https://tarkov-market.com/item/wooden_izhmash_akm_pistol_grip_for_ak</t>
  </si>
  <si>
    <t>https://escapefromtarkov.fandom.com/wiki/AKM_wooden_pistol_grip</t>
  </si>
  <si>
    <t>5a0071d486f77404e23a12b2</t>
  </si>
  <si>
    <t>98d0a37f-c7b7-471d-a92a-83f5bd0d38ba</t>
  </si>
  <si>
    <t>VAL</t>
  </si>
  <si>
    <t>https://tarkov-market.com/item/as_val_pistol_grip</t>
  </si>
  <si>
    <t>https://escapefromtarkov.fandom.com/wiki/AS_VAL_pistol_grip</t>
  </si>
  <si>
    <t>57c44fa82459772d2d75e415</t>
  </si>
  <si>
    <t>6acf6c69-a41c-4b7d-b73f-5565964ffa1e</t>
  </si>
  <si>
    <t>TT side grips</t>
  </si>
  <si>
    <t>https://tarkov-market.com/item/standard_tt_side_grips</t>
  </si>
  <si>
    <t>https://escapefromtarkov.fandom.com/wiki/TT_side_grips</t>
  </si>
  <si>
    <t>571a282c2459771fb2755a69</t>
  </si>
  <si>
    <t>3b8c6743-a14d-4f8a-87c0-2d724f1445e2</t>
  </si>
  <si>
    <t>P226 polymer pistol grip (Black)</t>
  </si>
  <si>
    <t>P226 Black</t>
  </si>
  <si>
    <t>https://tarkov-market.com/item/black_polymer_sig_sauer_pistol_grip_for_p226</t>
  </si>
  <si>
    <t>https://escapefromtarkov.fandom.com/wiki/P226_polymer_pistol_grip</t>
  </si>
  <si>
    <t>56d5a2bbd2720bb8418b456a</t>
  </si>
  <si>
    <t>c0bb2400-f71e-4347-842f-eaf110b39176</t>
  </si>
  <si>
    <t>P226 Emperor Scorpion pistol grip</t>
  </si>
  <si>
    <t>P226 Scorpion</t>
  </si>
  <si>
    <t>https://tarkov-market.com/item/emperor_scorpion_sig_sauer_pistol_grip_for_p226</t>
  </si>
  <si>
    <t>https://escapefromtarkov.fandom.com/wiki/P226_Emperor_Scorpion_pistol_grip</t>
  </si>
  <si>
    <t>5c0006470db834001a6697fe</t>
  </si>
  <si>
    <t>1e353f64-ee53-4954-8d96-618e2887ce28</t>
  </si>
  <si>
    <t>MPX pistol grip</t>
  </si>
  <si>
    <t>https://tarkov-market.com/item/pistol_grip_sig_mpx</t>
  </si>
  <si>
    <t>https://escapefromtarkov.fandom.com/wiki/MPX_pistol_grip</t>
  </si>
  <si>
    <t>5894a51286f77426d13baf02</t>
  </si>
  <si>
    <t>1b9ad038-d7fd-4ee3-9f97-f6c2e19be5c8</t>
  </si>
  <si>
    <t>APS bakelite side-pieces</t>
  </si>
  <si>
    <t>APS bak.</t>
  </si>
  <si>
    <t>https://tarkov-market.com/item/aps_bakelite_side-pieces</t>
  </si>
  <si>
    <t>https://escapefromtarkov.gamepedia.com/APS_bakelite_side-pieces</t>
  </si>
  <si>
    <t>5a17fc70fcdbcb0176308b3d</t>
  </si>
  <si>
    <t>772e8635-3568-4659-9f17-46805ad8106f</t>
  </si>
  <si>
    <t>TT Hogue-like rubber grip</t>
  </si>
  <si>
    <t>Hogue-like</t>
  </si>
  <si>
    <t>https://tarkov-market.com/item/hogue_like_tt_rubber_grips</t>
  </si>
  <si>
    <t>https://escapefromtarkov.fandom.com/wiki/TT_Hogue-like_rubber_grip</t>
  </si>
  <si>
    <t>5c0684e50db834002a12585a</t>
  </si>
  <si>
    <t>f569ac6d-8ca2-4840-a548-9f889a161ed3</t>
  </si>
  <si>
    <t>SA-58 pistol grip</t>
  </si>
  <si>
    <t>SA58</t>
  </si>
  <si>
    <t>https://tarkov-market.com/item/regular_ds_arms_pistol_grip_for_sa-58</t>
  </si>
  <si>
    <t>https://escapefromtarkov.fandom.com/wiki/SA-58_pistol_grip</t>
  </si>
  <si>
    <t>5b7d678a5acfc4001a5c4022</t>
  </si>
  <si>
    <t>32d0c3a2-9c41-48f7-983c-6a82fd77d39a</t>
  </si>
  <si>
    <t>https://tarkov-market.com/item/pp-19-01_izhmash_pistol_grip</t>
  </si>
  <si>
    <t>5998517986f7746017232f7e</t>
  </si>
  <si>
    <t>a03e9f65-dd27-489f-be38-489f4c9d054c</t>
  </si>
  <si>
    <t>AKM bakelite pistol grip</t>
  </si>
  <si>
    <t>AKM bak.</t>
  </si>
  <si>
    <t>https://tarkov-market.com/item/izhmash_akm_bakelite_pistol_grip</t>
  </si>
  <si>
    <t>https://escapefromtarkov.fandom.com/wiki/AKM_bakelite_pistol_grip</t>
  </si>
  <si>
    <t>59e62cc886f77440d40b52a1</t>
  </si>
  <si>
    <t>a6a0dfae-9150-4eec-af73-efd335510b32</t>
  </si>
  <si>
    <t>6P1 Sb.8V</t>
  </si>
  <si>
    <t>https://tarkov-market.com/item/izhmash_ak_bakelite_pistol_grip_(6p4_sb.8v)</t>
  </si>
  <si>
    <t>https://escapefromtarkov.fandom.com/wiki/AK_bakelite_pistol_grip_(6P1_Sb.8V)</t>
  </si>
  <si>
    <t>5649ad3f4bdc2df8348b4585</t>
  </si>
  <si>
    <t>29783d82-2946-4adb-9760-1f786167fc8d</t>
  </si>
  <si>
    <t>MP-443 "Grach" polymer pistol grip</t>
  </si>
  <si>
    <t>MP443</t>
  </si>
  <si>
    <t>https://tarkov-market.com/item/polymer_izhmekh_pistol_grip_for_mp-443</t>
  </si>
  <si>
    <t>576a63cd2459771e796e0e11</t>
  </si>
  <si>
    <t>9e372197-8c5b-4887-b9ef-df0687a76dc5</t>
  </si>
  <si>
    <t>6P1 Sb.8</t>
  </si>
  <si>
    <t>https://tarkov-market.com/item/izhmash_ak_polymer_pistol_grip_(6p1_sb.8)</t>
  </si>
  <si>
    <t>https://escapefromtarkov.fandom.com/wiki/AK_polymer_pistol_grip_(6P1_Sb.8)</t>
  </si>
  <si>
    <t>5649ade84bdc2d1b2b8b4587</t>
  </si>
  <si>
    <t>4f8adf3e-2129-49f1-b329-35a504b41c7a</t>
  </si>
  <si>
    <t>TOZ-106 002 pistol grip</t>
  </si>
  <si>
    <t>TOZ106</t>
  </si>
  <si>
    <t>https://tarkov-market.com/item/toz_002_pistol_grip_for_toz-106</t>
  </si>
  <si>
    <t>https://escapefromtarkov.fandom.com/wiki/TOZ-106_002_pistol_grip</t>
  </si>
  <si>
    <t>5a38eecdc4a282329a73b512</t>
  </si>
  <si>
    <t>35f9a0be-c2ce-4cf0-aecd-567f0afecb49</t>
  </si>
  <si>
    <t>AK bakelite pistol grip</t>
  </si>
  <si>
    <t>Molot bak.</t>
  </si>
  <si>
    <t>https://tarkov-market.com/item/molot_ak_bakelite_pistol_grip</t>
  </si>
  <si>
    <t>https://escapefromtarkov.fandom.com/wiki/AK_bakelite_pistol_grip</t>
  </si>
  <si>
    <t>59e6318286f77444dd62c4cc</t>
  </si>
  <si>
    <t>197f5552-8dbd-4660-aed1-a1530cd3583d</t>
  </si>
  <si>
    <t>6P4 Sb.9</t>
  </si>
  <si>
    <t>https://tarkov-market.com/item/izhmash_ak-74_textolite_pistol_grip_(6p4_sb.9)</t>
  </si>
  <si>
    <t>57e3dba62459770f0c32322b</t>
  </si>
  <si>
    <t>43ef96f2-e166-43cc-b2da-1f0d6322fb7a</t>
  </si>
  <si>
    <t>M9A3 polymer pistol grip</t>
  </si>
  <si>
    <t>https://tarkov-market.com/item/polymer_pistol_grip_for_m9a3</t>
  </si>
  <si>
    <t>https://escapefromtarkov.fandom.com/wiki/M9A3_polymer_pistol_grip</t>
  </si>
  <si>
    <t>5cadc431ae921500113bb8d5</t>
  </si>
  <si>
    <t>a5fd10dd-0739-4109-958b-d50cd9c1275a</t>
  </si>
  <si>
    <t>M Frame</t>
  </si>
  <si>
    <t>https://tarkov-market.com/item/si_m_frame_safety_glasses</t>
  </si>
  <si>
    <t>https://escapefromtarkov.fandom.com/wiki/Oakley_SI_M_Frame_safety_glasses</t>
  </si>
  <si>
    <t>5c1a1cc52e221602b3136e3d</t>
  </si>
  <si>
    <t>46b6f75b-0545-4983-9cdb-3e9a2ae06298</t>
  </si>
  <si>
    <t>RGlasses</t>
  </si>
  <si>
    <t>https://tarkov-market.com/item/round_frame_sunglasses</t>
  </si>
  <si>
    <t>https://escapefromtarkov.gamepedia.com/Round_frame_sunglasses</t>
  </si>
  <si>
    <t>5aa2b923e5b5b000137b7589</t>
  </si>
  <si>
    <t>522cf9f7-82cb-4a4d-960a-9705a4786590</t>
  </si>
  <si>
    <t>Crossbow</t>
  </si>
  <si>
    <t>https://tarkov-market.com/item/crossbow_tactical_glasses</t>
  </si>
  <si>
    <t>https://escapefromtarkov.gamepedia.com/Crossbow_tactical_glasses</t>
  </si>
  <si>
    <t>5d5fca1ea4b93635fd598c07</t>
  </si>
  <si>
    <t>2df21327-f178-493e-a6bd-90b5eee5fcb0</t>
  </si>
  <si>
    <t>AFGlass</t>
  </si>
  <si>
    <t>https://tarkov-market.com/item/anti-fragmentation_glasses</t>
  </si>
  <si>
    <t>https://escapefromtarkov.gamepedia.com/Anti-fragmentation_glasses</t>
  </si>
  <si>
    <t>59e770b986f7742cbd762754</t>
  </si>
  <si>
    <t>0f3d0073-31de-4c58-ae01-452009ec24a2</t>
  </si>
  <si>
    <t>Proximity</t>
  </si>
  <si>
    <t>https://tarkov-market.com/item/pyramex_proximity_safety_glasses</t>
  </si>
  <si>
    <t>https://escapefromtarkov.gamepedia.com/Pyramex_Proximity_safety_glasses</t>
  </si>
  <si>
    <t>5c0d32fcd174af02a1659c75</t>
  </si>
  <si>
    <t>3cdc7f03-f536-447d-8e4e-808b2b3a88e1</t>
  </si>
  <si>
    <t>Aviator</t>
  </si>
  <si>
    <t>https://tarkov-market.com/item/raybench_aviator_glasses</t>
  </si>
  <si>
    <t>https://escapefromtarkov.gamepedia.com/RayBench_Aviator_glasses</t>
  </si>
  <si>
    <t>5d6d2ef3a4b93618084f58bd</t>
  </si>
  <si>
    <t>a49d5d73-f502-46c7-971c-8825e80bc34f</t>
  </si>
  <si>
    <t>Gascan</t>
  </si>
  <si>
    <t>https://tarkov-market.com/item/gascan_glasses</t>
  </si>
  <si>
    <t>https://escapefromtarkov.gamepedia.com/Gascan_glasses</t>
  </si>
  <si>
    <t>5d6d2e22a4b9361bd5780d05</t>
  </si>
  <si>
    <t>eb6f84f7-0b74-433d-955d-7244777a07b4</t>
  </si>
  <si>
    <t>6B34</t>
  </si>
  <si>
    <t>https://tarkov-market.com/item/6b34_anti-fragmentation_glasses</t>
  </si>
  <si>
    <t>https://escapefromtarkov.fandom.com/wiki/6B34_anti-fragmentation_glasses</t>
  </si>
  <si>
    <t>5b432be65acfc433000ed01f</t>
  </si>
  <si>
    <t>8d372747-ff5c-4c26-abb7-aef03d69ab2b</t>
  </si>
  <si>
    <t>RayBench</t>
  </si>
  <si>
    <t>https://tarkov-market.com/item/raybench_hipster_reserve_sunglasses</t>
  </si>
  <si>
    <t>https://escapefromtarkov.gamepedia.com/RayBench_Hipster_Reserve_sunglasses</t>
  </si>
  <si>
    <t>5aa2b9aee5b5b00015693121</t>
  </si>
  <si>
    <t>4e211016-13fc-4946-b20d-89a6c29f9d75</t>
  </si>
  <si>
    <t>Dundukk</t>
  </si>
  <si>
    <t>https://tarkov-market.com/item/dundukk_sport_sunglasses</t>
  </si>
  <si>
    <t>https://escapefromtarkov.gamepedia.com/Dundukk_sport_sunglasses</t>
  </si>
  <si>
    <t>5aa2b986e5b5b00014028f4c</t>
  </si>
  <si>
    <t>cc72c2d7-0439-412e-b339-445b61a7e478</t>
  </si>
  <si>
    <t>TGlasses</t>
  </si>
  <si>
    <t>https://tarkov-market.com/item/tactical_glasses</t>
  </si>
  <si>
    <t>https://escapefromtarkov.gamepedia.com/Tactical_glasses</t>
  </si>
  <si>
    <t>557ff21e4bdc2d89578b4586</t>
  </si>
  <si>
    <t>670aa416-49c1-46b1-a180-c6634042289b</t>
  </si>
  <si>
    <t>Norotos Titanium Advanced Tactical Mount</t>
  </si>
  <si>
    <t>TATM</t>
  </si>
  <si>
    <t>https://tarkov-market.com/item/norotos_titanium_advanced_tactical_mount</t>
  </si>
  <si>
    <t>https://escapefromtarkov.gamepedia.com/Norotos_Titanium_Advanced_Tactical_Mount</t>
  </si>
  <si>
    <t>5a16b8a9fcdbcb00165aa6ca</t>
  </si>
  <si>
    <t>1d8e2a09-a9ca-48bf-959f-969406919891</t>
  </si>
  <si>
    <t>AN/PVS-14 Dual Dovetail Mount</t>
  </si>
  <si>
    <t>DDT</t>
  </si>
  <si>
    <t>https://tarkov-market.com/item/dual_dovetail_mount_for_pvs-14_monocular</t>
  </si>
  <si>
    <t>https://escapefromtarkov.fandom.com/wiki/AN/PVS-14_Dual_Dovetail_Mount</t>
  </si>
  <si>
    <t>5a16b93dfcdbcbcae6687261</t>
  </si>
  <si>
    <t>6e095614-ffb4-4f13-9bef-4c493b4c44f3</t>
  </si>
  <si>
    <t>Wilcox Interface for PVS-7</t>
  </si>
  <si>
    <t>W-PVS7</t>
  </si>
  <si>
    <t>https://tarkov-market.com/item/wilcox_interface_for_pvs-7</t>
  </si>
  <si>
    <t>https://escapefromtarkov.gamepedia.com/Wilcox_Interface_for_PVS-7</t>
  </si>
  <si>
    <t>5c11046cd174af02a012e42b</t>
  </si>
  <si>
    <t>b0773ea7-64ea-4189-bcba-b6bea9511780</t>
  </si>
  <si>
    <t>PNV-10T dovetail adapter</t>
  </si>
  <si>
    <t>10T adpt</t>
  </si>
  <si>
    <t>https://tarkov-market.com/item/pnv-10t_dovetail_adapter</t>
  </si>
  <si>
    <t>https://escapefromtarkov.gamepedia.com/PNV-10T_dovetail_adapter</t>
  </si>
  <si>
    <t>5c0695860db834001b735461</t>
  </si>
  <si>
    <t>cb7df289-1a6c-4fdd-a7f0-66aa5c944206</t>
  </si>
  <si>
    <t>SLAAP</t>
  </si>
  <si>
    <t>https://tarkov-market.com/item/slaap_armor_plate_(tan)</t>
  </si>
  <si>
    <t>https://escapefromtarkov.fandom.com/wiki/Ops-Core_SLAAP_armor_helmet_plate_(Tan)</t>
  </si>
  <si>
    <t>5c0e66e2d174af02a96252f4</t>
  </si>
  <si>
    <t>1773154f-1de4-4ce7-b7a6-49259cc679b2</t>
  </si>
  <si>
    <t>Aventail</t>
  </si>
  <si>
    <t>https://tarkov-market.com/item/lshz-2dtm_aventail</t>
  </si>
  <si>
    <t>https://escapefromtarkov.gamepedia.com/LSHZ-2DTM_Aventail</t>
  </si>
  <si>
    <t>5d6d3be5a4b9361bc73bc763</t>
  </si>
  <si>
    <t>cf561d35-abd6-4e09-9427-f1f6e3abae1c</t>
  </si>
  <si>
    <t>TW Ears</t>
  </si>
  <si>
    <t>https://tarkov-market.com/item/tw_exfil_ear_covers_black</t>
  </si>
  <si>
    <t>https://escapefromtarkov.gamepedia.com/TW_EXFIL_Ear_Covers</t>
  </si>
  <si>
    <t>5e00cfa786f77469dc6e5685</t>
  </si>
  <si>
    <t>caa41564-55ed-48b0-8238-929f6f500759</t>
  </si>
  <si>
    <t>FAST Ears</t>
  </si>
  <si>
    <t>https://tarkov-market.com/item/ops-core_fast__side_armor</t>
  </si>
  <si>
    <t>https://escapefromtarkov.fandom.com/wiki/Ops-Core_FAST_Side_Armor</t>
  </si>
  <si>
    <t>5a16badafcdbcb001865f72d</t>
  </si>
  <si>
    <t>be202b8b-f280-4538-8f69-b8ce19a8b7d2</t>
  </si>
  <si>
    <t>AF Chops</t>
  </si>
  <si>
    <t>https://tarkov-market.com/item/crye_airframe_chops</t>
  </si>
  <si>
    <t>https://escapefromtarkov.fandom.com/wiki/Crye_Precision_AirFrame_Chops</t>
  </si>
  <si>
    <t>5c178a942e22164bef5ceca3</t>
  </si>
  <si>
    <t>e38745cd-a5b1-49ac-9a46-7e5626fea3ba</t>
  </si>
  <si>
    <t>AF Ears</t>
  </si>
  <si>
    <t>https://tarkov-market.com/item/crye_airframe_ears</t>
  </si>
  <si>
    <t>https://escapefromtarkov.fandom.com/wiki/Crye_Precision_AirFrame_Ears</t>
  </si>
  <si>
    <t>5c1793902e221602b21d3de2</t>
  </si>
  <si>
    <t>ae0e753b-f8b5-415f-8a30-b58563a07e3a</t>
  </si>
  <si>
    <t>Gunsight</t>
  </si>
  <si>
    <t>https://tarkov-market.com/item/ops-core_fast_gunsight_mandible</t>
  </si>
  <si>
    <t>https://escapefromtarkov.fandom.com/wiki/Ops-Core_FAST_Gunsight_Mandible</t>
  </si>
  <si>
    <t>5a16ba61fcdbcb098008728a</t>
  </si>
  <si>
    <t>eed1b896-2b44-4165-8a6b-14c08cf644c7</t>
  </si>
  <si>
    <t>https://tarkov-market.com/item/tw_exfil_ear_covers_coyote</t>
  </si>
  <si>
    <t>https://escapefromtarkov.fandom.com/wiki/TW_EXFIL_Ear_Covers</t>
  </si>
  <si>
    <t>5e01f31d86f77465cf261343</t>
  </si>
  <si>
    <t>582bb0a0-af7a-4b17-ae41-770464b63f43</t>
  </si>
  <si>
    <t>Cover</t>
  </si>
  <si>
    <t>https://tarkov-market.com/item/lshz-2dtm_cover</t>
  </si>
  <si>
    <t>5d6d3943a4b9360dbc46d0cc</t>
  </si>
  <si>
    <t>dd8c0fe7-6f80-4d17-b002-2fb42f3f8854</t>
  </si>
  <si>
    <t>HK MP5K 9x19 upper receiver</t>
  </si>
  <si>
    <t>MP5K</t>
  </si>
  <si>
    <t>https://tarkov-market.com/item/hk_mp5_kurz_upper_receiver</t>
  </si>
  <si>
    <t>5d2f261548f03576f500e7b7</t>
  </si>
  <si>
    <t>af39d4fd-3ffe-45a8-94a6-94b62d5de5db</t>
  </si>
  <si>
    <t>AR-15 Noveske Gen.3 5.56x45 upper receiver</t>
  </si>
  <si>
    <t>Gen.3</t>
  </si>
  <si>
    <t>https://tarkov-market.com/item/noveske_gen.3_5.56x45_upper_receiver_for_ar_systems</t>
  </si>
  <si>
    <t>https://escapefromtarkov.fandom.com/wiki/AR-15_Noveske_Gen.3_5.56x45_upper_receiver</t>
  </si>
  <si>
    <t>5c07a8770db8340023300450</t>
  </si>
  <si>
    <t>f73e4cb3-9266-4f4d-b0c2-4d206e8b358f</t>
  </si>
  <si>
    <t>AR-15 Vltor MUR-1S 5.56x45 upper receiver</t>
  </si>
  <si>
    <t>MUR-1S</t>
  </si>
  <si>
    <t>https://tarkov-market.com/item/vltor_mur-1s_5.56x45_upper_receiver_for_ar_systems</t>
  </si>
  <si>
    <t>https://escapefromtarkov.fandom.com/wiki/AR-15_Vltor_MUR-1S_5.56x45_upper_receiver</t>
  </si>
  <si>
    <t>59bfe68886f7746004266202</t>
  </si>
  <si>
    <t>9173d920-dda0-497f-8942-7d98acf971bc</t>
  </si>
  <si>
    <t>Glock ZEV Tech HEX Spartan pistol slide</t>
  </si>
  <si>
    <t>G ZT Spartan</t>
  </si>
  <si>
    <t>https://tarkov-market.com/item/glock_zev_tech_hex_spartan_slide</t>
  </si>
  <si>
    <t>5a71e4f48dc32e001207fb26</t>
  </si>
  <si>
    <t>d19062e2-dbef-48c6-b006-b6e9b71a3613</t>
  </si>
  <si>
    <t>Dog Leg Rail</t>
  </si>
  <si>
    <t>https://tarkov-market.com/item/tws_dog_leg_rail_dust_cover_for_ak</t>
  </si>
  <si>
    <t>https://escapefromtarkov.fandom.com/wiki/AK_TWS_Dog_Leg_Rail_dust_cover</t>
  </si>
  <si>
    <t>5d2c772c48f0355d95672c25</t>
  </si>
  <si>
    <t>5c5ca757-bd1e-432a-9a18-5174185c74ee</t>
  </si>
  <si>
    <t>M9A3 9x19 pistol slide</t>
  </si>
  <si>
    <t>https://tarkov-market.com/item/m9a3_9x19_pistol_slide</t>
  </si>
  <si>
    <t>https://escapefromtarkov.gamepedia.com/M9A3_9x19_pistol_slide</t>
  </si>
  <si>
    <t>5cadc55cae921500103bb3be</t>
  </si>
  <si>
    <t>89d9530c-f701-4770-8cf4-6ad4e3608dd9</t>
  </si>
  <si>
    <t>Glock Polymer80 PS9 pistol slide</t>
  </si>
  <si>
    <t>G PS9</t>
  </si>
  <si>
    <t>https://tarkov-market.com/item/polymer80_ps9_glock_slide</t>
  </si>
  <si>
    <t>https://escapefromtarkov.fandom.com/wiki/Glock_Polymer80_PS9_pistol_slide</t>
  </si>
  <si>
    <t>5a7afa25e899ef00135e31b0</t>
  </si>
  <si>
    <t>4230fa92-989f-4b29-851f-f52c191556ba</t>
  </si>
  <si>
    <t>Glock ZEV Tech HEX Gen3 pistol slide</t>
  </si>
  <si>
    <t>G ZT HEX</t>
  </si>
  <si>
    <t>https://tarkov-market.com/item/zev_tech_hex_gen3_slide</t>
  </si>
  <si>
    <t>https://escapefromtarkov.fandom.com/wiki/Glock_ZEV_Tech_HEX_Gen3_pistol_slide</t>
  </si>
  <si>
    <t>5a71e22f8dc32e00094b97f4</t>
  </si>
  <si>
    <t>4090f735-86d1-4cde-a14e-8c23eb6d4308</t>
  </si>
  <si>
    <t>AK FAB Defense PDC dust cover</t>
  </si>
  <si>
    <t>PDC</t>
  </si>
  <si>
    <t>https://tarkov-market.com/item/fab_defence_pdc_dust_cover_for_Ð°Ðº-74</t>
  </si>
  <si>
    <t>5d2c770c48f0354b4a07c100</t>
  </si>
  <si>
    <t>83ced81c-4cc2-4ee8-b30d-cf7f31193965</t>
  </si>
  <si>
    <t>MP9-N 9x19 upper receiver</t>
  </si>
  <si>
    <t>https://tarkov-market.com/item/upper_receiver_b&amp;t_9x19_for_mp9-n_smg</t>
  </si>
  <si>
    <t>https://escapefromtarkov.fandom.com/wiki/MP9-N_9x19_upper_receiver</t>
  </si>
  <si>
    <t>5de8e67c4a9f347bc92edbd7</t>
  </si>
  <si>
    <t>83ef48d2-62a2-4b59-89fa-170ffc1c320f</t>
  </si>
  <si>
    <t>P226 Axelson Tactical Mk.25 pistol slide</t>
  </si>
  <si>
    <t>https://tarkov-market.com/item/p226_axelson_tactical_mk.25_pistol_slide</t>
  </si>
  <si>
    <t>5bffe7c50db834001d23ece1</t>
  </si>
  <si>
    <t>d927a24e-3856-4025-b8ea-c0d727ed1e3f</t>
  </si>
  <si>
    <t>416A5</t>
  </si>
  <si>
    <t>https://tarkov-market.com/item/upper_receiver_hk_416a5_5.56x45_for_416a5</t>
  </si>
  <si>
    <t>https://escapefromtarkov.fandom.com/wiki/HK_416A5_5.56x45_upper_receiver</t>
  </si>
  <si>
    <t>5bb20d53d4351e4502010a69</t>
  </si>
  <si>
    <t>02968909-4bb5-4e61-b640-9bd9a23e7103</t>
  </si>
  <si>
    <t>VPO-101 "Vepr-Hunter" dust cover</t>
  </si>
  <si>
    <t>https://tarkov-market.com/item/molot_vpo-101_dust_cover</t>
  </si>
  <si>
    <t>5c503d0a2e221602b542b7ef</t>
  </si>
  <si>
    <t>b6d348b5-6681-4f71-9fd0-6cc335783c8c</t>
  </si>
  <si>
    <t>TX-15 5.56x45 Lightweight upper receiver</t>
  </si>
  <si>
    <t>TX15 LW</t>
  </si>
  <si>
    <t>https://tarkov-market.com/item/lightweight_upper_5.56x45_for_tx15_rifle</t>
  </si>
  <si>
    <t>https://escapefromtarkov.fandom.com/wiki/TX-15_5.56x45_Lightweight_upper_receiver</t>
  </si>
  <si>
    <t>5d4405aaa4b9361e6a4e6bd3</t>
  </si>
  <si>
    <t>2ce2b3dd-772c-414d-b622-baceb3b3c5cb</t>
  </si>
  <si>
    <t>B-33</t>
  </si>
  <si>
    <t>https://tarkov-market.com/item/zenit_b-33_dust_cover_for_ak-74</t>
  </si>
  <si>
    <t>https://escapefromtarkov.fandom.com/wiki/AK_Zenit_B-33_dust_cover</t>
  </si>
  <si>
    <t>5649af884bdc2d1b2b8b4589</t>
  </si>
  <si>
    <t>f1d4bebc-064a-4f2f-ace5-c469648c98f9</t>
  </si>
  <si>
    <t>SA-58 Extreme Duty dust cover</t>
  </si>
  <si>
    <t>SA58 ED</t>
  </si>
  <si>
    <t>https://tarkov-market.com/item/ds_arms_extreme_duty_dust_cover_for_sa58</t>
  </si>
  <si>
    <t>https://escapefromtarkov.fandom.com/wiki/SA-58_Extreme_Duty_dust_cover</t>
  </si>
  <si>
    <t>5b099bb25acfc400186331e8</t>
  </si>
  <si>
    <t>1d627e52-05d0-4116-92b0-9301a7b6307e</t>
  </si>
  <si>
    <t>RPK-16 dust cover</t>
  </si>
  <si>
    <t>https://tarkov-market.com/item/izhmash_regual_dust_cover_for_rpk-16</t>
  </si>
  <si>
    <t>https://escapefromtarkov.fandom.com/wiki/RPK-16_dust_cover</t>
  </si>
  <si>
    <t>5beec91a0db834001961942d</t>
  </si>
  <si>
    <t>a2ada548-21a0-40d8-ae28-4cf94d2cb9b7</t>
  </si>
  <si>
    <t>HK MP5SD 9x19 upper receiver</t>
  </si>
  <si>
    <t>MP5SD</t>
  </si>
  <si>
    <t>https://tarkov-market.com/item/hk_mp5sd_upper_receiver</t>
  </si>
  <si>
    <t>5926f2e086f7745aae644231</t>
  </si>
  <si>
    <t>6acaacfb-5834-4dc0-85b8-5a9710444cbc</t>
  </si>
  <si>
    <t>AKS-74UB dust cover</t>
  </si>
  <si>
    <t>https://tarkov-market.com/item/izhmash_aks-74ub_dust_cover</t>
  </si>
  <si>
    <t>https://escapefromtarkov.fandom.com/wiki/AKS-74UB_dust_cover</t>
  </si>
  <si>
    <t>5839a7742459773cf9693481</t>
  </si>
  <si>
    <t>2306b787-1250-42ab-81b9-56bc2ef91d78</t>
  </si>
  <si>
    <t>Glock 9x19 Viper Cut pistol slide</t>
  </si>
  <si>
    <t>G ViperCut</t>
  </si>
  <si>
    <t>https://tarkov-market.com/item/glock_9x19_viper_cut_slide</t>
  </si>
  <si>
    <t>https://escapefromtarkov.fandom.com/wiki/Glock_9x19_Viper_Cut_pistol_slide</t>
  </si>
  <si>
    <t>5a6f5f078dc32e00094b97dd</t>
  </si>
  <si>
    <t>6728807a-705f-44e8-bb6b-810306ea4ba6</t>
  </si>
  <si>
    <t>FN P90 5.7x28 upper receiver</t>
  </si>
  <si>
    <t>https://tarkov-market.com/item/fn_upper_receiver_for_p90</t>
  </si>
  <si>
    <t>5cc70102e4a949035e43ba74</t>
  </si>
  <si>
    <t>59803268-24ba-4f5c-97b0-f04d16bdb4c3</t>
  </si>
  <si>
    <t>Glock 9x19 Moto Cut pistol slide</t>
  </si>
  <si>
    <t>G MotoCut</t>
  </si>
  <si>
    <t>https://tarkov-market.com/item/glock_9x19_moto_cut_slide</t>
  </si>
  <si>
    <t>https://escapefromtarkov.fandom.com/wiki/Glock_9x19_Moto_Cut_pistol_slide</t>
  </si>
  <si>
    <t>5a9685b1a2750c0032157104</t>
  </si>
  <si>
    <t>51ebf51e-7c17-4bc6-9a95-68a2e9002961</t>
  </si>
  <si>
    <t>Glock 9x19 Alpha Wolf custom pistol slide</t>
  </si>
  <si>
    <t>G AW C</t>
  </si>
  <si>
    <t>https://tarkov-market.com/item/glock_alpha_wolf_custom_slide</t>
  </si>
  <si>
    <t>https://escapefromtarkov.fandom.com/wiki/Glock_9x19_Alpha_Wolf_custom_pistol_slide</t>
  </si>
  <si>
    <t>5a7033908dc32e000a311392</t>
  </si>
  <si>
    <t>d21dae3e-9bda-4027-99d0-a95bc047169e</t>
  </si>
  <si>
    <t>Glock Alpha Wolf pistol slide</t>
  </si>
  <si>
    <t>G AW</t>
  </si>
  <si>
    <t>https://tarkov-market.com/item/glock_alpha_wolf_slide</t>
  </si>
  <si>
    <t>https://escapefromtarkov.fandom.com/wiki/Glock_Alpha_Wolf_pistol_slide</t>
  </si>
  <si>
    <t>5a702d198dc32e000b452fc3</t>
  </si>
  <si>
    <t>c32f3a1f-1c3e-4c2a-b17e-f5c0d16d7284</t>
  </si>
  <si>
    <t>P226 Emperor Scorpion pistol slide</t>
  </si>
  <si>
    <t>https://tarkov-market.com/item/p226_sig_emperor_scorpion_pistol_slide</t>
  </si>
  <si>
    <t>https://escapefromtarkov.fandom.com/wiki/P226_Emperor_Scorpion_pistol_slide</t>
  </si>
  <si>
    <t>5c010a700db834001d23ef5d</t>
  </si>
  <si>
    <t>c58d16b2-ed39-49dd-85c7-830654498c00</t>
  </si>
  <si>
    <t>Bastion</t>
  </si>
  <si>
    <t>https://tarkov-market.com/item/akademia_bastion_dust_cover_for_Ð°Ðº</t>
  </si>
  <si>
    <t>https://escapefromtarkov.fandom.com/wiki/AK_AKademia_Bastion_dust_cover</t>
  </si>
  <si>
    <t>5d2c76ed48f03532f2136169</t>
  </si>
  <si>
    <t>6cd3066e-703f-4e85-a090-c2adafcdcbf1</t>
  </si>
  <si>
    <t>MPX GEN1 9x19 upper receiver</t>
  </si>
  <si>
    <t>MPX GEN1</t>
  </si>
  <si>
    <t>https://tarkov-market.com/item/upper_receiver_of_the_first_generation_sig_mpx</t>
  </si>
  <si>
    <t>5894a5b586f77426d2590767</t>
  </si>
  <si>
    <t>731d3c2e-fc95-4f41-9bc7-e6ad2e6f869e</t>
  </si>
  <si>
    <t>SVDS dust cover</t>
  </si>
  <si>
    <t>https://tarkov-market.com/item/izhmash_svds_dust_cover</t>
  </si>
  <si>
    <t>https://escapefromtarkov.fandom.com/wiki/SVDS_dust_cover</t>
  </si>
  <si>
    <t>5c471bd12e221602b4129c3a</t>
  </si>
  <si>
    <t>f69880e8-fb53-4212-9e28-2136cf43fdb2</t>
  </si>
  <si>
    <t>ADAR 2-15 5.56x45 upper receiver</t>
  </si>
  <si>
    <t>ADAR</t>
  </si>
  <si>
    <t>https://tarkov-market.com/item/upper_receiver_adar_2-15_5.56x45_for_2-15_assault_rifle</t>
  </si>
  <si>
    <t>https://escapefromtarkov.fandom.com/wiki/ADAR_2-15_5.56x45_upper_receiver</t>
  </si>
  <si>
    <t>5c0e2f26d174af02a9625114</t>
  </si>
  <si>
    <t>31cefd94-13c4-4f65-b835-c7b30081fc01</t>
  </si>
  <si>
    <t>FN P90 EFFEN 90 5.7x28 upper receiver</t>
  </si>
  <si>
    <t>EFFEN 90</t>
  </si>
  <si>
    <t>https://tarkov-market.com/item/fn_effen_90_upper_receiver_for_p90</t>
  </si>
  <si>
    <t>5cc700ede4a949033c734315</t>
  </si>
  <si>
    <t>3f74ae20-fa7d-4e03-ba54-08f66d7084ba</t>
  </si>
  <si>
    <t>M4A1 5.56x45 upper receiver</t>
  </si>
  <si>
    <t>https://tarkov-market.com/item/upper_receiver_colt_m4a1_5.56x45_for_m4a1_assault_rifle</t>
  </si>
  <si>
    <t>https://escapefromtarkov.fandom.com/wiki/M4A1_5.56x45_upper_receiver</t>
  </si>
  <si>
    <t>55d355e64bdc2d962f8b4569</t>
  </si>
  <si>
    <t>4806fc2a-070e-4bff-b5e0-de1213f589ef</t>
  </si>
  <si>
    <t>P226 Stainless Elite pistol slide</t>
  </si>
  <si>
    <t>https://tarkov-market.com/item/p226_sig_stainless_elite_pistol_slide</t>
  </si>
  <si>
    <t>https://escapefromtarkov.fandom.com/wiki/P226_Stainless_Elite_pistol_slide</t>
  </si>
  <si>
    <t>5c0009510db834001966907f</t>
  </si>
  <si>
    <t>884e24df-9ea1-4cd9-8356-22167dcc1121</t>
  </si>
  <si>
    <t>P226 Legion full size pistol slide</t>
  </si>
  <si>
    <t>P226 Legion</t>
  </si>
  <si>
    <t>https://tarkov-market.com/item/p226_sig_legion_full_size_pistol_slide</t>
  </si>
  <si>
    <t>https://escapefromtarkov.fandom.com/wiki/P226_Legion_full_size_pistol_slide</t>
  </si>
  <si>
    <t>5c0125fc0db834001a669aa3</t>
  </si>
  <si>
    <t>f552c495-80e1-45bc-ba56-5c43415cdbd1</t>
  </si>
  <si>
    <t>HK MP5 9x19 upper receiver</t>
  </si>
  <si>
    <t>https://tarkov-market.com/item/hk_mp5_upper_receiver</t>
  </si>
  <si>
    <t>5926c0df86f77462f647f764</t>
  </si>
  <si>
    <t>da160048-f512-482d-abee-96bf6386e9c0</t>
  </si>
  <si>
    <t>SVDS custom cut dust cover</t>
  </si>
  <si>
    <t>SVDS CDC</t>
  </si>
  <si>
    <t>https://tarkov-market.com/item/custom_svds_dust_cover</t>
  </si>
  <si>
    <t>5dfce88fe9dc277128008b2e</t>
  </si>
  <si>
    <t>bc6cd0d6-6507-4f5c-892b-179c633a5459</t>
  </si>
  <si>
    <t>SR-25 7.62x51 upper receiver</t>
  </si>
  <si>
    <t>https://tarkov-market.com/item/upper_receiver_kac_7.62x51_for_sr-25_rifle</t>
  </si>
  <si>
    <t>https://escapefromtarkov.fandom.com/wiki/SR-25_7.62x51_upper_receiver</t>
  </si>
  <si>
    <t>5df8e4080b92095fd441e594</t>
  </si>
  <si>
    <t>79e22bd3-e8bc-44d4-87d4-0bf2e1514de2</t>
  </si>
  <si>
    <t>P226R MK25 pistol slide</t>
  </si>
  <si>
    <t>P226 Slide</t>
  </si>
  <si>
    <t>https://tarkov-market.com/item/sig_sauer_p226r_9x19_pistol_slide</t>
  </si>
  <si>
    <t>https://escapefromtarkov.fandom.com/wiki/P226R_MK25_pistol_slide</t>
  </si>
  <si>
    <t>56d5a407d2720bb3418b456b</t>
  </si>
  <si>
    <t>c888e82c-fb04-47d8-9041-c84238fe36bc</t>
  </si>
  <si>
    <t>Glock 9x19 pistol slide</t>
  </si>
  <si>
    <t>Glock</t>
  </si>
  <si>
    <t>https://tarkov-market.com/item/glock_9x19_slide</t>
  </si>
  <si>
    <t>https://escapefromtarkov.fandom.com/wiki/Glock_9x19_pistol_slide</t>
  </si>
  <si>
    <t>5a6f5e048dc32e00094b97da</t>
  </si>
  <si>
    <t>3ea1f61d-7e19-466c-9d57-d4ec98871d47</t>
  </si>
  <si>
    <t>PP-19-01 "Vityaz-SN" dust cover</t>
  </si>
  <si>
    <t>Vityaz-SN</t>
  </si>
  <si>
    <t>https://tarkov-market.com/item/izhmash_vityaz-sn_receiver_cover</t>
  </si>
  <si>
    <t>59985a6c86f77414ec448d17</t>
  </si>
  <si>
    <t>37c479eb-90dc-49a5-b20c-1fda2808e186</t>
  </si>
  <si>
    <t>FN PS90 5.7x28 upper receiver</t>
  </si>
  <si>
    <t>PS90</t>
  </si>
  <si>
    <t>https://tarkov-market.com/item/fn_upper_receiver_for_ps90</t>
  </si>
  <si>
    <t>5cf7acfcd7f00c1084477cf2</t>
  </si>
  <si>
    <t>07878f83-934f-493f-8a2b-edaee7cd7e07</t>
  </si>
  <si>
    <t>VSS dust cover</t>
  </si>
  <si>
    <t>VSS</t>
  </si>
  <si>
    <t>https://tarkov-market.com/item/vss_vintorez_dust_cover</t>
  </si>
  <si>
    <t>578395402459774a256959b5</t>
  </si>
  <si>
    <t>d8a8728b-e3f2-403a-8a99-da229e81ffa7</t>
  </si>
  <si>
    <t>AS VAL dust cover</t>
  </si>
  <si>
    <t>https://tarkov-market.com/item/as_val_dust_cover</t>
  </si>
  <si>
    <t>https://escapefromtarkov.fandom.com/wiki/AS_VAL_dust_cover</t>
  </si>
  <si>
    <t>57c44f4f2459772d2c627113</t>
  </si>
  <si>
    <t>e7681975-271d-47db-aeb4-e237c8afd136</t>
  </si>
  <si>
    <t>FAL standard dust cover</t>
  </si>
  <si>
    <t>FAL</t>
  </si>
  <si>
    <t>https://tarkov-market.com/item/regular_dust_cover_for_fal</t>
  </si>
  <si>
    <t>5b7d6c105acfc40015109a5f</t>
  </si>
  <si>
    <t>5f6ab433-f2eb-4390-8daa-dfcca7b1488b</t>
  </si>
  <si>
    <t>AK-74M dust cover (6P34 0-1)</t>
  </si>
  <si>
    <t>6P34 0-1</t>
  </si>
  <si>
    <t>https://tarkov-market.com/item/izhmash_Ð°k-74m_dust_cover_(6p34_0-1)</t>
  </si>
  <si>
    <t>https://escapefromtarkov.fandom.com/wiki/AK-74M_dust_cover_(6P34_0-1)</t>
  </si>
  <si>
    <t>5ac50da15acfc4001718d287</t>
  </si>
  <si>
    <t>77ec4a3b-6e93-4642-b1c8-60a0ac0c8ac2</t>
  </si>
  <si>
    <t>Molot AKM-type dust cover</t>
  </si>
  <si>
    <t>https://tarkov-market.com/item/molot_akm_type_dust_cover</t>
  </si>
  <si>
    <t>59e6449086f7746c9f75e822</t>
  </si>
  <si>
    <t>dc2f0cb7-1192-4225-ae4e-6e452c148a2e</t>
  </si>
  <si>
    <t>AK-74 dust cover (6P20 0-1)</t>
  </si>
  <si>
    <t>6P1 0-1</t>
  </si>
  <si>
    <t>https://tarkov-market.com/item/izhmash_ak-74_dust_cover_(6p1_0-1)</t>
  </si>
  <si>
    <t>https://escapefromtarkov.fandom.com/wiki/AK-74_dust_cover_(6P20_0-1)</t>
  </si>
  <si>
    <t>5649af094bdc2df8348b4586</t>
  </si>
  <si>
    <t>df84b4da-2d08-4635-a375-cba707448cd7</t>
  </si>
  <si>
    <t>6P26 Sb.7</t>
  </si>
  <si>
    <t>https://tarkov-market.com/item/aks-74u_dust_cover_(6p26_sb.7)</t>
  </si>
  <si>
    <t>https://escapefromtarkov.fandom.com/wiki/AKS-74U_dust_cover_(6P26_Sb.7)</t>
  </si>
  <si>
    <t>57dc334d245977597164366f</t>
  </si>
  <si>
    <t>de5babe2-a60c-48ac-b0b3-4b105c7a0dd0</t>
  </si>
  <si>
    <t>AKM dust cover (6P1 0-1)</t>
  </si>
  <si>
    <t>https://tarkov-market.com/item/izhmash_akm_dust_cover_(6p1_0-1)</t>
  </si>
  <si>
    <t>https://escapefromtarkov.fandom.com/wiki/AKM_dust_cover_(6P1_0-1)</t>
  </si>
  <si>
    <t>59d6507c86f7741b846413a2</t>
  </si>
  <si>
    <t>9dee0f3b-df89-4e8e-adb1-b5b00b6591ff</t>
  </si>
  <si>
    <t>SOK-12 dust cover (Sb.0-2)</t>
  </si>
  <si>
    <t>Sb.0-2</t>
  </si>
  <si>
    <t>https://tarkov-market.com/item/izhmash_sok-12_sb.0-2_dust_cover</t>
  </si>
  <si>
    <t>https://escapefromtarkov.fandom.com/wiki/SOK-12_dust_cover_(Sb.0-2)</t>
  </si>
  <si>
    <t>57616c112459773cce774d66</t>
  </si>
  <si>
    <t>433a6de2-c266-4d2b-9968-c4588a62f0b8</t>
  </si>
  <si>
    <t>PP-19-01 "Vityaz" dust cover</t>
  </si>
  <si>
    <t>https://tarkov-market.com/item/izhmash_vityaz_receiver_cover</t>
  </si>
  <si>
    <t>59985a8086f77414ec448d1a</t>
  </si>
  <si>
    <t>f5fb7664-75d0-4dea-baba-57e9238e522a</t>
  </si>
  <si>
    <t>Glock 18C 9x19 pistol slide</t>
  </si>
  <si>
    <t>G18C</t>
  </si>
  <si>
    <t>https://tarkov-market.com/item/glock_18c_9x19_slide</t>
  </si>
  <si>
    <t>https://escapefromtarkov.fandom.com/wiki/Glock_18C_9x19_pistol_slide</t>
  </si>
  <si>
    <t>5b1faa0f5acfc40dc528aeb5</t>
  </si>
  <si>
    <t>f746625a-2d1f-4bd5-919b-f4c35a11525c</t>
  </si>
  <si>
    <t>FN Five-seveN MK2 pistol slide</t>
  </si>
  <si>
    <t>https://tarkov-market.com/item/five-seven_mk2_pistol_slide</t>
  </si>
  <si>
    <t>https://escapefromtarkov.fandom.com/wiki/FN_Five-seveN_MK2_pistol_slide</t>
  </si>
  <si>
    <t>5d3eb44aa4b93650d64e4979</t>
  </si>
  <si>
    <t>93bea875-9aa1-4bc9-9b71-a8d2d6ae98a4</t>
  </si>
  <si>
    <t>MPX 2x</t>
  </si>
  <si>
    <t>https://tarkov-market.com/item/sig_double_latch_charging_handle_for_mpx</t>
  </si>
  <si>
    <t>https://escapefromtarkov.fandom.com/wiki/MPX_double_latch_charging_handle</t>
  </si>
  <si>
    <t>58949edd86f77409483e16a9</t>
  </si>
  <si>
    <t>c5755128-e9ef-4fc6-a04d-2dd15f341983</t>
  </si>
  <si>
    <t>MP9 charging handle</t>
  </si>
  <si>
    <t>MP9 CH</t>
  </si>
  <si>
    <t>https://tarkov-market.com/item/b&amp;t_charging_handle_for_mp9</t>
  </si>
  <si>
    <t>https://escapefromtarkov.fandom.com/wiki/MP9_charging_handle</t>
  </si>
  <si>
    <t>5de922d4b11454561e39239f</t>
  </si>
  <si>
    <t>7acf1dde-47ed-45aa-9be2-054025de9137</t>
  </si>
  <si>
    <t>AR-15 Radian Weapons Raptor charging handle</t>
  </si>
  <si>
    <t>Raptor</t>
  </si>
  <si>
    <t>https://tarkov-market.com/item/raptor_charging_handle_for_ar-15</t>
  </si>
  <si>
    <t>https://escapefromtarkov.fandom.com/wiki/AR-15_Radian_Weapons_Raptor_charging_handle</t>
  </si>
  <si>
    <t>5b2240bf5acfc40dc528af69</t>
  </si>
  <si>
    <t>06d10507-681c-450a-9b13-2998c95a93ee</t>
  </si>
  <si>
    <t>FN P90 charging handle</t>
  </si>
  <si>
    <t>https://tarkov-market.com/item/fn_charge_handle_for_p90</t>
  </si>
  <si>
    <t>https://escapefromtarkov.fandom.com/wiki/FN_P90_charging_handle</t>
  </si>
  <si>
    <t>5cc6ea78e4a949000e1ea3c1</t>
  </si>
  <si>
    <t>31b57388-c6b8-4659-b729-99b10b3b2a1c</t>
  </si>
  <si>
    <t>KAC AR10</t>
  </si>
  <si>
    <t>https://tarkov-market.com/item/kac_charging_handle_for_sr-25</t>
  </si>
  <si>
    <t>5df8e053bb49d91fb446d6a6</t>
  </si>
  <si>
    <t>5732ab94-c736-4d45-92d5-fb77b09fbbac</t>
  </si>
  <si>
    <t>AR-15 Colt charging handle</t>
  </si>
  <si>
    <t>AR-15</t>
  </si>
  <si>
    <t>https://tarkov-market.com/item/colt_ar-15_charging_handle_for_ar-15</t>
  </si>
  <si>
    <t>https://escapefromtarkov.fandom.com/wiki/AR-15_Colt_charging_handle</t>
  </si>
  <si>
    <t>55d44fd14bdc2d962f8b456e</t>
  </si>
  <si>
    <t>ef789031-b460-445e-ad26-b3e615c28519</t>
  </si>
  <si>
    <t>HK MP5 cocking handle</t>
  </si>
  <si>
    <t>MP5 CH</t>
  </si>
  <si>
    <t>https://tarkov-market.com/item/mp5_cocking_handle</t>
  </si>
  <si>
    <t>5926c32286f774616e42de99</t>
  </si>
  <si>
    <t>07952632-7b9d-4d7c-8997-0557db7b84a9</t>
  </si>
  <si>
    <t>AR-15 Badger Ordnance Tactical Charging Handle Latch</t>
  </si>
  <si>
    <t>BOTL</t>
  </si>
  <si>
    <t>https://tarkov-market.com/item/badger_ordnance_tactical_charging_handle_latch</t>
  </si>
  <si>
    <t>https://escapefromtarkov.fandom.com/wiki/AR-15_Badger_Ordnance_Tactical_Charging_Handle_Latch</t>
  </si>
  <si>
    <t>56ea7165d2720b6e518b4583</t>
  </si>
  <si>
    <t>a48ba53f-3801-4628-8444-5b16f279aa17</t>
  </si>
  <si>
    <t>AR-10 KAC ambidextrous charging handle</t>
  </si>
  <si>
    <t>AR10 Ambi</t>
  </si>
  <si>
    <t>https://tarkov-market.com/item/kac_ambidextrous_charging_handle_for_ar-10</t>
  </si>
  <si>
    <t>5df8e085bb49d91fb446d6a8</t>
  </si>
  <si>
    <t>53c03e69-8aa2-4dcb-854c-65e39637a169</t>
  </si>
  <si>
    <t>HK Extended Latch charging handle</t>
  </si>
  <si>
    <t>Ext. Latch</t>
  </si>
  <si>
    <t>https://tarkov-market.com/item/hk_extended_latch_charging_handle</t>
  </si>
  <si>
    <t>https://escapefromtarkov.fandom.com/wiki/HK_Extended_Latch_charging_handle</t>
  </si>
  <si>
    <t>5bb20dbcd4351e44f824c04e</t>
  </si>
  <si>
    <t>f426e30a-d434-4726-bada-627b21b586b5</t>
  </si>
  <si>
    <t>AR-15 ADAR 2-15 charging handle</t>
  </si>
  <si>
    <t>https://tarkov-market.com/item/adar_2-15_charging_handle_for_ar-15</t>
  </si>
  <si>
    <t>5c0faf68d174af02a96260b8</t>
  </si>
  <si>
    <t>7425eff4-6258-49fc-b60a-8f53981aa3f8</t>
  </si>
  <si>
    <t>MPX Geissele SCH charging handle</t>
  </si>
  <si>
    <t>MPX SCH</t>
  </si>
  <si>
    <t>https://tarkov-market.com/item/geissele_sch_charging_handle_for_mpx</t>
  </si>
  <si>
    <t>https://escapefromtarkov.fandom.com/wiki/MPX_Geissele_SCH_charging_handle</t>
  </si>
  <si>
    <t>5c5db6b32e221600102611a0</t>
  </si>
  <si>
    <t>152bb14f-88f1-453b-a7da-4f0181fb8e5a</t>
  </si>
  <si>
    <t>FN P90 K&amp;M The Handler charging handle</t>
  </si>
  <si>
    <t>TheHandler</t>
  </si>
  <si>
    <t>https://tarkov-market.com/item/k&amp;m_the_handler_charge_handle_for_p90</t>
  </si>
  <si>
    <t>https://escapefromtarkov.fandom.com/wiki/FN_P90_K%26M_The_Handler_charging_handle</t>
  </si>
  <si>
    <t>5cc6ea85e4a949000e1ea3c3</t>
  </si>
  <si>
    <t>98fb9730-7add-4028-92d2-3ec013bafccf</t>
  </si>
  <si>
    <t>AK Zenit RP-1 charging handle</t>
  </si>
  <si>
    <t>RP-1</t>
  </si>
  <si>
    <t>https://tarkov-market.com/item/zenit_rp-1_charge_handle_for_ak</t>
  </si>
  <si>
    <t>https://escapefromtarkov.fandom.com/wiki/AK_Zenit_RP-1_charging_handle</t>
  </si>
  <si>
    <t>5648ac824bdc2ded0b8b457d</t>
  </si>
  <si>
    <t>3460f326-04c5-459c-9ae9-6d56574cde78</t>
  </si>
  <si>
    <t>MPX single latch charging handle</t>
  </si>
  <si>
    <t>MPX 1x</t>
  </si>
  <si>
    <t>https://tarkov-market.com/item/sig_single_latch_charging_handle_for_mpx</t>
  </si>
  <si>
    <t>https://escapefromtarkov.fandom.com/wiki/MPX_single_latch_charging_handle</t>
  </si>
  <si>
    <t>58949fac86f77409483e16aa</t>
  </si>
  <si>
    <t>2927a5d3-443d-4eea-b33c-b420dda360f0</t>
  </si>
  <si>
    <t>HK MP5K cocking handle</t>
  </si>
  <si>
    <t>MP5K CH</t>
  </si>
  <si>
    <t>https://tarkov-market.com/item/mp5_kurz_cocking_handle</t>
  </si>
  <si>
    <t>5d2f2d5748f03572ec0c0139</t>
  </si>
  <si>
    <t>2405683d-8d02-4279-a0d5-c0c1f2c07e65</t>
  </si>
  <si>
    <t>SVDS gas tube</t>
  </si>
  <si>
    <t>SVDS gas</t>
  </si>
  <si>
    <t>https://tarkov-market.com/item/svds_gas_tube</t>
  </si>
  <si>
    <t>https://escapefromtarkov.fandom.com/wiki/SVDS_gas_tube</t>
  </si>
  <si>
    <t>5c471c842e221615214259b5</t>
  </si>
  <si>
    <t>65dc30c9-88e7-4865-b3bb-ebfe73752251</t>
  </si>
  <si>
    <t>Molot AKM-type gas tube</t>
  </si>
  <si>
    <t>Molot gas</t>
  </si>
  <si>
    <t>https://tarkov-market.com/item/molot_akm_type_gas_tube</t>
  </si>
  <si>
    <t>59e649f986f77411d949b246</t>
  </si>
  <si>
    <t>4d1e69bb-d950-41c3-9ca9-3c3c11463ef5</t>
  </si>
  <si>
    <t>JP Enterprises Gas System-5B</t>
  </si>
  <si>
    <t>GS-5B</t>
  </si>
  <si>
    <t>https://tarkov-market.com/item/jp_enterprises_gas_system-5b</t>
  </si>
  <si>
    <t>https://escapefromtarkov.fandom.com/wiki/JP_Enterprises_Gas_System-5B</t>
  </si>
  <si>
    <t>5d00ec68d7ad1a04a067e5be</t>
  </si>
  <si>
    <t>825a9f98-fa2c-462b-ac67-b4143d835c47</t>
  </si>
  <si>
    <t>TROY FLR</t>
  </si>
  <si>
    <t>https://tarkov-market.com/item/handguard_with_a_gas_block_combo_by_troy_industries_for_ak</t>
  </si>
  <si>
    <t>5b237e425acfc4771e1be0b6</t>
  </si>
  <si>
    <t>5b7373f3-9070-4668-afd4-c0ed04e71852</t>
  </si>
  <si>
    <t>AK Vezhlivyy Strelok VS-24 + VS-33c handguard &amp; gas tube combo</t>
  </si>
  <si>
    <t>VS Combo</t>
  </si>
  <si>
    <t>https://tarkov-market.com/item/vs-24_handguard_with_a_vs-33c_gas_block_combo_for_ak</t>
  </si>
  <si>
    <t>5cf656f2d7f00c06585fb6eb</t>
  </si>
  <si>
    <t>27ab6faf-b266-4079-b6a1-1b9ebb84050c</t>
  </si>
  <si>
    <t>JP Enterprises Gas System-6</t>
  </si>
  <si>
    <t>GS-6</t>
  </si>
  <si>
    <t>https://tarkov-market.com/item/jp_enterprises_gas_system-6</t>
  </si>
  <si>
    <t>https://escapefromtarkov.gamepedia.com/JP_Enterprises_Gas_System-6</t>
  </si>
  <si>
    <t>5a34fbadc4a28200741e230a</t>
  </si>
  <si>
    <t>b96cbb61-f501-4ccd-816a-9108b7d0ff6d</t>
  </si>
  <si>
    <t>AR-10 KAC Low Profile Gas Block</t>
  </si>
  <si>
    <t>KAC</t>
  </si>
  <si>
    <t>https://tarkov-market.com/item/kac_low_profile_gas_block</t>
  </si>
  <si>
    <t>5dfa3d45dfc58d14537c20b0</t>
  </si>
  <si>
    <t>440ab8b3-a664-442e-96b3-c76e9263f7d0</t>
  </si>
  <si>
    <t>AK Kiba Arms VDM CS gas tube</t>
  </si>
  <si>
    <t>VDM CS</t>
  </si>
  <si>
    <t>https://tarkov-market.com/item/kiba_arms_vdm_cs_gas_tube</t>
  </si>
  <si>
    <t>https://escapefromtarkov.fandom.com/wiki/AK_Kiba_Arms_VDM_CS_gas_tube</t>
  </si>
  <si>
    <t>5a01ad4786f77450561fda02</t>
  </si>
  <si>
    <t>b4dc819a-4ee5-434d-a988-9bace67fd81e</t>
  </si>
  <si>
    <t>AR-15 Windham Weaponry Rail Gas Block</t>
  </si>
  <si>
    <t>RGBlock</t>
  </si>
  <si>
    <t>https://tarkov-market.com/item/windham_weaponry_rail_gas_block</t>
  </si>
  <si>
    <t>https://escapefromtarkov.fandom.com/wiki/AR-15_Windham_Weaponry_Rail_Gas_Block</t>
  </si>
  <si>
    <t>56ea8d2fd2720b7c698b4570</t>
  </si>
  <si>
    <t>019782dd-fa55-4124-b858-3dd0a32f7b16</t>
  </si>
  <si>
    <t>Daniel Defense MK12 Low Profile Gas Block</t>
  </si>
  <si>
    <t>MK12</t>
  </si>
  <si>
    <t>https://tarkov-market.com/item/mk12_low_profile_gas_block</t>
  </si>
  <si>
    <t>https://escapefromtarkov.fandom.com/wiki/Daniel_Defense_MK12_Low_Profile_Gas_Block</t>
  </si>
  <si>
    <t>56eabcd4d2720b66698b4574</t>
  </si>
  <si>
    <t>e52633c3-2dab-4b12-a379-feb3c38532a4</t>
  </si>
  <si>
    <t>PP-19-01 "Vityaz" gas tube</t>
  </si>
  <si>
    <t>19-01 gas</t>
  </si>
  <si>
    <t>https://tarkov-market.com/item/pp-19-01_gas_tube</t>
  </si>
  <si>
    <t>59ccd11386f77428f24a488f</t>
  </si>
  <si>
    <t>a48fcc26-dc94-4568-9d7c-e490e44ef3d8</t>
  </si>
  <si>
    <t>AKS-74U gas tube (6P26 Sb.1-2)</t>
  </si>
  <si>
    <t>6P26 Sb.1-2</t>
  </si>
  <si>
    <t>https://tarkov-market.com/item/aks-74u_gas_tube</t>
  </si>
  <si>
    <t>59d36a0086f7747e673f3946</t>
  </si>
  <si>
    <t>8c10cc15-22a5-4556-9987-604836f90191</t>
  </si>
  <si>
    <t>HK 416A5 low profile gas block</t>
  </si>
  <si>
    <t>https://tarkov-market.com/item/hk_416a5_regular_low_profile_gas_block</t>
  </si>
  <si>
    <t>https://escapefromtarkov.fandom.com/wiki/HK_416A5_low_profile_gas_block</t>
  </si>
  <si>
    <t>5bb20dcad4351e3bac1212da</t>
  </si>
  <si>
    <t>74301234-da13-49be-881c-b93cfa07abf4</t>
  </si>
  <si>
    <t>AKM gas tube (6P1 Sb.1-2)</t>
  </si>
  <si>
    <t>6P1 Sb.1-2</t>
  </si>
  <si>
    <t>https://tarkov-market.com/item/akm_(6p1_sb.1-2)_gas_tube</t>
  </si>
  <si>
    <t>https://escapefromtarkov.fandom.com/wiki/AKM_gas_tube_(6P1_Sb.1-2)</t>
  </si>
  <si>
    <t>59d64ec286f774171d1e0a42</t>
  </si>
  <si>
    <t>01f4588c-4440-46ce-8f66-ed88c85e272e</t>
  </si>
  <si>
    <t>AK-74 gas tube (6P20 Sb.1-2)</t>
  </si>
  <si>
    <t>6P20 Sb.1-2</t>
  </si>
  <si>
    <t>https://tarkov-market.com/item/ak-74_gas_tube</t>
  </si>
  <si>
    <t>59c6633186f7740cf0493bb9</t>
  </si>
  <si>
    <t>06d527cc-c5e7-4435-ae46-f73ed4dc6220</t>
  </si>
  <si>
    <t>M4A1 front sight</t>
  </si>
  <si>
    <t>M4 FS</t>
  </si>
  <si>
    <t>https://tarkov-market.com/item/colt_m4_front_sight</t>
  </si>
  <si>
    <t>https://escapefromtarkov.fandom.com/wiki/M4A1_front_sight</t>
  </si>
  <si>
    <t>5ae30e795acfc408fb139a0b</t>
  </si>
  <si>
    <t>a9d6ea5c-53b8-4f01-836d-b0b125891990</t>
  </si>
  <si>
    <t>VPO-101 "Vepr-Hunter" gas tube</t>
  </si>
  <si>
    <t>101 gas</t>
  </si>
  <si>
    <t>https://tarkov-market.com/item/vpo-101_gas_tube</t>
  </si>
  <si>
    <t>5c5039be2e221602b177c9ff</t>
  </si>
  <si>
    <t>e16f4c3f-5f35-466e-b181-a0b6585e6bb5</t>
  </si>
  <si>
    <t>AK UltiMAK M1-B gas tube &amp; handguard</t>
  </si>
  <si>
    <t>M1-B</t>
  </si>
  <si>
    <t>https://tarkov-market.com/item/ultimak_m1-b_gas_tube_for_ak</t>
  </si>
  <si>
    <t>https://escapefromtarkov.fandom.com/wiki/AK_UltiMAK_M1-B_gas_tube_%26_handguard</t>
  </si>
  <si>
    <t>59ccfdba86f7747f2109a587</t>
  </si>
  <si>
    <t>53d010e4-adb9-4360-8eca-90ab415baafc</t>
  </si>
  <si>
    <t>KAC QDC 7.62x51 flash suppressor kit</t>
  </si>
  <si>
    <t>KAC QDC</t>
  </si>
  <si>
    <t>https://tarkov-market.com/item/kac_qdc_flash_supressor_kit_7.62x51_flash_hider</t>
  </si>
  <si>
    <t>https://escapefromtarkov.fandom.com/wiki/KAC_QDC_7.62x51_flash_suppressor_kit</t>
  </si>
  <si>
    <t>5dfa3cd1b33c0951220c079b</t>
  </si>
  <si>
    <t>ac361670-c348-4ddf-b18f-fcbc6453e80a</t>
  </si>
  <si>
    <t>AR-15 SAI JailBrake 5.56x45 muzzle device</t>
  </si>
  <si>
    <t>JailBrake</t>
  </si>
  <si>
    <t>https://tarkov-market.com/item/sai_jail_break_5.56x45_for_ar-15</t>
  </si>
  <si>
    <t>https://escapefromtarkov.fandom.com/wiki/AR-15_SAI_JailBrake_5.56x45_muzzle_device</t>
  </si>
  <si>
    <t>5c78f2882e22165df16b832e</t>
  </si>
  <si>
    <t>5b10b1a1-9a11-4fe3-8d3d-bae251d80e99</t>
  </si>
  <si>
    <t>AR-10 Precision Armanent M11 Severe-Duty 7.62x51 muzzle brake</t>
  </si>
  <si>
    <t>M11</t>
  </si>
  <si>
    <t>https://tarkov-market.com/item/muzzlebrake_precision_armament_m-11_7.62x51_for_ar-10</t>
  </si>
  <si>
    <t>5cdd7693d7f00c0010373aa5</t>
  </si>
  <si>
    <t>dc3faf33-b865-49d7-92f9-fd38b78e4374</t>
  </si>
  <si>
    <t>AR-10 Fortis RED Brake 7.62x51 muzzle brake</t>
  </si>
  <si>
    <t>RED 762</t>
  </si>
  <si>
    <t>https://tarkov-market.com/item/fortis_red_brake_7.62x51_muzzle_brake_for_ar-10</t>
  </si>
  <si>
    <t>https://escapefromtarkov.fandom.com/wiki/AR-10_Fortis_RED_Brake_7.62x51_muzzle_brake</t>
  </si>
  <si>
    <t>5d026791d7ad1a04a067ea63</t>
  </si>
  <si>
    <t>0606dfbb-2bce-44d3-bd54-9dd402f72ea9</t>
  </si>
  <si>
    <t>Desert Tech 7.62x51 flash hider</t>
  </si>
  <si>
    <t>MDR 762</t>
  </si>
  <si>
    <t>https://tarkov-market.com/item/desert_tech_.308_flashhider</t>
  </si>
  <si>
    <t>5dcbe965e4ed22586443a79d</t>
  </si>
  <si>
    <t>f76a7b26-ac87-42c4-b353-f199a78cb44a</t>
  </si>
  <si>
    <t>AR-10 Keeno Arms SHREWD 7.62x51 muzzle brake</t>
  </si>
  <si>
    <t>SHREWD 762</t>
  </si>
  <si>
    <t>https://tarkov-market.com/item/muzzlebrake_keeno_arms_shrewd_7.62x51_for_ar-10</t>
  </si>
  <si>
    <t>https://escapefromtarkov.fandom.com/wiki/AR-10_Keeno_Arms_SHREWD_7.62x51_muzzle_brake</t>
  </si>
  <si>
    <t>5cdd7685d7f00c000f260ed2</t>
  </si>
  <si>
    <t>822f7a34-439d-4a03-bcd6-c116d95e02cd</t>
  </si>
  <si>
    <t>AK 7.62x39 Lantac Dragon muzzle brake-compensator</t>
  </si>
  <si>
    <t>DGNAK47B</t>
  </si>
  <si>
    <t>https://tarkov-market.com/item/lantac_drakon_7.62x39_muzzlebrake_&amp;_compensator_for_ak</t>
  </si>
  <si>
    <t>5c878ebb2e2216001219d48a</t>
  </si>
  <si>
    <t>4aef2870-e020-4948-b3ad-38c29a72a3f0</t>
  </si>
  <si>
    <t>M14 JP Enterprises 7.62x51 tactical muzzle brake-compensator</t>
  </si>
  <si>
    <t>M14 JP</t>
  </si>
  <si>
    <t>https://tarkov-market.com/item/jp_enterprises_tactical_compensator_7.62x51_muzzlebrake_&amp;_compensator_for_m14</t>
  </si>
  <si>
    <t>5addbb825acfc408fb139400</t>
  </si>
  <si>
    <t>0a4b100d-e83d-456f-b890-5746171ad022</t>
  </si>
  <si>
    <t>Mosin Rifle Witt Machine muzzle brake</t>
  </si>
  <si>
    <t>Mosin WM</t>
  </si>
  <si>
    <t>https://tarkov-market.com/item/witt_machine_muzzlebrake_for_mosin_rifle</t>
  </si>
  <si>
    <t>5bc5a35cd4351e450201232f</t>
  </si>
  <si>
    <t>65f6152d-d19a-48e7-adf5-0b80c15aaa3e</t>
  </si>
  <si>
    <t>Lantac Dragon 7.62x51 muzzle brake-compensator</t>
  </si>
  <si>
    <t>DGN762B</t>
  </si>
  <si>
    <t>https://tarkov-market.com/item/lantac_dragon_7.62x51_muzzlebrake</t>
  </si>
  <si>
    <t>5c878e9d2e2216000f201903</t>
  </si>
  <si>
    <t>1a527d94-973e-46a3-94b8-b1cf54bc98d1</t>
  </si>
  <si>
    <t>AR-15 Bulletec ST-6012 5.56x45 muzzle brake</t>
  </si>
  <si>
    <t>ST6012 556</t>
  </si>
  <si>
    <t>https://tarkov-market.com/item/bulletec_st-6012_5.56x45_flashhider_for_ar-15</t>
  </si>
  <si>
    <t>https://escapefromtarkov.fandom.com/wiki/AR-15_Bulletec_ST-6012_5.56x45_muzzle_brake</t>
  </si>
  <si>
    <t>5cf6937cd7f00c056c53fb39</t>
  </si>
  <si>
    <t>7718d75f-7ef2-4ba4-8400-63dc81d94ffe</t>
  </si>
  <si>
    <t>PP-19-01 "Vityaz" 9x19 muzzle brake-compensator</t>
  </si>
  <si>
    <t>https://tarkov-market.com/item/izhmash_9x19_pp-19-01_muzzle_brake_compensator</t>
  </si>
  <si>
    <t>5998597786f77414ea6da093</t>
  </si>
  <si>
    <t>3e9440fc-027f-4b92-a374-a4ca0413bffa</t>
  </si>
  <si>
    <t>Daniel Defense WAVE 7.62x51 muzzle brake</t>
  </si>
  <si>
    <t>WAVE 762</t>
  </si>
  <si>
    <t>https://tarkov-market.com/item/daniel_defence_wave_muzzle_brake_7.62x51</t>
  </si>
  <si>
    <t>https://escapefromtarkov.fandom.com/wiki/Daniel_Defense_WAVE_7.62x51_muzzle_brake</t>
  </si>
  <si>
    <t>5d1f819086f7744b355c219b</t>
  </si>
  <si>
    <t>9be73444-3408-4ddb-ad7e-53fbd0d2fb11</t>
  </si>
  <si>
    <t>Lantac BMD 7.62x51 Blast Mitigation Device</t>
  </si>
  <si>
    <t>BMD 762</t>
  </si>
  <si>
    <t>https://tarkov-market.com/item/lantac_blast_mitigation_device_7.62x51</t>
  </si>
  <si>
    <t>https://escapefromtarkov.fandom.com/wiki/Lantac_BMD_7.62x51_Blast_Mitigation_Device</t>
  </si>
  <si>
    <t>5cf78720d7f00c06595bc93e</t>
  </si>
  <si>
    <t>eb45661a-0c34-42d6-bf24-e3205a05f95a</t>
  </si>
  <si>
    <t>Antidote</t>
  </si>
  <si>
    <t>https://tarkov-market.com/item/venom_antidote_muzzlebrake_&amp;_compensator_for_ak</t>
  </si>
  <si>
    <t>5c7951452e221644f31bfd5c</t>
  </si>
  <si>
    <t>2dfa84d4-8c96-4672-a0a4-00c043fe259e</t>
  </si>
  <si>
    <t>AR-10 Odin Works ATLAS-7 7.62x51 muzzle brake</t>
  </si>
  <si>
    <t>ATLAS 762</t>
  </si>
  <si>
    <t>https://tarkov-market.com/item/muzzlebrake_odin_works_atlas-7_7.62x51_for_ar-10</t>
  </si>
  <si>
    <t>5bbdb8bdd4351e4502011460</t>
  </si>
  <si>
    <t>446f0b88-730e-4fbb-bb89-90398f89a9fa</t>
  </si>
  <si>
    <t>AR-15 Nordic Components Corvette 5.56x45 compensator</t>
  </si>
  <si>
    <t>Vette 556</t>
  </si>
  <si>
    <t>https://tarkov-market.com/item/nordic_corvette_5.56x45_compensator_for_ar-15</t>
  </si>
  <si>
    <t>https://escapefromtarkov.fandom.com/wiki/AR-15_Nordic_Components_Corvette_5.56x45_compensator</t>
  </si>
  <si>
    <t>5d02676dd7ad1a049e54f6dc</t>
  </si>
  <si>
    <t>9ff18198-c63a-4e3d-9138-2a82a4c2d2ac</t>
  </si>
  <si>
    <t>Glock 9x19 Strike Industries G4 SlideComp compensator</t>
  </si>
  <si>
    <t>G G4</t>
  </si>
  <si>
    <t>https://tarkov-market.com/item/strike_industries_g4_slide_compensator_9x19</t>
  </si>
  <si>
    <t>5a7b32a2e899ef00135e345a</t>
  </si>
  <si>
    <t>5f576b17-72f1-4221-847e-81fd0687aa1c</t>
  </si>
  <si>
    <t>Vendetta Precision VP-09 Interceptor 5.56x45 muzzle brake</t>
  </si>
  <si>
    <t>VP-09 556</t>
  </si>
  <si>
    <t>https://tarkov-market.com/item/muzzle_brake_vendetta_precision_vp-09_5.56x45</t>
  </si>
  <si>
    <t>5a7c147ce899ef00150bd8b8</t>
  </si>
  <si>
    <t>6952e76d-4b6f-480a-814e-856638683c91</t>
  </si>
  <si>
    <t>PWS CQB 74 5.45x39 muzzle brake</t>
  </si>
  <si>
    <t>PWS CQB 74</t>
  </si>
  <si>
    <t>https://tarkov-market.com/item/pws_cqb_74_5.45x39_muzzle_brake</t>
  </si>
  <si>
    <t>https://escapefromtarkov.fandom.com/wiki/PWS_CQB_74_5.45x39_muzzle_brake</t>
  </si>
  <si>
    <t>5943eeeb86f77412d6384f6b</t>
  </si>
  <si>
    <t>2dd5fbaa-2cda-4e66-9e0b-b6e1ab6e0b1c</t>
  </si>
  <si>
    <t>PWS CQB 5.56x45 muzzle brake</t>
  </si>
  <si>
    <t>PWS CQB</t>
  </si>
  <si>
    <t>https://tarkov-market.com/item/pws_cqb_5.56_x_45_muzzle_brake</t>
  </si>
  <si>
    <t>https://escapefromtarkov.fandom.com/wiki/PWS_CQB_5.56x45_muzzle_brake</t>
  </si>
  <si>
    <t>5943ee5a86f77413872d25ec</t>
  </si>
  <si>
    <t>51dc888d-44d7-47b8-adac-413f67cb0dcd</t>
  </si>
  <si>
    <t>G CC 4P</t>
  </si>
  <si>
    <t>https://tarkov-market.com/item/carver_custom_4_port_9x19_muzzle_brake</t>
  </si>
  <si>
    <t>5a7ad0c451dfba0013379712</t>
  </si>
  <si>
    <t>62423944-b3de-49de-b332-767c8e0d05fb</t>
  </si>
  <si>
    <t>Thunder Beast Arms 30CB 7.62x51 muzzle brake</t>
  </si>
  <si>
    <t>30CB</t>
  </si>
  <si>
    <t>https://tarkov-market.com/item/thunder_beast_30cb_muzzle_brake_7.62x51</t>
  </si>
  <si>
    <t>https://escapefromtarkov.fandom.com/wiki/Thunder_Beast_Arms_30CB_7.62x51_muzzle_brake</t>
  </si>
  <si>
    <t>5d443f8fa4b93678dd4a01aa</t>
  </si>
  <si>
    <t>69b7ecce-ffc7-4751-a73c-5081708fa813</t>
  </si>
  <si>
    <t>AR-10 Nordic Components Corvette 7.62x51 muzzle brake</t>
  </si>
  <si>
    <t>Vette 762</t>
  </si>
  <si>
    <t>https://tarkov-market.com/item/nordic_corvette_7.62x51_muzzle_brake_for_ar-10</t>
  </si>
  <si>
    <t>https://escapefromtarkov.fandom.com/wiki/AR-10_Nordic_Components_Corvette_7.62x51_muzzle_brake</t>
  </si>
  <si>
    <t>5d02677ad7ad1a04a15c0f95</t>
  </si>
  <si>
    <t>4a22665a-da68-4e5e-8c8c-b3bbdffd343f</t>
  </si>
  <si>
    <t>HK MP5 Noveske-style muzzle brake-compensator</t>
  </si>
  <si>
    <t>MP5 Noveske</t>
  </si>
  <si>
    <t>https://tarkov-market.com/item/hk_noveske_style_muzzlebrake_&amp;_compensator_for_mp-5</t>
  </si>
  <si>
    <t>5c07c5ed0db834001b73571c</t>
  </si>
  <si>
    <t>5b8a7883-2f59-4ee7-9697-059f3885ba8b</t>
  </si>
  <si>
    <t>G DD FH</t>
  </si>
  <si>
    <t>https://tarkov-market.com/item/double_diamond_flash_hider</t>
  </si>
  <si>
    <t>https://escapefromtarkov.fandom.com/wiki/Glock_Double_Diamond_flash_hider</t>
  </si>
  <si>
    <t>5a70366c8dc32e001207fb06</t>
  </si>
  <si>
    <t>a26ab3d3-47bf-4636-b360-667513078e1d</t>
  </si>
  <si>
    <t>Tromix Monster Claw 12ga muzzle brake</t>
  </si>
  <si>
    <t>MClaw</t>
  </si>
  <si>
    <t>https://tarkov-market.com/item/tromix_monster_claw_12ga_muzzle_brake</t>
  </si>
  <si>
    <t>https://escapefromtarkov.gamepedia.com/Tromix_Monster_Claw_12ga_muzzle_brake</t>
  </si>
  <si>
    <t>59fb137a86f7740adb646af1</t>
  </si>
  <si>
    <t>0c76bf19-501c-4cd9-af04-63c19fb3fc93</t>
  </si>
  <si>
    <t>GoodIron</t>
  </si>
  <si>
    <t>https://tarkov-market.com/item/good_iron_7.62x51_muzzlebrake_&amp;_compensator_for_m14</t>
  </si>
  <si>
    <t>5addbb945acfc4001a5fc44e</t>
  </si>
  <si>
    <t>57236002-feff-4071-a979-5a4291cb0ec2</t>
  </si>
  <si>
    <t>SV-98 7.62x54R SRVV mk.2.0 muzzle brake-compensator</t>
  </si>
  <si>
    <t>SRVV SV98</t>
  </si>
  <si>
    <t>https://tarkov-market.com/item/srvv_mk.2.0_compensator_7.62x54_for_sv-98</t>
  </si>
  <si>
    <t>5c4ee3d62e2216152006f302</t>
  </si>
  <si>
    <t>028f2f81-515c-4d85-880b-16243d2fa09f</t>
  </si>
  <si>
    <t>Yankee Hill Annihilator multi-caliber flash hider</t>
  </si>
  <si>
    <t>Annihilator</t>
  </si>
  <si>
    <t>https://tarkov-market.com/item/annihilator_7.62x39,_5.56x45_and_9mm_flash_hider_for_ar-15</t>
  </si>
  <si>
    <t>5b3a16655acfc40016387a2a</t>
  </si>
  <si>
    <t>c82aae4e-3884-4379-a152-74a2f752384e</t>
  </si>
  <si>
    <t>Mosin Rifle Texas Precision Products muzzle brake</t>
  </si>
  <si>
    <t>Mosin TPP</t>
  </si>
  <si>
    <t>https://tarkov-market.com/item/texas_precision_products_muzzlebrake_for_mosin_rifle</t>
  </si>
  <si>
    <t>5bc5a351d4351e003477a414</t>
  </si>
  <si>
    <t>f37ded0f-dbff-4b02-8970-2e5f121828c5</t>
  </si>
  <si>
    <t>AR-10 2A Armanent X3 7.62x51 compensator</t>
  </si>
  <si>
    <t>X3 762</t>
  </si>
  <si>
    <t>https://tarkov-market.com/item/compensator_2a_x3_7.62x51_for_ar-10</t>
  </si>
  <si>
    <t>https://escapefromtarkov.fandom.com/wiki/AR-10_2A_Armanent_X3_7.62x51_compensator</t>
  </si>
  <si>
    <t>5b7d693d5acfc43bca706a3d</t>
  </si>
  <si>
    <t>1f4cddc0-1840-4e03-a24f-7d39f7720090</t>
  </si>
  <si>
    <t>Daniel Defense WAVE 5.56x45 muzzle brake</t>
  </si>
  <si>
    <t>WAVE 556</t>
  </si>
  <si>
    <t>https://tarkov-market.com/item/daniel_defense_wave_muzzle_brake_5.56x45</t>
  </si>
  <si>
    <t>https://escapefromtarkov.fandom.com/wiki/Daniel_Defense_WAVE_5.56x45_muzzle_brake</t>
  </si>
  <si>
    <t>5cff9e5ed7ad1a09407397d4</t>
  </si>
  <si>
    <t>aa0943dd-f709-4b96-bc9f-3a1419bd0042</t>
  </si>
  <si>
    <t>TACCOM Carbine Brake multi-caliber</t>
  </si>
  <si>
    <t>TACCOM</t>
  </si>
  <si>
    <t>https://tarkov-market.com/item/carbine_brake_for_sig_mpx_by_taccom</t>
  </si>
  <si>
    <t>5cf6935bd7f00c06585fb791</t>
  </si>
  <si>
    <t>b0326423-69b5-411a-91c7-bec9d39f37e0</t>
  </si>
  <si>
    <t>AR-15 SureFire SF3P 5.56x45 Flash hider</t>
  </si>
  <si>
    <t>SF3P-556</t>
  </si>
  <si>
    <t>https://tarkov-market.com/item/surefire_sf3p_5.56x45_flashhider_for_ar-15</t>
  </si>
  <si>
    <t>5c7fb51d2e2216001219ce11</t>
  </si>
  <si>
    <t>ce0fb84c-1e65-4ad6-9faa-f4a9df5beb47</t>
  </si>
  <si>
    <t>QDC 556</t>
  </si>
  <si>
    <t>https://tarkov-market.com/item/kac_qd_compensator_5.56x45</t>
  </si>
  <si>
    <t>https://escapefromtarkov.fandom.com/wiki/KAC_QDC_5.56x45_flash_suppressor_kit</t>
  </si>
  <si>
    <t>56ea8180d2720bf2698b456a</t>
  </si>
  <si>
    <t>2aa70677-c4f3-4810-9fa7-e53703bee54c</t>
  </si>
  <si>
    <t>SA-58 7.62x51 3-Prong Trident flash hider</t>
  </si>
  <si>
    <t>SA58 3-pr.</t>
  </si>
  <si>
    <t>https://tarkov-market.com/item/ds_arms_3_prong_trident_7.62x51_flashhider_for_sa-58</t>
  </si>
  <si>
    <t>5b099b7d5acfc400186331e4</t>
  </si>
  <si>
    <t>48b8639f-8095-4b15-a35c-590b2abb2c31</t>
  </si>
  <si>
    <t>AK-105 5.45x39 muzzle brake-compensator (6P44 0-20)</t>
  </si>
  <si>
    <t>6P44 0-20</t>
  </si>
  <si>
    <t>https://tarkov-market.com/item/izhmash_5.45x39_Ð°k-105_muzzlebrake_&amp;_compensator_(6p44_0-20)</t>
  </si>
  <si>
    <t>5ac72e945acfc43f3b691116</t>
  </si>
  <si>
    <t>b731be1c-5114-42e2-913b-78c6e0e1b1f5</t>
  </si>
  <si>
    <t>AK-102 5.56x45 muzzle brake-compensator (6P44 0-20)</t>
  </si>
  <si>
    <t>https://tarkov-market.com/item/izhmash_5.56x45_Ð°k-102_muzzlebrake_&amp;_compensator_(6p44_0-20)</t>
  </si>
  <si>
    <t>5ac72e725acfc400180ae701</t>
  </si>
  <si>
    <t>a7780a37-f0d8-4c85-a494-05fde32614fe</t>
  </si>
  <si>
    <t>Thunder Beast Arms 223CB 5.56x45 muzzle brake</t>
  </si>
  <si>
    <t>223CB</t>
  </si>
  <si>
    <t>https://tarkov-market.com/item/thunder_beast_223cb_muzzle_brake_5.56x45</t>
  </si>
  <si>
    <t>https://escapefromtarkov.fandom.com/wiki/Thunder_Beast_Arms_223CB_5.56x45_muzzle_brake</t>
  </si>
  <si>
    <t>5d440625a4b9361eec4ae6c5</t>
  </si>
  <si>
    <t>a0ba54e2-a533-42b8-8ccd-83ec74fb30c0</t>
  </si>
  <si>
    <t>Claymore</t>
  </si>
  <si>
    <t>https://tarkov-market.com/item/troy_claymore_5.56x45_muzzle_brakefor_ar-15</t>
  </si>
  <si>
    <t>https://escapefromtarkov.fandom.com/wiki/AR-15_TROY_Claymore_5.56x45_muzzle_brake</t>
  </si>
  <si>
    <t>5cc9b815d7f00c000e2579d6</t>
  </si>
  <si>
    <t>28075839-f375-47ae-a39e-6456d78d7f69</t>
  </si>
  <si>
    <t>AK-104 7.62x39 muzzle brake-compensator (6P46 0-20)</t>
  </si>
  <si>
    <t>6P46 0-20</t>
  </si>
  <si>
    <t>https://tarkov-market.com/item/izhmash_7.62x39_Ð°k-104_muzzlebrake_&amp;_compensator_(6p46_0-20)</t>
  </si>
  <si>
    <t>5ac72e895acfc43b321d4bd5</t>
  </si>
  <si>
    <t>f96ca75c-1fc2-4550-b061-f0e1785438a6</t>
  </si>
  <si>
    <t>51T 556</t>
  </si>
  <si>
    <t>https://tarkov-market.com/item/aac_blackout_51t_5.56x45_flash-hider</t>
  </si>
  <si>
    <t>https://escapefromtarkov.fandom.com/wiki/AAC_Blackout_51T_5.56x45_flash_hider</t>
  </si>
  <si>
    <t>5c7e5f112e221600106f4ede</t>
  </si>
  <si>
    <t>522d5e6b-0bae-4d1e-8b08-186b32b6301e</t>
  </si>
  <si>
    <t>M14 Yankee Hill Phantom 7.62x51 muzzle brake-compensator</t>
  </si>
  <si>
    <t>Phantom 762</t>
  </si>
  <si>
    <t>https://tarkov-market.com/item/phantom_7.62x51_muzzlebrake_&amp;_compensator_for_m14</t>
  </si>
  <si>
    <t>5addbbb25acfc40015621bd9</t>
  </si>
  <si>
    <t>b376275a-9e0a-444b-a0c7-2e1e601ffad0</t>
  </si>
  <si>
    <t>Mosin Rifle Tacfire Tanker Style muzzle brake</t>
  </si>
  <si>
    <t>Mosin Tanker</t>
  </si>
  <si>
    <t>https://tarkov-market.com/item/tacfire_tanker_style_muzzlebrake_for_mosin_rifle</t>
  </si>
  <si>
    <t>5bbdb83fd4351e44f824c44b</t>
  </si>
  <si>
    <t>41650c73-3e39-4118-949d-f032c8497ca9</t>
  </si>
  <si>
    <t>DVL-10 muzzle device</t>
  </si>
  <si>
    <t>DVL-10 MD</t>
  </si>
  <si>
    <t>https://tarkov-market.com/item/dvl-10_muzzle_device</t>
  </si>
  <si>
    <t>https://escapefromtarkov.gamepedia.com/DVL-10_muzzle_device</t>
  </si>
  <si>
    <t>58889c7324597754281f9439</t>
  </si>
  <si>
    <t>9f94a1ef-78e5-484b-a68b-055fe2e80556</t>
  </si>
  <si>
    <t>RPK-16 5.45x39 muzzle brake-compensator</t>
  </si>
  <si>
    <t>https://tarkov-market.com/item/izhmash_5.45x39_rpk-16_muzzlebrake_&amp;_compensator</t>
  </si>
  <si>
    <t>5beec3420db834001b095429</t>
  </si>
  <si>
    <t>8d9f3b94-144f-4a65-b07f-dfc3f1e74bc9</t>
  </si>
  <si>
    <t>AK 7.62x39 SRVV muzzle brake-compensator</t>
  </si>
  <si>
    <t>SRVV AKM</t>
  </si>
  <si>
    <t>https://tarkov-market.com/item/srvv_7.62x39_ak_muzzlebrake_&amp;_compensator</t>
  </si>
  <si>
    <t>5cc9ad73d7f00c000e2579d4</t>
  </si>
  <si>
    <t>98ed4587-d84c-4339-ad65-92e9e17c1abe</t>
  </si>
  <si>
    <t>AK-74 5.45x39 SRVV muzzle brake</t>
  </si>
  <si>
    <t>SRVV AK74</t>
  </si>
  <si>
    <t>https://tarkov-market.com/item/srvv_5.45x39_ak-74_muzzlebrake</t>
  </si>
  <si>
    <t>https://escapefromtarkov.fandom.com/wiki/AK-74_5.45x39_SRVV_muzzle_brake</t>
  </si>
  <si>
    <t>5cc9a96cd7f00c011c04e04a</t>
  </si>
  <si>
    <t>3c6af1ca-c91a-4a7f-9c45-96dcef0778e3</t>
  </si>
  <si>
    <t>https://tarkov-market.com/item/ash-12_regular_muzzlebrake_12.7x55</t>
  </si>
  <si>
    <t>5caf17c9ae92150b30006be1</t>
  </si>
  <si>
    <t>30e162a6-d9f6-42f6-a710-de708c99216b</t>
  </si>
  <si>
    <t>M14 Smith Enterprise Vortex 7.62x51 muzzle brake-compensator</t>
  </si>
  <si>
    <t>M14 Vortex</t>
  </si>
  <si>
    <t>https://tarkov-market.com/item/vortex_dc_7.62x51_muzzlebrake_&amp;_compensator_for_m14</t>
  </si>
  <si>
    <t>5addbba15acfc400185c2854</t>
  </si>
  <si>
    <t>0fa2c3cb-de48-4104-ad1c-12954d6796c6</t>
  </si>
  <si>
    <t>SV-98 7.62x54R thread adapter</t>
  </si>
  <si>
    <t>SV98 thr.</t>
  </si>
  <si>
    <t>https://tarkov-market.com/item/thread_adapter_7.62x54_for_sv-98</t>
  </si>
  <si>
    <t>https://escapefromtarkov.fandom.com/wiki/SV-98_7.62x54R_thread_adapter</t>
  </si>
  <si>
    <t>5c4eec9b2e2216398b5aaba2</t>
  </si>
  <si>
    <t>214f02c5-546f-4220-bed7-60082c534a07</t>
  </si>
  <si>
    <t>P226 9x19 TJ's Custom compensator</t>
  </si>
  <si>
    <t>P226 TJC</t>
  </si>
  <si>
    <t>https://tarkov-market.com/item/tj_custom_9x19_compensator</t>
  </si>
  <si>
    <t>https://escapefromtarkov.fandom.com/wiki/P226_9x19_TJ%27s_Custom_compensator</t>
  </si>
  <si>
    <t>5c6beec32e221601da3578f2</t>
  </si>
  <si>
    <t>9521f4e6-77cb-4231-b32e-dfbc64fd5e15</t>
  </si>
  <si>
    <t>AK Zenit DTK-1 7.62x39/5.45x39 muzzle brake-compensator</t>
  </si>
  <si>
    <t>DTK-1</t>
  </si>
  <si>
    <t>https://tarkov-market.com/item/zenit_dtk-1_7.62x39_&amp;_5.45x39_muzzlebrake_&amp;_compensator_for_ak</t>
  </si>
  <si>
    <t>https://escapefromtarkov.fandom.com/wiki/AK_Zenit_DTK-1_7.62x39/5.45x39_muzzle_brake-compensator</t>
  </si>
  <si>
    <t>5649ab884bdc2ded0b8b457f</t>
  </si>
  <si>
    <t>83c73d1a-cc44-4d99-978e-ed6e77a6f803</t>
  </si>
  <si>
    <t>ORSIS T-5000M muzzle brake-compensator</t>
  </si>
  <si>
    <t>https://tarkov-market.com/item/orsis_t-5000m_muzzle_break</t>
  </si>
  <si>
    <t>5df35e7f2a78646d96665dd4</t>
  </si>
  <si>
    <t>68e2a7d0-d2c6-491f-b08d-a37bde7cfee2</t>
  </si>
  <si>
    <t>AAC Blackout 51T 7.62x51 flash hider</t>
  </si>
  <si>
    <t>51T 762</t>
  </si>
  <si>
    <t>https://tarkov-market.com/item/aac_blackout_51t_flash_hider_(7.62x51)</t>
  </si>
  <si>
    <t>https://escapefromtarkov.fandom.com/wiki/AAC_Blackout_51T_7.62x51_flash_hider</t>
  </si>
  <si>
    <t>5a34fd2bc4a282329a73b4c5</t>
  </si>
  <si>
    <t>75e46626-374d-4de0-bdee-2b4c0940ebc0</t>
  </si>
  <si>
    <t>Desert Tech 5.56x45 flash hider</t>
  </si>
  <si>
    <t>MDR 556</t>
  </si>
  <si>
    <t>https://tarkov-market.com/item/desert_tech_5.56x45_flashhider</t>
  </si>
  <si>
    <t>https://escapefromtarkov.fandom.com/wiki/Desert_Tech_5.56x45_flash_hider</t>
  </si>
  <si>
    <t>5c48a2a42e221602b66d1e07</t>
  </si>
  <si>
    <t>5980e123-e53e-438f-986d-d8ec80100e88</t>
  </si>
  <si>
    <t>AR-15 SureFire WarComp 5.56x45 flash hider</t>
  </si>
  <si>
    <t>WarComp 556</t>
  </si>
  <si>
    <t>https://tarkov-market.com/item/surefire_warcomp_5.56x45_flashhider_for_ar-15</t>
  </si>
  <si>
    <t>5c6d710d2e22165df16b81e7</t>
  </si>
  <si>
    <t>1c86b162-0cb5-450b-8f22-794891b2ea1b</t>
  </si>
  <si>
    <t>AK-103 7.62x39 muzzle brake-compensator</t>
  </si>
  <si>
    <t>https://tarkov-market.com/item/izhmash_7.62x39_Ð°k-103_muzzlebrake_&amp;_compensator</t>
  </si>
  <si>
    <t>5ac72e7d5acfc40016339a02</t>
  </si>
  <si>
    <t>36dbc7c6-b861-4bc9-a9df-fb458954b88b</t>
  </si>
  <si>
    <t>Glock 9x19 CARVER Custom "Decelerator 3 Port" compensator</t>
  </si>
  <si>
    <t>G 3Port</t>
  </si>
  <si>
    <t>https://tarkov-market.com/item/decelerator_3_port_9x19_compensator</t>
  </si>
  <si>
    <t>5a7037338dc32e000d46d257</t>
  </si>
  <si>
    <t>ed17670b-c0b7-440f-9e80-8cec1c081c06</t>
  </si>
  <si>
    <t>M1A National Match 7.62x51 muzzle brake-compensator</t>
  </si>
  <si>
    <t>NM</t>
  </si>
  <si>
    <t>https://tarkov-market.com/item/national_match_7.62x51_muzzlebrake_&amp;_compensator_for_m1a</t>
  </si>
  <si>
    <t>5addbb6e5acfc408fb1393fd</t>
  </si>
  <si>
    <t>d432d0d2-2302-4403-8f25-f62567010194</t>
  </si>
  <si>
    <t>DVL-10 M2 muzzle brake</t>
  </si>
  <si>
    <t>DVL-10 M2</t>
  </si>
  <si>
    <t>https://tarkov-market.com/item/dvl-10_m2_muzzle_break</t>
  </si>
  <si>
    <t>https://escapefromtarkov.gamepedia.com/DVL-10_M2_muzzle_brake</t>
  </si>
  <si>
    <t>5888996c24597754281f9419</t>
  </si>
  <si>
    <t>761c04d3-5a94-417d-840a-9df19a9ebe86</t>
  </si>
  <si>
    <t>DTK-TT</t>
  </si>
  <si>
    <t>https://tarkov-market.com/item/pm-laser_dtk-tt_muzzle_brake_for_tt_pistol</t>
  </si>
  <si>
    <t>5bffd7ed0db834001d23ebf9</t>
  </si>
  <si>
    <t>74d52bae-212e-4db6-a68b-24cb58ea30dd</t>
  </si>
  <si>
    <t>AK-101 5.56x45 muzzle brake-compensator</t>
  </si>
  <si>
    <t>https://tarkov-market.com/item/izhmash_5.56x45_Ð°k-101_muzzlebrake_&amp;_compensator</t>
  </si>
  <si>
    <t>5ac72e615acfc43f67248aa0</t>
  </si>
  <si>
    <t>29301ff6-ec2e-4cf8-bcd3-dfca918cfaee</t>
  </si>
  <si>
    <t>HK MP7A1 4.6x30 flash hider</t>
  </si>
  <si>
    <t>https://tarkov-market.com/item/hk_a1_4.6x30_flashhider_for_mp7</t>
  </si>
  <si>
    <t>5ba26acdd4351e003562908e</t>
  </si>
  <si>
    <t>9c380062-3d39-4c69-ba80-7fc3a0a6d75f</t>
  </si>
  <si>
    <t>Dynacomp AK</t>
  </si>
  <si>
    <t>https://tarkov-market.com/item/spike_tactical_dynacomp_7.62x39_muzzlebrake_&amp;_compensator_for_ak</t>
  </si>
  <si>
    <t>5a9ea27ca2750c00137fa672</t>
  </si>
  <si>
    <t>cc790d41-4e18-4cd4-b4af-a2e467b74adb</t>
  </si>
  <si>
    <t>Glock 9x19 Alpha Wolf bullnose compensator</t>
  </si>
  <si>
    <t>https://tarkov-market.com/item/alpha_wolf_bullnose_9x19_compensator</t>
  </si>
  <si>
    <t>https://escapefromtarkov.fandom.com/wiki/Glock_9x19_Alpha_Wolf_bullnose_compensator</t>
  </si>
  <si>
    <t>5a705e128dc32e000d46d258</t>
  </si>
  <si>
    <t>34b9bd86-93e6-431b-a1ae-afe2ee705fc2</t>
  </si>
  <si>
    <t>Noveske KX3 5.56x45 flash hider</t>
  </si>
  <si>
    <t>KX3 556</t>
  </si>
  <si>
    <t>https://tarkov-market.com/item/noveske_kx3_5.56x45_flashhider</t>
  </si>
  <si>
    <t>https://escapefromtarkov.gamepedia.com/Noveske_KX3_5.56x45_flash_hider</t>
  </si>
  <si>
    <t>56ea6fafd2720b844b8b4593</t>
  </si>
  <si>
    <t>21d96940-117e-4a12-a735-2a26b1177939</t>
  </si>
  <si>
    <t>VPO-136 "Vepr-KM" 7.62x39 muzzle brake &amp; compensator</t>
  </si>
  <si>
    <t>VPO136</t>
  </si>
  <si>
    <t>https://tarkov-market.com/item/molot_7.62x39_vepr_km___vpo-136_muzzlebrake_&amp;_compensator</t>
  </si>
  <si>
    <t>59e61eb386f77440d64f5daf</t>
  </si>
  <si>
    <t>e00bc0c5-3981-4e2d-92e3-5f7363806158</t>
  </si>
  <si>
    <t>LWD-COMP9</t>
  </si>
  <si>
    <t>https://tarkov-market.com/item/lone_wolf_compensator_9_9x19</t>
  </si>
  <si>
    <t>https://escapefromtarkov.fandom.com/wiki/Glock_9x19_Lone_Wolf_LWD-COMP9_compensator</t>
  </si>
  <si>
    <t>5a7ad1fb51dfba0013379715</t>
  </si>
  <si>
    <t>227c2730-244d-4ef5-8025-41573df36ba5</t>
  </si>
  <si>
    <t>FN P90 5.7x28 flash hider</t>
  </si>
  <si>
    <t>https://tarkov-market.com/item/fn_p90_5.7x28_flash_hider</t>
  </si>
  <si>
    <t>https://escapefromtarkov.gamepedia.com/FN_P90_5.7x28_flash_hider</t>
  </si>
  <si>
    <t>5cc82796e24e8d000f5859a8</t>
  </si>
  <si>
    <t>d299cc6e-4bd1-4984-be7c-99cd28deba56</t>
  </si>
  <si>
    <t>SA58 AUT</t>
  </si>
  <si>
    <t>https://tarkov-market.com/item/ds_arms_austrian_style_7.62x51_muzzle_brake_for_sa-58</t>
  </si>
  <si>
    <t>5b7d68af5acfc400170e30c3</t>
  </si>
  <si>
    <t>7966cb74-956f-4db1-bfde-6512b6a037db</t>
  </si>
  <si>
    <t>SVDS 7.62x54R muzzle brake-compensator</t>
  </si>
  <si>
    <t>https://tarkov-market.com/item/izhmash_7.62x54_svds_muzzlebrake_&amp;_compensator</t>
  </si>
  <si>
    <t>5c471bfc2e221602b21d4e17</t>
  </si>
  <si>
    <t>fb2563a5-400a-4081-bf6b-568fe1743511</t>
  </si>
  <si>
    <t>AR-15 ADAR 2-15 5.56x45 flash hider</t>
  </si>
  <si>
    <t>https://tarkov-market.com/item/adar_2-15.56x45_flashhider</t>
  </si>
  <si>
    <t>5c0fafb6d174af02a96260ba</t>
  </si>
  <si>
    <t>61103056-2dd1-4074-b79a-78b5a79cd5d1</t>
  </si>
  <si>
    <t>SV-98 muzzle device</t>
  </si>
  <si>
    <t>SV98 MD</t>
  </si>
  <si>
    <t>https://tarkov-market.com/item/sv-98_muzzle_device</t>
  </si>
  <si>
    <t>https://escapefromtarkov.gamepedia.com/SV-98_muzzle_device</t>
  </si>
  <si>
    <t>560e620e4bdc2d724b8b456b</t>
  </si>
  <si>
    <t>8c0eb8e0-cf3c-4859-9608-575345ca3fe1</t>
  </si>
  <si>
    <t>AR-15 Colt USGI A2 5.56x45 flash hider</t>
  </si>
  <si>
    <t>USGI A2</t>
  </si>
  <si>
    <t>https://tarkov-market.com/item/colt_usgi_a2_5.56x45_flashhider_for_ar-15</t>
  </si>
  <si>
    <t>https://escapefromtarkov.fandom.com/wiki/AR-15_Colt_USGI_A2_5.56x45_flash_hider</t>
  </si>
  <si>
    <t>544a38634bdc2d58388b4568</t>
  </si>
  <si>
    <t>4cc08529-3700-4564-84df-0bdd05b9bd3f</t>
  </si>
  <si>
    <t>TT AK</t>
  </si>
  <si>
    <t>https://tarkov-market.com/item/taktika_tula_ak_and_akm_adapter</t>
  </si>
  <si>
    <t>https://escapefromtarkov.fandom.com/wiki/AK_7.62x39_Taktika_Tula_muzzle_adapter</t>
  </si>
  <si>
    <t>5a0abb6e1526d8000a025282</t>
  </si>
  <si>
    <t>cf435482-157a-4f2f-a67e-9483fbb4dfc8</t>
  </si>
  <si>
    <t>AK-74M 5.45x39 muzzle brake-compensator (6P20 0-20)</t>
  </si>
  <si>
    <t>6P20 0-20</t>
  </si>
  <si>
    <t>https://tarkov-market.com/item/izhmash_5.45x39_Ð°k-74m_muzzlebrake_&amp;_compensator_(6p20_0-20)</t>
  </si>
  <si>
    <t>5ac7655e5acfc40016339a19</t>
  </si>
  <si>
    <t>2b92cfeb-22e8-4724-91c9-8882212b3bc2</t>
  </si>
  <si>
    <t>MPX A2 9x19 flash hider</t>
  </si>
  <si>
    <t>MPX A2</t>
  </si>
  <si>
    <t>https://tarkov-market.com/item/a2_9x19_flashhider_for_mpx</t>
  </si>
  <si>
    <t>https://escapefromtarkov.fandom.com/wiki/MPX_A2_9x19_flash_hider</t>
  </si>
  <si>
    <t>58949dea86f77409483e16a8</t>
  </si>
  <si>
    <t>5f8435b1-7263-40c8-84d7-fc1066b6fe5f</t>
  </si>
  <si>
    <t>AKML system 7.62x39 flash hider</t>
  </si>
  <si>
    <t>AKML</t>
  </si>
  <si>
    <t>https://tarkov-market.com/item/izhmash_7.62x39_flash_hider_for_akml_system</t>
  </si>
  <si>
    <t>5a0d716f1526d8000d26b1e2</t>
  </si>
  <si>
    <t>f41179e1-9d8b-4016-9566-cc566906cb8a</t>
  </si>
  <si>
    <t>AK-74 5.45x39 muzzle brake-compensator (6P20 0-20)</t>
  </si>
  <si>
    <t>https://tarkov-market.com/item/izhmash_5.45x39_ak-74_muzzlebrake_&amp;_compensator_(6p20_0-20)</t>
  </si>
  <si>
    <t>https://escapefromtarkov.fandom.com/wiki/AK-74_5.45x39_muzzle_brake-compensator_(6P20_0-20)</t>
  </si>
  <si>
    <t>5649aa744bdc2ded0b8b457e</t>
  </si>
  <si>
    <t>de04ba9e-a192-473f-81f2-61dd39a927fc</t>
  </si>
  <si>
    <t>AKS-74U 5.45x39 muzzle brake (6P26 0-20)</t>
  </si>
  <si>
    <t>6P26 0-20</t>
  </si>
  <si>
    <t>https://tarkov-market.com/item/izhmash_5.45x39_muzzle_break_for_aks-74u_(6p26_0-20)</t>
  </si>
  <si>
    <t>https://escapefromtarkov.fandom.com/wiki/AKS-74U_5.45x39_muzzle_brake_(6P26_0-20)</t>
  </si>
  <si>
    <t>57dc324a24597759501edc20</t>
  </si>
  <si>
    <t>3a02e3d3-69d7-4592-9435-9ab452c5d26c</t>
  </si>
  <si>
    <t>VPO-209 thread protector</t>
  </si>
  <si>
    <t>209 thr.</t>
  </si>
  <si>
    <t>https://tarkov-market.com/item/thread_protection_for_akm_vpo-209</t>
  </si>
  <si>
    <t>https://escapefromtarkov.fandom.com/wiki/VPO-209_thread_protector</t>
  </si>
  <si>
    <t>59e8a00d86f7742ad93b569c</t>
  </si>
  <si>
    <t>27fc3584-dcea-40a2-b292-dc36d3c25fc0</t>
  </si>
  <si>
    <t>AKM 7.62x39 muzzle brake-compensator (6P1 0-14)</t>
  </si>
  <si>
    <t>6P1 0-14</t>
  </si>
  <si>
    <t>https://tarkov-market.com/item/izhmash_7.62x39_akm_muzzlebrake_&amp;_compensator_(6p1_0-14)</t>
  </si>
  <si>
    <t>59d64fc686f774171b243fe2</t>
  </si>
  <si>
    <t>233632cd-b756-45b5-91c2-52e74ab7721e</t>
  </si>
  <si>
    <t>Saiga-9 9x19 muzzle brake-compensator</t>
  </si>
  <si>
    <t>https://tarkov-market.com/item/izhmash_9x19_saiga-9_muzzle_brake_compensator</t>
  </si>
  <si>
    <t>5998598e86f7740b3f498a86</t>
  </si>
  <si>
    <t>37be1b98-c64f-4b01-a15f-b5303369723e</t>
  </si>
  <si>
    <t>M1A SOCOM 16 7.62x51 muzzle brake-compensator</t>
  </si>
  <si>
    <t>SOCOM16 M1A</t>
  </si>
  <si>
    <t>https://tarkov-market.com/item/socom_16_7.62x51_muzzlebrake_&amp;_compensator_for_m1a_(unthreaded)</t>
  </si>
  <si>
    <t>5aafa1c2e5b5b00015042a56</t>
  </si>
  <si>
    <t>f8bd6c0d-6486-4119-9c8c-0e1eb3b50f91</t>
  </si>
  <si>
    <t>M1A Smith Enterprise SOCOM 16 7.62x51 threaded muzzle brake &amp; gas block</t>
  </si>
  <si>
    <t>SOCOM16 thr.</t>
  </si>
  <si>
    <t>https://tarkov-market.com/item/socom_16_7.62x51_muzzlebrake_&amp;_compensator_for_m1a_(threaded)</t>
  </si>
  <si>
    <t>5ab3afb2d8ce87001660304d</t>
  </si>
  <si>
    <t>4f97b691-fec8-4764-b0d1-c575029c671b</t>
  </si>
  <si>
    <t>Trijicon REAP-IR scope eyecup</t>
  </si>
  <si>
    <t>REAP-IR cup</t>
  </si>
  <si>
    <t>https://tarkov-market.com/item/reap-ir_scope_eyecup</t>
  </si>
  <si>
    <t>https://escapefromtarkov.fandom.com/wiki/Trijicon_REAP-IR_scope_eyecup</t>
  </si>
  <si>
    <t>5a1eacb3fcdbcb09800872be</t>
  </si>
  <si>
    <t>d95b17b2-01b0-45b0-9df1-2661db741f9f</t>
  </si>
  <si>
    <t>KAC "URX 3/3.1" long panel</t>
  </si>
  <si>
    <t>URX long</t>
  </si>
  <si>
    <t>https://tarkov-market.com/item/kac_long_panel_for_urx_3_3.1</t>
  </si>
  <si>
    <t>5d123b70d7ad1a0ee35e0754</t>
  </si>
  <si>
    <t>1c1b1bf7-4970-4b7e-936c-113575fad699</t>
  </si>
  <si>
    <t>SV-98 anti-heat ribbon</t>
  </si>
  <si>
    <t>SV98 HR</t>
  </si>
  <si>
    <t>https://tarkov-market.com/item/sv-98_anti-heat_ribbon</t>
  </si>
  <si>
    <t>https://escapefromtarkov.gamepedia.com/SV-98_anti-heat_ribbon</t>
  </si>
  <si>
    <t>56083eab4bdc2d26448b456a</t>
  </si>
  <si>
    <t>c16f90a6-f858-4723-bc4f-e975b0ff01de</t>
  </si>
  <si>
    <t>KAC "URX 3/3.1" stopper panel</t>
  </si>
  <si>
    <t>URX stop</t>
  </si>
  <si>
    <t>https://tarkov-market.com/item/kac_stopper_panel_for_urx_3_3.1</t>
  </si>
  <si>
    <t>5d123b7dd7ad1a004f01b262</t>
  </si>
  <si>
    <t>2af5d128-4b73-4b9b-b3b8-d4cd85229b72</t>
  </si>
  <si>
    <t>URX short</t>
  </si>
  <si>
    <t>https://tarkov-market.com/item/kac_short_panel_for_urx_3_3.1</t>
  </si>
  <si>
    <t>5d123a3cd7ad1a004e476058</t>
  </si>
  <si>
    <t>731f901e-3311-479a-8fbe-4a67a7190dba</t>
  </si>
  <si>
    <t>Armasight Vulcan MG scope eyecup</t>
  </si>
  <si>
    <t>Vulcan MG</t>
  </si>
  <si>
    <t>https://tarkov-market.com/item/vulcan_mg_scope_eyecup</t>
  </si>
  <si>
    <t>https://escapefromtarkov.fandom.com/wiki/Armasight_Vulcan_MG_scope_eyecup</t>
  </si>
  <si>
    <t>5b3cbc235acfc4001863ac44</t>
  </si>
  <si>
    <t>e7ce1594-9281-47f9-be44-87d0f9fc8110</t>
  </si>
  <si>
    <t>SV-98 sound suppressor heat shield</t>
  </si>
  <si>
    <t>SV98 HS</t>
  </si>
  <si>
    <t>https://tarkov-market.com/item/heat_shield_for_sv-98_silencer</t>
  </si>
  <si>
    <t>https://escapefromtarkov.fandom.com/wiki/SV-98_sound_suppressor_heat_shield</t>
  </si>
  <si>
    <t>5c4eecde2e221602b3140418</t>
  </si>
  <si>
    <t>585c9853-ec7c-47f0-ad21-75f97ebcbe8e</t>
  </si>
  <si>
    <t>KMZ 1P59 scope eyecup</t>
  </si>
  <si>
    <t>1P59 cup</t>
  </si>
  <si>
    <t>https://tarkov-market.com/item/1p59_scope_eyecup</t>
  </si>
  <si>
    <t>https://escapefromtarkov.fandom.com/wiki/KMZ_1P59_scope_eyecup</t>
  </si>
  <si>
    <t>5d0b5cd3d7ad1a3fe32ad263</t>
  </si>
  <si>
    <t>afa6c1f6-f3ca-4c81-9432-9be406d6ec3d</t>
  </si>
  <si>
    <t>PSO scope eyecup</t>
  </si>
  <si>
    <t>PSO eyecup</t>
  </si>
  <si>
    <t>https://tarkov-market.com/item/pso_scope_eyecup</t>
  </si>
  <si>
    <t>https://escapefromtarkov.gamepedia.com/PSO_scope_eyecup</t>
  </si>
  <si>
    <t>57f3a5ae2459772b0e0bf19e</t>
  </si>
  <si>
    <t>5915d435-e36a-444f-ba6e-2c83240389d3</t>
  </si>
  <si>
    <t>NPZ USP-1 scope eyecup</t>
  </si>
  <si>
    <t>USP-1 cup</t>
  </si>
  <si>
    <t>https://tarkov-market.com/item/usp-1_scope_eyecup</t>
  </si>
  <si>
    <t>https://escapefromtarkov.fandom.com/wiki/NPZ_USP-1_scope_eyecup</t>
  </si>
  <si>
    <t>5cf639aad7f00c065703d455</t>
  </si>
  <si>
    <t>7af25ea8-75c5-431c-8f8c-2b9e4214eced</t>
  </si>
  <si>
    <t>FAB Defense protection cap for AGR-870</t>
  </si>
  <si>
    <t>AGR-870 cap</t>
  </si>
  <si>
    <t>https://tarkov-market.com/item/agr-870_protection_cap</t>
  </si>
  <si>
    <t>https://escapefromtarkov.fandom.com/wiki/FAB_Defense_protection_cap_for_AGR-870</t>
  </si>
  <si>
    <t>5bfe86bd0db83400232fe959</t>
  </si>
  <si>
    <t>cd77e636-3238-49c6-818b-839c5d43c14a</t>
  </si>
  <si>
    <t>NSPU-M scope eyecup</t>
  </si>
  <si>
    <t>NSPU-M cup</t>
  </si>
  <si>
    <t>https://tarkov-market.com/item/nspu-m_scope_eyecup</t>
  </si>
  <si>
    <t>https://escapefromtarkov.gamepedia.com/NSPU-M_scope_eyecup</t>
  </si>
  <si>
    <t>5ba36f85d4351e0085325c81</t>
  </si>
  <si>
    <t>85f87303-ac9b-4a61-9cb0-de00e82e75bb</t>
  </si>
  <si>
    <t>Glock ZEV Tech sight mount cap</t>
  </si>
  <si>
    <t>G ZT cap</t>
  </si>
  <si>
    <t>https://tarkov-market.com/item/zev_tech_sight_mount_cap</t>
  </si>
  <si>
    <t>https://escapefromtarkov.fandom.com/wiki/Glock_ZEV_Tech_sight_mount_cap</t>
  </si>
  <si>
    <t>5a71e1868dc32e00094b97f3</t>
  </si>
  <si>
    <t>60a63e51-d9be-4309-9414-9d83334b5aa7</t>
  </si>
  <si>
    <t>Axion Kobra sight shade</t>
  </si>
  <si>
    <t>Kobra</t>
  </si>
  <si>
    <t>https://tarkov-market.com/item/cobra_family_sights_shade</t>
  </si>
  <si>
    <t>https://escapefromtarkov.fandom.com/wiki/Axion_Kobra_sight_shade</t>
  </si>
  <si>
    <t>591c4e1186f77410354b316e</t>
  </si>
  <si>
    <t>36a06ccd-6920-4f5b-b677-72faaf8a5e51</t>
  </si>
  <si>
    <t>BMD A3</t>
  </si>
  <si>
    <t>https://tarkov-market.com/item/direct_thread_adapter_for_the_lantac_blast_mitigation_device.</t>
  </si>
  <si>
    <t>https://escapefromtarkov.fandom.com/wiki/Lantac_BMD_Blast_Mitigation_Device_A3_direct_thread_adapter</t>
  </si>
  <si>
    <t>5cf78496d7f00c065703d6ca</t>
  </si>
  <si>
    <t>66a836d6-a943-445e-afdf-79b4c03691dd</t>
  </si>
  <si>
    <t>PP-91-01 "Kedr-B" muzzle thread piece</t>
  </si>
  <si>
    <t>PP9101 thr.</t>
  </si>
  <si>
    <t>https://tarkov-market.com/item/pp-91-01_kedr-b_muzzle_thread_piece</t>
  </si>
  <si>
    <t>57f3c7e024597738ea4ba286</t>
  </si>
  <si>
    <t>d3b7cb88-5887-4dec-be26-2f02df569671</t>
  </si>
  <si>
    <t>Glock 9x19 Alpha Wolf thread protector</t>
  </si>
  <si>
    <t>G AW thr.</t>
  </si>
  <si>
    <t>https://tarkov-market.com/item/thread_protector_for_alpha_wolf_glock_barrels</t>
  </si>
  <si>
    <t>https://escapefromtarkov.fandom.com/wiki/Glock_9x19_Alpha_Wolf_thread_protector</t>
  </si>
  <si>
    <t>5a6b585a8dc32e5a9c28b4f1</t>
  </si>
  <si>
    <t>0de105ac-a511-4e54-b612-61e49b374339</t>
  </si>
  <si>
    <t>MP9 9x19 sound suppressor adapter</t>
  </si>
  <si>
    <t>MP9 adpt.</t>
  </si>
  <si>
    <t>https://tarkov-market.com/item/b&amp;t_adapter_for_mp9_regular_supressor.</t>
  </si>
  <si>
    <t>https://escapefromtarkov.fandom.com/wiki/MP9_9x19_sound_suppressor_adapter</t>
  </si>
  <si>
    <t>5de8f237bbaf010b10528a70</t>
  </si>
  <si>
    <t>07efc77e-4946-44f0-a145-270a8c94bcf5</t>
  </si>
  <si>
    <t>Gemtech ONE direct thread mount adapter</t>
  </si>
  <si>
    <t>ONE mount</t>
  </si>
  <si>
    <t>https://tarkov-market.com/item/direct_thread_mount_adapter_for_gemtech_one.</t>
  </si>
  <si>
    <t>https://escapefromtarkov.fandom.com/wiki/Gemtech_ONE_direct_thread_mount_adapter</t>
  </si>
  <si>
    <t>5c7954d52e221600106f4cc7</t>
  </si>
  <si>
    <t>e4fefc45-fdbd-41e2-8f17-91e46ebe4790</t>
  </si>
  <si>
    <t>RTC 12ga</t>
  </si>
  <si>
    <t>https://tarkov-market.com/item/remington_tactical_choke_12ga</t>
  </si>
  <si>
    <t>https://escapefromtarkov.gamepedia.com/Remington_Tactical_Choke_12ga</t>
  </si>
  <si>
    <t>560838c94bdc2d77798b4569</t>
  </si>
  <si>
    <t>6efe7367-cf5f-4204-921b-d65c37d6eef0</t>
  </si>
  <si>
    <t>DT Hybrid</t>
  </si>
  <si>
    <t>https://tarkov-market.com/item/direct_thread_mount_adapter_for_silencerco_hybrid_46.</t>
  </si>
  <si>
    <t>https://escapefromtarkov.fandom.com/wiki/SilencerCo_Hybrid_46_Direct_Thread_Mount_adapter</t>
  </si>
  <si>
    <t>59bffc1f86f77435b128b872</t>
  </si>
  <si>
    <t>dbde1568-1051-4814-885d-0fe845f18089</t>
  </si>
  <si>
    <t>Glock 9x19 Double Diamond thread protector</t>
  </si>
  <si>
    <t>G DD thr.</t>
  </si>
  <si>
    <t>https://tarkov-market.com/item/glock_thread_protector_produced_by_double_diamond</t>
  </si>
  <si>
    <t>https://escapefromtarkov.fandom.com/wiki/Glock_9x19_Double_Diamond_thread_protector</t>
  </si>
  <si>
    <t>5a6b592c8dc32e00094b97bf</t>
  </si>
  <si>
    <t>0a9240e7-ab05-4c75-8b5a-2bc2d385144c</t>
  </si>
  <si>
    <t>HK MP5 3-lug thread protector</t>
  </si>
  <si>
    <t>MP5 3Lug</t>
  </si>
  <si>
    <t>https://tarkov-market.com/item/3_lug_thread_protector</t>
  </si>
  <si>
    <t>5926e16e86f7742f5a0f7ecb</t>
  </si>
  <si>
    <t>63292923-cf24-4aef-9105-17bd5f1cd736</t>
  </si>
  <si>
    <t>HK MP5 3-lug threaded muzzle protector</t>
  </si>
  <si>
    <t>https://tarkov-market.com/item/3_lug_threaded_protector</t>
  </si>
  <si>
    <t>5c0000c00db834001a6697fc</t>
  </si>
  <si>
    <t>fba271d5-7ae7-468e-9b33-5922d8f4d8c3</t>
  </si>
  <si>
    <t>Mosin Rifle 7.62x54R Tiger Rock thread adapter</t>
  </si>
  <si>
    <t>TR thr.</t>
  </si>
  <si>
    <t>https://tarkov-market.com/item/tiger_rock_mosin_rifle_tread_adapter</t>
  </si>
  <si>
    <t>5cf79599d7f00c10875d9212</t>
  </si>
  <si>
    <t>fa7f18bf-a8e2-4c99-9a3f-9b18801cb840</t>
  </si>
  <si>
    <t>SVDS Rotor 43 thread adapter</t>
  </si>
  <si>
    <t>SVDS thr.</t>
  </si>
  <si>
    <t>https://tarkov-market.com/item/rotor_43_thread_adapter_for_svd-s</t>
  </si>
  <si>
    <t>https://escapefromtarkov.fandom.com/wiki/SVDS_Rotor_43_thread_adapter</t>
  </si>
  <si>
    <t>5e01e9e273d8eb11426f5bc3</t>
  </si>
  <si>
    <t>4980ba89-5acc-4dc5-9031-89d5e741686b</t>
  </si>
  <si>
    <t>GK-02 12ga muzzle brake</t>
  </si>
  <si>
    <t>GK-02</t>
  </si>
  <si>
    <t>https://tarkov-market.com/item/gk-02_muzzle_brake</t>
  </si>
  <si>
    <t>https://escapefromtarkov.fandom.com/wiki/GK-02_12ga_muzzle_brake</t>
  </si>
  <si>
    <t>58272d7f2459774f6311ddfd</t>
  </si>
  <si>
    <t>f3353ad0-06ab-4246-9699-fa35b630cf18</t>
  </si>
  <si>
    <t>ME Cylinder 12ga muzzle adapter</t>
  </si>
  <si>
    <t>Cylinder 12ga</t>
  </si>
  <si>
    <t>https://tarkov-market.com/item/me_cylinder_muzzle_adapter_12_ga</t>
  </si>
  <si>
    <t>https://escapefromtarkov.fandom.com/wiki/ME_Cylinder_12ga_muzzle_adapter</t>
  </si>
  <si>
    <t>5c0111ab0db834001966914d</t>
  </si>
  <si>
    <t>02942460-ae8e-4200-ae6f-20e0fe10bd79</t>
  </si>
  <si>
    <t>Mosin Rifle 7.62x54R Weapon Tuning thread adapter</t>
  </si>
  <si>
    <t>WT1052</t>
  </si>
  <si>
    <t>https://tarkov-market.com/item/weapon_tuning_mosin_rifle_tread_adapter</t>
  </si>
  <si>
    <t>5cf67a1bd7f00c06585fb6f3</t>
  </si>
  <si>
    <t>499c1d2f-879f-4186-93ed-75678b2bcec0</t>
  </si>
  <si>
    <t>SKS 7.62x39 Weapon Tuning thread adapter</t>
  </si>
  <si>
    <t>WT0032_1</t>
  </si>
  <si>
    <t>https://tarkov-market.com/item/weapon_tuning_sks_tread_adapter</t>
  </si>
  <si>
    <t>https://escapefromtarkov.fandom.com/wiki/SKS_7.62x39_Weapon_Tuning_thread_adapter</t>
  </si>
  <si>
    <t>5cf67cadd7f00c065a5abab7</t>
  </si>
  <si>
    <t>898fc88b-6e17-4252-ac5b-0aeae032657f</t>
  </si>
  <si>
    <t>SilencerCo Salvo 12 thread adapter</t>
  </si>
  <si>
    <t>12ga thr.</t>
  </si>
  <si>
    <t>https://tarkov-market.com/item/silencerco_salvo_12_thread_adapter</t>
  </si>
  <si>
    <t>https://escapefromtarkov.gamepedia.com/SilencerCo_Salvo_12_thread_adapter</t>
  </si>
  <si>
    <t>5b363e1b5acfc4771e1c5e80</t>
  </si>
  <si>
    <t>221e3dc0-054c-411d-99ed-b0175ef27cc9</t>
  </si>
  <si>
    <t>Mosin Rifle 7.62x54R Custom thread adapter</t>
  </si>
  <si>
    <t>Mosin thr.</t>
  </si>
  <si>
    <t>https://tarkov-market.com/item/custom_mosin_rifle_thread_adapter</t>
  </si>
  <si>
    <t>5cf79389d7f00c10941a0c4d</t>
  </si>
  <si>
    <t>0c909259-1cd1-4a4d-ba93-de6ea664c3ea</t>
  </si>
  <si>
    <t>VPO-215 "Gornostay" thread protection cap</t>
  </si>
  <si>
    <t>215 cap</t>
  </si>
  <si>
    <t>https://tarkov-market.com/item/vpo-215_thread_protection_cap</t>
  </si>
  <si>
    <t>5de6556a205ddc616a6bc4f7</t>
  </si>
  <si>
    <t>fa3aebec-d7e5-493c-91c2-a237b868cd1e</t>
  </si>
  <si>
    <t>Glock SAI thread protector</t>
  </si>
  <si>
    <t>G SAI thr.</t>
  </si>
  <si>
    <t>https://tarkov-market.com/item/glock_thread_protector_produced_by_salient_arms</t>
  </si>
  <si>
    <t>https://escapefromtarkov.fandom.com/wiki/Glock_SAI_thread_protector</t>
  </si>
  <si>
    <t>5a6b59a08dc32e000b452fb7</t>
  </si>
  <si>
    <t>2fab1ed2-0ae1-4ff1-ac4c-28e8bbd22fa4</t>
  </si>
  <si>
    <t>P226 thread protection cap</t>
  </si>
  <si>
    <t>P226 thr. cap</t>
  </si>
  <si>
    <t>https://tarkov-market.com/item/p226_thread_protection_cap</t>
  </si>
  <si>
    <t>https://escapefromtarkov.gamepedia.com/P226_thread_protection_cap</t>
  </si>
  <si>
    <t>587de5ba2459771c0f1e8a58</t>
  </si>
  <si>
    <t>1d6d8885-5f85-47df-935e-d7eafb5dbd94</t>
  </si>
  <si>
    <t>SOK-12 thread protection tube</t>
  </si>
  <si>
    <t>SOK-12 thr.</t>
  </si>
  <si>
    <t>https://tarkov-market.com/item/sok-12_protection_tube</t>
  </si>
  <si>
    <t>https://escapefromtarkov.fandom.com/wiki/SOK-12_thread_protection_tube</t>
  </si>
  <si>
    <t>576167ab2459773cad038c43</t>
  </si>
  <si>
    <t>18547102-f794-4dad-97f5-8a6aad414ca9</t>
  </si>
  <si>
    <t>Remington M700 thread protection cap (Stainless steel)</t>
  </si>
  <si>
    <t>M700 cap</t>
  </si>
  <si>
    <t>https://tarkov-market.com/item/m700_thread_protection_cap</t>
  </si>
  <si>
    <t>https://escapefromtarkov.fandom.com/wiki/Remington_M700_thread_protection_cap</t>
  </si>
  <si>
    <t>5d270ca28abbc31ee25ee821</t>
  </si>
  <si>
    <t>471b86ee-0d3a-4085-90a8-d1a2b70edc81</t>
  </si>
  <si>
    <t>M9A3 thread protection cap</t>
  </si>
  <si>
    <t>M9A3 cap</t>
  </si>
  <si>
    <t>https://tarkov-market.com/item/m9a3_thread_protection_cap</t>
  </si>
  <si>
    <t>https://escapefromtarkov.gamepedia.com/M9A3_thread_protection_cap</t>
  </si>
  <si>
    <t>5cadc390ae921500126a77f1</t>
  </si>
  <si>
    <t>59b7b9be-17c6-4fea-abc7-6a37693b87e0</t>
  </si>
  <si>
    <t>URX4 14.5"</t>
  </si>
  <si>
    <t>https://tarkov-market.com/item/urx-4_handguard_for_ar-10_and_compatible</t>
  </si>
  <si>
    <t>5df916dfbb49d91fb446d6b9</t>
  </si>
  <si>
    <t>6f9dd21e-39a1-47e0-9e26-988d4246e10c</t>
  </si>
  <si>
    <t>HK MP5K polymer handguard</t>
  </si>
  <si>
    <t>https://tarkov-market.com/item/mp5k_polymer_handguard</t>
  </si>
  <si>
    <t>5d2f259b48f0355a844acd74</t>
  </si>
  <si>
    <t>9d80a2f2-ab0a-45a9-858e-15d98e8c5409</t>
  </si>
  <si>
    <t>AK 5.45 Design Aggressor handguard</t>
  </si>
  <si>
    <t>Aggressor</t>
  </si>
  <si>
    <t>https://tarkov-market.com/item/5.45_design_aggressor_handguard_for_ak</t>
  </si>
  <si>
    <t>https://escapefromtarkov.fandom.com/wiki/AK_5.45_Design_Aggressor_handguard</t>
  </si>
  <si>
    <t>5cf4e3f3d7f00c06595bc7f0</t>
  </si>
  <si>
    <t>b296346a-de95-4830-802e-0a283ce9f809</t>
  </si>
  <si>
    <t>CMRD</t>
  </si>
  <si>
    <t>https://tarkov-market.com/item/vltor_cmrd_keymod_handguard_for_ak</t>
  </si>
  <si>
    <t>https://escapefromtarkov.fandom.com/wiki/AK_Vltor_CMRD_KeyMod_handguard</t>
  </si>
  <si>
    <t>5c17664f2e2216398b5a7e3c</t>
  </si>
  <si>
    <t>100be88c-7dd2-470e-8368-ba71d8629592</t>
  </si>
  <si>
    <t>Hexagon AK</t>
  </si>
  <si>
    <t>https://tarkov-market.com/item/hexagon_handguard_for_ak</t>
  </si>
  <si>
    <t>5b800e9286f7747a8b04f3ff</t>
  </si>
  <si>
    <t>d5b1b5d7-0632-4418-b40d-38bc1e10e0dc</t>
  </si>
  <si>
    <t>SA-58 quad rail handguard</t>
  </si>
  <si>
    <t>SA58 4Rail</t>
  </si>
  <si>
    <t>https://tarkov-market.com/item/ds_arms_quad_rail_foregrip_for_sa-58</t>
  </si>
  <si>
    <t>https://escapefromtarkov.fandom.com/wiki/SA-58_quad_rail_handguard</t>
  </si>
  <si>
    <t>5b099a9d5acfc47a8607efe7</t>
  </si>
  <si>
    <t>d2c2cc62-f683-416e-8834-11fd688e56fc</t>
  </si>
  <si>
    <t>RPK-16 handguard</t>
  </si>
  <si>
    <t>https://tarkov-market.com/item/izhmash_rpk-16_regular_handguard</t>
  </si>
  <si>
    <t>https://escapefromtarkov.fandom.com/wiki/RPK-16_handguard</t>
  </si>
  <si>
    <t>5beec3e30db8340019619424</t>
  </si>
  <si>
    <t>9eb12502-fc69-4b70-8203-fb5ac51454df</t>
  </si>
  <si>
    <t>AK Zenit B-10M handguard with B-19 upper mount</t>
  </si>
  <si>
    <t>B10M+B19</t>
  </si>
  <si>
    <t>https://tarkov-market.com/item/b-10m_foregrip_and_rail_mount_b-19</t>
  </si>
  <si>
    <t>https://escapefromtarkov.fandom.com/wiki/AK_Zenit_B-10M_handguard_with_B-19_upper_mount</t>
  </si>
  <si>
    <t>5648b4534bdc2d3d1c8b4580</t>
  </si>
  <si>
    <t>0e6c58e5-b9ae-4bc0-a214-f60b8d32ee8a</t>
  </si>
  <si>
    <t>AK Magpul MOE AKM handguard (Black)</t>
  </si>
  <si>
    <t>MOE AKM</t>
  </si>
  <si>
    <t>https://tarkov-market.com/item/magpul_moe_akm_hand_guard_(black)_for_ak</t>
  </si>
  <si>
    <t>https://escapefromtarkov.fandom.com/wiki/AK_Magpul_MOE_AKM_handguard</t>
  </si>
  <si>
    <t>57cff947245977638e6f2a19</t>
  </si>
  <si>
    <t>843e831c-0a04-4ebf-9fb4-4c90c129a4f3</t>
  </si>
  <si>
    <t>URX3 8"</t>
  </si>
  <si>
    <t>https://tarkov-market.com/item/urx_3_8_handguard_for_ar15</t>
  </si>
  <si>
    <t>5d123102d7ad1a004e475fe5</t>
  </si>
  <si>
    <t>300ccfd2-3876-4710-b724-44a93f38ccf4</t>
  </si>
  <si>
    <t>AR-10 Noveske SWS N6 10.5 inch handguard</t>
  </si>
  <si>
    <t>SWS N6 10.5"</t>
  </si>
  <si>
    <t>https://tarkov-market.com/item/noveske_sws_n6_10.5_inch_foregrip_for_ar-10-compatible_systems</t>
  </si>
  <si>
    <t>https://escapefromtarkov.fandom.com/wiki/AR-10_Noveske_SWS_N6_10.5_inch_handguard</t>
  </si>
  <si>
    <t>5d00ede1d7ad1a0940739a76</t>
  </si>
  <si>
    <t>a8c13af4-40c2-40db-87ab-9458e8272d20</t>
  </si>
  <si>
    <t>URX3.1 10.75"</t>
  </si>
  <si>
    <t>https://tarkov-market.com/item/urx_3.1_10.75_handguard_for_ar15</t>
  </si>
  <si>
    <t>5d122e7bd7ad1a07102d6d7f</t>
  </si>
  <si>
    <t>1194ddf0-4a83-447c-80a6-0a5346cc538a</t>
  </si>
  <si>
    <t>AKS-74U CAA XRSU47SU tactical handguard</t>
  </si>
  <si>
    <t>XRSU47SU</t>
  </si>
  <si>
    <t>https://tarkov-market.com/item/xrsu47su_tactical_handguard_for_aks-74u</t>
  </si>
  <si>
    <t>https://escapefromtarkov.fandom.com/wiki/AKS-74U_CAA_XRSU47SU_tactical_handguard</t>
  </si>
  <si>
    <t>5a957c3fa2750c00137fa5f7</t>
  </si>
  <si>
    <t>f6aac8bf-8277-405a-8e8b-2c01e0329b97</t>
  </si>
  <si>
    <t>AK Strike Industries TRAX 2 handguard extension</t>
  </si>
  <si>
    <t>TRAX 2</t>
  </si>
  <si>
    <t>https://tarkov-market.com/item/strike_industries_trax_2</t>
  </si>
  <si>
    <t>https://escapefromtarkov.fandom.com/wiki/AK_Strike_Industries_TRAX_2_handguard_extension</t>
  </si>
  <si>
    <t>5a9d6d34a2750c00141e07da</t>
  </si>
  <si>
    <t>d371a71c-c371-4e0c-aaf8-bc6df48ec21e</t>
  </si>
  <si>
    <t>AK CAA RS47 handguard</t>
  </si>
  <si>
    <t>RS47</t>
  </si>
  <si>
    <t>https://tarkov-market.com/item/caa_rs47_foregrip_for_ak-compatible_systems</t>
  </si>
  <si>
    <t>https://escapefromtarkov.fandom.com/wiki/AK_CAA_RS47_handguard</t>
  </si>
  <si>
    <t>5648ae314bdc2d3d1c8b457f</t>
  </si>
  <si>
    <t>c99cf7cb-bab9-48f0-b626-150e12ed1c1b</t>
  </si>
  <si>
    <t>SAI QD 14.5"</t>
  </si>
  <si>
    <t>https://tarkov-market.com/item/sai_14.5_qd_rail_foregrip_for_ar15</t>
  </si>
  <si>
    <t>https://escapefromtarkov.fandom.com/wiki/AR-15_SAI_14.5_inch_QD_Rail_handguard</t>
  </si>
  <si>
    <t>5c78f2492e221600114c9f04</t>
  </si>
  <si>
    <t>62c56f0e-c307-412c-aebb-7c28e1a1e744</t>
  </si>
  <si>
    <t>RIS II 12.25 FDE</t>
  </si>
  <si>
    <t>https://tarkov-market.com/item/daniel_defence_ris_ii_12.25_foregrip_for_ar-15-compatible_systems</t>
  </si>
  <si>
    <t>5c9a25172e2216000f20314e</t>
  </si>
  <si>
    <t>cfc3e5ce-7938-4f2b-a4d3-8901e29f87ed</t>
  </si>
  <si>
    <t>MPX Midwest 4.5"</t>
  </si>
  <si>
    <t>https://tarkov-market.com/item/midwest_4.5_inch_m-lok_foregrip_for_mpx</t>
  </si>
  <si>
    <t>https://escapefromtarkov.fandom.com/wiki/MPX_Midwest_Industries_4.5_inch_M-LOK_handguard</t>
  </si>
  <si>
    <t>5c5db5f22e2216000e5e47e8</t>
  </si>
  <si>
    <t>1eaecb4f-9667-49c0-a80a-9b2d5ab5a90b</t>
  </si>
  <si>
    <t>MDR handguard</t>
  </si>
  <si>
    <t>https://tarkov-market.com/item/desert_tech_foregrip_for_mdr</t>
  </si>
  <si>
    <t>https://escapefromtarkov.fandom.com/wiki/MDR_handguard</t>
  </si>
  <si>
    <t>5c48a14f2e2216152006edd7</t>
  </si>
  <si>
    <t>2cd7e49d-2bd0-4eeb-964b-3e9e1d2f9fc9</t>
  </si>
  <si>
    <t>ORSIS T-5000M handguard</t>
  </si>
  <si>
    <t>https://tarkov-market.com/item/orsis_handguard_for_t-5000</t>
  </si>
  <si>
    <t>5df25d3bfd6b4e6e2276dc9a</t>
  </si>
  <si>
    <t>61253c5a-8480-4118-b151-2501dbf1e9d8</t>
  </si>
  <si>
    <t>https://tarkov-market.com/item/lobaev_arms_dvl-10_m2_handguard</t>
  </si>
  <si>
    <t>https://escapefromtarkov.fandom.com/wiki/DVL-10_M2_handguard</t>
  </si>
  <si>
    <t>5888976c24597754281f93f5</t>
  </si>
  <si>
    <t>b99527f0-37fe-45be-b45c-a78bcf59b821</t>
  </si>
  <si>
    <t>M870 Magpul MOE handguard</t>
  </si>
  <si>
    <t>MOE 870</t>
  </si>
  <si>
    <t>https://tarkov-market.com/item/magpul_moe_m870_forestock</t>
  </si>
  <si>
    <t>https://escapefromtarkov.fandom.com/wiki/M870_Magpul_MOE_handguard</t>
  </si>
  <si>
    <t>5a788068c5856700137e4c8f</t>
  </si>
  <si>
    <t>c0ba9f17-5d69-4f0f-bdf4-01fb0f663a4a</t>
  </si>
  <si>
    <t>AR-15 Alexander Arms MK10 rifle length handguard</t>
  </si>
  <si>
    <t>MK10 RL</t>
  </si>
  <si>
    <t>https://tarkov-market.com/item/handguard_mk_10_for_use_with_ar-15_and_compatible</t>
  </si>
  <si>
    <t>5b2cfa535acfc432ff4db7a0</t>
  </si>
  <si>
    <t>d69405b7-ebdf-4aff-8a19-00227511fe2a</t>
  </si>
  <si>
    <t>MPX Lancer OEM 14 inch M-LOK handguard</t>
  </si>
  <si>
    <t>MPX OEM 14"</t>
  </si>
  <si>
    <t>https://tarkov-market.com/item/lancer_oem_14_inch_m-lok_foregrip_for_mpx</t>
  </si>
  <si>
    <t>https://escapefromtarkov.fandom.com/wiki/MPX_Lancer_OEM_14_inch_M-LOK_handguard</t>
  </si>
  <si>
    <t>5c59529a2e221602b177d160</t>
  </si>
  <si>
    <t>2f49c487-e7b6-40f4-b58b-172d2a62ebe8</t>
  </si>
  <si>
    <t>Remington R11 RSASS handguard</t>
  </si>
  <si>
    <t>https://tarkov-market.com/item/remington_arms_handguard_for_a_r11_rsass</t>
  </si>
  <si>
    <t>https://escapefromtarkov.fandom.com/wiki/Remington_R11_RSASS_handguard</t>
  </si>
  <si>
    <t>5a329052c4a28200741e22d3</t>
  </si>
  <si>
    <t>e78e6228-f462-42d5-af0f-c74ba86427c7</t>
  </si>
  <si>
    <t>MP5 HX-5</t>
  </si>
  <si>
    <t>https://tarkov-market.com/item/caa_hx-5_mp5_handguard</t>
  </si>
  <si>
    <t>5d010d1cd7ad1a59283b1ce7</t>
  </si>
  <si>
    <t>eff63632-4711-46c2-abaa-0ac14cfaf171</t>
  </si>
  <si>
    <t>AR-15 STNGR VYPR 10 inch M-LOK handguard</t>
  </si>
  <si>
    <t>VYPR 10"</t>
  </si>
  <si>
    <t>https://tarkov-market.com/item/stngr_vypr_10_m-lok_foregrip_for_ar15</t>
  </si>
  <si>
    <t>https://escapefromtarkov.fandom.com/wiki/AR-15_STNGR_VYPR_10_inch_M-LOK_handguard</t>
  </si>
  <si>
    <t>5c6d5d8b2e221644fc630b39</t>
  </si>
  <si>
    <t>1d19c0d7-0bb8-4ab4-86b8-06de5ff150c9</t>
  </si>
  <si>
    <t>AK Strike Industries TRAX 1 handguard</t>
  </si>
  <si>
    <t>TRAX 1</t>
  </si>
  <si>
    <t>https://tarkov-market.com/item/strike_industries_trax_1_foregrip</t>
  </si>
  <si>
    <t>https://escapefromtarkov.fandom.com/wiki/AK_Strike_Industries_TRAX_1_handguard</t>
  </si>
  <si>
    <t>5a9d56c8a2750c0032157146</t>
  </si>
  <si>
    <t>d11eadb3-c0ea-49e3-bcf9-fac5d411b489</t>
  </si>
  <si>
    <t>RIS II 9.5 BLK</t>
  </si>
  <si>
    <t>https://tarkov-market.com/item/daniel_defence_ris_ii_9.5_foregrip_for_ar-15-compatible_systems</t>
  </si>
  <si>
    <t>https://escapefromtarkov.fandom.com/wiki/AR-15_Daniel_Defense_RIS_II_9.5_handguard</t>
  </si>
  <si>
    <t>588b56d02459771481110ae2</t>
  </si>
  <si>
    <t>01c2cab2-138a-42c3-814c-0fceb4a392db</t>
  </si>
  <si>
    <t>AKS-74U Alfa Arms Goliaf handguard</t>
  </si>
  <si>
    <t>Goliaf</t>
  </si>
  <si>
    <t>https://tarkov-market.com/item/alfa_arms_goliaf_aks-74u_handguard</t>
  </si>
  <si>
    <t>https://escapefromtarkov.fandom.com/wiki/AKS-74U_Alfa_Arms_Goliaf_handguard</t>
  </si>
  <si>
    <t>5d15ce51d7ad1a1eff619092</t>
  </si>
  <si>
    <t>608051f8-8433-4007-b423-4a6c44b37ee4</t>
  </si>
  <si>
    <t>416A5 TROY 13"</t>
  </si>
  <si>
    <t>https://tarkov-market.com/item/troy_industries_13_m-lok_foregrip_for_416a5</t>
  </si>
  <si>
    <t>5c6c2c9c2e2216000f2002e4</t>
  </si>
  <si>
    <t>e508d8cf-c45d-4736-a71b-f3200bb87f6c</t>
  </si>
  <si>
    <t>SA-58/FAL Vltor CASV-FAS handguard</t>
  </si>
  <si>
    <t>CASV-FAS</t>
  </si>
  <si>
    <t>https://tarkov-market.com/item/vltor_casv_fas_foregrip_for_fal</t>
  </si>
  <si>
    <t>5b7bee755acfc400196d5383</t>
  </si>
  <si>
    <t>0ab9ceb7-dbc4-4692-ae05-ce50a3ff9464</t>
  </si>
  <si>
    <t>SA-58/FAL Vltor CASV-FAL handguard</t>
  </si>
  <si>
    <t>CASV-FAL</t>
  </si>
  <si>
    <t>https://tarkov-market.com/item/vltor_casv_fal_foregrip_for_fal</t>
  </si>
  <si>
    <t>https://escapefromtarkov.fandom.com/wiki/SA-58/FAL_Vltor_CASV-FAL_handguard</t>
  </si>
  <si>
    <t>5b7bedd75acfc43d825283f9</t>
  </si>
  <si>
    <t>29ad723f-89ed-480c-9f52-992fb048029b</t>
  </si>
  <si>
    <t>MTU002 L</t>
  </si>
  <si>
    <t>https://tarkov-market.com/item/sok-12_aluminum_handguard_mtu002_long_top</t>
  </si>
  <si>
    <t>https://escapefromtarkov.fandom.com/wiki/SOK-12_Leapers_UTG_PRO_MTU002_Long_Top_aluminum_handguard</t>
  </si>
  <si>
    <t>5827272a24597748c74bdeea</t>
  </si>
  <si>
    <t>5b7cbe6e-f699-4576-ad93-0723fd626ccc</t>
  </si>
  <si>
    <t>AR-15 War Sport LVOA-C handguard (Black)</t>
  </si>
  <si>
    <t>LVOA-C</t>
  </si>
  <si>
    <t>https://tarkov-market.com/item/handguard_war_sport_lvoa-c_blk._for_use_with_ar-15_and_compatible</t>
  </si>
  <si>
    <t>https://escapefromtarkov.fandom.com/wiki/AR-15_War_Sport_LVOA-C_handguard_(Black)</t>
  </si>
  <si>
    <t>595cfa8b86f77427437e845b</t>
  </si>
  <si>
    <t>0fed1482-26b9-4847-95ba-d497656e5d9e</t>
  </si>
  <si>
    <t>416A5 CRUX 15"</t>
  </si>
  <si>
    <t>https://tarkov-market.com/item/strike_industries_crux_15_m-lok_foregrip_for_416a5</t>
  </si>
  <si>
    <t>https://escapefromtarkov.fandom.com/wiki/HK_416A5_Strike_Industries_CRUX_15_inch_M-LOK_handguard</t>
  </si>
  <si>
    <t>5c6d11152e2216000f2003e7</t>
  </si>
  <si>
    <t>bf784e92-6a35-432f-adf9-ecc70dd74f35</t>
  </si>
  <si>
    <t>416A5 Midwest 13.5"</t>
  </si>
  <si>
    <t>https://tarkov-market.com/item/midwest_13.5_m-lok_foregrip_for_416a5</t>
  </si>
  <si>
    <t>https://escapefromtarkov.fandom.com/wiki/HK_416A5_Midwest_Industries_13.5_inch_M-LOK_handguard</t>
  </si>
  <si>
    <t>5c6d11072e2216000e69d2e4</t>
  </si>
  <si>
    <t>b19c855e-a985-4891-ad71-e5087c617614</t>
  </si>
  <si>
    <t>AR-15 War Sport LVOA-S handguard (Black)</t>
  </si>
  <si>
    <t>LVOA-S</t>
  </si>
  <si>
    <t>https://tarkov-market.com/item/handguard_war_sport_lvoa-s_blk._for_use_with_ar-15_and_compatible</t>
  </si>
  <si>
    <t>https://escapefromtarkov.fandom.com/wiki/AR-15_War_Sport_LVOA-S_handguard_(Black)</t>
  </si>
  <si>
    <t>595cf16b86f77427440c32e2</t>
  </si>
  <si>
    <t>389f29a6-76c9-4b37-8874-172ca45a4eb3</t>
  </si>
  <si>
    <t>RIS II FSP 9.5 CB</t>
  </si>
  <si>
    <t>https://tarkov-market.com/item/daniel_defence_fde_ris_ii_fsp_9.5_foregrip_for_ar-15-compatible_systems</t>
  </si>
  <si>
    <t>5c9a26332e2216001219ea70</t>
  </si>
  <si>
    <t>7b182431-8714-4dd1-bd58-937d5c3f0a6f</t>
  </si>
  <si>
    <t>AK Magpul Zhukov-U handguard (Black)</t>
  </si>
  <si>
    <t>Zhukov-U</t>
  </si>
  <si>
    <t>https://tarkov-market.com/item/magpul_zhukov-u_hand_guard_(black)_for_ak</t>
  </si>
  <si>
    <t>https://escapefromtarkov.fandom.com/wiki/AK_Magpul_Zhukov-U_handguard</t>
  </si>
  <si>
    <t>5c9a07572e221644f31c4b32</t>
  </si>
  <si>
    <t>fe2f3f05-e11c-43ed-82a6-d1aadc626c77</t>
  </si>
  <si>
    <t>SVD SAG MK1 chassis</t>
  </si>
  <si>
    <t>SAG MK1</t>
  </si>
  <si>
    <t>https://tarkov-market.com/item/sag_mk1_freefloat_chassis_for_svd</t>
  </si>
  <si>
    <t>5dfcd0e547101c39625f66f9</t>
  </si>
  <si>
    <t>26487c04-2b56-4253-88b8-21ddcf0b94fe</t>
  </si>
  <si>
    <t>MOE SL</t>
  </si>
  <si>
    <t>https://tarkov-market.com/item/magpul_moe_sl_mid_length_m-lok_foregrip_for_ar15</t>
  </si>
  <si>
    <t>5c78f26f2e221601da3581d1</t>
  </si>
  <si>
    <t>7c4536f1-f4d0-4300-bf1d-f82f3f72ca40</t>
  </si>
  <si>
    <t>AK Krebs Custom UFM KeyMod handguard</t>
  </si>
  <si>
    <t>UFM</t>
  </si>
  <si>
    <t>https://tarkov-market.com/item/krebs_custom_ufm_keymod_system_handguard_for_akm</t>
  </si>
  <si>
    <t>https://escapefromtarkov.fandom.com/wiki/AK_Krebs_Custom_UFM_KeyMod_handguard</t>
  </si>
  <si>
    <t>59fb375986f7741b681b81a6</t>
  </si>
  <si>
    <t>b8c1745a-a5dd-4626-9884-36062b300091</t>
  </si>
  <si>
    <t>AR-15 SAI 10 inch QD Rail handguard</t>
  </si>
  <si>
    <t>SAI QD 10"</t>
  </si>
  <si>
    <t>https://tarkov-market.com/item/sai_10_qd_rail_foregrip_for_ar15</t>
  </si>
  <si>
    <t>https://escapefromtarkov.fandom.com/wiki/AR-15_SAI_10_inch_QD_Rail_handguard</t>
  </si>
  <si>
    <t>5c78f2612e221600114c9f0d</t>
  </si>
  <si>
    <t>f127ea15-33c1-4c3d-bd98-660be6b9d52b</t>
  </si>
  <si>
    <t>AR-10 Noveske SWS N6 Split handguard</t>
  </si>
  <si>
    <t>SWS N6 Split</t>
  </si>
  <si>
    <t>https://tarkov-market.com/item/noveske_sws_n6_split_handguard_for_ar-10-compatible_systems</t>
  </si>
  <si>
    <t>https://escapefromtarkov.fandom.com/wiki/AR-10_Noveske_SWS_N6_Split_handguard</t>
  </si>
  <si>
    <t>5d00ef6dd7ad1a0940739b16</t>
  </si>
  <si>
    <t>bd03ca0c-b5c3-493d-8231-69b939528f4c</t>
  </si>
  <si>
    <t>AR-15 Lone Star Ion Lite handguard</t>
  </si>
  <si>
    <t>Ion Lite</t>
  </si>
  <si>
    <t>https://tarkov-market.com/item/lone_star_ion_lite_handguard_for_ar-15_and_compatible</t>
  </si>
  <si>
    <t>5d4405f0a4b9361e6a4e6bd9</t>
  </si>
  <si>
    <t>a6652a19-92ec-4f64-938e-b9adc6638461</t>
  </si>
  <si>
    <t>MP-133 custom plastic forestock with rails</t>
  </si>
  <si>
    <t>MP133 rails</t>
  </si>
  <si>
    <t>https://tarkov-market.com/item/custom_plastic_mp-133_forestock_with_mounts</t>
  </si>
  <si>
    <t>https://escapefromtarkov.fandom.com/wiki/MP-133_custom_plastic_forestock_with_rails</t>
  </si>
  <si>
    <t>55d45f484bdc2d972f8b456d</t>
  </si>
  <si>
    <t>e13205f7-43bd-47ad-9503-0f279eddfd0f</t>
  </si>
  <si>
    <t>WASR</t>
  </si>
  <si>
    <t>https://tarkov-market.com/item/wooden_caf_wasr_10-63_handguard</t>
  </si>
  <si>
    <t>https://escapefromtarkov.fandom.com/wiki/WASR-10/63_CAF_wooden_foregrip</t>
  </si>
  <si>
    <t>5d2c829448f0353a5c7d6674</t>
  </si>
  <si>
    <t>c00812dd-af4d-46c7-b460-4d878c454a04</t>
  </si>
  <si>
    <t>HK 416A5 MRS KeyMod 14 inch handguard</t>
  </si>
  <si>
    <t>416A5 MRS 14"</t>
  </si>
  <si>
    <t>https://tarkov-market.com/item/hk_mrs_14_keymod_foregrip_for_416a5</t>
  </si>
  <si>
    <t>https://escapefromtarkov.fandom.com/wiki/HK_416A5_MRS_KeyMod_14_inch_handguard</t>
  </si>
  <si>
    <t>5c6d10e82e221601da357b07</t>
  </si>
  <si>
    <t>44db18b1-e639-48f4-9374-17a954d44d55</t>
  </si>
  <si>
    <t>https://tarkov-market.com/item/magpul_moe_sl_carbine_length_m-lok_foregrip_for_ar15</t>
  </si>
  <si>
    <t>5c78f2792e221600106f4683</t>
  </si>
  <si>
    <t>e03bb4c3-c2b9-481e-9366-56a0b77f17e5</t>
  </si>
  <si>
    <t>HK 416A5 Extended Quad Rail handguard</t>
  </si>
  <si>
    <t>416A5 4Rail ext.</t>
  </si>
  <si>
    <t>https://tarkov-market.com/item/hk_extended_quadrail_handguard_for_416-compatible_systems</t>
  </si>
  <si>
    <t>https://escapefromtarkov.fandom.com/wiki/HK_416A5_Extended_Quad_Rail_handguard</t>
  </si>
  <si>
    <t>5bb20dfcd4351e00334c9e24</t>
  </si>
  <si>
    <t>65d69809-5a97-4f87-b1d1-82a69c045aef</t>
  </si>
  <si>
    <t>HK 416A5 Quad Rail handguard with flip-up front sight</t>
  </si>
  <si>
    <t>416A5 4Rail</t>
  </si>
  <si>
    <t>https://tarkov-market.com/item/hk_quadrail_handguard_with_a_flip-up_sight_for_416-compatible_systems</t>
  </si>
  <si>
    <t>5bb20df1d4351e00347787d5</t>
  </si>
  <si>
    <t>ce9abfe7-a1c1-498e-8778-1b810f311bae</t>
  </si>
  <si>
    <t>HK MP5 B&amp;T TL-99 aluminum handguard</t>
  </si>
  <si>
    <t>TL-99</t>
  </si>
  <si>
    <t>https://tarkov-market.com/item/mp5_tl-99_aluminum_handguard</t>
  </si>
  <si>
    <t>5a9548c9159bd400133e97b3</t>
  </si>
  <si>
    <t>0597c02b-a4be-45d4-9699-eb29b23aa12a</t>
  </si>
  <si>
    <t>AKS-74U Zenit B-11 handguard</t>
  </si>
  <si>
    <t>B-11</t>
  </si>
  <si>
    <t>https://tarkov-market.com/item/b-11_aks-74u_handguard</t>
  </si>
  <si>
    <t>https://escapefromtarkov.fandom.com/wiki/AKS-74U_Zenit_B-11_handguard</t>
  </si>
  <si>
    <t>57ffa9f4245977728561e844</t>
  </si>
  <si>
    <t>b1cee95c-069e-4257-ba35-3369bacc2045</t>
  </si>
  <si>
    <t>AK TDI AKM-L handguard</t>
  </si>
  <si>
    <t>AKM-L</t>
  </si>
  <si>
    <t>https://tarkov-market.com/item/tdi_akm-l_handguard_for_ak</t>
  </si>
  <si>
    <t>https://escapefromtarkov.fandom.com/wiki/AK_TDI_AKM-L_handguard</t>
  </si>
  <si>
    <t>5d1b198cd7ad1a604869ad72</t>
  </si>
  <si>
    <t>03838a53-3080-4d97-9a23-d14c523f8374</t>
  </si>
  <si>
    <t>M1911A1 Wilson Ultralight skeletonized hammer</t>
  </si>
  <si>
    <t>1911 ULS</t>
  </si>
  <si>
    <t>https://tarkov-market.com/item/wilson_ultralight_skeletonized_hammer_for_m1911a1</t>
  </si>
  <si>
    <t>https://escapefromtarkov.fandom.com/wiki/M1911A1_Wilson_Ultralight_skeletonized_hammer</t>
  </si>
  <si>
    <t>5ef35bc243cb350a955a7ccd</t>
  </si>
  <si>
    <t>0f9b838f-6836-4ce0-b940-b88877e0d2ac</t>
  </si>
  <si>
    <t>M1911A1 Caspian Arms Trik Trigger</t>
  </si>
  <si>
    <t>1911 Trik</t>
  </si>
  <si>
    <t>https://tarkov-market.com/item/caspian_trik_trigger_for_m1911a1</t>
  </si>
  <si>
    <t>https://escapefromtarkov.fandom.com/wiki/M1911A1_Caspian_Arms_Trik_Trigger</t>
  </si>
  <si>
    <t>5ef32e4d1c1fd62aea6a150d</t>
  </si>
  <si>
    <t>85d743d1-14da-4ae8-bdaf-6e5142c1e081</t>
  </si>
  <si>
    <t>M45A1 slide lock</t>
  </si>
  <si>
    <t>M45A1 SLock</t>
  </si>
  <si>
    <t>https://tarkov-market.com/item/slide_lock_for_m45a1</t>
  </si>
  <si>
    <t>https://escapefromtarkov.fandom.com/wiki/M45A1_slide_lock</t>
  </si>
  <si>
    <t>5f3e777688ca2d00ad199d25</t>
  </si>
  <si>
    <t>423d0927-3c09-47e9-b0ea-94bfcc80c3a6</t>
  </si>
  <si>
    <t>M45A1 hammer</t>
  </si>
  <si>
    <t>M45A1 Ham.</t>
  </si>
  <si>
    <t>https://tarkov-market.com/item/hammer_for_m45a1</t>
  </si>
  <si>
    <t>https://escapefromtarkov.fandom.com/wiki/M45A1_hammer</t>
  </si>
  <si>
    <t>5f3e76d86cda304dcc634054</t>
  </si>
  <si>
    <t>5e8bc506-f380-47d2-9677-f06b8a926239</t>
  </si>
  <si>
    <t>M45A1 trigger</t>
  </si>
  <si>
    <t>M45A1 Trig.</t>
  </si>
  <si>
    <t>https://tarkov-market.com/item/trigger_for_m45a1</t>
  </si>
  <si>
    <t>https://escapefromtarkov.fandom.com/wiki/M45A1_trigger</t>
  </si>
  <si>
    <t>5f3e772a670e2a7b01739a52</t>
  </si>
  <si>
    <t>e04b4279-4a60-45cc-814d-ddec04dc8581</t>
  </si>
  <si>
    <t>Avalanche</t>
  </si>
  <si>
    <t>https://tarkov-market.com/item/avalanche_mod.2_charging_handle_for_ar-15</t>
  </si>
  <si>
    <t>5f633ff5c444ce7e3c30a006</t>
  </si>
  <si>
    <t>3be330b9-2b78-4213-ae81-643716bba9f1</t>
  </si>
  <si>
    <t>MP-153 12ga 4-shell forend cap</t>
  </si>
  <si>
    <t>MP153x4</t>
  </si>
  <si>
    <t>https://tarkov-market.com/item/Ð¼p-153_forend_cap</t>
  </si>
  <si>
    <t>56deee15d2720bee328b4567</t>
  </si>
  <si>
    <t>275fe105-b798-428f-87db-fe1e53edf998</t>
  </si>
  <si>
    <t>https://tarkov-market.com/item/30-round_6l23_plum_5.45x39_magazine_for_Ð°Ðº-74_and_compatibles</t>
  </si>
  <si>
    <t>5cbdaf89ae9215000e5b9c94</t>
  </si>
  <si>
    <t>5b1a3591-24e0-426a-ba98-817e9fa9b17f</t>
  </si>
  <si>
    <t>KS-23Mx3</t>
  </si>
  <si>
    <t>https://tarkov-market.com/item/3-shell_ks-23m_23mm_magazine_cap</t>
  </si>
  <si>
    <t>https://escapefromtarkov.fandom.com/wiki/KS-23M_23x75_3-shell_magazine_cap</t>
  </si>
  <si>
    <t>5f647d9f8499b57dc40ddb93</t>
  </si>
  <si>
    <t>dbcbfcf4-6970-4f05-ad31-aadf0d59b8a1</t>
  </si>
  <si>
    <t>AK30 FDE</t>
  </si>
  <si>
    <t>https://tarkov-market.com/item/palm_us_ak30_7.62x39_magazine_for_ak_and_compatibles,_30-round_capacity_(fde)</t>
  </si>
  <si>
    <t>59fafc9386f774067d462453</t>
  </si>
  <si>
    <t>ed7a7f08-2efd-434c-8ed9-4545c313d61b</t>
  </si>
  <si>
    <t>5.56x45 Magpul PMAG 30 GEN M3 STANAG 30-round magazine (FDE)</t>
  </si>
  <si>
    <t>https://tarkov-market.com/item/pmag_gen_m3_30_5.56x45_stanag_30-round_magazine_fde</t>
  </si>
  <si>
    <t>5d1340b3d7ad1a0b52682ed7</t>
  </si>
  <si>
    <t>2e5ff77a-ddc4-4296-93ef-747c9b31237d</t>
  </si>
  <si>
    <t>AK 7.62x39 Magpul PMAG 30 GEN M3 30-round magazine (Banana)</t>
  </si>
  <si>
    <t>https://tarkov-market.com/item/pmag_30_ak_akm_gen_m3_7.62x39_magazine_for_ak_and_compatibles,_30-round_capacity_(banana)</t>
  </si>
  <si>
    <t>5e21a3c67e40bd02257a008a</t>
  </si>
  <si>
    <t>753e3d7c-a2db-4ef3-9129-31028e986163</t>
  </si>
  <si>
    <t>Mossberg 590A1 12ga 8-shell magazine cap</t>
  </si>
  <si>
    <t>590A1x8</t>
  </si>
  <si>
    <t>https://tarkov-market.com/item/8-shell_m590a1_12ga_magazine_cap</t>
  </si>
  <si>
    <t>5e87080c81c4ed43e83cefda</t>
  </si>
  <si>
    <t>0a3c3398-d9cd-4ed6-bd33-01d61ddd5ea9</t>
  </si>
  <si>
    <t>M45A1 .45 ACP 7-round magazine</t>
  </si>
  <si>
    <t>M45A1</t>
  </si>
  <si>
    <t>https://tarkov-market.com/item/m45a1_.45_acp_7-round_magazine</t>
  </si>
  <si>
    <t>https://escapefromtarkov.gamepedia.com/M45A1_.45_ACP_7-round_magazine</t>
  </si>
  <si>
    <t>5f3e77b26cda304dcc634057</t>
  </si>
  <si>
    <t>75a957b6-bbdc-4a5a-9109-e2a0f1b94273</t>
  </si>
  <si>
    <t>100 rounds belt</t>
  </si>
  <si>
    <t>https://tarkov-market.com/item/100_rounds_belt</t>
  </si>
  <si>
    <t>5cffa483d7ad1a049e54ef1c</t>
  </si>
  <si>
    <t>02ce9d4a-1118-4277-b0e7-dae162e8841c</t>
  </si>
  <si>
    <t>M1911A1 .45 ACP Mec-Gar 11-round magazine</t>
  </si>
  <si>
    <t>Mec-Gar</t>
  </si>
  <si>
    <t>https://tarkov-market.com/item/mec-gar_.45_acp_11-round_magazine_for_m1911a1</t>
  </si>
  <si>
    <t>https://escapefromtarkov.fandom.com/wiki/M1911A1_.45_ACP_Mec-Gar_11-round_magazine</t>
  </si>
  <si>
    <t>5ef3448ab37dfd6af863525c</t>
  </si>
  <si>
    <t>69d3d404-a0c5-4e4c-b5c5-5b646a0351de</t>
  </si>
  <si>
    <t>Mossberg 590A1 Tactical rail</t>
  </si>
  <si>
    <t>590 rail</t>
  </si>
  <si>
    <t>https://tarkov-market.com/item/black_aces_tactical_rb7m_rail_for_m590</t>
  </si>
  <si>
    <t>5eeb2ff5ea4f8b73c827350b</t>
  </si>
  <si>
    <t>52b53b77-fca7-4196-b19d-1b97b084bb29</t>
  </si>
  <si>
    <t>Ops-Core Picatinny Rail Adapter mount</t>
  </si>
  <si>
    <t>PRA</t>
  </si>
  <si>
    <t>https://tarkov-market.com/item/ops_core_picatinny_rail_adapter_mount</t>
  </si>
  <si>
    <t>https://escapefromtarkov.fandom.com/wiki/Ops-Core_Picatinny_Rail_Adapter_mount</t>
  </si>
  <si>
    <t>5a398b75c4a282000a51a266</t>
  </si>
  <si>
    <t>f3398b91-16e7-4524-b426-cdfe29ab79e1</t>
  </si>
  <si>
    <t>Ops-Core Single Clamp Rail Adapter mount</t>
  </si>
  <si>
    <t>SCRA</t>
  </si>
  <si>
    <t>https://tarkov-market.com/item/ops_core_single_clamp_rail_adapter_mount</t>
  </si>
  <si>
    <t>5a398ab9c4a282000c5a9842</t>
  </si>
  <si>
    <t>89eaf6f3-9f10-468d-838c-cea7e3fda3cf</t>
  </si>
  <si>
    <t>RFB rail</t>
  </si>
  <si>
    <t>RFB scope mount</t>
  </si>
  <si>
    <t>https://tarkov-market.com/item/kel-tec_rfb_scope_mount_rail</t>
  </si>
  <si>
    <t>5f2aa49f9b44de6b1b4e68d4</t>
  </si>
  <si>
    <t>a62db846-ef8e-4fb9-9548-2c797f828489</t>
  </si>
  <si>
    <t>M1911A1 Weigand Weig-a-tinny rail mount</t>
  </si>
  <si>
    <t>1911 Weig</t>
  </si>
  <si>
    <t>https://tarkov-market.com/item/weigand_weig-a-tinny_mount_for_m1911a1</t>
  </si>
  <si>
    <t>https://escapefromtarkov.fandom.com/wiki/M1911A1_Weigand_Weig-a-tinny_rail_mount</t>
  </si>
  <si>
    <t>5ef5d994dfbc9f3c660ded95</t>
  </si>
  <si>
    <t>02fbd992-ad80-4999-b538-43ee070b26e4</t>
  </si>
  <si>
    <t>M1911A1 NcSTAR trigger guard mount</t>
  </si>
  <si>
    <t>1911 TGM</t>
  </si>
  <si>
    <t>https://tarkov-market.com/item/ncstar_trigger_guard_mount_for_m1911a1</t>
  </si>
  <si>
    <t>https://escapefromtarkov.fandom.com/wiki/M1911A1_NcSTAR_trigger_guard_mount</t>
  </si>
  <si>
    <t>5ef369b08cef260c0642acaf</t>
  </si>
  <si>
    <t>f58df01f-fafb-4373-aa04-10a20cb425b4</t>
  </si>
  <si>
    <t>RFB handguard rail mount</t>
  </si>
  <si>
    <t>RFB</t>
  </si>
  <si>
    <t>https://tarkov-market.com/item/kel-tec_rfb_handguard_rail</t>
  </si>
  <si>
    <t>https://escapefromtarkov.fandom.com/wiki/RFB_handguard_rail_mount</t>
  </si>
  <si>
    <t>5f2aa493cd375f14e15eea72</t>
  </si>
  <si>
    <t>c423785e-e790-4976-8d6c-15a79c5320c6</t>
  </si>
  <si>
    <t>Mossberg 590A1 Magpul SGA stock</t>
  </si>
  <si>
    <t>SGA 590</t>
  </si>
  <si>
    <t>https://tarkov-market.com/item/sga_stock_for_m590</t>
  </si>
  <si>
    <t>5eea217fc64c5d0dfc05712a</t>
  </si>
  <si>
    <t>4f3f3325-b7d4-4d06-8905-a10a7d56289f</t>
  </si>
  <si>
    <t>KS-23M wire stock</t>
  </si>
  <si>
    <t>KS23M steel</t>
  </si>
  <si>
    <t>https://tarkov-market.com/item/wired_stock_for_ks-23m</t>
  </si>
  <si>
    <t>https://escapefromtarkov.fandom.com/wiki/KS-23M_wire_stock</t>
  </si>
  <si>
    <t>5e848dc4e4dbc5266a4ec63d</t>
  </si>
  <si>
    <t>b9b5e39f-9aac-468d-ad33-dffe66a03135</t>
  </si>
  <si>
    <t>KS-23 wooden stock</t>
  </si>
  <si>
    <t>KS23 wood</t>
  </si>
  <si>
    <t>https://tarkov-market.com/item/wooden_stock_for_ks-23</t>
  </si>
  <si>
    <t>https://escapefromtarkov.fandom.com/wiki/KS-23_wooden_stock</t>
  </si>
  <si>
    <t>5e848db4681bea2ada00daa9</t>
  </si>
  <si>
    <t>cfcaf9ff-91a3-4eb1-b0fa-a7880f842dac</t>
  </si>
  <si>
    <t>Mossberg 590A1 polymer stock</t>
  </si>
  <si>
    <t>590A1</t>
  </si>
  <si>
    <t>https://tarkov-market.com/item/polymer_stock_for_m590a1</t>
  </si>
  <si>
    <t>5e87116b81c4ed43e83cefdd</t>
  </si>
  <si>
    <t>6b936175-3235-481f-9c59-51e6a2505449</t>
  </si>
  <si>
    <t>Mesa Tactical Crosshair Hydraulic buffer tube</t>
  </si>
  <si>
    <t>MT Crosshair</t>
  </si>
  <si>
    <t>https://tarkov-market.com/item/mesa_tactical_crosshair_hydraulic_buffer_tube</t>
  </si>
  <si>
    <t>https://escapefromtarkov.gamepedia.com/Mesa_Tactical_Crosshair_Hydraulic_buffer_tube</t>
  </si>
  <si>
    <t>5ef1ba28c64c5d0dfc0571a5</t>
  </si>
  <si>
    <t>0eacd258-3bcb-4d37-87c7-aa12ab2747e9</t>
  </si>
  <si>
    <t>Mossberg 590A1 Mesa Tactical LEO gen.1 stock adapter</t>
  </si>
  <si>
    <t>590 LEO</t>
  </si>
  <si>
    <t>https://tarkov-market.com/item/leo_stock_adapter_gen.1_for_m590</t>
  </si>
  <si>
    <t>5ef1b9f0c64c5d0dfc0571a1</t>
  </si>
  <si>
    <t>476746a6-39c2-460a-a23b-0cca300ffa8b</t>
  </si>
  <si>
    <t>VPO-101 "Vepr-Hunter" SVD-style stock</t>
  </si>
  <si>
    <t>101 SVD-style</t>
  </si>
  <si>
    <t>https://tarkov-market.com/item/vpo-101_svd_style_stock</t>
  </si>
  <si>
    <t>5f63405df5750b524b45f114</t>
  </si>
  <si>
    <t>40ef6696-fd72-4818-ae2f-0b9aeb36dca7</t>
  </si>
  <si>
    <t>KS-23 23x75 510mm barrel</t>
  </si>
  <si>
    <t>KS23 510mm</t>
  </si>
  <si>
    <t>https://tarkov-market.com/item/510mm_barrel_for_ks-23_23x75mm</t>
  </si>
  <si>
    <t>https://escapefromtarkov.fandom.com/wiki/KS-23_23x75_510mm_barrel</t>
  </si>
  <si>
    <t>5e848d1c264f7c180b5e35a9</t>
  </si>
  <si>
    <t>60f12ffd-2574-49be-92f5-56180c96074d</t>
  </si>
  <si>
    <t>KS-23 23x75 700mm barrel</t>
  </si>
  <si>
    <t>KS23 700mm</t>
  </si>
  <si>
    <t>https://tarkov-market.com/item/700mm_barrel_for_ks-23_23x75mm</t>
  </si>
  <si>
    <t>https://escapefromtarkov.fandom.com/wiki/KS-23_23x75_700mm_barrel</t>
  </si>
  <si>
    <t>5e848d2eea0a7c419c2f9bfd</t>
  </si>
  <si>
    <t>2a414334-c32d-4c7b-a9da-719022e5e162</t>
  </si>
  <si>
    <t>RFB 7.62x51 18 inch barrel</t>
  </si>
  <si>
    <t>RFB 18"</t>
  </si>
  <si>
    <t>https://tarkov-market.com/item/18_barrel_for_rfb_7.62x51</t>
  </si>
  <si>
    <t>https://escapefromtarkov.fandom.com/wiki/RFB_7.62x51_18_inch_barrel</t>
  </si>
  <si>
    <t>5f2aa46b878ef416f538b567</t>
  </si>
  <si>
    <t>d51192cb-1166-4aca-9834-fbc0eca4ade5</t>
  </si>
  <si>
    <t>Mossberg 590A1 12ga 20 inch barrel</t>
  </si>
  <si>
    <t>590 20"</t>
  </si>
  <si>
    <t>https://tarkov-market.com/item/20_barrel_for_m590_12ga</t>
  </si>
  <si>
    <t>5e87071478f43e51ca2de5e1</t>
  </si>
  <si>
    <t>40d97f9b-560d-4da2-930e-78d2642c998e</t>
  </si>
  <si>
    <t>M1911A1 .45 ACP threaded barrel</t>
  </si>
  <si>
    <t>1911 .45</t>
  </si>
  <si>
    <t>https://tarkov-market.com/item/threaded_barrel_for_m1911a1_.45_acp</t>
  </si>
  <si>
    <t>https://escapefromtarkov.fandom.com/wiki/M1911A1_.45_ACP_threaded_barrel</t>
  </si>
  <si>
    <t>5f3e77f59103d430b93f94c1</t>
  </si>
  <si>
    <t>be0bebeb-2099-4d4b-8088-411f6cda328d</t>
  </si>
  <si>
    <t>M1911A1 .45 ACP National Match barrel</t>
  </si>
  <si>
    <t>1911 NM</t>
  </si>
  <si>
    <t>https://tarkov-market.com/item/national_match_barrel_for_m1911_.45_acp</t>
  </si>
  <si>
    <t>https://escapefromtarkov.fandom.com/wiki/M1911A1_.45_ACP_National_Match_barrel</t>
  </si>
  <si>
    <t>5f3e7801153b8571434a924c</t>
  </si>
  <si>
    <t>ac82aa42-f2cd-4ac9-8791-565b5cd00407</t>
  </si>
  <si>
    <t>6B43 6A Zabralo-Sh body armor (0/85)</t>
  </si>
  <si>
    <t>https://tarkov-market.com/item/6b43_zabralo-sh_6a_armor_not_func</t>
  </si>
  <si>
    <t>19af1418-5a96-40fa-909a-90d453074b9d</t>
  </si>
  <si>
    <t>Expeditionary fuel tank (0/60)</t>
  </si>
  <si>
    <t>https://tarkov-market.com/item/expeditionary_fuel_tank</t>
  </si>
  <si>
    <t>5214d609-fda1-4840-8806-00e6b3a2bf31</t>
  </si>
  <si>
    <t>AK Aeroknox Scorpius pistol grip</t>
  </si>
  <si>
    <t>Scorpius</t>
  </si>
  <si>
    <t>https://tarkov-market.com/item/aeroknox_scorpius_pistol_grip_for_ak</t>
  </si>
  <si>
    <t>https://escapefromtarkov.fandom.com/wiki/AK_Aeroknox_Scorpius_pistol_grip</t>
  </si>
  <si>
    <t>5f6341043ada5942720e2dc5</t>
  </si>
  <si>
    <t>f83878f8-9643-4d0a-9371-70a1525232df</t>
  </si>
  <si>
    <t>P226 Combat pistol grip (FDE)</t>
  </si>
  <si>
    <t>P226 FDE</t>
  </si>
  <si>
    <t>https://tarkov-market.com/item/sig_sauer_fde_pistol_grip_for_p226_(combat)</t>
  </si>
  <si>
    <t>57c9a89124597704ee6faec1</t>
  </si>
  <si>
    <t>0b44653d-a664-4670-a47b-119e2c399acc</t>
  </si>
  <si>
    <t>M1911A1 Pachmayr American Legend grip #423</t>
  </si>
  <si>
    <t>1911 #423</t>
  </si>
  <si>
    <t>https://tarkov-market.com/item/pachmayr_american_legend_grip_#423_for_m1911a1</t>
  </si>
  <si>
    <t>https://escapefromtarkov.fandom.com/wiki/M1911A1_Pachmayr_American_Legend_grip_423</t>
  </si>
  <si>
    <t>5ef366938cef260c0642acad</t>
  </si>
  <si>
    <t>2422d472-2b8b-40b2-8e43-2a5e19a1b966</t>
  </si>
  <si>
    <t>KS-23M pistol grip</t>
  </si>
  <si>
    <t>KS23M</t>
  </si>
  <si>
    <t>https://tarkov-market.com/item/polymer_pistol_grip_for_ks-23m</t>
  </si>
  <si>
    <t>5e848d99865c0f329958c83b</t>
  </si>
  <si>
    <t>909ee335-4d0f-4c4b-b07a-0704d9a14925</t>
  </si>
  <si>
    <t>M45A1 polymer pistol grip</t>
  </si>
  <si>
    <t>https://tarkov-market.com/item/standart_polymerpistol_grip_for_m45a1</t>
  </si>
  <si>
    <t>https://escapefromtarkov.fandom.com/wiki/M45A1_polymer_pistol_grip</t>
  </si>
  <si>
    <t>5f3e778efcd9b651187d7201</t>
  </si>
  <si>
    <t>16844a1b-662d-420c-a885-dd684dc2b1d7</t>
  </si>
  <si>
    <t>Highcom Trooper TFO armor (Multicam) (0/85)</t>
  </si>
  <si>
    <t>https://tarkov-market.com/item/highcom_trooper_tfo_armor_(multicam)_not_func</t>
  </si>
  <si>
    <t>d48f7afd-ff0d-4ec7-9494-91254fdc3e43</t>
  </si>
  <si>
    <t>https://tarkov-market.com/item/lone_star_tx-15_dml_rifle</t>
  </si>
  <si>
    <t>c975e89c-920b-4ec4-a9df-d6cac7794109</t>
  </si>
  <si>
    <t>https://tarkov-market.com/item/adar_2-15_.223_carbine</t>
  </si>
  <si>
    <t>91c1bd70-51a9-4cdf-b333-fbba237d2dda</t>
  </si>
  <si>
    <t>https://tarkov-market.com/item/ds_arms_sa-58_7.62x51</t>
  </si>
  <si>
    <t>355d42e3-47c2-4ff6-b27a-2e96489d9de2</t>
  </si>
  <si>
    <t>https://tarkov-market.com/item/dt_mdr_5.56x45_assault_rifle</t>
  </si>
  <si>
    <t>f2e684a3-b58a-45b6-bce7-b758d1df8199</t>
  </si>
  <si>
    <t>https://tarkov-market.com/item/dt_mdr_7.62x51_assault_rifle</t>
  </si>
  <si>
    <t>09029383-736d-4f96-b605-edd94ebcd04c</t>
  </si>
  <si>
    <t>https://tarkov-market.com/item/colt_m4a1_5.56x45_assault_rifle</t>
  </si>
  <si>
    <t>855ee05f-701c-44f8-a80e-9cb3581db661</t>
  </si>
  <si>
    <t>https://tarkov-market.com/item/kel-tec_rfb_7.62x51</t>
  </si>
  <si>
    <t>5f2a9575926fd9352339381f</t>
  </si>
  <si>
    <t>61f5999a-de23-49ed-b5d8-455d5c50fde3</t>
  </si>
  <si>
    <t>TDI KRISS Vector Gen.2 9x19 submachine gun</t>
  </si>
  <si>
    <t>Vector 9x19</t>
  </si>
  <si>
    <t>https://tarkov-market.com/item/tdi_kriss_vector_gen.2_9x19_submachinegun</t>
  </si>
  <si>
    <t>https://escapefromtarkov.fandom.com/wiki/TDI_KRISS_Vector_Gen.2_9x19_submachine_gun</t>
  </si>
  <si>
    <t>5fc3f2d5900b1d5091531e57</t>
  </si>
  <si>
    <t>f625f5ee-ac39-4531-90dc-12b2391285c2</t>
  </si>
  <si>
    <t>TDI KRISS Vector Gen.2 .45 ACP submachine gun</t>
  </si>
  <si>
    <t>Vector .45ACP</t>
  </si>
  <si>
    <t>https://tarkov-market.com/item/tdi_kriss_vector_gen.2_.45_acp_submachinegun</t>
  </si>
  <si>
    <t>https://escapefromtarkov.fandom.com/wiki/TDI_KRISS_Vector_Gen.2_.45_ACP_submachine_gun</t>
  </si>
  <si>
    <t>5fb64bc92b1b027b1f50bcf2</t>
  </si>
  <si>
    <t>38fe1428-43fd-45fa-923c-2b39f63cf7fa</t>
  </si>
  <si>
    <t>UMP 45</t>
  </si>
  <si>
    <t>https://tarkov-market.com/item/hk_ump_45_submachinegun</t>
  </si>
  <si>
    <t>https://escapefromtarkov.fandom.com/wiki/HK_UMP_.45_ACP_submachine_gun</t>
  </si>
  <si>
    <t>5fc3e272f8b6a877a729eac5</t>
  </si>
  <si>
    <t>efc5fe33-9262-48c6-9559-2d6763f3f8c6</t>
  </si>
  <si>
    <t>IDEA Rig</t>
  </si>
  <si>
    <t>https://tarkov-market.com/item/diy_idea_chest_rig</t>
  </si>
  <si>
    <t>https://escapefromtarkov.gamepedia.com/DIY_IDEA_chest_rig</t>
  </si>
  <si>
    <t>5fd4c4fa16cac650092f6771</t>
  </si>
  <si>
    <t>5c67a696-7038-4f76-ae4d-09269d540507</t>
  </si>
  <si>
    <t>Security</t>
  </si>
  <si>
    <t>https://tarkov-market.com/item/security_vest</t>
  </si>
  <si>
    <t>https://escapefromtarkov.gamepedia.com/Security_vest</t>
  </si>
  <si>
    <t>5fd4c5477a8d854fa0105061</t>
  </si>
  <si>
    <t>3c997fea-4f40-4596-aba2-658f3e57ad13</t>
  </si>
  <si>
    <t>BSS-MK1</t>
  </si>
  <si>
    <t>https://tarkov-market.com/item/gear_craft_gc-bss-mk1_rig</t>
  </si>
  <si>
    <t>https://escapefromtarkov.fandom.com/wiki/Gear_Craft_GC-BSS-MK1_chest_rig</t>
  </si>
  <si>
    <t>5fd4c60f875c30179f5d04c2</t>
  </si>
  <si>
    <t>07cb3298-769e-4dc9-bb5c-99711be34ff4</t>
  </si>
  <si>
    <t>MCX .300 BLK</t>
  </si>
  <si>
    <t>https://tarkov-market.com/item/sig_mcx_.300_aac_blackout_assault_rifle</t>
  </si>
  <si>
    <t>5fbcc1d9016cce60e8341ab3</t>
  </si>
  <si>
    <t>67387c9d-b024-46d7-b9cc-f8c49d155e39</t>
  </si>
  <si>
    <t>Mk-18 MjÃ¶lnir</t>
  </si>
  <si>
    <t>https://tarkov-market.com/item/mk-18_.338_lm_marksman_rifle</t>
  </si>
  <si>
    <t>https://escapefromtarkov.fandom.com/wiki/SWORD_International_Mk-18_.338_LM_marksman_rifle</t>
  </si>
  <si>
    <t>5fc22d7c187fea44d52eda44</t>
  </si>
  <si>
    <t>2d53997a-61c2-4048-b994-537cf1d1f25b</t>
  </si>
  <si>
    <t>https://tarkov-market.com/item/.300_bpz_aac_blackout</t>
  </si>
  <si>
    <t>5fbe3ffdf8b6a877a729ea82</t>
  </si>
  <si>
    <t>f2365425-5ef1-4096-8068-f7c7d128f8cd</t>
  </si>
  <si>
    <t>.300 Blackout AP</t>
  </si>
  <si>
    <t>https://tarkov-market.com/item/.300_aac_blackout_ap</t>
  </si>
  <si>
    <t>5fd20ff893a8961fc660a954</t>
  </si>
  <si>
    <t>6466ca83-9856-412c-9474-0b8de0b70425</t>
  </si>
  <si>
    <t>.338 Lapua Magnum AP</t>
  </si>
  <si>
    <t>https://tarkov-market.com/item/.338_lapua_magnum_ap</t>
  </si>
  <si>
    <t>https://escapefromtarkov.gamepedia.com/.338_Lapua_Magnum_AP</t>
  </si>
  <si>
    <t>5fc382a9d724d907e2077dab</t>
  </si>
  <si>
    <t>13e00fe4-4dce-4a9f-b78d-10c29580cc7c</t>
  </si>
  <si>
    <t>https://tarkov-market.com/item/.338_lapua_magnum_fmj</t>
  </si>
  <si>
    <t>https://escapefromtarkov.gamepedia.com/.338_Lapua_Magnum_FMJ</t>
  </si>
  <si>
    <t>5fc275cf85fd526b824a571a</t>
  </si>
  <si>
    <t>94db639f-e56c-4889-9550-ca31c8a6757f</t>
  </si>
  <si>
    <t>.338 Lapua Magnum UCW</t>
  </si>
  <si>
    <t>UCW</t>
  </si>
  <si>
    <t>https://tarkov-market.com/item/.338_upz_lapua_magnum</t>
  </si>
  <si>
    <t>https://escapefromtarkov.fandom.com/wiki/.338_Lapua_Magnum_UCW</t>
  </si>
  <si>
    <t>5fc382c1016cce60e8341b20</t>
  </si>
  <si>
    <t>3a86ab4f-62d7-4841-a9f7-0e428b8e09cf</t>
  </si>
  <si>
    <t>TAC-X</t>
  </si>
  <si>
    <t>https://tarkov-market.com/item/.338_lapua_magnum_tac-x</t>
  </si>
  <si>
    <t>https://escapefromtarkov.gamepedia.com/.338_Lapua_Magnum_TAC-X</t>
  </si>
  <si>
    <t>5fc382b6d6fa9c00c571bbc3</t>
  </si>
  <si>
    <t>f373e2da-e51a-4a5c-9a83-7b7ccd1e4dac</t>
  </si>
  <si>
    <t>5.11 Tactical Hexgrid plate carrier</t>
  </si>
  <si>
    <t>Hexgrid</t>
  </si>
  <si>
    <t>https://tarkov-market.com/item/5.11_hexgrid_plate_carrier</t>
  </si>
  <si>
    <t>https://escapefromtarkov.fandom.com/wiki/5.11_Tactical_Hexgrid_plate_carrier</t>
  </si>
  <si>
    <t>5fd4c474dd870108a754b241</t>
  </si>
  <si>
    <t>8691dfd3-ee48-4875-b8a5-be775273be23</t>
  </si>
  <si>
    <t>SilencerCo Omega 45k .45 ACP sound suppressor</t>
  </si>
  <si>
    <t>Omega 45K</t>
  </si>
  <si>
    <t>https://tarkov-market.com/item/silencerco_omega_45k_.45_acp_sound_suppressor</t>
  </si>
  <si>
    <t>https://escapefromtarkov.gamepedia.com/SilencerCo_Omega_45k_.45_ACP_sound_suppressor</t>
  </si>
  <si>
    <t>5fc4b9b17283c4046c5814d7</t>
  </si>
  <si>
    <t>55fbf60c-6208-4a7b-88fa-0711aa1368e3</t>
  </si>
  <si>
    <t>SRD762</t>
  </si>
  <si>
    <t>https://tarkov-market.com/item/sig-sauer_srd_7.62x51_sound_suppressor</t>
  </si>
  <si>
    <t>https://escapefromtarkov.fandom.com/wiki/SIG_Sauer_SRD762Ti_7.62x51_sound_suppressor</t>
  </si>
  <si>
    <t>5fbe7618d6fa9c00c571bb6c</t>
  </si>
  <si>
    <t>1facee08-8b5d-4e43-b1d1-9ad6c685b267</t>
  </si>
  <si>
    <t>SRD762-QD</t>
  </si>
  <si>
    <t>https://tarkov-market.com/item/sig-sauer_srd_qd_7.62x51_sound_suppressor</t>
  </si>
  <si>
    <t>https://escapefromtarkov.fandom.com/wiki/SIG_Sauer_SRD762-QD_7.62x51_sound_suppressor</t>
  </si>
  <si>
    <t>5fbe760793164a5b6278efc8</t>
  </si>
  <si>
    <t>e1eae569-8498-467a-ab38-c81e3b00a9bd</t>
  </si>
  <si>
    <t>MCX flip-up rear sight</t>
  </si>
  <si>
    <t>MCX RS</t>
  </si>
  <si>
    <t>https://tarkov-market.com/item/sig_mcx_flip_up_sight_rearsight</t>
  </si>
  <si>
    <t>https://escapefromtarkov.fandom.com/wiki/MCX_flip-up_rear_sight</t>
  </si>
  <si>
    <t>5fc0fa957283c4046c58147e</t>
  </si>
  <si>
    <t>e30e238f-60a6-485b-bc5d-505552a82c7d</t>
  </si>
  <si>
    <t>Knife</t>
  </si>
  <si>
    <t>https://tarkov-market.com/item/cultist's_knife</t>
  </si>
  <si>
    <t>https://escapefromtarkov.fandom.com/wiki/Cultist_knife</t>
  </si>
  <si>
    <t>5fc64ea372b0dd78d51159dc</t>
  </si>
  <si>
    <t>397a472b-c8a4-4db7-8d7d-8c942173bf60</t>
  </si>
  <si>
    <t>xTG-12 antidote injector</t>
  </si>
  <si>
    <t>xTG-12</t>
  </si>
  <si>
    <t>https://tarkov-market.com/item/antidote_xtg-12</t>
  </si>
  <si>
    <t>https://escapefromtarkov.fandom.com/wiki/XTG-12_antidote_injector</t>
  </si>
  <si>
    <t>5fca138c2a7b221b2852a5c6</t>
  </si>
  <si>
    <t>c21eb6b7-0e2d-4e41-b070-f27c10aa6e57</t>
  </si>
  <si>
    <t>SJ9</t>
  </si>
  <si>
    <t>https://tarkov-market.com/item/combat_stimulant_injector_sj9_tglabs</t>
  </si>
  <si>
    <t>https://escapefromtarkov.fandom.com/wiki/SJ9_TGLabs_combat_stimulant_injector</t>
  </si>
  <si>
    <t>5fca13ca637ee0341a484f46</t>
  </si>
  <si>
    <t>ecd900e9-5fd1-4197-933e-a8c623081da9</t>
  </si>
  <si>
    <t>RVG FDE</t>
  </si>
  <si>
    <t>https://tarkov-market.com/item/magpul_rvg_grip_fde</t>
  </si>
  <si>
    <t>5fce0cf655375d18a253eff0</t>
  </si>
  <si>
    <t>c1efa0a9-138e-497e-bfb8-c0f721d928ae</t>
  </si>
  <si>
    <t>A3 Tactical MVF001 KeyMod vertical foregrip (Black)</t>
  </si>
  <si>
    <t>MVF001</t>
  </si>
  <si>
    <t>https://tarkov-market.com/item/mvf001_a3_vertical_grip_keymod_black</t>
  </si>
  <si>
    <t>5fc0f9b5d724d907e2077d82</t>
  </si>
  <si>
    <t>d6ab6716-27d0-4d09-b8c2-787ee07cf42f</t>
  </si>
  <si>
    <t>SSVFK</t>
  </si>
  <si>
    <t>https://tarkov-market.com/item/sig_sauer_vertical_foregrip_keymod_black</t>
  </si>
  <si>
    <t>https://escapefromtarkov.fandom.com/wiki/SIG_Sauer_Vertical_Foregrip_KeyMod_(Black)</t>
  </si>
  <si>
    <t>5fc0f9cbd6fa9c00c571bb90</t>
  </si>
  <si>
    <t>1e5b7ca6-4ea4-490d-a67d-77fcb2ecabc9</t>
  </si>
  <si>
    <t>MCX gas block</t>
  </si>
  <si>
    <t>MCX block</t>
  </si>
  <si>
    <t>https://tarkov-market.com/item/sig_mcx_gas_block</t>
  </si>
  <si>
    <t>https://escapefromtarkov.fandom.com/wiki/MCX_gas_block</t>
  </si>
  <si>
    <t>5fbc210bf24b94483f726481</t>
  </si>
  <si>
    <t>8f9d7809-382b-4f3a-bd04-cc940995b570</t>
  </si>
  <si>
    <t>Mk-18 gas block</t>
  </si>
  <si>
    <t>Mk18 block</t>
  </si>
  <si>
    <t>https://tarkov-market.com/item/mk-18_gas_block</t>
  </si>
  <si>
    <t>https://escapefromtarkov.fandom.com/wiki/Mk-18_gas_block</t>
  </si>
  <si>
    <t>5fc2360f900b1d5091531e19</t>
  </si>
  <si>
    <t>9a99f8f8-8148-47aa-9091-a37d91802131</t>
  </si>
  <si>
    <t>3-pr 762</t>
  </si>
  <si>
    <t>https://tarkov-market.com/item/3-prong_sig_flash_hider_7.62x51</t>
  </si>
  <si>
    <t>https://escapefromtarkov.fandom.com/wiki/SIG_Sauer_7.62x51_3-prong_flash_hider</t>
  </si>
  <si>
    <t>5fbcbcf593164a5b6278efb2</t>
  </si>
  <si>
    <t>8f16b86b-776e-42ce-80c0-6ef63d9b68cd</t>
  </si>
  <si>
    <t>SIG Sauer Micro Brake 7.62x51 muzzle brake</t>
  </si>
  <si>
    <t>Micro 762</t>
  </si>
  <si>
    <t>https://tarkov-market.com/item/sig_micro_brake_muzzle_brake_7.62x51</t>
  </si>
  <si>
    <t>https://escapefromtarkov.fandom.com/wiki/SIG_Sauer_Micro_Brake_7.62x51_muzzle_brake</t>
  </si>
  <si>
    <t>5fbcbd02900b1d5091531dd3</t>
  </si>
  <si>
    <t>93832850-85c9-4ea7-a29e-2d2c34aaae0c</t>
  </si>
  <si>
    <t>KRISS Vector .45 ACP flash hider</t>
  </si>
  <si>
    <t>Vector .45</t>
  </si>
  <si>
    <t>https://tarkov-market.com/item/kriss_vector_.45_acp_flash_hider</t>
  </si>
  <si>
    <t>https://escapefromtarkov.fandom.com/wiki/KRISS_Vector_.45_ACP_flash_hider</t>
  </si>
  <si>
    <t>5fb65424956329274326f316</t>
  </si>
  <si>
    <t>0193d8e7-bbf4-4619-8c0a-a8c27474d98a</t>
  </si>
  <si>
    <t>SilencerCo AC-858 ASR .338 LM muzzle brake</t>
  </si>
  <si>
    <t>AC-858</t>
  </si>
  <si>
    <t>https://tarkov-market.com/item/silencerco_ac-858_asr_.338_lm_muzzle_brake</t>
  </si>
  <si>
    <t>5fc23636016cce60e8341b05</t>
  </si>
  <si>
    <t>990fb54e-3986-472b-a1b3-65af33195738</t>
  </si>
  <si>
    <t>https://tarkov-market.com/item/kriss_vector_9x19_flash_hider</t>
  </si>
  <si>
    <t>https://escapefromtarkov.fandom.com/wiki/KRISS_Vector_9x19_flash_hider</t>
  </si>
  <si>
    <t>5fbbc3324e8a554c40648348</t>
  </si>
  <si>
    <t>d4dc7812-0bfa-452e-8d37-ba1a6c7e2568</t>
  </si>
  <si>
    <t>SIG Sauer Two Port Brake 7.62x51 muzzle brake</t>
  </si>
  <si>
    <t>TPB 762</t>
  </si>
  <si>
    <t>https://tarkov-market.com/item/sig_two_port_brake_muzzle_brake_7.62x51</t>
  </si>
  <si>
    <t>https://escapefromtarkov.fandom.com/wiki/SIG_Sauer_Two_Port_Brake_7.62x51_muzzle_brake</t>
  </si>
  <si>
    <t>5fbcbd10ab884124df0cd563</t>
  </si>
  <si>
    <t>06f5baad-f535-4635-8b95-c4e3b11317eb</t>
  </si>
  <si>
    <t>SIG Sauer Taper-LOK muzzle adapter</t>
  </si>
  <si>
    <t>T-LOK</t>
  </si>
  <si>
    <t>https://tarkov-market.com/item/sig_taper-lok_muzzle_adapter</t>
  </si>
  <si>
    <t>https://escapefromtarkov.fandom.com/wiki/SIG_Sauer_Taper-LOK_muzzle_adapter</t>
  </si>
  <si>
    <t>5fbc22ccf24b94483f726483</t>
  </si>
  <si>
    <t>1948d22a-81d9-443c-8bdf-66fb015f9de7</t>
  </si>
  <si>
    <t>KRISS Vector 9x19 thread protection cap</t>
  </si>
  <si>
    <t>Vector cap</t>
  </si>
  <si>
    <t>https://tarkov-market.com/item/vector_9x19_thread_protection_cap</t>
  </si>
  <si>
    <t>https://escapefromtarkov.fandom.com/wiki/KRISS_Vector_9x19_thread_protection_cap</t>
  </si>
  <si>
    <t>5fbbc34106bde7524f03cbe9</t>
  </si>
  <si>
    <t>2271011b-e987-44dc-b499-f73ab5678838</t>
  </si>
  <si>
    <t>SilencerCo Omega 45k direct thread mount adapter</t>
  </si>
  <si>
    <t>DT Omega</t>
  </si>
  <si>
    <t>https://tarkov-market.com/item/direct_thread_mount_adapter_for_silencerco_omega_45k</t>
  </si>
  <si>
    <t>https://escapefromtarkov.fandom.com/wiki/SilencerCo_Omega_45k_direct_thread_mount_adapter</t>
  </si>
  <si>
    <t>5fc4b992187fea44d52edaa9</t>
  </si>
  <si>
    <t>e5b1c099-0bf2-4d43-b035-ef5123f0cb70</t>
  </si>
  <si>
    <t>SilencerCo Omega 45k piston mount adapter</t>
  </si>
  <si>
    <t>PM Omega</t>
  </si>
  <si>
    <t>https://tarkov-market.com/item/piston_mount_adapter_for_silencerco_omega_45k</t>
  </si>
  <si>
    <t>https://escapefromtarkov.fandom.com/wiki/SilencerCo_Omega_45k_piston_mount_adapter</t>
  </si>
  <si>
    <t>5fc4b97bab884124df0cd5e3</t>
  </si>
  <si>
    <t>dbbe8713-c390-46b6-aeea-1d178763f3ad</t>
  </si>
  <si>
    <t>https://tarkov-market.com/item/kriss_vector_.45_acp__thread_protection_cap</t>
  </si>
  <si>
    <t>https://escapefromtarkov.fandom.com/wiki/KRISS_Vector_.45_ACP_thread_protection_cap</t>
  </si>
  <si>
    <t>5fb6548dd1409e5ca04b54f9</t>
  </si>
  <si>
    <t>deb1fc42-c10e-424e-b977-828ae5820842</t>
  </si>
  <si>
    <t>MCX flip-up front sight</t>
  </si>
  <si>
    <t>MCX FS</t>
  </si>
  <si>
    <t>https://tarkov-market.com/item/sig_mcx_folding_sight_frontsight</t>
  </si>
  <si>
    <t>https://escapefromtarkov.fandom.com/wiki/MCX_flip-up_front_sight</t>
  </si>
  <si>
    <t>5fc0fa362770a0045c59c677</t>
  </si>
  <si>
    <t>383eb989-74ec-4613-bc3b-44cc9f5a00ec</t>
  </si>
  <si>
    <t>KRISS Defiance low profile flip-up front sight</t>
  </si>
  <si>
    <t>Defiance FS</t>
  </si>
  <si>
    <t>https://tarkov-market.com/item/kriss_defiance_low_profile_flip_up_frontsight</t>
  </si>
  <si>
    <t>https://escapefromtarkov.fandom.com/wiki/KRISS_Defiance_low_profile_flip-up_front_sight</t>
  </si>
  <si>
    <t>5fb6567747ce63734e3fa1dc</t>
  </si>
  <si>
    <t>dd4c9262-c5b4-42c4-be50-b14cfc069d15</t>
  </si>
  <si>
    <t>KRISS Defiance low profile flip-up rear sight</t>
  </si>
  <si>
    <t>Defiance RS</t>
  </si>
  <si>
    <t>https://tarkov-market.com/item/kriss_defiance_low_profile_flip-up_rear_sight</t>
  </si>
  <si>
    <t>5fb6564947ce63734e3fa1da</t>
  </si>
  <si>
    <t>2e530eca-f3e0-40d4-abe8-358ad7dbc3a6</t>
  </si>
  <si>
    <t>MCX charging handle</t>
  </si>
  <si>
    <t>MCX</t>
  </si>
  <si>
    <t>https://tarkov-market.com/item/sig-sauer_charging_handle_for_mcx</t>
  </si>
  <si>
    <t>https://escapefromtarkov.fandom.com/wiki/MCX_charging_handle</t>
  </si>
  <si>
    <t>5fbcc640016cce60e8341acc</t>
  </si>
  <si>
    <t>1af2be41-2888-4282-a458-1367cf4710d4</t>
  </si>
  <si>
    <t>Glock .45 ACP KRISS G30 MagEx 30-round magazine</t>
  </si>
  <si>
    <t>G30 MagEx</t>
  </si>
  <si>
    <t>https://tarkov-market.com/item/magex_g30_magazine_for_glock_.45_acp</t>
  </si>
  <si>
    <t>https://escapefromtarkov.fandom.com/wiki/Glock_.45_ACP_KRISS_G30_MagEx_30-round_magazine</t>
  </si>
  <si>
    <t>5fb651dc85f90547f674b6f4</t>
  </si>
  <si>
    <t>e29a6334-f2ab-41e2-a63d-c9791779620d</t>
  </si>
  <si>
    <t>Glock .45 ACP 13-round magazine</t>
  </si>
  <si>
    <t>Glock .45</t>
  </si>
  <si>
    <t>https://tarkov-market.com/item/glock_.45_acp_magazine</t>
  </si>
  <si>
    <t>https://escapefromtarkov.fandom.com/wiki/Glock_.45_ACP_13-round_magazine</t>
  </si>
  <si>
    <t>5fb651b52b1b027b1f50bcff</t>
  </si>
  <si>
    <t>74929fbd-e8b6-4143-ad54-2a5014362233</t>
  </si>
  <si>
    <t>HK UMP .45 ACP 25-round magazine</t>
  </si>
  <si>
    <t>https://tarkov-market.com/item/standard_ump_25-round_.45_acp_magazine</t>
  </si>
  <si>
    <t>https://escapefromtarkov.fandom.com/wiki/HK_UMP_.45_ACP_25-round_magazine</t>
  </si>
  <si>
    <t>5fc3e466187fea44d52eda90</t>
  </si>
  <si>
    <t>21977580-ce02-431e-8e38-fcaa86f995b0</t>
  </si>
  <si>
    <t>Mk-18 .338 LM 10-round magazine</t>
  </si>
  <si>
    <t>Mk-18</t>
  </si>
  <si>
    <t>https://tarkov-market.com/item/sword_int._mk-18_.338_lm_10-round_magazine</t>
  </si>
  <si>
    <t>https://escapefromtarkov.fandom.com/wiki/Mk-18_.338_LM_10-round_magazine</t>
  </si>
  <si>
    <t>5fc23426900b1d5091531e15</t>
  </si>
  <si>
    <t>ec8bb522-7abe-4d0f-97ad-5bc31f941011</t>
  </si>
  <si>
    <t>KRISS Vector bottom rail</t>
  </si>
  <si>
    <t>Vector Bottom</t>
  </si>
  <si>
    <t>https://tarkov-market.com/item/kriss_vector_bottom_rail</t>
  </si>
  <si>
    <t>https://escapefromtarkov.fandom.com/wiki/KRISS_Vector_bottom_rail</t>
  </si>
  <si>
    <t>5fbb976df9986c4cff3fe5f2</t>
  </si>
  <si>
    <t>455c19e5-c09e-44e4-9036-d0db3a6fbb05</t>
  </si>
  <si>
    <t>HK UMP bottom handguard rail</t>
  </si>
  <si>
    <t>UMP bott</t>
  </si>
  <si>
    <t>https://tarkov-market.com/item/hk_ump_bottom_rail</t>
  </si>
  <si>
    <t>https://escapefromtarkov.fandom.com/wiki/HK_UMP_bottom_handguard_rail</t>
  </si>
  <si>
    <t>5fc53954f8b6a877a729eaeb</t>
  </si>
  <si>
    <t>161adccf-2844-49d6-b34c-b59f827a2548</t>
  </si>
  <si>
    <t>KRISS Vector side rail</t>
  </si>
  <si>
    <t>Vector side</t>
  </si>
  <si>
    <t>https://tarkov-market.com/item/kriss_vector_side_rail</t>
  </si>
  <si>
    <t>https://escapefromtarkov.fandom.com/wiki/KRISS_Vector_side_rail</t>
  </si>
  <si>
    <t>5fce0f9b55375d18a253eff2</t>
  </si>
  <si>
    <t>2dea3739-e723-4237-b66b-ad8157bf36f2</t>
  </si>
  <si>
    <t>KRISS Vector Mk.5 modular rail</t>
  </si>
  <si>
    <t>Mk.5</t>
  </si>
  <si>
    <t>https://tarkov-market.com/item/kriss_mk.5_modular_rail_for_vector</t>
  </si>
  <si>
    <t>https://escapefromtarkov.fandom.com/wiki/KRISS_Vector_Mk.5_modular_rail</t>
  </si>
  <si>
    <t>5fbb978207e8a97d1f0902d3</t>
  </si>
  <si>
    <t>fcd96ceb-6a5c-4273-bf54-3db4354c2710</t>
  </si>
  <si>
    <t>HK UMP side handguard rail</t>
  </si>
  <si>
    <t>UMP side</t>
  </si>
  <si>
    <t>https://tarkov-market.com/item/hk_ump_side_rail</t>
  </si>
  <si>
    <t>https://escapefromtarkov.fandom.com/wiki/HK_UMP_side_handguard_rail</t>
  </si>
  <si>
    <t>5fc5396e900b1d5091531e72</t>
  </si>
  <si>
    <t>174ef5ab-99a4-48cd-81de-cb9a02d11ef4</t>
  </si>
  <si>
    <t>B5 Systems Precision stock</t>
  </si>
  <si>
    <t>Precision</t>
  </si>
  <si>
    <t>https://tarkov-market.com/item/b5_precision_stock</t>
  </si>
  <si>
    <t>https://escapefromtarkov.fandom.com/wiki/B5_Systems_Precision_stock</t>
  </si>
  <si>
    <t>5fc2369685fd526b824a5713</t>
  </si>
  <si>
    <t>d811487e-96a2-43c6-afa4-9de8673d2fcd</t>
  </si>
  <si>
    <t>HK UMP polymer stock</t>
  </si>
  <si>
    <t>UMP</t>
  </si>
  <si>
    <t>https://tarkov-market.com/item/polymer_stock_for_ump</t>
  </si>
  <si>
    <t>https://escapefromtarkov.fandom.com/wiki/HK_UMP_polymer_stock</t>
  </si>
  <si>
    <t>5fc3e4ee7283c4046c5814af</t>
  </si>
  <si>
    <t>53711cd6-5f4b-4034-b261-86644410d19f</t>
  </si>
  <si>
    <t>KRISS Vector non-folding stock adapter</t>
  </si>
  <si>
    <t>Vector NFA</t>
  </si>
  <si>
    <t>https://tarkov-market.com/item/kriss_vector_non_folding_stock_adapter</t>
  </si>
  <si>
    <t>https://escapefromtarkov.fandom.com/wiki/KRISS_Vector_non-folding_stock_adapter</t>
  </si>
  <si>
    <t>5fb655b748c711690e3a8d5a</t>
  </si>
  <si>
    <t>82119170-1360-492d-80ee-5a84b05c15ec</t>
  </si>
  <si>
    <t>KRISS Vector Pistol Sling adapter</t>
  </si>
  <si>
    <t>Vector PSA</t>
  </si>
  <si>
    <t>https://tarkov-market.com/item/kriss_vector_pistol_sling_adapter</t>
  </si>
  <si>
    <t>https://escapefromtarkov.fandom.com/wiki/KRISS_Vector_Pistol_Sling_adapter</t>
  </si>
  <si>
    <t>5fb655a72b1b027b1f50bd06</t>
  </si>
  <si>
    <t>4a3525cc-ef24-4595-90ea-9e4087845fdf</t>
  </si>
  <si>
    <t>DS150 FDE</t>
  </si>
  <si>
    <t>https://tarkov-market.com/item/kriss_defiance_ds150_fde_stock</t>
  </si>
  <si>
    <t>https://escapefromtarkov.gamepedia.com/KRISS_Defiance_DS150_stock</t>
  </si>
  <si>
    <t>5fce16961f152d4312622bc9</t>
  </si>
  <si>
    <t>662986a6-80d2-4b4d-b623-9c35ddac704b</t>
  </si>
  <si>
    <t>MPX/MCX light</t>
  </si>
  <si>
    <t>https://tarkov-market.com/item/sig_sauer_thin_lightweight_mcx_mpx_stock</t>
  </si>
  <si>
    <t>5fbcc437d724d907e2077d5c</t>
  </si>
  <si>
    <t>bce54247-8ab1-4b29-b044-6192a86a4bf0</t>
  </si>
  <si>
    <t>DS150</t>
  </si>
  <si>
    <t>https://tarkov-market.com/item/kriss_defiance_ds150_stock</t>
  </si>
  <si>
    <t>5fbbaa86f9986c4cff3fe5f6</t>
  </si>
  <si>
    <t>feb68120-19a3-4391-939f-c8c9aadaf331</t>
  </si>
  <si>
    <t>KRISS Vector Gen.2 folding stock</t>
  </si>
  <si>
    <t>Vector fold.</t>
  </si>
  <si>
    <t>https://tarkov-market.com/item/krissvector_gen.2_folding_stock</t>
  </si>
  <si>
    <t>https://escapefromtarkov.fandom.com/wiki/KRISS_Vector_Gen.2_folding_stock</t>
  </si>
  <si>
    <t>5fb6558ad6f0b2136f2d7eb7</t>
  </si>
  <si>
    <t>390c33b3-23df-4f0e-803d-98088b9d225c</t>
  </si>
  <si>
    <t>MCX/MPX telescoping stock</t>
  </si>
  <si>
    <t>MCX/MPX tele</t>
  </si>
  <si>
    <t>https://tarkov-market.com/item/sig_sauer_telescoping_mcx_mpx_stock</t>
  </si>
  <si>
    <t>5fbcc429900b1d5091531dd7</t>
  </si>
  <si>
    <t>f58051b4-b8f5-43ee-b8b1-74802be1a447</t>
  </si>
  <si>
    <t>MCX .300 BLK 171mm barrel</t>
  </si>
  <si>
    <t>MCX 171mm</t>
  </si>
  <si>
    <t>https://tarkov-market.com/item/171mm_barrel_for_mcx_and_compatible_.300_blk</t>
  </si>
  <si>
    <t>https://escapefromtarkov.fandom.com/wiki/MCX_.300_BLK_171mm_barrel</t>
  </si>
  <si>
    <t>5fbbfabed5cb881a7363194e</t>
  </si>
  <si>
    <t>d776e09d-d377-4da5-90f7-5b9d794d0ba4</t>
  </si>
  <si>
    <t>MCX .300 BLK 229mm barrel</t>
  </si>
  <si>
    <t>MCX 229mm</t>
  </si>
  <si>
    <t>https://tarkov-market.com/item/229mm_barrel_for_mcx_and_compatible_.300_blk</t>
  </si>
  <si>
    <t>https://escapefromtarkov.fandom.com/wiki/MCX_.300_BLK_229mm_barrel</t>
  </si>
  <si>
    <t>5fbbfacda56d053a3543f799</t>
  </si>
  <si>
    <t>c75072c4-6272-4a28-9571-fe75ac933be4</t>
  </si>
  <si>
    <t>Mk-18 .338 LM 24 inch barrel</t>
  </si>
  <si>
    <t>Mk-18 24"</t>
  </si>
  <si>
    <t>https://tarkov-market.com/item/24_barrel_for_mk-18_.338_lm</t>
  </si>
  <si>
    <t>https://escapefromtarkov.fandom.com/wiki/Mk-18_.338_LM_24_inch_barrel</t>
  </si>
  <si>
    <t>5fc23678ab884124df0cd590</t>
  </si>
  <si>
    <t>3ee6d4dc-d4e9-4730-9daa-9ac6f0999224</t>
  </si>
  <si>
    <t>KRISS Vector 9x19 5 inch barrel</t>
  </si>
  <si>
    <t>Vector 9x19 5"</t>
  </si>
  <si>
    <t>https://tarkov-market.com/item/5_barrel_for_vector_9x19</t>
  </si>
  <si>
    <t>https://escapefromtarkov.fandom.com/wiki/KRISS_Vector_9x19_5_inch_barrel</t>
  </si>
  <si>
    <t>5fbbc366ca32ed67276c1557</t>
  </si>
  <si>
    <t>3ea9d6df-3a05-45a8-b155-eaabdc772fdf</t>
  </si>
  <si>
    <t>KRISS Vector .45 ACP 6 inch barrel</t>
  </si>
  <si>
    <t>Vector .45 6"</t>
  </si>
  <si>
    <t>https://tarkov-market.com/item/6_vector_barrel_.45_acp</t>
  </si>
  <si>
    <t>https://escapefromtarkov.fandom.com/wiki/KRISS_Vector_.45_ACP_6_inch_barrel</t>
  </si>
  <si>
    <t>5fb653962b1b027b1f50bd03</t>
  </si>
  <si>
    <t>9608b47d-9ef7-4f22-b78b-7622455a5a41</t>
  </si>
  <si>
    <t>HK UMP .45 ACP 8 inch barrel</t>
  </si>
  <si>
    <t>UMP-45 8"</t>
  </si>
  <si>
    <t>https://tarkov-market.com/item/8_barrel_for_ump_.45_acp</t>
  </si>
  <si>
    <t>https://escapefromtarkov.fandom.com/wiki/HK_UMP_.45_ACP_8_inch_barrel</t>
  </si>
  <si>
    <t>5fc3e4a27283c4046c5814ab</t>
  </si>
  <si>
    <t>15bd7738-61d9-4d36-9b80-439ffb7d4f18</t>
  </si>
  <si>
    <t>KRISS Vector .45 ACP 5 inch barrel</t>
  </si>
  <si>
    <t>Vector .45 5"</t>
  </si>
  <si>
    <t>https://tarkov-market.com/item/5_vector_barrel_.45_acp</t>
  </si>
  <si>
    <t>https://escapefromtarkov.fandom.com/wiki/KRISS_Vector_.45_ACP_5_inch_barrel</t>
  </si>
  <si>
    <t>5fb65363d1409e5ca04b54f5</t>
  </si>
  <si>
    <t>cb19e9f6-39fe-459e-a41f-e222497e83a8</t>
  </si>
  <si>
    <t>Vector 9x19 6"</t>
  </si>
  <si>
    <t>https://tarkov-market.com/item/6_barrel_for_vector_9x19</t>
  </si>
  <si>
    <t>https://escapefromtarkov.fandom.com/wiki/KRISS_Vector_9x19_6_inch_barrel</t>
  </si>
  <si>
    <t>5fbbc383d5cb881a7363194a</t>
  </si>
  <si>
    <t>6c52b7eb-7800-4756-9f4d-27b0c10d9341</t>
  </si>
  <si>
    <t>MCX 12 inch KeyMod handguard</t>
  </si>
  <si>
    <t>MCX 12"</t>
  </si>
  <si>
    <t>https://tarkov-market.com/item/sig_12_keymod_foregrip_for_mcx</t>
  </si>
  <si>
    <t>https://escapefromtarkov.fandom.com/wiki/MCX_12_inch_KeyMod_handguard</t>
  </si>
  <si>
    <t>5fbc227aa56d053a3543f79e</t>
  </si>
  <si>
    <t>2bbde1ba-332f-446c-bb37-0882c7091939</t>
  </si>
  <si>
    <t>Mk-18 18 inch handguard</t>
  </si>
  <si>
    <t>Mk-18 18"</t>
  </si>
  <si>
    <t>https://tarkov-market.com/item/sword_int._18_inch_handguard_for_mk-18</t>
  </si>
  <si>
    <t>https://escapefromtarkov.fandom.com/wiki/Mk-18_18_inch_handguard</t>
  </si>
  <si>
    <t>5fc235db2770a0045c59c683</t>
  </si>
  <si>
    <t>6a6fdd39-65fe-430e-bc2e-2213e39f3b21</t>
  </si>
  <si>
    <t>MCX 8 inch KeyMod handguard</t>
  </si>
  <si>
    <t>MCX 8"</t>
  </si>
  <si>
    <t>https://tarkov-market.com/item/sig_8_keymod_foregrip_for_mcx</t>
  </si>
  <si>
    <t>https://escapefromtarkov.fandom.com/wiki/MCX_8_inch_KeyMod_handguard</t>
  </si>
  <si>
    <t>5fbc226eca32ed67276c155d</t>
  </si>
  <si>
    <t>a8143d89-4a24-4404-bcd8-7358320d3ee3</t>
  </si>
  <si>
    <t>MCX pistol grip</t>
  </si>
  <si>
    <t>https://tarkov-market.com/item/sig_mcx_pistol_grip</t>
  </si>
  <si>
    <t>https://escapefromtarkov.fandom.com/wiki/MCX_pistol_grip</t>
  </si>
  <si>
    <t>5fbcbd6c187fea44d52eda14</t>
  </si>
  <si>
    <t>d82abf94-2736-4c12-8d86-efdc79a8dfba</t>
  </si>
  <si>
    <t>MCX GEN1 .300 BLK upper receiver</t>
  </si>
  <si>
    <t>MCX GEN1</t>
  </si>
  <si>
    <t>https://tarkov-market.com/item/upper_receiver_of_the_first_generation_sig-sauer_mcx</t>
  </si>
  <si>
    <t>5fbcc3e4d6fa9c00c571bb58</t>
  </si>
  <si>
    <t>638ff3e8-c9ff-421b-9ce0-1d25a9f6bd1a</t>
  </si>
  <si>
    <t>Mk-18 .338 LM upper receiver</t>
  </si>
  <si>
    <t>https://tarkov-market.com/item/sword_int._mk-18_mod_1_upper_receiver</t>
  </si>
  <si>
    <t>https://escapefromtarkov.fandom.com/wiki/Mk-18_.338_LM_upper_receiver</t>
  </si>
  <si>
    <t>5fc278107283c4046c581489</t>
  </si>
  <si>
    <t>779febe9-8d7b-408a-ae71-aee2fca8fde0</t>
  </si>
  <si>
    <t>Smoke</t>
  </si>
  <si>
    <t>https://tarkov-market.com/item/smoke_balaclava</t>
  </si>
  <si>
    <t>https://escapefromtarkov.gamepedia.com/Smoke_balaclava</t>
  </si>
  <si>
    <t>5fd8d28367cb5e077335170f</t>
  </si>
  <si>
    <t>576e0009-d49a-48d0-b657-8a3fd2f86c4c</t>
  </si>
  <si>
    <t>5.45x39mm T gs ammo pack (30 pcs)</t>
  </si>
  <si>
    <t>Ammo_boxes</t>
  </si>
  <si>
    <t>https://tarkov-market.com/item/30_pcs._5.45x39_t_gs_ammo_pack</t>
  </si>
  <si>
    <t>57372f5c24597769917c0131</t>
  </si>
  <si>
    <t>6afb828b-0b7c-4174-b2ee-313d01801408</t>
  </si>
  <si>
    <t>9x18mm PM P gzh ammo pack (16 pcs)</t>
  </si>
  <si>
    <t>https://tarkov-market.com/item/16_pcs._9x18_pm_p_gzh_ammo_box</t>
  </si>
  <si>
    <t>https://escapefromtarkov.fandom.com/wiki/9x18mm_PM_P_gzh_ammo_pack_(16_pcs)</t>
  </si>
  <si>
    <t>573724b42459776125652ac2</t>
  </si>
  <si>
    <t>cfb6aa1c-2a3c-471b-8056-6b6a6b48fd50</t>
  </si>
  <si>
    <t>9x18mm PM PSO gzh ammo pack (16 pcs)</t>
  </si>
  <si>
    <t>https://tarkov-market.com/item/16_pcs._9x18_pm_pso_gzh_ammo_box</t>
  </si>
  <si>
    <t>https://escapefromtarkov.fandom.com/wiki/9x18mm_PM_PSO_gzh_ammo_pack_(16_pcs)</t>
  </si>
  <si>
    <t>5737273924597765dd374461</t>
  </si>
  <si>
    <t>43132a5c-e258-4399-81aa-349bee1712c8</t>
  </si>
  <si>
    <t>9x18mm PM PRS gs ammo pack (16 pcs)</t>
  </si>
  <si>
    <t>https://tarkov-market.com/item/16_pcs._9x18_pm_prs_gs_ammo_box</t>
  </si>
  <si>
    <t>https://escapefromtarkov.fandom.com/wiki/9x18mm_PM_PRS_gs_ammo_pack_(16_pcs)</t>
  </si>
  <si>
    <t>5737266524597761006c6a8c</t>
  </si>
  <si>
    <t>485a9219-7d1b-438b-9c33-276947677d80</t>
  </si>
  <si>
    <t>9x18mm PM PSV ammo pack (16 pcs)</t>
  </si>
  <si>
    <t>https://tarkov-market.com/item/16_pcs._9x18_pm_psv_ammo_box</t>
  </si>
  <si>
    <t>https://escapefromtarkov.fandom.com/wiki/9x18mm_PM_PSV_ammo_pack_(16_pcs)</t>
  </si>
  <si>
    <t>5737280e24597765cc785b5c</t>
  </si>
  <si>
    <t>42379365-94e8-4b1d-933d-50b031144be4</t>
  </si>
  <si>
    <t>9x18mm PM RG028 gzh ammo pack (16 pcs)</t>
  </si>
  <si>
    <t>https://tarkov-market.com/item/16_pcs._9x18_pm_rg028_gzh_ammo_box</t>
  </si>
  <si>
    <t>https://escapefromtarkov.fandom.com/wiki/9x18mm_PM_RG028_gzh_ammo_pack_(16_pcs)</t>
  </si>
  <si>
    <t>5737287724597765e1625ae2</t>
  </si>
  <si>
    <t>d16deaae-9f76-4ca3-be0e-497c8bf65509</t>
  </si>
  <si>
    <t>https://tarkov-market.com/item/120_pcs._5.45x39_ps_gs_ammo_pack</t>
  </si>
  <si>
    <t>57372e73245977685d4159b4</t>
  </si>
  <si>
    <t>656846f8-30c4-4454-a17c-c4f27851cbaf</t>
  </si>
  <si>
    <t>9x18mm PM PPT gzh ammo pack (16 pcs)</t>
  </si>
  <si>
    <t>https://tarkov-market.com/item/16_pcs._9x18_pm_ppt_gzh_ammo_box</t>
  </si>
  <si>
    <t>https://escapefromtarkov.fandom.com/wiki/9x18mm_PM_PPT_gzh_ammo_pack_(16_pcs)</t>
  </si>
  <si>
    <t>5737260b24597761224311f2</t>
  </si>
  <si>
    <t>0ef5c8a7-9c6c-43cc-adbc-bffeae068572</t>
  </si>
  <si>
    <t>5.45x39mm US gs ammo pack (30 pcs)</t>
  </si>
  <si>
    <t>https://tarkov-market.com/item/30_pcs._5.45x39_us_gs_ammo_pack</t>
  </si>
  <si>
    <t>5737300424597769942d5a01</t>
  </si>
  <si>
    <t>d416ddf8-7a62-448c-972b-1d3e12b80298</t>
  </si>
  <si>
    <t>5.45x39mm FMJ ammo pack (30 pcs)</t>
  </si>
  <si>
    <t>https://tarkov-market.com/item/30_pcs._5.45x39_fmj_ammo_box</t>
  </si>
  <si>
    <t>5737330a2459776af32363a1</t>
  </si>
  <si>
    <t>764c8e41-1825-4c38-8226-2da04494f65d</t>
  </si>
  <si>
    <t>5.45x39mm HP ammo pack (30 pcs)</t>
  </si>
  <si>
    <t>https://tarkov-market.com/item/30_pcs._5.45x39_hp_ammo_box</t>
  </si>
  <si>
    <t>5737339e2459776af261abeb</t>
  </si>
  <si>
    <t>0eb2aa86-995d-485a-a492-5c9668606598</t>
  </si>
  <si>
    <t>5.45x39mm T gs ammo pack (120 pcs)</t>
  </si>
  <si>
    <t>https://tarkov-market.com/item/120_pcs._5.45x39_t_gs_ammo_pack</t>
  </si>
  <si>
    <t>57372ee1245977685d4159b5</t>
  </si>
  <si>
    <t>ca5e5d83-3219-48ac-af0c-b2d2358d2348</t>
  </si>
  <si>
    <t>5.45x39mm SP ammo pack (30 pcs)</t>
  </si>
  <si>
    <t>https://tarkov-market.com/item/30_pcs._5.45x39_sp_ammo_box</t>
  </si>
  <si>
    <t>573733c72459776b0b7b51b0</t>
  </si>
  <si>
    <t>692e9c48-f5dc-437e-af04-210c3b34b16f</t>
  </si>
  <si>
    <t>https://tarkov-market.com/item/120_pcs._5.45x39_bp_gs_ammo_pack</t>
  </si>
  <si>
    <t>https://escapefromtarkov.fandom.com/wiki/5.45x39mm_BP_gs_ammo_pack_(120_pcs)</t>
  </si>
  <si>
    <t>5737292724597765e5728562</t>
  </si>
  <si>
    <t>b41b5688-009d-4566-a1ec-2a6ec0d6c904</t>
  </si>
  <si>
    <t>5.45x39mm BS gs ammo pack (120 pcs)</t>
  </si>
  <si>
    <t>https://tarkov-market.com/item/120_pcs._5.45x39_bs_gs_ammo_pack</t>
  </si>
  <si>
    <t>https://escapefromtarkov.fandom.com/wiki/5.45x39mm_BS_gs_ammo_pack_(120_pcs)</t>
  </si>
  <si>
    <t>57372b832459776701014e41</t>
  </si>
  <si>
    <t>1bfe0b29-ae6b-421d-867e-4a6251176712</t>
  </si>
  <si>
    <t>5.45x39mm BP gs ammo pack (120 pcs) damaged</t>
  </si>
  <si>
    <t>https://tarkov-market.com/item/120_pcs._5.45x39_bp_gs_ammo_pack_2</t>
  </si>
  <si>
    <t>57372a7f24597766fe0de0c1</t>
  </si>
  <si>
    <t>4116bf23-e87a-42ac-8d1c-27d9800c898f</t>
  </si>
  <si>
    <t>5.45x39mm BS gs ammo pack (120 pcs) damaged</t>
  </si>
  <si>
    <t>https://tarkov-market.com/item/120_pcs._5.45x39_bs_gs_ammo_pack_2</t>
  </si>
  <si>
    <t>57372bad245977670b7cd242</t>
  </si>
  <si>
    <t>3d46b3d8-8767-491b-9c83-cd8a9da3dbc1</t>
  </si>
  <si>
    <t>5.45x39mm T gs ammo pack (120 pcs) damaged</t>
  </si>
  <si>
    <t>https://tarkov-market.com/item/120_pcs._5.45x39_t_gs_ammo_pack_damaged</t>
  </si>
  <si>
    <t>57372f2824597769a270a191</t>
  </si>
  <si>
    <t>a2f109cb-8e2d-4c4d-8545-2d5ff7a02558</t>
  </si>
  <si>
    <t>5.45x39mm BT gs ammo pack (120 pcs) damaged</t>
  </si>
  <si>
    <t>https://tarkov-market.com/item/120_pcs._5.45x39_bt_gs_ammo_pack_2</t>
  </si>
  <si>
    <t>https://escapefromtarkov.fandom.com/wiki/5.45x39mm_BT_gs_ammo_pack_(120_pcs)</t>
  </si>
  <si>
    <t>57372c56245977685e584582</t>
  </si>
  <si>
    <t>df7abdf3-3d32-46c5-a7c5-21d8fc0b2c9c</t>
  </si>
  <si>
    <t>5.45x39mm PRS gs ammo pack (120 pcs) damaged</t>
  </si>
  <si>
    <t>https://tarkov-market.com/item/120_pcs._5.45x39_prs_gs_ammo_pack_2</t>
  </si>
  <si>
    <t>57372e1924597768553071c1</t>
  </si>
  <si>
    <t>d05d357f-1ee1-434f-a803-363704e688f1</t>
  </si>
  <si>
    <t>9x18mm PM PS gs PPO ammo pack (16 pcs)</t>
  </si>
  <si>
    <t>https://tarkov-market.com/item/16_pcs._9x18_pm_ps_gs_ppo_ammo_box</t>
  </si>
  <si>
    <t>https://escapefromtarkov.fandom.com/wiki/9x18mm_PM_PS_gs_PPO_ammo_pack_(16_pcs)</t>
  </si>
  <si>
    <t>573726d824597765d96be361</t>
  </si>
  <si>
    <t>649f4ba0-c84a-4af7-b777-b0c44874ba74</t>
  </si>
  <si>
    <t>5.45x39mm PP gs ammo pack (120 pcs) damaged</t>
  </si>
  <si>
    <t>https://tarkov-market.com/item/120_pcs._5.45x39_pp_gs_ammo_pack</t>
  </si>
  <si>
    <t>57372d4c245977685a3da2a1</t>
  </si>
  <si>
    <t>c8f4081c-25fd-4b3d-a6d4-af8bdf77556e</t>
  </si>
  <si>
    <t>5.45x39mm PS gs ammo pack (120 pcs) damaged</t>
  </si>
  <si>
    <t>https://tarkov-market.com/item/120_pcs._5.45x39_ps_gs_ammo_pack_2</t>
  </si>
  <si>
    <t>57372e94245977685648d3e1</t>
  </si>
  <si>
    <t>ff201e6e-6f0d-477e-b214-6c57bba5cbda</t>
  </si>
  <si>
    <t>5.45x39mm US gs ammo pack (120 pcs) damaged</t>
  </si>
  <si>
    <t>https://tarkov-market.com/item/120_pcs._5.45x39_us_gs_ammo_pack_2</t>
  </si>
  <si>
    <t>https://tarkov-market.com/img/120_pcs._5.45x39_us_gs_ammo_pack_lg.png</t>
  </si>
  <si>
    <t>57372fc52459776998772ca1</t>
  </si>
  <si>
    <t>dd37d98b-8d9d-4e95-a1a0-9966f5f907ec</t>
  </si>
  <si>
    <t>Rivals 2020 armband</t>
  </si>
  <si>
    <t>Rivals</t>
  </si>
  <si>
    <t>https://tarkov-market.com/item/rivals_2020_armband</t>
  </si>
  <si>
    <t>https://escapefromtarkov.gamepedia.com/Rivals_2020_armband</t>
  </si>
  <si>
    <t>5f9949d869e2777a0e779ba5</t>
  </si>
  <si>
    <t>Armband</t>
  </si>
  <si>
    <t>b8440017-19a2-4400-9658-a948ea24aff6</t>
  </si>
  <si>
    <t>Rivals 2020 cap</t>
  </si>
  <si>
    <t>https://tarkov-market.com/item/rivals_2020_cap</t>
  </si>
  <si>
    <t>https://escapefromtarkov.gamepedia.com/Rivals_2020_cap</t>
  </si>
  <si>
    <t>5f99418230835532b445e954</t>
  </si>
  <si>
    <t>cf266647-811a-49f6-8cc9-40a3b9266387</t>
  </si>
  <si>
    <t>Rivals 2020 beanie</t>
  </si>
  <si>
    <t>https://tarkov-market.com/item/rivals_2020_beanie</t>
  </si>
  <si>
    <t>https://escapefromtarkov.gamepedia.com/Rivals_2020_beanie</t>
  </si>
  <si>
    <t>5f994730c91ed922dd355de3</t>
  </si>
  <si>
    <t>a4798887-1f41-4634-8ca4-d5def1597607</t>
  </si>
  <si>
    <t>Roubles</t>
  </si>
  <si>
    <t>Currency</t>
  </si>
  <si>
    <t>RUB</t>
  </si>
  <si>
    <t>https://tarkov-market.com/item/roubles</t>
  </si>
  <si>
    <t>https://escapefromtarkov.gamepedia.com/Roubles</t>
  </si>
  <si>
    <t>5449016a4bdc2d6f028b456f</t>
  </si>
  <si>
    <t>ab85c8c1-3bb9-432f-9641-03871757d35a</t>
  </si>
  <si>
    <t>Metal fuel tank (0/100)</t>
  </si>
  <si>
    <t>https://tarkov-market.com/item/metal_fuel_tank_(0_100)</t>
  </si>
  <si>
    <t>9af23ea1-4144-4fd0-8d92-f09dc55b99a7</t>
  </si>
  <si>
    <t>MF-UNTAR body armor (0/50)</t>
  </si>
  <si>
    <t>https://tarkov-market.com/item/mf-untar_armor_vest_not_func</t>
  </si>
  <si>
    <t>e0111e37-5450-4259-bc75-b10bd9dd947e</t>
  </si>
  <si>
    <t>Altyn face shield (0/50)</t>
  </si>
  <si>
    <t>Altyn</t>
  </si>
  <si>
    <t>https://tarkov-market.com/item/altyn_face_shield_not_func</t>
  </si>
  <si>
    <t>3ac64ac9-6fa9-4c67-a604-ba689c3d3a41</t>
  </si>
  <si>
    <t>BNTI Gzhel-K armor (0/65)</t>
  </si>
  <si>
    <t>GZHEL-K</t>
  </si>
  <si>
    <t>https://tarkov-market.com/item/bnti_gzhel-k_armor_not_func</t>
  </si>
  <si>
    <t>960d0019-d52f-4c7c-bc1c-cc8d39805498</t>
  </si>
  <si>
    <t>TP-200</t>
  </si>
  <si>
    <t>https://tarkov-market.com/item/tp-200_tnt_brick</t>
  </si>
  <si>
    <t>https://escapefromtarkov.fandom.com/wiki/TP-200_TNT_brick</t>
  </si>
  <si>
    <t>60391b0fb847c71012789415</t>
  </si>
  <si>
    <t>575548eb-01a2-4eed-b017-7bc62258d12a</t>
  </si>
  <si>
    <t>Thermite</t>
  </si>
  <si>
    <t>https://tarkov-market.com/item/can_of_thermite</t>
  </si>
  <si>
    <t>https://escapefromtarkov.fandom.com/wiki/Can_of_thermite</t>
  </si>
  <si>
    <t>60391a8b3364dc22b04d0ce5</t>
  </si>
  <si>
    <t>cd5a4fdd-ced2-4f33-bb1a-63a32deca404</t>
  </si>
  <si>
    <t>Ratchet</t>
  </si>
  <si>
    <t>https://tarkov-market.com/item/ratchet_wrench</t>
  </si>
  <si>
    <t>https://escapefromtarkov.fandom.com/wiki/Ratchet_wrench</t>
  </si>
  <si>
    <t>60391afc25aff57af81f7085</t>
  </si>
  <si>
    <t>5208fb2f-1060-4057-a1d5-85a9dd2afa4e</t>
  </si>
  <si>
    <t>STM-9 9x19 muzzle brake</t>
  </si>
  <si>
    <t>STM9 MB</t>
  </si>
  <si>
    <t>https://tarkov-market.com/item/stm-9_9x19_muzzle_brake</t>
  </si>
  <si>
    <t>https://escapefromtarkov.fandom.com/wiki/STM-9_9x19_muzzle_brake</t>
  </si>
  <si>
    <t>60337f5dce399e10262255d1</t>
  </si>
  <si>
    <t>98d7ec11-33a4-49aa-a9a8-e9d571f2c7b3</t>
  </si>
  <si>
    <t>PL-15 9x19 sound suppressor</t>
  </si>
  <si>
    <t>PL15 supp.</t>
  </si>
  <si>
    <t>https://tarkov-market.com/item/pl-15_9x19mm_sound_suppressor</t>
  </si>
  <si>
    <t>https://escapefromtarkov.fandom.com/wiki/PL-15_9x19_sound_suppressor</t>
  </si>
  <si>
    <t>602a97060ddce744014caf6f</t>
  </si>
  <si>
    <t>a8652c0a-fefa-4389-8626-4fff913f7bc3</t>
  </si>
  <si>
    <t>G2 Gunslinger II</t>
  </si>
  <si>
    <t>https://tarkov-market.com/item/eberlestock_g2_gunslinger_ii_backpack_(dry_earth)</t>
  </si>
  <si>
    <t>https://escapefromtarkov.fandom.com/wiki/Eberlestock_G2_Gunslinger_II_backpack_(Dry_Earth)</t>
  </si>
  <si>
    <t>6034d2d697633951dc245ea6</t>
  </si>
  <si>
    <t>404e7358-ae45-4aeb-a98d-623d946290fe</t>
  </si>
  <si>
    <t>Takedown</t>
  </si>
  <si>
    <t>https://tarkov-market.com/item/hazard4_takedown_sling_backpack_(multicam)</t>
  </si>
  <si>
    <t>https://escapefromtarkov.fandom.com/wiki/Hazard_4_Takedown_sling_backpack</t>
  </si>
  <si>
    <t>6038d614d10cbf667352dd44</t>
  </si>
  <si>
    <t>d3447664-b4c5-402f-8f85-b3d451b8aca2</t>
  </si>
  <si>
    <t>https://tarkov-market.com/item/hazard4_takedown_sling_backpack</t>
  </si>
  <si>
    <t>6034d103ca006d2dca39b3f0</t>
  </si>
  <si>
    <t>9d637e55-3011-4baa-ada7-e4349a54671a</t>
  </si>
  <si>
    <t>Azimut SS "Zhuk" Ñhest Ñ€arness (Black)</t>
  </si>
  <si>
    <t>https://tarkov-market.com/item/azimut_ss_jhuk_chest_harness_(black)</t>
  </si>
  <si>
    <t>603648ff5a45383c122086ac</t>
  </si>
  <si>
    <t>4d1d9b61-1c88-4560-a88b-71d0aed18fe1</t>
  </si>
  <si>
    <t>https://tarkov-market.com/item/csa_chest_rig</t>
  </si>
  <si>
    <t>https://escapefromtarkov.fandom.com/wiki/CSA_chest_rig</t>
  </si>
  <si>
    <t>6034d0230ca681766b6a0fb5</t>
  </si>
  <si>
    <t>9946c778-60e4-4bfe-9e73-488fadd90e63</t>
  </si>
  <si>
    <t>https://tarkov-market.com/item/umka_Ð¼33-set1_hunter's_vest</t>
  </si>
  <si>
    <t>https://escapefromtarkov.fandom.com/wiki/Umka_M33-SET1_hunter_vest</t>
  </si>
  <si>
    <t>6034cf5fffd42c541047f72e</t>
  </si>
  <si>
    <t>3d507f13-e511-4803-8623-b68944679cff</t>
  </si>
  <si>
    <t>Azimut SS "Zhuk" Ñhest Ñ€arness (SURPAT)</t>
  </si>
  <si>
    <t>https://tarkov-market.com/item/azimut_ss_jhuk_chest_harness_(surpat)</t>
  </si>
  <si>
    <t>6040dd4ddcf9592f401632d2</t>
  </si>
  <si>
    <t>78af0ff5-901c-4413-923c-926d8f18f124</t>
  </si>
  <si>
    <t>PL-15</t>
  </si>
  <si>
    <t>https://tarkov-market.com/item/pl-15_9x19_pistol</t>
  </si>
  <si>
    <t>602a9740da11d6478d5a06dc</t>
  </si>
  <si>
    <t>7b9ae557-8c04-493b-ab34-6c31af67efdd</t>
  </si>
  <si>
    <t>STM-9</t>
  </si>
  <si>
    <t>https://tarkov-market.com/item/stm-9_gen.2_9x19_carabine</t>
  </si>
  <si>
    <t>60339954d62c9b14ed777c06</t>
  </si>
  <si>
    <t>c3d2f4a5-106c-4056-ac05-c3a2a7585b82</t>
  </si>
  <si>
    <t>Slick</t>
  </si>
  <si>
    <t>https://tarkov-market.com/item/lbt_6094a_slick_plate_carrier_(olive)</t>
  </si>
  <si>
    <t>6038b4ca92ec1c3103795a0d</t>
  </si>
  <si>
    <t>c2d7cefb-a80d-450d-bbae-242e50e0f06c</t>
  </si>
  <si>
    <t>LBT-6094A Slick Plate Carrier (Tan)</t>
  </si>
  <si>
    <t>https://tarkov-market.com/item/lbt_6094a_slick_plate_carrier_(tan)</t>
  </si>
  <si>
    <t>6038b4b292ec1c3103795a0b</t>
  </si>
  <si>
    <t>b85e8a98-8a88-42e7-96ad-31c3e94b04ab</t>
  </si>
  <si>
    <t>M32</t>
  </si>
  <si>
    <t>https://tarkov-market.com/item/opsmen_earmor_m32_headset</t>
  </si>
  <si>
    <t>6033fa48ffd42c541047f728</t>
  </si>
  <si>
    <t>4bcc5fc3-1e25-4476-aff5-63bc79d0b0bb</t>
  </si>
  <si>
    <t>Remington M700 AB Arms MOD*X GEN 3 KeyMod handguard</t>
  </si>
  <si>
    <t>MOD*X</t>
  </si>
  <si>
    <t>https://tarkov-market.com/item/a*b_arms_mod_x_gen.3_keymod_handguard_for_m700</t>
  </si>
  <si>
    <t>https://escapefromtarkov.fandom.com/wiki/Remington_M700_AB_Arms_MOD*X_GEN_3_KeyMod_handguard</t>
  </si>
  <si>
    <t>5cde7afdd7f00c000d36b89d</t>
  </si>
  <si>
    <t>e6e6a35a-c93e-453a-a3b2-fb81e278b3ab</t>
  </si>
  <si>
    <t>MTU002 S</t>
  </si>
  <si>
    <t>https://tarkov-market.com/item/sok-12_aluminum_handguard_mtu002_short_top</t>
  </si>
  <si>
    <t>https://escapefromtarkov.fandom.com/wiki/SOK-12_Leapers_UTG_PRO_MTU002_Short_Top_aluminum_handguard</t>
  </si>
  <si>
    <t>58272b392459774b4c7b3ccd</t>
  </si>
  <si>
    <t>ca71c152-c9af-4bbd-8800-dd6a91f9b312</t>
  </si>
  <si>
    <t>AK Zenit B-10 Handguard</t>
  </si>
  <si>
    <t>B-10</t>
  </si>
  <si>
    <t>https://tarkov-market.com/item/zenit_b-10_ak_handguard</t>
  </si>
  <si>
    <t>https://escapefromtarkov.fandom.com/wiki/AK_Zenit_B-10_Handguard</t>
  </si>
  <si>
    <t>5c617a5f2e2216000f1e81b3</t>
  </si>
  <si>
    <t>122ff492-9ca9-46e5-b492-29963adac425</t>
  </si>
  <si>
    <t>HK 416A5 Midwest Industries 9 inch M-LOK handguard</t>
  </si>
  <si>
    <t>416A5 Midwest 9"</t>
  </si>
  <si>
    <t>https://tarkov-market.com/item/midwest_9_m-lok_foregrip_for_416a5</t>
  </si>
  <si>
    <t>https://escapefromtarkov.fandom.com/wiki/HK_416A5_Midwest_Industries_9_inch_M-LOK_handguard</t>
  </si>
  <si>
    <t>5c6d10fa2e221600106f3f23</t>
  </si>
  <si>
    <t>4b09e6d1-31a1-4d2b-a9a8-8ffc64791c44</t>
  </si>
  <si>
    <t>MP5 Tri-Rail</t>
  </si>
  <si>
    <t>https://tarkov-market.com/item/ptr_tri-rail_mp5_handguard</t>
  </si>
  <si>
    <t>5d19cd96d7ad1a4a992c9f52</t>
  </si>
  <si>
    <t>a70228e4-9860-4693-a781-58c83c4090f6</t>
  </si>
  <si>
    <t>https://tarkov-market.com/item/hk_quadrail_handguard_for_416-compatible_systems</t>
  </si>
  <si>
    <t>https://escapefromtarkov.fandom.com/wiki/HK_416A5_Quad_Rail_handguard</t>
  </si>
  <si>
    <t>5bb20de5d4351e0035629e59</t>
  </si>
  <si>
    <t>ac6c1223-30fc-4f6e-bacc-1e03e1d8c838</t>
  </si>
  <si>
    <t>SA-58/FAL AIM Sports Universal M-LOK handguard</t>
  </si>
  <si>
    <t>SA58 M-LOK</t>
  </si>
  <si>
    <t>https://tarkov-market.com/item/aim_sport_universal_m-lok_foregrip_for_fal</t>
  </si>
  <si>
    <t>https://escapefromtarkov.fandom.com/wiki/SA-58/FAL_AIM_Sports_Universal_M-LOK_handguard</t>
  </si>
  <si>
    <t>5b7bebc85acfc43bca706666</t>
  </si>
  <si>
    <t>604dc652-99bf-4e61-955f-ae77b88a2913</t>
  </si>
  <si>
    <t>ASh-12 polymer handguard</t>
  </si>
  <si>
    <t>https://tarkov-market.com/item/polymer_ash-12_foregrip</t>
  </si>
  <si>
    <t>https://escapefromtarkov.fandom.com/wiki/ASh-12_polymer_handguard</t>
  </si>
  <si>
    <t>5cdaa99dd7f00c002412d0b2</t>
  </si>
  <si>
    <t>d44d8c68-686a-4870-9ff5-fbd8f771f8b2</t>
  </si>
  <si>
    <t>SVDS polymer handguard</t>
  </si>
  <si>
    <t>https://tarkov-market.com/item/polymer_svds_handguard</t>
  </si>
  <si>
    <t>https://escapefromtarkov.fandom.com/wiki/SVDS_polymer_handguard</t>
  </si>
  <si>
    <t>5c471c6c2e221602b66cd9ae</t>
  </si>
  <si>
    <t>88d406c5-b480-4678-8944-aba85d14ce52</t>
  </si>
  <si>
    <t>MPX Midwest Industries 10.5 inch M-LOK handguard</t>
  </si>
  <si>
    <t>MPX Midwest 10.5"</t>
  </si>
  <si>
    <t>https://tarkov-market.com/item/midwest_10.5_inch_m-lok_foregrip_for_mpx</t>
  </si>
  <si>
    <t>https://escapefromtarkov.fandom.com/wiki/MPX_Midwest_Industries_10.5_inch_M-LOK_handguard</t>
  </si>
  <si>
    <t>5c5db6302e2216000e5e47f0</t>
  </si>
  <si>
    <t>d53ece80-a2a4-4537-8282-919953be401a</t>
  </si>
  <si>
    <t>KAC RIS</t>
  </si>
  <si>
    <t>https://tarkov-market.com/item/knight's_armament_kac_ris_handguard_for_ar-15_and_compatibles</t>
  </si>
  <si>
    <t>https://escapefromtarkov.fandom.com/wiki/AR-15_KAC_RIS_handguard</t>
  </si>
  <si>
    <t>55d459824bdc2d892f8b4573</t>
  </si>
  <si>
    <t>efd60d63-c2b8-4959-bef3-20a80eb145be</t>
  </si>
  <si>
    <t>SA-58/FAL AIM Sports Universal KeyMod handguard</t>
  </si>
  <si>
    <t>SA58 KeyMod</t>
  </si>
  <si>
    <t>https://tarkov-market.com/item/aim_sport_universal_keymod_foregrip_for_fal</t>
  </si>
  <si>
    <t>https://escapefromtarkov.fandom.com/wiki/SA-58/FAL_AIM_Sports_Universal_KeyMod_handguard</t>
  </si>
  <si>
    <t>5b7be2345acfc400196d524a</t>
  </si>
  <si>
    <t>b92642ad-7732-4b59-bbfe-57b57a3bef00</t>
  </si>
  <si>
    <t>MPX GEN1 handguard</t>
  </si>
  <si>
    <t>https://tarkov-market.com/item/handguard_sig_mpx_gen._1_for_mpx</t>
  </si>
  <si>
    <t>https://escapefromtarkov.fandom.com/wiki/MPX_GEN1_handguard</t>
  </si>
  <si>
    <t>5894a42086f77426d2590762</t>
  </si>
  <si>
    <t>d8f56ffb-3829-48d4-bbcc-40a50be66c41</t>
  </si>
  <si>
    <t>AR-15 ADAR 2-15 wooden handguard</t>
  </si>
  <si>
    <t>ADAR wood</t>
  </si>
  <si>
    <t>https://tarkov-market.com/item/adar_2-15_wooden_stock_for_ar-15_and_compatibles</t>
  </si>
  <si>
    <t>5c0e2f5cd174af02a012cfc9</t>
  </si>
  <si>
    <t>d0dd7c61-3203-492b-9647-6909f50904e3</t>
  </si>
  <si>
    <t>HK MP5SD polymer handguard</t>
  </si>
  <si>
    <t>MP5SD HG</t>
  </si>
  <si>
    <t>https://tarkov-market.com/item/mp5sd_polymer_handguard</t>
  </si>
  <si>
    <t>5926f34786f77469195bfe92</t>
  </si>
  <si>
    <t>43fefc94-9083-49f4-8289-cb337649ac5c</t>
  </si>
  <si>
    <t>SA-58/FAL Belgian Style handguard</t>
  </si>
  <si>
    <t>FAL BEL</t>
  </si>
  <si>
    <t>https://tarkov-market.com/item/dsa_belgian_style_foregrip_for_a_fal</t>
  </si>
  <si>
    <t>5b7d671b5acfc43d82528ddd</t>
  </si>
  <si>
    <t>059918c8-34ad-42fa-9d2a-9e1203a846db</t>
  </si>
  <si>
    <t>MPX Midwest Industries 6.5 inch M-LOK handguard</t>
  </si>
  <si>
    <t>MPX Midwest 6.5"</t>
  </si>
  <si>
    <t>https://tarkov-market.com/item/midwest_6.5_inch_m-lok_foregrip_for_mpx</t>
  </si>
  <si>
    <t>https://escapefromtarkov.fandom.com/wiki/MPX_Midwest_Industries_6.5_inch_M-LOK_handguard</t>
  </si>
  <si>
    <t>5c5db5fc2e2216000f1b2842</t>
  </si>
  <si>
    <t>070aefc2-7f79-4e43-af45-94db4147e623</t>
  </si>
  <si>
    <t>SOK-12 polymer handguard (Sb.7-1)</t>
  </si>
  <si>
    <t>Sb.7-1</t>
  </si>
  <si>
    <t>https://tarkov-market.com/item/sok-12_polymer_handguard_sb.7-1</t>
  </si>
  <si>
    <t>https://escapefromtarkov.fandom.com/wiki/SOK-12_polymer_handguard_(Sb.7-1)</t>
  </si>
  <si>
    <t>576169e62459773c69055191</t>
  </si>
  <si>
    <t>43463ff2-f76e-4e22-974c-b90de381cbe8</t>
  </si>
  <si>
    <t>AR-15 Colt M4 Carbine Length handguard</t>
  </si>
  <si>
    <t>M4 Carbine</t>
  </si>
  <si>
    <t>https://tarkov-market.com/item/colt_m4_length_handguard_for_ar-15_and_compatibles</t>
  </si>
  <si>
    <t>https://escapefromtarkov.fandom.com/wiki/AR-15_Colt_M4_Carbine_Length_handguard</t>
  </si>
  <si>
    <t>5ae30db85acfc408fb139a05</t>
  </si>
  <si>
    <t>78ea99d8-f612-4e89-a80d-35c91a014828</t>
  </si>
  <si>
    <t>AK-100 series polymer handguard</t>
  </si>
  <si>
    <t>AK100</t>
  </si>
  <si>
    <t>https://tarkov-market.com/item/polymer_ak-100_series_foregrip</t>
  </si>
  <si>
    <t>https://escapefromtarkov.fandom.com/wiki/AK-100_series_polymer_handguard</t>
  </si>
  <si>
    <t>5cbda392ae92155f3c17c39f</t>
  </si>
  <si>
    <t>68db600f-1a17-43ce-8357-35c9bdbbd188</t>
  </si>
  <si>
    <t>M870 FAB Defense PR870 forestock</t>
  </si>
  <si>
    <t>PR870</t>
  </si>
  <si>
    <t>https://tarkov-market.com/item/fab_defence_pr870_forestock</t>
  </si>
  <si>
    <t>https://escapefromtarkov.fandom.com/wiki/M870_FAB_Defense_PR870_forestock</t>
  </si>
  <si>
    <t>5a788031c585673f2b5c1c79</t>
  </si>
  <si>
    <t>e7a5a364-cb57-4467-b5f6-c93aae45eb82</t>
  </si>
  <si>
    <t>AK-74 polymer handguard (6P20 Sb.9)</t>
  </si>
  <si>
    <t>6P20 Sb.9</t>
  </si>
  <si>
    <t>https://tarkov-market.com/item/polymer_ak-74_foregrip_(6p20_sb.9)</t>
  </si>
  <si>
    <t>https://escapefromtarkov.fandom.com/wiki/AK-74_polymer_handguard_(6P20_Sb.9)</t>
  </si>
  <si>
    <t>5648b1504bdc2d9d488b4584</t>
  </si>
  <si>
    <t>c260221f-ee4e-4034-bbc0-bfa03abf9a1a</t>
  </si>
  <si>
    <t>AKM wooden handguard (6P1 Sb.6-1)</t>
  </si>
  <si>
    <t>6P1 Sb.6-1</t>
  </si>
  <si>
    <t>https://tarkov-market.com/item/wooden_ak-74_handguard_(6p1_sb.6-1)</t>
  </si>
  <si>
    <t>59d64f2f86f77417193ef8b3</t>
  </si>
  <si>
    <t>83f6a1b5-1559-43cf-a370-13d7a7d9d781</t>
  </si>
  <si>
    <t>VPO-209 wooden handguard</t>
  </si>
  <si>
    <t>VPO209</t>
  </si>
  <si>
    <t>https://tarkov-market.com/item/wooden_akm___vpo-209_handguard</t>
  </si>
  <si>
    <t>https://escapefromtarkov.fandom.com/wiki/VPO-209_wooden_handguard</t>
  </si>
  <si>
    <t>59e898ee86f77427614bd225</t>
  </si>
  <si>
    <t>cd973b4a-537a-4ca6-8fad-eaf4afb858c3</t>
  </si>
  <si>
    <t>https://tarkov-market.com/item/wooden_vpo-136_handguard</t>
  </si>
  <si>
    <t>59e6284f86f77440d569536f</t>
  </si>
  <si>
    <t>51d116b0-e4d6-47c6-b58a-afa819d615b4</t>
  </si>
  <si>
    <t>6P20 Sb.6</t>
  </si>
  <si>
    <t>https://tarkov-market.com/item/wooden_ak-74_handguard_(6p20_sb.6)</t>
  </si>
  <si>
    <t>https://escapefromtarkov.fandom.com/wiki/AK-74_wooden_handguard_(6P20_Sb.6)</t>
  </si>
  <si>
    <t>5648b0744bdc2d363b8b4578</t>
  </si>
  <si>
    <t>d6cc315c-c28f-4685-b9f0-cb406087a618</t>
  </si>
  <si>
    <t>AKS-74U wooden handguard (6P26 Sb.6)</t>
  </si>
  <si>
    <t>6P26 Sb.6</t>
  </si>
  <si>
    <t>https://tarkov-market.com/item/wooden_aks-74u_handguard_(6p26_sb.6)</t>
  </si>
  <si>
    <t>https://escapefromtarkov.fandom.com/wiki/AKS-74U_wooden_handguard_(6P26_Sb.6)</t>
  </si>
  <si>
    <t>57dc32dc245977596d4ef3d3</t>
  </si>
  <si>
    <t>262ea88b-4d10-48ab-b305-82c744162453</t>
  </si>
  <si>
    <t>HK MP5 Wide Tropical polymer handguard</t>
  </si>
  <si>
    <t>MP5WT</t>
  </si>
  <si>
    <t>https://tarkov-market.com/item/mp5_wide_tropical_polymer_handguard</t>
  </si>
  <si>
    <t>5926c36d86f77467a92a8629</t>
  </si>
  <si>
    <t>521515df-5675-44fb-8963-c7a66bf2c474</t>
  </si>
  <si>
    <t>M870 SpeedFeed short handguard</t>
  </si>
  <si>
    <t>870 SFeed</t>
  </si>
  <si>
    <t>https://tarkov-market.com/item/speedfeed_short_m870_forestock</t>
  </si>
  <si>
    <t>https://escapefromtarkov.fandom.com/wiki/M870_SpeedFeed_short_handguard</t>
  </si>
  <si>
    <t>5a788089c5856700142fdd9c</t>
  </si>
  <si>
    <t>3cc502ca-6955-42bb-87cb-24f26ef5e044</t>
  </si>
  <si>
    <t>FAL original handguard</t>
  </si>
  <si>
    <t>https://tarkov-market.com/item/original_austrian_foregrip_for_a_fal</t>
  </si>
  <si>
    <t>5b7bed205acfc400161d08cc</t>
  </si>
  <si>
    <t>f3703a1f-8efa-4269-a646-979d6485d05d</t>
  </si>
  <si>
    <t>MP-133 beechwood forestock</t>
  </si>
  <si>
    <t>MP133 beech</t>
  </si>
  <si>
    <t>https://tarkov-market.com/item/izhmekh_mp-133_beechwood_forestock</t>
  </si>
  <si>
    <t>https://escapefromtarkov.fandom.com/wiki/MP-133_beechwood_forestock</t>
  </si>
  <si>
    <t>55d45d3f4bdc2d972f8b456c</t>
  </si>
  <si>
    <t>8e5382c0-4d77-42ca-abb7-6d8306c5f9f9</t>
  </si>
  <si>
    <t>MP-153 polymer forestock</t>
  </si>
  <si>
    <t>MP153 Poly</t>
  </si>
  <si>
    <t>https://tarkov-market.com/item/izhmekh_mp-153_polymer_stock</t>
  </si>
  <si>
    <t>https://escapefromtarkov.fandom.com/wiki/MP-153_polymer_forestock</t>
  </si>
  <si>
    <t>56deed6ed2720b4c698b4583</t>
  </si>
  <si>
    <t>534fcf9b-eba8-44aa-b5a6-0396fdacf4bf</t>
  </si>
  <si>
    <t>AR-15 Strike Industries Viper Carbine Length M-LOK handguard</t>
  </si>
  <si>
    <t>Viper AR15</t>
  </si>
  <si>
    <t>https://tarkov-market.com/item/strike_industries_viper_carbine_length_m-lok_foregrip_for_ar-15</t>
  </si>
  <si>
    <t>5d00e0cbd7ad1a6c6566a42d</t>
  </si>
  <si>
    <t>9de58c22-228a-4548-ad65-114e113c9009</t>
  </si>
  <si>
    <t>AK Magpul MOE AKM handguard (FDE)</t>
  </si>
  <si>
    <t>https://tarkov-market.com/item/magpul_moe_akm_hand_guard_(flat_dark_earth)_for_ak</t>
  </si>
  <si>
    <t>57cffd8224597763b03fc609</t>
  </si>
  <si>
    <t>da13bbd5-eb59-4b44-ac97-8226dcfc2cc0</t>
  </si>
  <si>
    <t>AK Magpul MOE AKM handguard (Olive Drab)</t>
  </si>
  <si>
    <t>https://tarkov-market.com/item/magpul_moe_akm_hand_guard_(olive_drab)_for_ak</t>
  </si>
  <si>
    <t>57cffddc24597763133760c6</t>
  </si>
  <si>
    <t>ce9c5ecf-9c94-4169-94f6-bdfbfcc2024c</t>
  </si>
  <si>
    <t>AK Magpul MOE AKM handguard (Plum)</t>
  </si>
  <si>
    <t>https://tarkov-market.com/item/magpul_moe_akm_hand_guard_(plum)_for_ak</t>
  </si>
  <si>
    <t>57cffe0024597763b03fc60b</t>
  </si>
  <si>
    <t>0fbfee22-0d08-4843-9602-0e2f7bdfd9fb</t>
  </si>
  <si>
    <t>AK Magpul MOE AKM handguard (Stealth Gray)</t>
  </si>
  <si>
    <t>https://tarkov-market.com/item/magpul_moe_akm_hand_guard_(stealth_gray)_for_ak</t>
  </si>
  <si>
    <t>57cffe20245977632f391a9d</t>
  </si>
  <si>
    <t>3513295c-e171-4b81-9751-4ae66c981da3</t>
  </si>
  <si>
    <t>AK Magpul Zhukov-U handguard (FDE)</t>
  </si>
  <si>
    <t>https://tarkov-market.com/item/magpul_zhukov-u_hand_guard_(fde)_for_ak</t>
  </si>
  <si>
    <t>5c9a1c3a2e2216000e69fb6a</t>
  </si>
  <si>
    <t>38b8347b-b041-4d56-be58-95ed949c0afb</t>
  </si>
  <si>
    <t>AK Magpul Zhukov-U handguard (Plum)</t>
  </si>
  <si>
    <t>https://tarkov-market.com/item/magpul_zhukov-u_hand_guard_(plum)_for_ak</t>
  </si>
  <si>
    <t>5c9a1c422e221600106f69f0</t>
  </si>
  <si>
    <t>25e49c63-1701-4e38-9aa6-327a64852671</t>
  </si>
  <si>
    <t>MDR 7.62x51 16 inch barrel</t>
  </si>
  <si>
    <t>MDR 762 16"</t>
  </si>
  <si>
    <t>https://tarkov-market.com/item/16_inch_.308_barrel_for_mdr_and_compatible</t>
  </si>
  <si>
    <t>5dcbe9431e1f4616d354987e</t>
  </si>
  <si>
    <t>2b9d6bc9-7a04-4b3a-91d4-a5fa2ecfe65e</t>
  </si>
  <si>
    <t>FN Five-seveN 5.7x28 barrel</t>
  </si>
  <si>
    <t>5-7 barrel</t>
  </si>
  <si>
    <t>https://tarkov-market.com/item/barrel_for_five-seven_5.7x28</t>
  </si>
  <si>
    <t>https://escapefromtarkov.fandom.com/wiki/FN_Five-seveN_5.7x28_barrel</t>
  </si>
  <si>
    <t>5d3eb5b6a4b9361eab311902</t>
  </si>
  <si>
    <t>cb5eb80e-d774-42eb-b941-76c98599a79c</t>
  </si>
  <si>
    <t>FN Five-seveN 5.7x28 threaded barrel</t>
  </si>
  <si>
    <t>5-7 thr.</t>
  </si>
  <si>
    <t>https://tarkov-market.com/item/threaded_barrel_for_five-seven_5.7x28</t>
  </si>
  <si>
    <t>https://escapefromtarkov.fandom.com/wiki/FN_Five-seveN_5.7x28_threaded_barrel</t>
  </si>
  <si>
    <t>5d3eb59ea4b9361c284bb4b2</t>
  </si>
  <si>
    <t>924ed217-0fef-47c5-9579-326c5b71b056</t>
  </si>
  <si>
    <t>MDR 5.56x45 16 inch barrel</t>
  </si>
  <si>
    <t>MDR 556 16"</t>
  </si>
  <si>
    <t>https://tarkov-market.com/item/406mm_barrel_for_mdr_and_compatible_5.56x45</t>
  </si>
  <si>
    <t>5c48a2852e221602b21d5923</t>
  </si>
  <si>
    <t>c448477c-ed0a-4ba0-a65a-56a65849bebf</t>
  </si>
  <si>
    <t>T-5000M 7.62x51 660mm barrel</t>
  </si>
  <si>
    <t>T-5000M 660mm</t>
  </si>
  <si>
    <t>https://tarkov-market.com/item/660mm_.308_barrel_for_t-5000</t>
  </si>
  <si>
    <t>5df256570dee1b22f862e9c4</t>
  </si>
  <si>
    <t>c459f301-63bf-47b4-b49d-93eb93a6f174</t>
  </si>
  <si>
    <t>Glock 9x19 SAI threaded barrel</t>
  </si>
  <si>
    <t>G SAI</t>
  </si>
  <si>
    <t>https://tarkov-market.com/item/threaded_barrel_for_glock_9x19_manufactured_by_salient_arms</t>
  </si>
  <si>
    <t>https://escapefromtarkov.fandom.com/wiki/Glock_9x19_SAI_threaded_barrel</t>
  </si>
  <si>
    <t>5a6b5ed88dc32e000c52ec86</t>
  </si>
  <si>
    <t>5f51c324-d667-4db6-a31d-e3184e442dde</t>
  </si>
  <si>
    <t>AR-15 5.56x45 18 inch barrel</t>
  </si>
  <si>
    <t>AR-15 18"</t>
  </si>
  <si>
    <t>https://tarkov-market.com/item/18_barrel_for_ar-15_and_compatible_5.56x45</t>
  </si>
  <si>
    <t>https://escapefromtarkov.fandom.com/wiki/AR-15_5.56x45_18_inch_barrel</t>
  </si>
  <si>
    <t>5d440b93a4b9364276578d4b</t>
  </si>
  <si>
    <t>b296ce06-65f1-44f5-b14b-a2a1b2b53dca</t>
  </si>
  <si>
    <t>SR-25 7.62x51 20 inch barrel</t>
  </si>
  <si>
    <t>SR-25 20"</t>
  </si>
  <si>
    <t>https://tarkov-market.com/item/20_barrel_for_sr-25_and_compatible_7.62x51</t>
  </si>
  <si>
    <t>https://escapefromtarkov.fandom.com/wiki/SR-25_7.62x51_20_inch_barrel</t>
  </si>
  <si>
    <t>5dfa397fb11454561e39246c</t>
  </si>
  <si>
    <t>74aef9c4-e13d-44a2-a3b4-3bd2602c4834</t>
  </si>
  <si>
    <t>Glock 9x19 Lone Wolf threaded barrel</t>
  </si>
  <si>
    <t>https://tarkov-market.com/item/threaded_barrel_for_glock_9x19_manufactured_by_lone_wolf.</t>
  </si>
  <si>
    <t>https://escapefromtarkov.fandom.com/wiki/Glock_9x19_Lone_Wolf_threaded_barrel</t>
  </si>
  <si>
    <t>5a6b5b8a8dc32e001207faf3</t>
  </si>
  <si>
    <t>c8ee41f2-43c8-45eb-b292-5cfa1185af6e</t>
  </si>
  <si>
    <t>416A5 10.6"</t>
  </si>
  <si>
    <t>https://tarkov-market.com/item/10.6_barrel_for_416a5_and_compatible_5.56x45</t>
  </si>
  <si>
    <t>https://escapefromtarkov.fandom.com/wiki/HK_416A5_5.56x45_10.6_inch_barrel</t>
  </si>
  <si>
    <t>5c6d85e02e22165df16b81f4</t>
  </si>
  <si>
    <t>eae40c29-19b7-4995-a166-f729743cb92d</t>
  </si>
  <si>
    <t>HK 416A5 5.56x45 16.5 inch barrel with flip-up front sight</t>
  </si>
  <si>
    <t>416A5 16.5"</t>
  </si>
  <si>
    <t>https://tarkov-market.com/item/16.5_barrel_for_416a5_and_compatible_5.56x45</t>
  </si>
  <si>
    <t>https://escapefromtarkov.fandom.com/wiki/HK_416A5_5.56x45_16.5_inch_barrel_with_flip-up_front_sight</t>
  </si>
  <si>
    <t>5bb20da5d4351e0035629dbf</t>
  </si>
  <si>
    <t>6e933ec5-185c-4d4d-a052-2fdbbf276dbd</t>
  </si>
  <si>
    <t>M870 12ga 508mm barrel</t>
  </si>
  <si>
    <t>M870 508mm</t>
  </si>
  <si>
    <t>https://tarkov-market.com/item/508mm_barrel_for_m870_12ga</t>
  </si>
  <si>
    <t>https://escapefromtarkov.fandom.com/wiki/M870_12ga_508mm_barrel</t>
  </si>
  <si>
    <t>5a787f7ac5856700177af660</t>
  </si>
  <si>
    <t>a8a8097a-b75a-41ed-9108-617a296f5cc9</t>
  </si>
  <si>
    <t>TT 7.62x25 116mm gilded barrel</t>
  </si>
  <si>
    <t>TT 116mm gild</t>
  </si>
  <si>
    <t>https://tarkov-market.com/item/116mm_7.62x25_tt_gilded_barrel</t>
  </si>
  <si>
    <t>https://escapefromtarkov.fandom.com/wiki/TT_7.62x25_116mm_gilded_barrel</t>
  </si>
  <si>
    <t>5b3baf8f5acfc40dc5296692</t>
  </si>
  <si>
    <t>9cb20294-b5b2-4dff-9b00-b7832ad5d444</t>
  </si>
  <si>
    <t>Glock 9x19 Double Diamond threaded barrel</t>
  </si>
  <si>
    <t>https://tarkov-market.com/item/threaded_barrel_for_glock_9x19_manufactured_by_double_diamond</t>
  </si>
  <si>
    <t>https://escapefromtarkov.fandom.com/wiki/Glock_9x19_Double_Diamond_threaded_barrel</t>
  </si>
  <si>
    <t>5a6b5e468dc32e001207faf5</t>
  </si>
  <si>
    <t>12355c6a-33b0-42e0-94b9-1d4fcb938cd6</t>
  </si>
  <si>
    <t>FN P90 5.7x28 10.5 inch barrel</t>
  </si>
  <si>
    <t>P90 10.5"</t>
  </si>
  <si>
    <t>https://tarkov-market.com/item/10.5_barrel_for_p90_5.7x28</t>
  </si>
  <si>
    <t>https://escapefromtarkov.fandom.com/wiki/FN_P90_5.7x28_10.5_inch_barrel</t>
  </si>
  <si>
    <t>5cc701aae4a949000e1ea45c</t>
  </si>
  <si>
    <t>42fce821-530f-44e3-b5b0-31b67f5a2f51</t>
  </si>
  <si>
    <t>HK 416A5 5.56x45 20 inch barrel</t>
  </si>
  <si>
    <t>416A5 20"</t>
  </si>
  <si>
    <t>https://tarkov-market.com/item/20_barrel_for_416a5_and_compatible_5.56x45</t>
  </si>
  <si>
    <t>https://escapefromtarkov.fandom.com/wiki/HK_416A5_5.56x45_20_inch_barrel</t>
  </si>
  <si>
    <t>5bb20dadd4351e00367faeff</t>
  </si>
  <si>
    <t>48985c3b-681c-4434-96eb-bed4e76755c6</t>
  </si>
  <si>
    <t>MPX 9x19 4.5 inch barrel</t>
  </si>
  <si>
    <t>MPX 4.5"</t>
  </si>
  <si>
    <t>https://tarkov-market.com/item/4.5_9x19_barrel_for_mpx</t>
  </si>
  <si>
    <t>https://escapefromtarkov.fandom.com/wiki/MPX_9x19_4.5_inch_barrel</t>
  </si>
  <si>
    <t>5c5db5852e2216003a0fe71a</t>
  </si>
  <si>
    <t>07f31f42-2d7c-438c-be4a-361872942f91</t>
  </si>
  <si>
    <t>AR-15 5.56x45 20 inch barrel</t>
  </si>
  <si>
    <t>AR-15 20"</t>
  </si>
  <si>
    <t>https://tarkov-market.com/item/20_barrel_for_ar-15_and_compatible_5.56x45</t>
  </si>
  <si>
    <t>https://escapefromtarkov.fandom.com/wiki/AR-15_5.56x45_20_inch_barrel</t>
  </si>
  <si>
    <t>5d440b9fa4b93601354d480c</t>
  </si>
  <si>
    <t>fc58f62b-3d29-4fa1-830f-89657b18d54b</t>
  </si>
  <si>
    <t>AR-15 5.56x45 260mm barrel</t>
  </si>
  <si>
    <t>AR-15 260mm</t>
  </si>
  <si>
    <t>https://tarkov-market.com/item/260mm_barrel_for_ar-15_and_compatible_5.56x45</t>
  </si>
  <si>
    <t>https://escapefromtarkov.fandom.com/wiki/AR-15_5.56x45_260mm_barrel</t>
  </si>
  <si>
    <t>55d35ee94bdc2d61338b4568</t>
  </si>
  <si>
    <t>dfc29ea0-010a-40fc-8a0a-73bc05d811b7</t>
  </si>
  <si>
    <t>P226 9x19 threaded barrel</t>
  </si>
  <si>
    <t>P226 thr.</t>
  </si>
  <si>
    <t>https://tarkov-market.com/item/threaded_barrel_for_p226_9x19</t>
  </si>
  <si>
    <t>https://escapefromtarkov.fandom.com/wiki/P226_9x19_threaded_barrel</t>
  </si>
  <si>
    <t>587de4282459771bca0ec90b</t>
  </si>
  <si>
    <t>036f6762-c6e1-44c9-a1cd-cad2ec1c0b68</t>
  </si>
  <si>
    <t>SA-58 7.62x51 16 inch barrel</t>
  </si>
  <si>
    <t>SA58 16"</t>
  </si>
  <si>
    <t>https://tarkov-market.com/item/16_barrel_for_sa-58_7.62x51</t>
  </si>
  <si>
    <t>https://escapefromtarkov.fandom.com/wiki/SA-58_7.62x51_16_inch_barrel</t>
  </si>
  <si>
    <t>5b7be1125acfc4001876c0e5</t>
  </si>
  <si>
    <t>c5d1594e-930d-4585-98f6-c73eec580fd1</t>
  </si>
  <si>
    <t>Remington M700 7.62x51 20 inch stainless steel barrel</t>
  </si>
  <si>
    <t>M700 20"</t>
  </si>
  <si>
    <t>https://tarkov-market.com/item/20_stainless_steel_barrel_for_a_remington_m700_7.62x51_nato</t>
  </si>
  <si>
    <t>https://escapefromtarkov.fandom.com/wiki/Remington_M700_7.62x51_20_inch_stainless_steel_barrel</t>
  </si>
  <si>
    <t>5d2703038abbc3105103d94c</t>
  </si>
  <si>
    <t>34d5fdcb-0c15-4166-81b0-df9ca6f925a0</t>
  </si>
  <si>
    <t>FN P90 5.7x28 16 inch barrel</t>
  </si>
  <si>
    <t>P90 16"</t>
  </si>
  <si>
    <t>https://tarkov-market.com/item/16_barrel_for_p90_5.7x28</t>
  </si>
  <si>
    <t>https://escapefromtarkov.fandom.com/wiki/FN_P90_5.7x28_16_inch_barrel</t>
  </si>
  <si>
    <t>5cc701d7e4a94900100ac4e7</t>
  </si>
  <si>
    <t>00afd181-66d9-4f1b-aa95-1f3713d78ec3</t>
  </si>
  <si>
    <t>Remington M700 7.62x51 26 inch stainless steel barrel</t>
  </si>
  <si>
    <t>M700 26"</t>
  </si>
  <si>
    <t>https://tarkov-market.com/item/26_stainless_steel_barrel_for_a_remington_m700_7.62x51_nato</t>
  </si>
  <si>
    <t>https://escapefromtarkov.fandom.com/wiki/Remington_M700_7.62x51_26_inch_stainless_steel_barrel</t>
  </si>
  <si>
    <t>5d2702e88abbc31ed91efc44</t>
  </si>
  <si>
    <t>611098ba-a245-4f45-9fc0-e17277092e4d</t>
  </si>
  <si>
    <t>RPK-16 5.45x39 15 inch barrel</t>
  </si>
  <si>
    <t>RPK-16 15"</t>
  </si>
  <si>
    <t>https://tarkov-market.com/item/15_barrel_for_rpk-16_and_compatible_5.45x39</t>
  </si>
  <si>
    <t>https://escapefromtarkov.fandom.com/wiki/RPK-16_5.45x39_15_inch_barrel</t>
  </si>
  <si>
    <t>5beec1bd0db834001e6006f3</t>
  </si>
  <si>
    <t>6166055c-f042-491c-bf3d-069c2e70cc1b</t>
  </si>
  <si>
    <t>SA-58 7.62x51 11 inch barrel</t>
  </si>
  <si>
    <t>SA58 11"</t>
  </si>
  <si>
    <t>https://tarkov-market.com/item/11_barrel_for_sa-58_7.62x51</t>
  </si>
  <si>
    <t>https://escapefromtarkov.fandom.com/wiki/SA-58_7.62x51_11_inch_barrel</t>
  </si>
  <si>
    <t>5b099a765acfc47a8607efe3</t>
  </si>
  <si>
    <t>49607380-1e1d-4d33-ae0f-2b4f4351ec80</t>
  </si>
  <si>
    <t>DVL-10 M2 7.62x51 660mm barrel</t>
  </si>
  <si>
    <t>DVL10 660mm</t>
  </si>
  <si>
    <t>https://tarkov-market.com/item/660mm_.308_barrel_for_dvl-10_m2</t>
  </si>
  <si>
    <t>5888956924597752983e182d</t>
  </si>
  <si>
    <t>dabc3054-491a-4a7c-8e3b-0a466576fb4e</t>
  </si>
  <si>
    <t>SVDS 7.62x54R 22 inch barrel</t>
  </si>
  <si>
    <t>SVDS 22"</t>
  </si>
  <si>
    <t>https://tarkov-market.com/item/22_barrel_for_a_svds_7.62x54</t>
  </si>
  <si>
    <t>https://escapefromtarkov.fandom.com/wiki/SVDS_7.62x54R_22_inch_barrel</t>
  </si>
  <si>
    <t>5c471cb32e221602b177afaa</t>
  </si>
  <si>
    <t>73829bc9-1d9f-4e53-9ea2-c31f8987ce6d</t>
  </si>
  <si>
    <t>AR-10 7.62x51 22 inch barrel</t>
  </si>
  <si>
    <t>AR-10 22"</t>
  </si>
  <si>
    <t>https://tarkov-market.com/item/22_barrel_for_a_ar-10_and_compatible_7.62x51_nato</t>
  </si>
  <si>
    <t>https://escapefromtarkov.fandom.com/wiki/AR-10_7.62x51_22_inch_barrel</t>
  </si>
  <si>
    <t>5a34fae7c4a2826c6e06d760</t>
  </si>
  <si>
    <t>ad1b1318-6bc0-4af6-b332-cc2f7c25fb07</t>
  </si>
  <si>
    <t>HK 416A5 5.56x45 11 inch barrel</t>
  </si>
  <si>
    <t>416A5 11"</t>
  </si>
  <si>
    <t>https://tarkov-market.com/item/11_barrel_for_416a5_and_compatible_5.56x45</t>
  </si>
  <si>
    <t>https://escapefromtarkov.fandom.com/wiki/HK_416A5_5.56x45_11_inch_barrel</t>
  </si>
  <si>
    <t>5bb20d92d4351e00853263eb</t>
  </si>
  <si>
    <t>da1b1b2d-53b5-47ec-8eda-d5712799ea7a</t>
  </si>
  <si>
    <t>RPK-16 5.45x39 22 inch barrel</t>
  </si>
  <si>
    <t>RPK-16 22"</t>
  </si>
  <si>
    <t>https://tarkov-market.com/item/22_barrel_for_rpk-16_and_compatible_5.45x39</t>
  </si>
  <si>
    <t>https://escapefromtarkov.fandom.com/wiki/RPK-16_5.45x39_22_inch_barrel</t>
  </si>
  <si>
    <t>5beec2820db834001b095426</t>
  </si>
  <si>
    <t>7bd1a3a8-e3e0-4ffb-868a-634bccefe055</t>
  </si>
  <si>
    <t>AR-10 7.62x51 18 inch barrel</t>
  </si>
  <si>
    <t>AR-10 18"</t>
  </si>
  <si>
    <t>https://tarkov-market.com/item/18_barrel_for_a_ar-10_and_compatible_7.62x51_nato</t>
  </si>
  <si>
    <t>https://escapefromtarkov.fandom.com/wiki/AR-10_7.62x51_18_inch_barrel</t>
  </si>
  <si>
    <t>5a34f7f1c4a2826c6e06d75d</t>
  </si>
  <si>
    <t>42466a27-f36b-424c-927f-e032b7a89d1b</t>
  </si>
  <si>
    <t>DVL-10 7.62x51 500mm barrel</t>
  </si>
  <si>
    <t>DVL10 500mm</t>
  </si>
  <si>
    <t>https://tarkov-market.com/item/500mm_.308_barrel_for_dvl-10</t>
  </si>
  <si>
    <t>5888945a2459774bf43ba385</t>
  </si>
  <si>
    <t>bf0f83ad-f5c4-4cf3-9d1f-41dbb92f430a</t>
  </si>
  <si>
    <t>MPX 9x19 10.5 inch barrel</t>
  </si>
  <si>
    <t>MPX 10.5"</t>
  </si>
  <si>
    <t>https://tarkov-market.com/item/10.5_9x19_barrel_for_mpx</t>
  </si>
  <si>
    <t>https://escapefromtarkov.fandom.com/wiki/MPX_9x19_10.5_inch_barrel</t>
  </si>
  <si>
    <t>5c5db5b82e2216003a0fe71d</t>
  </si>
  <si>
    <t>3fd60b3e-ff07-4b72-9a67-92c43612600e</t>
  </si>
  <si>
    <t>HK 416A5 5.56x45 14.5 inch barrel</t>
  </si>
  <si>
    <t>416A5 14.5"</t>
  </si>
  <si>
    <t>https://tarkov-market.com/item/14.5_barrel_for_416a5_and_compatible_5.56x45</t>
  </si>
  <si>
    <t>https://escapefromtarkov.fandom.com/wiki/HK_416A5_5.56x45_14.5_inch_barrel</t>
  </si>
  <si>
    <t>5bb20d9cd4351e00334c9d8a</t>
  </si>
  <si>
    <t>48661e80-0b34-407f-a86f-1c40944e873a</t>
  </si>
  <si>
    <t>SA-58 7.62x51 21 inch barrel</t>
  </si>
  <si>
    <t>SA58 21"</t>
  </si>
  <si>
    <t>https://tarkov-market.com/item/21_barrel_for_sa-58_7.62x51</t>
  </si>
  <si>
    <t>https://escapefromtarkov.fandom.com/wiki/SA-58_7.62x51_21_inch_barrel</t>
  </si>
  <si>
    <t>5b7be1265acfc400161d0798</t>
  </si>
  <si>
    <t>656ea4b1-043f-4b77-b82a-07cc8548d36c</t>
  </si>
  <si>
    <t>M1A 7.62x51 22 inch barrel</t>
  </si>
  <si>
    <t>M1A 22"</t>
  </si>
  <si>
    <t>https://tarkov-market.com/item/22_barrel_for_a_m1a_7.62x51_nato</t>
  </si>
  <si>
    <t>https://escapefromtarkov.fandom.com/wiki/M1A_7.62x51_22_inch_barrel</t>
  </si>
  <si>
    <t>5addbac75acfc400194dbc56</t>
  </si>
  <si>
    <t>b2a286b6-19a0-4272-bd27-71400b65b3ce</t>
  </si>
  <si>
    <t>SR-25 7.62x51 16 inch barrel</t>
  </si>
  <si>
    <t>SR-25 16"</t>
  </si>
  <si>
    <t>https://tarkov-market.com/item/16_barrel_for_sr-25_and_compatible_7.62x51</t>
  </si>
  <si>
    <t>https://escapefromtarkov.fandom.com/wiki/SR-25_7.62x51_16_inch_barrel</t>
  </si>
  <si>
    <t>5df917564a9f347bc92edca3</t>
  </si>
  <si>
    <t>94d38f9f-c9b9-4ec3-b7d7-ed493d643645</t>
  </si>
  <si>
    <t>Remington M700 7.62x51 26 inch barrel</t>
  </si>
  <si>
    <t>https://tarkov-market.com/item/26_barrel_for_a_remington_m700_7.62x51_nato</t>
  </si>
  <si>
    <t>https://escapefromtarkov.fandom.com/wiki/Remington_M700_7.62x51_26_inch_barrel</t>
  </si>
  <si>
    <t>5bfebc250db834001a6694e1</t>
  </si>
  <si>
    <t>aec0f6b1-1e73-4fb5-9d3e-97fa11fab8ac</t>
  </si>
  <si>
    <t>MPX 9x19 14 inch barrel</t>
  </si>
  <si>
    <t>MPX 14"</t>
  </si>
  <si>
    <t>https://tarkov-market.com/item/14_9x19_barrel_for_mpx</t>
  </si>
  <si>
    <t>https://escapefromtarkov.fandom.com/wiki/MPX_9x19_14_inch_barrel</t>
  </si>
  <si>
    <t>5c5db5c62e22160012542255</t>
  </si>
  <si>
    <t>2386b022-56a2-45c6-900f-81ecbb0fd693</t>
  </si>
  <si>
    <t>Mosin Rifle 730mm regular barrel</t>
  </si>
  <si>
    <t>Mosin 730mm</t>
  </si>
  <si>
    <t>https://tarkov-market.com/item/regular_730mm_mosin_barrel</t>
  </si>
  <si>
    <t>5ae09bff5acfc4001562219d</t>
  </si>
  <si>
    <t>b595cbf4-ee9b-4187-9cad-38d7cb46cf01</t>
  </si>
  <si>
    <t>Glock 17 9x19 barrel with a muzzle brake</t>
  </si>
  <si>
    <t>G17 mb</t>
  </si>
  <si>
    <t>https://tarkov-market.com/item/barrel_with_compensator_for_glock_17_9x19</t>
  </si>
  <si>
    <t>5a6b60158dc32e000a31138b</t>
  </si>
  <si>
    <t>8b8cb505-a217-4d51-8995-631161584dd0</t>
  </si>
  <si>
    <t>M870 12ga 660mm vent rib barrel</t>
  </si>
  <si>
    <t>M870 660mm</t>
  </si>
  <si>
    <t>https://tarkov-market.com/item/660mm_vent_rib_barrel_for_m870_12ga</t>
  </si>
  <si>
    <t>https://escapefromtarkov.fandom.com/wiki/M870_12ga_660mm_vent_rib_barrel</t>
  </si>
  <si>
    <t>5a787fadc5856700155a6ca1</t>
  </si>
  <si>
    <t>b4cc3568-51eb-46cd-9bc4-bf21369b08cd</t>
  </si>
  <si>
    <t>Mosin Rifle 7.62x54R sawn-off 220mm threaded barrel</t>
  </si>
  <si>
    <t>Mosin 220mm</t>
  </si>
  <si>
    <t>https://tarkov-market.com/item/sawn_off_220mm_mosin_barrel</t>
  </si>
  <si>
    <t>5bfd4cd60db834001c38f095</t>
  </si>
  <si>
    <t>609bea20-63ff-46a3-8f4c-ddc9bf4d8873</t>
  </si>
  <si>
    <t>AR-15 5.56x45 370mm barrel</t>
  </si>
  <si>
    <t>AR-15 370mm</t>
  </si>
  <si>
    <t>https://tarkov-market.com/item/370mm_barrel_for_ar-15_and_compatible_5.56x45</t>
  </si>
  <si>
    <t>https://escapefromtarkov.fandom.com/wiki/AR-15_5.56x45_370mm_barrel</t>
  </si>
  <si>
    <t>55d3632e4bdc2d972f8b4569</t>
  </si>
  <si>
    <t>6a6291a6-38a2-4c03-b7ed-e8a13377cff3</t>
  </si>
  <si>
    <t>Remington M700 7.62x51 20 inch barrel</t>
  </si>
  <si>
    <t>https://tarkov-market.com/item/20_barrel_for_a_remington_m700_7.62x51_nato</t>
  </si>
  <si>
    <t>https://escapefromtarkov.fandom.com/wiki/Remington_M700_7.62x51_20_inch_barrel</t>
  </si>
  <si>
    <t>5bfebc320db8340019668d79</t>
  </si>
  <si>
    <t>2bbb1045-0797-431a-9090-91e3e785d461</t>
  </si>
  <si>
    <t>MPX 9x19 6.5 inch barrel</t>
  </si>
  <si>
    <t>MPX 6.5"</t>
  </si>
  <si>
    <t>https://tarkov-market.com/item/6.5_9x19_barrel_for_mpx</t>
  </si>
  <si>
    <t>https://escapefromtarkov.fandom.com/wiki/MPX_9x19_6.5_inch_barrel</t>
  </si>
  <si>
    <t>5c5db5962e2216000e5e46eb</t>
  </si>
  <si>
    <t>bcc2c7c5-254a-4d53-ad4a-5fa444c32460</t>
  </si>
  <si>
    <t>M870 12ga sawn-off 325mm barrel</t>
  </si>
  <si>
    <t>M870 325mm</t>
  </si>
  <si>
    <t>https://tarkov-market.com/item/cut_off_325mm_barrel_for_m870_12ga</t>
  </si>
  <si>
    <t>5a787fdfc5856700142fdd9a</t>
  </si>
  <si>
    <t>c4305d3d-70aa-44d5-b786-b9d2185ca675</t>
  </si>
  <si>
    <t>M870 12ga 355mm barrel</t>
  </si>
  <si>
    <t>M870 355mm</t>
  </si>
  <si>
    <t>https://tarkov-market.com/item/355mm_barrel_for_m870_12ga</t>
  </si>
  <si>
    <t>https://escapefromtarkov.fandom.com/wiki/M870_12ga_355mm_barrel</t>
  </si>
  <si>
    <t>5a787f25c5856700186c4ab9</t>
  </si>
  <si>
    <t>f351942a-bd25-4eb7-8e2e-13161d292371</t>
  </si>
  <si>
    <t>M1A 7.62x51 16 inch barrel</t>
  </si>
  <si>
    <t>M1A 16"</t>
  </si>
  <si>
    <t>https://tarkov-market.com/item/16_barrel_for_a_m1a_7.62x51_nato</t>
  </si>
  <si>
    <t>https://escapefromtarkov.fandom.com/wiki/M1A_7.62x51_16_inch_barrel</t>
  </si>
  <si>
    <t>5aaf9d53e5b5b00015042a52</t>
  </si>
  <si>
    <t>6d04b6d7-51c9-4d21-8693-a032eaa724fc</t>
  </si>
  <si>
    <t>MP-153 12ga 610mm barrel</t>
  </si>
  <si>
    <t>MP153 610mm</t>
  </si>
  <si>
    <t>https://tarkov-market.com/item/610_mm_barrel_for_mp-153_12ga_shotgun</t>
  </si>
  <si>
    <t>https://escapefromtarkov.fandom.com/wiki/MP-153_12ga_610mm_barrel</t>
  </si>
  <si>
    <t>588200af24597742fa221dfb</t>
  </si>
  <si>
    <t>6a19e73a-6514-43b5-9c2a-3d31b8106921</t>
  </si>
  <si>
    <t>AR-15 Molot Arms 5.56x45 406mm barrel</t>
  </si>
  <si>
    <t>AR-15 406mm</t>
  </si>
  <si>
    <t>https://tarkov-market.com/item/406mm_molot_barrel_for_ar-15_and_compatible_5.56x45</t>
  </si>
  <si>
    <t>5c0e2f94d174af029f650d56</t>
  </si>
  <si>
    <t>b43dc6e5-0152-425a-b589-0cb1c1be7853</t>
  </si>
  <si>
    <t>TT 7.62x25 121mm homespun threaded barrel</t>
  </si>
  <si>
    <t>TT 121mm thr.</t>
  </si>
  <si>
    <t>https://tarkov-market.com/item/homespun_121mm_7.62x25_tt_barrel_with_threading</t>
  </si>
  <si>
    <t>https://escapefromtarkov.fandom.com/wiki/TT_7.62x25_121mm_homespun_threaded_barrel</t>
  </si>
  <si>
    <t>571a279b24597720b4066566</t>
  </si>
  <si>
    <t>508a018f-9a2e-4b49-bf73-fffee49938ba</t>
  </si>
  <si>
    <t>MP-133 12ga 510mm barrel</t>
  </si>
  <si>
    <t>MP133 510mm</t>
  </si>
  <si>
    <t>https://tarkov-market.com/item/510mm_barrel_for_mp-133_12ga</t>
  </si>
  <si>
    <t>https://escapefromtarkov.fandom.com/wiki/MP-133_12ga_510mm_barrel</t>
  </si>
  <si>
    <t>55d4491a4bdc2d882f8b456e</t>
  </si>
  <si>
    <t>09d5efb1-af3b-4303-a7af-b18111f2398e</t>
  </si>
  <si>
    <t>MP-133 12ga 510mm barrel with rib</t>
  </si>
  <si>
    <t>MP133 510mm rib</t>
  </si>
  <si>
    <t>https://tarkov-market.com/item/510mm_barrel_for_mp-133_12ga_shotgun_with_rib</t>
  </si>
  <si>
    <t>https://escapefromtarkov.fandom.com/wiki/MP-133_12ga_510mm_barrel_with_rib</t>
  </si>
  <si>
    <t>560835c74bdc2dc8488b456f</t>
  </si>
  <si>
    <t>1ce15884-ecb3-46eb-b3fb-ee3d19205c1e</t>
  </si>
  <si>
    <t>MP-133 12ga 540mm barrel with rib</t>
  </si>
  <si>
    <t>MP133 540mm rib</t>
  </si>
  <si>
    <t>https://tarkov-market.com/item/540mm_barrel_for_mr-133_12ga_shotgun_with_rib</t>
  </si>
  <si>
    <t>https://escapefromtarkov.fandom.com/wiki/MP-133_12ga_540mm_barrel_with_rib</t>
  </si>
  <si>
    <t>560836b64bdc2d57468b4567</t>
  </si>
  <si>
    <t>aeb083ce-ed5a-4475-b626-347d0596ac28</t>
  </si>
  <si>
    <t>MP-133 12ga 750mm barrel with rib</t>
  </si>
  <si>
    <t>MP133 750mm rib</t>
  </si>
  <si>
    <t>https://tarkov-market.com/item/750mm_barrel_for_mp-133_12ga_shotgun_with_rib</t>
  </si>
  <si>
    <t>https://escapefromtarkov.fandom.com/wiki/MP-133_12ga_750mm_barrel_with_rib</t>
  </si>
  <si>
    <t>5608379a4bdc2d26448b4569</t>
  </si>
  <si>
    <t>fffeca4e-f6dd-4056-b1cb-00ab7a8b55e6</t>
  </si>
  <si>
    <t>Glock 17 9x19 barrel</t>
  </si>
  <si>
    <t>G17</t>
  </si>
  <si>
    <t>https://tarkov-market.com/item/basic_barrel_for_glock_17_9x19</t>
  </si>
  <si>
    <t>https://escapefromtarkov.fandom.com/wiki/Glock_17_9x19_barrel</t>
  </si>
  <si>
    <t>5a6b5f868dc32e000a311389</t>
  </si>
  <si>
    <t>55beee47-cbfc-4137-bc5d-0212daf49f98</t>
  </si>
  <si>
    <t>MP-133 12ga 710mm barrel</t>
  </si>
  <si>
    <t>MP133 710mm</t>
  </si>
  <si>
    <t>https://tarkov-market.com/item/710mm_barrel_for_mp-133_12ga_shotgun</t>
  </si>
  <si>
    <t>https://escapefromtarkov.fandom.com/wiki/MP-133_12ga_710mm_barrel</t>
  </si>
  <si>
    <t>5608373c4bdc2dc8488b4570</t>
  </si>
  <si>
    <t>df1c39ba-3a7c-4d3d-9140-458d2ab5a818</t>
  </si>
  <si>
    <t>Mosin Rifle 7.62x54R sawn-off 200mm barrel</t>
  </si>
  <si>
    <t>Mosin 200mm</t>
  </si>
  <si>
    <t>https://tarkov-market.com/item/sawn_off_200mm_mosin_barrel</t>
  </si>
  <si>
    <t>5bfd4cc90db834001d23e846</t>
  </si>
  <si>
    <t>446d6a0d-5e13-468f-9b89-d1915f03a905</t>
  </si>
  <si>
    <t>MP-133 12ga 540mm barrel</t>
  </si>
  <si>
    <t>MP133 540mm</t>
  </si>
  <si>
    <t>https://tarkov-market.com/item/540mm_barrel_for_mp-133_12ga_shotgun</t>
  </si>
  <si>
    <t>https://escapefromtarkov.fandom.com/wiki/MP-133_12ga_540mm_barrel</t>
  </si>
  <si>
    <t>560836484bdc2d20478b456e</t>
  </si>
  <si>
    <t>fd2af390-1d48-4e21-8a75-35f0849df258</t>
  </si>
  <si>
    <t>MP-133 12ga 610mm barrel with rib</t>
  </si>
  <si>
    <t>MP133 610mm rib</t>
  </si>
  <si>
    <t>https://tarkov-market.com/item/610mm_barrel_for_mp-133_12ga_shotgun_with_rib</t>
  </si>
  <si>
    <t>https://escapefromtarkov.fandom.com/wiki/MP-133_12ga_610mm_barrel_with_rib</t>
  </si>
  <si>
    <t>55d449444bdc2d962f8b456d</t>
  </si>
  <si>
    <t>a9fe58ad-c065-492d-9770-f64e29a36d53</t>
  </si>
  <si>
    <t>MPX-SD 9x19 165mm barrel</t>
  </si>
  <si>
    <t>MPXSD 165mm</t>
  </si>
  <si>
    <t>https://tarkov-market.com/item/165_mm_9x19_barrel_for_mpx-sd</t>
  </si>
  <si>
    <t>https://escapefromtarkov.fandom.com/wiki/MPX-SD_9x19_165mm_barrel</t>
  </si>
  <si>
    <t>58aeaaa886f7744fc1560f81</t>
  </si>
  <si>
    <t>654e8321-fcd0-468b-b92d-c01f0304763d</t>
  </si>
  <si>
    <t>MP-153 12ga 660mm barrel</t>
  </si>
  <si>
    <t>MP153 660mm</t>
  </si>
  <si>
    <t>https://tarkov-market.com/item/660_mm_barrel_for_mp-153_12ga_shotgun</t>
  </si>
  <si>
    <t>https://escapefromtarkov.fandom.com/wiki/MP-153_12ga_660mm_barrel</t>
  </si>
  <si>
    <t>588200c224597743990da9ed</t>
  </si>
  <si>
    <t>515e1d37-5c45-4b6a-abfb-37065be98280</t>
  </si>
  <si>
    <t>Mosin Rifle carbine 7.62x54R 514mm barrel</t>
  </si>
  <si>
    <t>Mosin 514mm</t>
  </si>
  <si>
    <t>https://tarkov-market.com/item/regular_514mm_mosin_carabine_barrel</t>
  </si>
  <si>
    <t>5bfd4cbe0db834001b73449f</t>
  </si>
  <si>
    <t>d0a6b89a-ca7d-4957-a5bc-ad5ae85840e9</t>
  </si>
  <si>
    <t>MP-133 12ga 660mm barrel</t>
  </si>
  <si>
    <t>MP133 660mm</t>
  </si>
  <si>
    <t>https://tarkov-market.com/item/660mm_barrel_for_mr-133_12ga_shotgun</t>
  </si>
  <si>
    <t>https://escapefromtarkov.fandom.com/wiki/MP-133_12ga_660mm_barrel</t>
  </si>
  <si>
    <t>560836fb4bdc2d773f8b4569</t>
  </si>
  <si>
    <t>80f5c6f8-9c27-4905-aa38-5a5dfd014a5b</t>
  </si>
  <si>
    <t>P226 9x19 112mm barrel</t>
  </si>
  <si>
    <t>P226 112mm</t>
  </si>
  <si>
    <t>https://tarkov-market.com/item/112mm_barrel_for_p226_9x19</t>
  </si>
  <si>
    <t>https://escapefromtarkov.fandom.com/wiki/P226_9x19_112mm_barrel</t>
  </si>
  <si>
    <t>56d5a1f7d2720bb3418b456a</t>
  </si>
  <si>
    <t>140314bf-08f2-4b74-8922-1c9201a1e360</t>
  </si>
  <si>
    <t>MP-153 12ga 710mm barrel</t>
  </si>
  <si>
    <t>MP153 710mm</t>
  </si>
  <si>
    <t>https://tarkov-market.com/item/710_mm_barrel_for_mp-153_12ga_shotgun</t>
  </si>
  <si>
    <t>https://escapefromtarkov.fandom.com/wiki/MP-153_12ga_710mm_barrel</t>
  </si>
  <si>
    <t>588200cf2459774414733d55</t>
  </si>
  <si>
    <t>8d59651a-c11c-40a7-a857-cb8a64dca313</t>
  </si>
  <si>
    <t>MP-133 12ga 750mm barrel</t>
  </si>
  <si>
    <t>MP133 750mm</t>
  </si>
  <si>
    <t>https://tarkov-market.com/item/750mm_barrel_for_mp-133_12ga_shotgun</t>
  </si>
  <si>
    <t>https://escapefromtarkov.fandom.com/wiki/MP-133_12ga_750mm_barrel</t>
  </si>
  <si>
    <t>560837824bdc2d57468b4568</t>
  </si>
  <si>
    <t>eaaa0577-b906-46b3-a70f-a828cf82cb02</t>
  </si>
  <si>
    <t>MP-133 12ga 710mm barrel with rib</t>
  </si>
  <si>
    <t>MP133 710mm rib</t>
  </si>
  <si>
    <t>https://tarkov-market.com/item/710mm_barrel_for_mr-133_12ga_shotgun_with_rib</t>
  </si>
  <si>
    <t>https://escapefromtarkov.fandom.com/wiki/MP-133_12ga_710mm_barrel_with_rib</t>
  </si>
  <si>
    <t>560837544bdc2de22e8b456e</t>
  </si>
  <si>
    <t>3890d198-0b95-4036-af52-55efe7c1bcb7</t>
  </si>
  <si>
    <t>MP-133 12ga 660mm barrel with rib</t>
  </si>
  <si>
    <t>MP133 660mm rib</t>
  </si>
  <si>
    <t>https://tarkov-market.com/item/660mm_barrel_for_mp-133_12ga_shotgun_with_rib</t>
  </si>
  <si>
    <t>https://escapefromtarkov.fandom.com/wiki/MP-133_12ga_660mm_barrel_with_rib</t>
  </si>
  <si>
    <t>560837154bdc2da74d8b4568</t>
  </si>
  <si>
    <t>5a0cbbbd-9359-4dc6-9106-dfa3eb880614</t>
  </si>
  <si>
    <t>MP-133 12ga 610mm barrel</t>
  </si>
  <si>
    <t>MP133 610mm</t>
  </si>
  <si>
    <t>https://tarkov-market.com/item/610mm_barrel_for_mp-133_12ga_shotgun</t>
  </si>
  <si>
    <t>https://escapefromtarkov.fandom.com/wiki/MP-133_12ga_610mm_barrel</t>
  </si>
  <si>
    <t>55d448594bdc2d8c2f8b4569</t>
  </si>
  <si>
    <t>dae34fc9-1b05-4d52-9ac6-f88477c381a5</t>
  </si>
  <si>
    <t>MP-153 12ga 750mm barrel</t>
  </si>
  <si>
    <t>MP153 750mm</t>
  </si>
  <si>
    <t>https://tarkov-market.com/item/750_mm_barrel_for_mp-153_12ga_shotgun</t>
  </si>
  <si>
    <t>https://escapefromtarkov.fandom.com/wiki/MP-153_12ga_750mm_barrel</t>
  </si>
  <si>
    <t>56deec93d2720bec348b4568</t>
  </si>
  <si>
    <t>353cb50c-2a90-461c-a257-1fe4286a8d02</t>
  </si>
  <si>
    <t>M870 12ga 508mm barrel with a fixed sight</t>
  </si>
  <si>
    <t>M870 508mm FS</t>
  </si>
  <si>
    <t>https://tarkov-market.com/item/508mm_barrel_for_m870_12ga_with_a_fixed_sight</t>
  </si>
  <si>
    <t>https://escapefromtarkov.fandom.com/wiki/M870_12ga_508mm_barrel_with_a_fixed_sight</t>
  </si>
  <si>
    <t>5a787ebcc5856700142fdd98</t>
  </si>
  <si>
    <t>c5387cb8-ef7a-4a03-b91a-bf8e68d00b71</t>
  </si>
  <si>
    <t>VPO-215 "Gornostay" .366TKM 23 inch barrel</t>
  </si>
  <si>
    <t>215 23"</t>
  </si>
  <si>
    <t>https://tarkov-market.com/item/23_barrel_for_a_vpo-215_.366tkm</t>
  </si>
  <si>
    <t>5de65547883dde217541644b</t>
  </si>
  <si>
    <t>100a964e-70d8-4e54-bafc-20aacad1f76c</t>
  </si>
  <si>
    <t>MPX 9x19 203mm barrel</t>
  </si>
  <si>
    <t>MPX 203mm</t>
  </si>
  <si>
    <t>https://tarkov-market.com/item/203_mm_9x19_barrel_for_mpx</t>
  </si>
  <si>
    <t>https://escapefromtarkov.fandom.com/wiki/MPX_9x19_203mm_barrel</t>
  </si>
  <si>
    <t>5894a2c386f77427140b8342</t>
  </si>
  <si>
    <t>1ebc3c64-e17d-45cc-88b8-5bbafa44250b</t>
  </si>
  <si>
    <t>TT 7.62x25 116mm barrel</t>
  </si>
  <si>
    <t>TT 116mm</t>
  </si>
  <si>
    <t>https://tarkov-market.com/item/116mm_7.62x25_tt_barrel</t>
  </si>
  <si>
    <t>https://escapefromtarkov.fandom.com/wiki/TT_7.62x25_116mm_barrel</t>
  </si>
  <si>
    <t>571a26d524597720680fbe8a</t>
  </si>
  <si>
    <t>ad5d8069-b01a-4564-9c39-ae5086107e7e</t>
  </si>
  <si>
    <t>Glock 18C 9x19 barrel with a muzzle brake</t>
  </si>
  <si>
    <t>G18C mb</t>
  </si>
  <si>
    <t>https://tarkov-market.com/item/barrel_with_compensator_for_glock_18c_9x19</t>
  </si>
  <si>
    <t>5b1fa9ea5acfc40018633c0a</t>
  </si>
  <si>
    <t>15a22888-8e70-417c-bdd7-13b4d0c2b1af</t>
  </si>
  <si>
    <t>M9A3 9x19 threaded barrel</t>
  </si>
  <si>
    <t>M9A3 thr.</t>
  </si>
  <si>
    <t>https://tarkov-market.com/item/threaded_barrel_for_m9a3_9x19</t>
  </si>
  <si>
    <t>https://escapefromtarkov.fandom.com/wiki/M9A3_9x19_threaded_barrel</t>
  </si>
  <si>
    <t>5cadc1c6ae9215000f2775a4</t>
  </si>
  <si>
    <t>b61c0c02-c248-427f-9449-a341976c5097</t>
  </si>
  <si>
    <t>ORSIS T-5000M long length rail</t>
  </si>
  <si>
    <t>ORSIS long</t>
  </si>
  <si>
    <t>https://tarkov-market.com/item/orsis_long_lenght_rail</t>
  </si>
  <si>
    <t>5df35ea9c41b2312ea3334d8</t>
  </si>
  <si>
    <t>34516b78-cb85-41f8-b33e-b61d579612f5</t>
  </si>
  <si>
    <t>ORSIS T-5000M scope mount</t>
  </si>
  <si>
    <t>https://tarkov-market.com/item/orsis_scope_mount_for_t-5000m</t>
  </si>
  <si>
    <t>5df35e970b92095fd441e4d2</t>
  </si>
  <si>
    <t>e0bc9d95-b903-4717-9a6d-12accf164867</t>
  </si>
  <si>
    <t>HK MP5SD B&amp;T tri-rail ring mount</t>
  </si>
  <si>
    <t>SD TRR</t>
  </si>
  <si>
    <t>https://tarkov-market.com/item/b&amp;t_mp5_sd_tri_rail_ring_mount</t>
  </si>
  <si>
    <t>59c63b4486f7747afb151c1c</t>
  </si>
  <si>
    <t>4313e21d-f61e-4f96-b32e-b1b9970973cb</t>
  </si>
  <si>
    <t>M14 UltiMAK M8 Forward Optic mount</t>
  </si>
  <si>
    <t>M8</t>
  </si>
  <si>
    <t>https://tarkov-market.com/item/m14_ultimak_m8_upper_part</t>
  </si>
  <si>
    <t>5addbfbb5acfc400194dbcf7</t>
  </si>
  <si>
    <t>b38b40ba-dd82-4985-850d-835c46274c9d</t>
  </si>
  <si>
    <t>P226 Trijicon RMR mount</t>
  </si>
  <si>
    <t>RM50</t>
  </si>
  <si>
    <t>https://tarkov-market.com/item/trijicon_rmr_mount_for_a_sig-sauer_pistols</t>
  </si>
  <si>
    <t>https://escapefromtarkov.fandom.com/wiki/P226_Trijicon_RMR_mount</t>
  </si>
  <si>
    <t>5a32aa0cc4a28232996e405f</t>
  </si>
  <si>
    <t>84d23063-0431-451e-9365-0ff43f6f42f5</t>
  </si>
  <si>
    <t>SVD SAG low profile sidemount</t>
  </si>
  <si>
    <t>SVD Low</t>
  </si>
  <si>
    <t>https://tarkov-market.com/item/svd_low_sidemount</t>
  </si>
  <si>
    <t>5dff8db859400025ea5150d4</t>
  </si>
  <si>
    <t>ea536ce9-f498-41bf-8fdd-fa8b4322f4f9</t>
  </si>
  <si>
    <t>M14 Leapers UTG 4-Point Locking Deluxe mount</t>
  </si>
  <si>
    <t>UTG 4p</t>
  </si>
  <si>
    <t>https://tarkov-market.com/item/m14_utg_4_point_locking_deluxe_mount</t>
  </si>
  <si>
    <t>5addbfef5acfc400185c2857</t>
  </si>
  <si>
    <t>a7fbb602-40e2-42b0-9412-9345576a919c</t>
  </si>
  <si>
    <t>SR-1MP quad rail mount</t>
  </si>
  <si>
    <t>SR-1MP 4x</t>
  </si>
  <si>
    <t>https://tarkov-market.com/item/sr1mp_quad_rail_mount</t>
  </si>
  <si>
    <t>https://escapefromtarkov.fandom.com/wiki/SR-1MP_quad_rail_mount</t>
  </si>
  <si>
    <t>5a27bad7c4a282000b15184b</t>
  </si>
  <si>
    <t>9880a8a9-cc42-4f25-a8be-b4dd2a691769</t>
  </si>
  <si>
    <t>HK MP5 MFI HK universal low profile scope mount</t>
  </si>
  <si>
    <t>MFI HK</t>
  </si>
  <si>
    <t>https://tarkov-market.com/item/mfi_hk_universal_low_profile_scope_mount</t>
  </si>
  <si>
    <t>5926dad986f7741f82604363</t>
  </si>
  <si>
    <t>beba8d05-e5b0-491f-9f32-58f4583ecaaf</t>
  </si>
  <si>
    <t>Zenit B-13V "Klassika" dovetail rail platform</t>
  </si>
  <si>
    <t>B-13V</t>
  </si>
  <si>
    <t>https://tarkov-market.com/item/b-13v_rail_platform_above_reciever_classic</t>
  </si>
  <si>
    <t>https://escapefromtarkov.fandom.com/wiki/Zenit_B-13V_%22Klassika%22_dovetail_rail_platform</t>
  </si>
  <si>
    <t>5c90c3622e221601da359851</t>
  </si>
  <si>
    <t>152f1228-1c4f-4bfe-9a01-f622bf13739e</t>
  </si>
  <si>
    <t>JP Enterprises Flat-Top 30mm ring scope mount</t>
  </si>
  <si>
    <t>JP 30mm</t>
  </si>
  <si>
    <t>https://tarkov-market.com/item/30mm_ring-mount_made_by_jp</t>
  </si>
  <si>
    <t>5a37ca54c4a282000d72296a</t>
  </si>
  <si>
    <t>7235dfed-154e-4418-99f8-3753d8dca5ea</t>
  </si>
  <si>
    <t>Zenit B-13 "Klassika" dovetail rail platform</t>
  </si>
  <si>
    <t>B-13</t>
  </si>
  <si>
    <t>https://tarkov-market.com/item/b-13_rail_platform</t>
  </si>
  <si>
    <t>https://escapefromtarkov.fandom.com/wiki/Zenit_B-13_%22Klassika%22_dovetail_rail_platform</t>
  </si>
  <si>
    <t>5c61a40d2e2216001403158d</t>
  </si>
  <si>
    <t>64b9b240-9332-430d-8b31-80318b5bd347</t>
  </si>
  <si>
    <t>Trijicon RMR mount for ACOG scopes</t>
  </si>
  <si>
    <t>RM35</t>
  </si>
  <si>
    <t>https://tarkov-market.com/item/trijicon_rmr_mount_for_acog_scopes</t>
  </si>
  <si>
    <t>https://escapefromtarkov.gamepedia.com/Trijicon_RMR_mount_for_ACOG_scopes</t>
  </si>
  <si>
    <t>5a33bab6c4a28200741e22f8</t>
  </si>
  <si>
    <t>90569e89-06f3-47bd-bca6-7a9c363f45be</t>
  </si>
  <si>
    <t>SKS Leapers UTG SOCOM rail mount</t>
  </si>
  <si>
    <t>SKS SOCOM</t>
  </si>
  <si>
    <t>https://tarkov-market.com/item/utg_sks_socom_rail_mount</t>
  </si>
  <si>
    <t>593d1fa786f7746da62d61ac</t>
  </si>
  <si>
    <t>4bdf8399-3aec-4285-84eb-da12c4458b60</t>
  </si>
  <si>
    <t>UNV DLOC-IRD sight mount</t>
  </si>
  <si>
    <t>DLOC-IRD</t>
  </si>
  <si>
    <t>https://tarkov-market.com/item/unv_dloc-ird_mount_for_sights</t>
  </si>
  <si>
    <t>https://escapefromtarkov.fandom.com/wiki/UNV_DLOC-IRD_sight_mount</t>
  </si>
  <si>
    <t>5a1ead28fcdbcb001912fa9f</t>
  </si>
  <si>
    <t>4414f16e-ea6a-4fdb-863d-f5d07469a039</t>
  </si>
  <si>
    <t>Trijicon TA51 sight mount</t>
  </si>
  <si>
    <t>TA51</t>
  </si>
  <si>
    <t>https://tarkov-market.com/item/ta51_mount_for_sights</t>
  </si>
  <si>
    <t>https://escapefromtarkov.fandom.com/wiki/Trijicon_TA51_sight_mount</t>
  </si>
  <si>
    <t>59db7eed86f77461f8380365</t>
  </si>
  <si>
    <t>a6f8ef49-a84d-4c92-bddd-9e48508e9710</t>
  </si>
  <si>
    <t>Burris AR-P.E.P.R. 30mm ring scope mount</t>
  </si>
  <si>
    <t>AR-PEPR 30mm</t>
  </si>
  <si>
    <t>https://tarkov-market.com/item/30mm_ring-mount_ar-_p.e.p.r._made_by_burris</t>
  </si>
  <si>
    <t>5b2389515acfc4771e1be0c0</t>
  </si>
  <si>
    <t>a8a2b9ce-8839-4bfe-8702-a702e2d8b799</t>
  </si>
  <si>
    <t>VSS/VAL TOZ 6P29M mount</t>
  </si>
  <si>
    <t>6P29M</t>
  </si>
  <si>
    <t>https://tarkov-market.com/item/toz_6p29m_mount</t>
  </si>
  <si>
    <t>https://escapefromtarkov.fandom.com/wiki/VSS/VAL_TOZ_6P29M_mount</t>
  </si>
  <si>
    <t>59eb7ebe86f7740b373438ce</t>
  </si>
  <si>
    <t>68383135-6cc6-45d0-817e-e646e316bf88</t>
  </si>
  <si>
    <t>UM Tactical UM3 pistol sight mount</t>
  </si>
  <si>
    <t>UM3</t>
  </si>
  <si>
    <t>https://tarkov-market.com/item/um_tactical_um3_sight_mount</t>
  </si>
  <si>
    <t>https://escapefromtarkov.fandom.com/wiki/UM_Tactical_UM3_pistol_sight_mount</t>
  </si>
  <si>
    <t>5a7b4900e899ef197b331a2a</t>
  </si>
  <si>
    <t>bffbe072-d644-4bdb-a06e-9d1d9b7c62fa</t>
  </si>
  <si>
    <t>Nightforce Magmount 34mm ring scope mount</t>
  </si>
  <si>
    <t>NF 34mm</t>
  </si>
  <si>
    <t>https://tarkov-market.com/item/34mm_one_piece_magmount_made_by_nightforce</t>
  </si>
  <si>
    <t>5aa66a9be5b5b0214e506e89</t>
  </si>
  <si>
    <t>e70c2a6a-a1b4-42ce-8fbc-64529778ea71</t>
  </si>
  <si>
    <t>Glock Aimtech Tiger Shark sight mount</t>
  </si>
  <si>
    <t>G TShark</t>
  </si>
  <si>
    <t>https://tarkov-market.com/item/aimtech_tiger_shark</t>
  </si>
  <si>
    <t>https://escapefromtarkov.fandom.com/wiki/Glock_Aimtech_Tiger_Shark_sight_mount</t>
  </si>
  <si>
    <t>5a7ad55551dfba0015068f42</t>
  </si>
  <si>
    <t>002edb8c-4d68-4300-bbf5-ba7591f6d990</t>
  </si>
  <si>
    <t>Hexagon short length rail</t>
  </si>
  <si>
    <t>HEX short</t>
  </si>
  <si>
    <t>https://tarkov-market.com/item/short_length_rail_for_hexagon</t>
  </si>
  <si>
    <t>https://escapefromtarkov.fandom.com/wiki/Hexagon_short_length_rail</t>
  </si>
  <si>
    <t>5b800ed086f7747baf6e2f9e</t>
  </si>
  <si>
    <t>63bd624d-7388-4e93-a92b-2fb34aacbdad</t>
  </si>
  <si>
    <t>VSS/VAL Zenit B-3 mount combo</t>
  </si>
  <si>
    <t>B-3</t>
  </si>
  <si>
    <t>https://tarkov-market.com/item/b-3_mount_combo</t>
  </si>
  <si>
    <t>5a9fc7e6a2750c0032157184</t>
  </si>
  <si>
    <t>5cbec502-7b9a-41eb-b177-22a8544a799d</t>
  </si>
  <si>
    <t>VSS/VAL Zenit B-3 ring mount</t>
  </si>
  <si>
    <t>https://tarkov-market.com/item/b-3_mount</t>
  </si>
  <si>
    <t>https://escapefromtarkov.fandom.com/wiki/VSS/VAL_Zenit_B-3_ring_mount</t>
  </si>
  <si>
    <t>57a3459f245977764a01f703</t>
  </si>
  <si>
    <t>94057667-7c78-4844-a72a-101a796e0162</t>
  </si>
  <si>
    <t>M14 Vltor CASV-14 rail system</t>
  </si>
  <si>
    <t>M14 CASV-14</t>
  </si>
  <si>
    <t>https://tarkov-market.com/item/casv_14_mount_for_m14</t>
  </si>
  <si>
    <t>https://escapefromtarkov.fandom.com/wiki/M14_Vltor_CASV-14_rail_system</t>
  </si>
  <si>
    <t>5addc00b5acfc4001669f144</t>
  </si>
  <si>
    <t>744d616a-01f8-4fa3-8b93-5e9691a3c2a7</t>
  </si>
  <si>
    <t>OP-SKS dovetail mount</t>
  </si>
  <si>
    <t>OPSKS DT</t>
  </si>
  <si>
    <t>https://tarkov-market.com/item/dovetail_op-sks_mount.</t>
  </si>
  <si>
    <t>https://escapefromtarkov.fandom.com/wiki/OP-SKS_dovetail_mount</t>
  </si>
  <si>
    <t>587e08ee245977446b4410cf</t>
  </si>
  <si>
    <t>d6123e01-bad6-4a86-a501-7414d38908ac</t>
  </si>
  <si>
    <t>Aimpoint Micro Standard Mount</t>
  </si>
  <si>
    <t>AMM</t>
  </si>
  <si>
    <t>https://tarkov-market.com/item/aimpoint_mount_for_the_sights_of_micro_series</t>
  </si>
  <si>
    <t>https://escapefromtarkov.fandom.com/wiki/Aimpoint_Micro_Standard_Mount</t>
  </si>
  <si>
    <t>58d39d3d86f77445bb794ae7</t>
  </si>
  <si>
    <t>dbbc4660-103c-4aa1-bda9-eed3cb61efc2</t>
  </si>
  <si>
    <t>ORSIS T-5000M medium length rail</t>
  </si>
  <si>
    <t>ORSIS med.</t>
  </si>
  <si>
    <t>https://tarkov-market.com/item/orsis_medium_lenght_rail</t>
  </si>
  <si>
    <t>5df35eb2b11454561e3923e2</t>
  </si>
  <si>
    <t>b3d13007-357b-4880-b6d1-28fab43211e5</t>
  </si>
  <si>
    <t>Mosin Rifle Arbalet Patriot K+W rail mount</t>
  </si>
  <si>
    <t>Patriot K+W</t>
  </si>
  <si>
    <t>https://tarkov-market.com/item/arbalet_patriot_k+w_mount</t>
  </si>
  <si>
    <t>5d024f5cd7ad1a04a067e91a</t>
  </si>
  <si>
    <t>33f8ee20-3b83-4417-b79d-c8ca5d9d3a14</t>
  </si>
  <si>
    <t>Axion Kobra dovetail mount</t>
  </si>
  <si>
    <t>https://tarkov-market.com/item/axion_cobra_mount</t>
  </si>
  <si>
    <t>https://escapefromtarkov.fandom.com/wiki/Axion_Kobra_dovetail_mount</t>
  </si>
  <si>
    <t>591ee00d86f774592f7b841e</t>
  </si>
  <si>
    <t>1c9fdd6c-9a94-4d00-a366-419e804264bd</t>
  </si>
  <si>
    <t>M870 Mesa Tactical magazine clamp</t>
  </si>
  <si>
    <t>MT Clamp</t>
  </si>
  <si>
    <t>https://tarkov-market.com/item/mesa_tactical_magazine_clamp_for_m870</t>
  </si>
  <si>
    <t>https://escapefromtarkov.fandom.com/wiki/M870_Mesa_Tactical_magazine_clamp</t>
  </si>
  <si>
    <t>5a789261c5856700186c65d3</t>
  </si>
  <si>
    <t>6e8c597f-ed7c-4ab5-80a7-8089608637d9</t>
  </si>
  <si>
    <t>SVDS Upper Band</t>
  </si>
  <si>
    <t>SVDS LB</t>
  </si>
  <si>
    <t>https://tarkov-market.com/item/svds_upper_band</t>
  </si>
  <si>
    <t>https://escapefromtarkov.gamepedia.com/SVDS_Upper_Band</t>
  </si>
  <si>
    <t>5c471c2d2e22164bef5d077f</t>
  </si>
  <si>
    <t>8b2b1a1a-7bab-47ba-9a6e-43ad3fd35406</t>
  </si>
  <si>
    <t>KH/F 34mm</t>
  </si>
  <si>
    <t>https://tarkov-market.com/item/34mm_one_piece_magmount_made_by_i-e-a_mil_optics</t>
  </si>
  <si>
    <t>5c86592b2e2216000e69e77c</t>
  </si>
  <si>
    <t>6057daa1-602b-49ce-aa1e-ac40ee285368</t>
  </si>
  <si>
    <t>Glock Aimtech mount base</t>
  </si>
  <si>
    <t>G AT base</t>
  </si>
  <si>
    <t>https://tarkov-market.com/item/aimtech_glock_base</t>
  </si>
  <si>
    <t>https://escapefromtarkov.fandom.com/wiki/Glock_Aimtech_mount_base</t>
  </si>
  <si>
    <t>5a7ad4af51dfba0013379717</t>
  </si>
  <si>
    <t>75201dbb-3c2d-4032-b48a-4401d9b002f0</t>
  </si>
  <si>
    <t>SR-1MP sound suppressor mount</t>
  </si>
  <si>
    <t>SR-1MP mount</t>
  </si>
  <si>
    <t>https://tarkov-market.com/item/sr1mp_silencer_mount</t>
  </si>
  <si>
    <t>https://escapefromtarkov.fandom.com/wiki/SR-1MP_sound_suppressor_mount</t>
  </si>
  <si>
    <t>5a27b3d0c4a282000d721ec1</t>
  </si>
  <si>
    <t>2ee3e0af-0bd4-4e56-9d64-1b27be446799</t>
  </si>
  <si>
    <t>Aimpoint Standard Spacer</t>
  </si>
  <si>
    <t>SS</t>
  </si>
  <si>
    <t>https://tarkov-market.com/item/standart_spacer_for_aimpont_sight</t>
  </si>
  <si>
    <t>https://escapefromtarkov.fandom.com/wiki/Aimpoint_Standard_Spacer</t>
  </si>
  <si>
    <t>5c7d560b2e22160bc12c6139</t>
  </si>
  <si>
    <t>47665d28-2deb-4bc8-8ddf-0e84cc0eba54</t>
  </si>
  <si>
    <t>VOMZ Pilad 043-02 dovetail mount</t>
  </si>
  <si>
    <t>043-02</t>
  </si>
  <si>
    <t>https://tarkov-market.com/item/pilad_043-02_mount</t>
  </si>
  <si>
    <t>57acb6222459771ec34b5cb0</t>
  </si>
  <si>
    <t>2e1a03bc-3f7c-40d1-8395-4b4f11de3100</t>
  </si>
  <si>
    <t>M14 Amega "Mini Scout Mount" system</t>
  </si>
  <si>
    <t>M14 MSM</t>
  </si>
  <si>
    <t>https://tarkov-market.com/item/m14_mini_scout_mount</t>
  </si>
  <si>
    <t>5addbfd15acfc40015621bde</t>
  </si>
  <si>
    <t>2139f1d1-f2db-43a0-9e72-4a688234b62f</t>
  </si>
  <si>
    <t>Mosin Rifle AIM Sports MNG rail mount</t>
  </si>
  <si>
    <t>Mosin MNG</t>
  </si>
  <si>
    <t>https://tarkov-market.com/item/aim_sports_mng_rail_for_mosin_rifle</t>
  </si>
  <si>
    <t>5bc5a372d4351e44f824d17f</t>
  </si>
  <si>
    <t>d185fb14-2876-4965-8435-7dffff30132d</t>
  </si>
  <si>
    <t>P226 Bridge sight mount</t>
  </si>
  <si>
    <t>P226 Bridge</t>
  </si>
  <si>
    <t>https://tarkov-market.com/item/bridge_sight_mount_for_p226</t>
  </si>
  <si>
    <t>5b3a08b25acfc4001754880c</t>
  </si>
  <si>
    <t>697c06db-0909-4792-8d10-1fc511c24ab3</t>
  </si>
  <si>
    <t>SIG Sauer ROMEO sight mount</t>
  </si>
  <si>
    <t>ROMEO</t>
  </si>
  <si>
    <t>https://tarkov-market.com/item/sig_sauer_mount_for_the_sights_of_romeo_series.</t>
  </si>
  <si>
    <t>5b31163c5acfc400153b71cb</t>
  </si>
  <si>
    <t>c892f09f-c575-404b-87b4-3008651e3e56</t>
  </si>
  <si>
    <t>LRP</t>
  </si>
  <si>
    <t>https://tarkov-market.com/item/aimpoint_lrp_mount_for_comp_m4_sights.</t>
  </si>
  <si>
    <t>5c7d55f52e221644f31bff6a</t>
  </si>
  <si>
    <t>2a2c3971-5d65-4cc2-b29c-3746dfda1d5b</t>
  </si>
  <si>
    <t>TROY QARS 3.2 inch rail</t>
  </si>
  <si>
    <t>QARS 3.2"</t>
  </si>
  <si>
    <t>https://tarkov-market.com/item/troy_qars_3.2_inch_guide</t>
  </si>
  <si>
    <t>https://escapefromtarkov.fandom.com/wiki/TROY_QARS_3.2_inch_rail</t>
  </si>
  <si>
    <t>5b4736a986f774040571e998</t>
  </si>
  <si>
    <t>d82d86dc-7490-4ae3-bfcf-a8a3ba57e58a</t>
  </si>
  <si>
    <t>M14 SAGE International DCSB mount</t>
  </si>
  <si>
    <t>M14 DCSB</t>
  </si>
  <si>
    <t>https://tarkov-market.com/item/m14_dcsb</t>
  </si>
  <si>
    <t>https://escapefromtarkov.fandom.com/wiki/M14_SAGE_International_DCSB_mount</t>
  </si>
  <si>
    <t>5addbffe5acfc4001714dfac</t>
  </si>
  <si>
    <t>6f864bb0-af40-4904-8f03-588e2f8963d3</t>
  </si>
  <si>
    <t>CAT</t>
  </si>
  <si>
    <t>https://tarkov-market.com/item/hemostatic_tourniquet_cat</t>
  </si>
  <si>
    <t>https://escapefromtarkov.fandom.com/wiki/CAT_hemostatic_tourniquet</t>
  </si>
  <si>
    <t>60098af40accd37ef2175f27</t>
  </si>
  <si>
    <t>0a5ee2c6-c82e-4ff5-a258-ab38132fd65f</t>
  </si>
  <si>
    <t>AFAK</t>
  </si>
  <si>
    <t>https://tarkov-market.com/item/afak_personal_tactical_first_aid_kit</t>
  </si>
  <si>
    <t>60098ad7c2240c0fe85c570a</t>
  </si>
  <si>
    <t>792da5e0-1c24-4caa-8359-9e4a8ffb87e9</t>
  </si>
  <si>
    <t>EWR</t>
  </si>
  <si>
    <t>https://tarkov-market.com/item/emergency_water_ration</t>
  </si>
  <si>
    <t>https://escapefromtarkov.fandom.com/wiki/Emergency_Water_Ration</t>
  </si>
  <si>
    <t>60098b1705871270cd5352a1</t>
  </si>
  <si>
    <t>7cda7a5a-ca7d-409b-8f37-3cd70a78f8e2</t>
  </si>
  <si>
    <t>UVSR Taiga-1 survival machete</t>
  </si>
  <si>
    <t>Taiga-1</t>
  </si>
  <si>
    <t>https://tarkov-market.com/item/uvsr_taiga-1</t>
  </si>
  <si>
    <t>https://escapefromtarkov.fandom.com/wiki/UVSR_Taiga-1_survival_machete</t>
  </si>
  <si>
    <t>601948682627df266209af05</t>
  </si>
  <si>
    <t>a1e009ae-cc07-4761-8e5c-b236ba7a67fc</t>
  </si>
  <si>
    <t>GP-7</t>
  </si>
  <si>
    <t>https://tarkov-market.com/item/gp-7_gasmask</t>
  </si>
  <si>
    <t>https://escapefromtarkov.fandom.com/wiki/GP-7_gas_mask</t>
  </si>
  <si>
    <t>60363c0c92ec1c31037959f5</t>
  </si>
  <si>
    <t>5e3ce3ed-5b5c-4db2-b9e0-0c2a014a6b3b</t>
  </si>
  <si>
    <t>https://tarkov-market.com/item/black_army_cap</t>
  </si>
  <si>
    <t>https://escapefromtarkov.fandom.com/wiki/Army_cap</t>
  </si>
  <si>
    <t>603618feffd42c541047f771</t>
  </si>
  <si>
    <t>a211e7a5-af53-42a8-b88d-1793142e0339</t>
  </si>
  <si>
    <t>https://tarkov-market.com/item/coyote_army_cap</t>
  </si>
  <si>
    <t>603619720ca681766b6a0fc4</t>
  </si>
  <si>
    <t>a35b7ad1-2b68-4045-819c-0f386b2d888d</t>
  </si>
  <si>
    <t>https://tarkov-market.com/item/cadpat_army_cap</t>
  </si>
  <si>
    <t>6040de02647ad86262233012</t>
  </si>
  <si>
    <t>409d2482-e21a-42bc-a343-e7b3ecd740de</t>
  </si>
  <si>
    <t>https://tarkov-market.com/item/flora_army_cap</t>
  </si>
  <si>
    <t>60361a7497633951dc245eb4</t>
  </si>
  <si>
    <t>3bf73f89-e286-4903-bf81-2adc993ce7b1</t>
  </si>
  <si>
    <t>https://tarkov-market.com/item/desert_army_cap</t>
  </si>
  <si>
    <t>60361b0b5a45383c122086a1</t>
  </si>
  <si>
    <t>693a90a4-f7b7-410f-bdb0-ae4af0ad8b3d</t>
  </si>
  <si>
    <t>Army cap (UCP)</t>
  </si>
  <si>
    <t>https://tarkov-market.com/item/ucp_army_cap</t>
  </si>
  <si>
    <t>60361b5a9a15b10d96792291</t>
  </si>
  <si>
    <t>285d5a8b-14c1-4ad2-b208-b3a0e5942af9</t>
  </si>
  <si>
    <t>NPP KLASS Condor glasses</t>
  </si>
  <si>
    <t>Condor</t>
  </si>
  <si>
    <t>https://tarkov-market.com/item/npp_klass_condor_glasses</t>
  </si>
  <si>
    <t>603409c80ca681766b6a0fb2</t>
  </si>
  <si>
    <t>d2084fcd-f8c6-409d-b129-d62f3f76638f</t>
  </si>
  <si>
    <t>SOST</t>
  </si>
  <si>
    <t>https://tarkov-market.com/item/5.56x45_mm_mk_318_mod_0_(sost)</t>
  </si>
  <si>
    <t>https://escapefromtarkov.fandom.com/wiki/5.56x45mm_MK_318_Mod_0_(SOST)</t>
  </si>
  <si>
    <t>60194943740c5d77f6705eea</t>
  </si>
  <si>
    <t>1dc7d29d-bc76-4f05-ac71-7b905b238909</t>
  </si>
  <si>
    <t>https://tarkov-market.com/item/5.56x45_mm_ssa_ap</t>
  </si>
  <si>
    <t>https://escapefromtarkov.fandom.com/wiki/5.56x45mm_SSA_AP</t>
  </si>
  <si>
    <t>601949593ae8f707c4608daa</t>
  </si>
  <si>
    <t>eee4f05d-04fe-40ea-9da2-8745df43847c</t>
  </si>
  <si>
    <t>7.62x39mm MAI AP</t>
  </si>
  <si>
    <t>MAI AP</t>
  </si>
  <si>
    <t>https://tarkov-market.com/item/7.62x39_mm_mai_ap</t>
  </si>
  <si>
    <t>https://escapefromtarkov.fandom.com/wiki/7.62x39mm_MAI_AP</t>
  </si>
  <si>
    <t>601aa3d2b2bcb34913271e6d</t>
  </si>
  <si>
    <t>881435e8-ee43-468d-a920-68b01ef29e42</t>
  </si>
  <si>
    <t>PL-15 front sight</t>
  </si>
  <si>
    <t>PL15 FS</t>
  </si>
  <si>
    <t>https://tarkov-market.com/item/pl-15_standard_frontsight</t>
  </si>
  <si>
    <t>https://escapefromtarkov.fandom.com/wiki/PL-15_front_sight</t>
  </si>
  <si>
    <t>60228a76d62c9b14ed777a66</t>
  </si>
  <si>
    <t>2ea824c1-344d-442d-b8c3-ef6dbf22499d</t>
  </si>
  <si>
    <t>PL-15 extended front sight</t>
  </si>
  <si>
    <t>PL15 FS ext.</t>
  </si>
  <si>
    <t>https://tarkov-market.com/item/pl-15_extended_front_sight</t>
  </si>
  <si>
    <t>https://escapefromtarkov.fandom.com/wiki/PL-15_extended_front_sight</t>
  </si>
  <si>
    <t>60228a850ddce744014caf69</t>
  </si>
  <si>
    <t>69ff1921-415e-46bb-b015-2504230dc068</t>
  </si>
  <si>
    <t>PL-15 rear sight</t>
  </si>
  <si>
    <t>PL15 RS</t>
  </si>
  <si>
    <t>https://tarkov-market.com/item/pl-15_standard_rear-sight</t>
  </si>
  <si>
    <t>https://escapefromtarkov.fandom.com/wiki/PL-15_rear_sight</t>
  </si>
  <si>
    <t>60229948cacb6b0506369e27</t>
  </si>
  <si>
    <t>82cb0800-2371-447f-82c9-335f2c6896c2</t>
  </si>
  <si>
    <t>PL-15 extended rear sight</t>
  </si>
  <si>
    <t>PL15 RS ext.</t>
  </si>
  <si>
    <t>https://tarkov-market.com/item/pl-15_extended_rear_sight</t>
  </si>
  <si>
    <t>https://escapefromtarkov.fandom.com/wiki/PL-15_extended_rear_sight</t>
  </si>
  <si>
    <t>602293f023506e50807090cb</t>
  </si>
  <si>
    <t>393b1724-0a7a-4e9f-ac80-1cfdc047d089</t>
  </si>
  <si>
    <t>STM-9 magwell</t>
  </si>
  <si>
    <t>STM9 mwell</t>
  </si>
  <si>
    <t>https://tarkov-market.com/item/magwell_stm-9</t>
  </si>
  <si>
    <t>https://escapefromtarkov.fandom.com/wiki/STM-9_magwell</t>
  </si>
  <si>
    <t>602f85fd9b513876d4338d9c</t>
  </si>
  <si>
    <t>c6223089-d237-4345-93de-4c33fdd60efb</t>
  </si>
  <si>
    <t>STM-9 magwell (Grey)</t>
  </si>
  <si>
    <t>STM9 mwell G</t>
  </si>
  <si>
    <t>https://tarkov-market.com/item/magwell_stm-9_grey</t>
  </si>
  <si>
    <t>https://escapefromtarkov.fandom.com/wiki/Magwell_STM-9_Grey</t>
  </si>
  <si>
    <t>60338ff388382f4fab3fd2c8</t>
  </si>
  <si>
    <t>65600a62-553a-4c51-acea-d9a3d2d4f1e7</t>
  </si>
  <si>
    <t>AR-15 MASP Industries Ambidextrous Battle Charging Handle</t>
  </si>
  <si>
    <t>MASP</t>
  </si>
  <si>
    <t>https://tarkov-market.com/item/masp_ambi_battle_charging_handle_for_ar-15</t>
  </si>
  <si>
    <t>https://escapefromtarkov.fandom.com/wiki/AR-15_MASP_Industries_Ambidextrous_Battle_Charging_Handle</t>
  </si>
  <si>
    <t>6033749e88382f4fab3fd2c5</t>
  </si>
  <si>
    <t>f3ef713e-df87-4e62-bc2e-49224e83f454</t>
  </si>
  <si>
    <t>PL-15 9x19 16-round magazine</t>
  </si>
  <si>
    <t>PL15 9x19</t>
  </si>
  <si>
    <t>https://tarkov-market.com/item/pl-15_9x19_magazine,_16-round_capacity</t>
  </si>
  <si>
    <t>https://escapefromtarkov.fandom.com/wiki/PL-15_9x19_16-round_magazine</t>
  </si>
  <si>
    <t>602286df23506e50807090c6</t>
  </si>
  <si>
    <t>328a1d4e-22c2-45a4-94ba-0025dea5f928</t>
  </si>
  <si>
    <t>Soyuz-TM buffer tube</t>
  </si>
  <si>
    <t>STM Tube</t>
  </si>
  <si>
    <t>https://tarkov-market.com/item/stm_arms_buffer_tube</t>
  </si>
  <si>
    <t>602e3f1254072b51b239f713</t>
  </si>
  <si>
    <t>5b447f06-be33-4c6c-ad8c-238524b54dfc</t>
  </si>
  <si>
    <t>FAB Defense GL-CORE buttstock</t>
  </si>
  <si>
    <t>GL-CORE</t>
  </si>
  <si>
    <t>https://tarkov-market.com/item/fab_defence_gl_core_stock</t>
  </si>
  <si>
    <t>602e620f9b513876d4338d9a</t>
  </si>
  <si>
    <t>8aa58234-07d0-4823-814f-88724209d80d</t>
  </si>
  <si>
    <t>PL-15 9x19 barrel</t>
  </si>
  <si>
    <t>PL-15 9x19</t>
  </si>
  <si>
    <t>https://tarkov-market.com/item/regular_barrel_for_pl-15_9x19</t>
  </si>
  <si>
    <t>https://escapefromtarkov.fandom.com/wiki/PL-15_9x19_barrel</t>
  </si>
  <si>
    <t>602a95edda11d6478d5a06da</t>
  </si>
  <si>
    <t>09c42399-fb78-4c37-a772-bb60bf278f4a</t>
  </si>
  <si>
    <t>STM-9 10.5"</t>
  </si>
  <si>
    <t>https://tarkov-market.com/item/10.5_barrel_for_stm-9_9x19</t>
  </si>
  <si>
    <t>https://escapefromtarkov.fandom.com/wiki/STM-9_9x19_10.5_inch_barrel</t>
  </si>
  <si>
    <t>603372b4da11d6478d5a07ff</t>
  </si>
  <si>
    <t>258367ce-f302-4f09-bc31-a07093bbd79f</t>
  </si>
  <si>
    <t>PL-15 9x19 threaded barrel</t>
  </si>
  <si>
    <t>PL15 thr.</t>
  </si>
  <si>
    <t>https://tarkov-market.com/item/threaded_barrel_for_pl-15</t>
  </si>
  <si>
    <t>https://escapefromtarkov.fandom.com/wiki/PL-15_9x19_threaded_barrel</t>
  </si>
  <si>
    <t>602a95fe4e02ce1eaa358729</t>
  </si>
  <si>
    <t>a66c70e9-d290-4c9d-a5d7-3aab66882702</t>
  </si>
  <si>
    <t>STM-9 9x19 12 inch barrel</t>
  </si>
  <si>
    <t>STM-9 12"</t>
  </si>
  <si>
    <t>https://tarkov-market.com/item/12_barrel_for_stm-9_9x19</t>
  </si>
  <si>
    <t>https://escapefromtarkov.fandom.com/wiki/STM-9_9x19_12_inch_barrel</t>
  </si>
  <si>
    <t>603372d154072b51b239f9e1</t>
  </si>
  <si>
    <t>4bae43a4-fb54-4860-b528-58a1434be29e</t>
  </si>
  <si>
    <t>STM-9 9x19 14 inch barrel</t>
  </si>
  <si>
    <t>STM-9 14"</t>
  </si>
  <si>
    <t>https://tarkov-market.com/item/14_barrel_for_stm-9_9x19</t>
  </si>
  <si>
    <t>https://escapefromtarkov.fandom.com/wiki/STM-9_9x19_14_inch_barrel</t>
  </si>
  <si>
    <t>603372f153a60014f970616d</t>
  </si>
  <si>
    <t>2ef3b613-a006-4124-abd9-bce9b9428bd3</t>
  </si>
  <si>
    <t>STM-9 9x19 16 inch barrel</t>
  </si>
  <si>
    <t>STM-9 16"</t>
  </si>
  <si>
    <t>https://tarkov-market.com/item/16_barrel_for_stm-9_9x19</t>
  </si>
  <si>
    <t>https://escapefromtarkov.fandom.com/wiki/STM-9_9x19_16_inch_barrel</t>
  </si>
  <si>
    <t>603373004e02ce1eaa358814</t>
  </si>
  <si>
    <t>29194ef3-81aa-4f9d-9fef-b948cf812858</t>
  </si>
  <si>
    <t>STM 12"</t>
  </si>
  <si>
    <t>https://tarkov-market.com/item/stm_12_inch_m-lok_handguard_for_ar-15</t>
  </si>
  <si>
    <t>6034e3e20ddce744014cb878</t>
  </si>
  <si>
    <t>0ce1dd23-aa84-4858-97a8-8801d5039dbd</t>
  </si>
  <si>
    <t>STM 15"</t>
  </si>
  <si>
    <t>https://tarkov-market.com/item/stm_15_inch_m-lok_handguard_for_ar-15</t>
  </si>
  <si>
    <t>https://escapefromtarkov.fandom.com/wiki/AR-15_Soyuz-TM_15_inch_M-LOK_handguard</t>
  </si>
  <si>
    <t>6034e3d953a60014f970617b</t>
  </si>
  <si>
    <t>a4880ffe-58c3-42e7-baaf-bab8ff835185</t>
  </si>
  <si>
    <t>STM 9"</t>
  </si>
  <si>
    <t>https://tarkov-market.com/item/stm_9_inch_m-lok_handguard_for_ar-15</t>
  </si>
  <si>
    <t>6034e3cb0ddce744014cb870</t>
  </si>
  <si>
    <t>d3115fc9-47e8-4575-85e5-f23c525c9129</t>
  </si>
  <si>
    <t>AR-15 DLG Tactical DLG-123 pistol grip</t>
  </si>
  <si>
    <t>DLG123</t>
  </si>
  <si>
    <t>https://tarkov-market.com/item/dlg-123_pistol_grip_for_ar-15_based_systems</t>
  </si>
  <si>
    <t>602e71bd53a60014f9705bfa</t>
  </si>
  <si>
    <t>27a3cc3d-cf13-47b7-ad72-95de3fbee3d5</t>
  </si>
  <si>
    <t>PL-15 pistol slide</t>
  </si>
  <si>
    <t>PL15 Slide</t>
  </si>
  <si>
    <t>https://tarkov-market.com/item/pl-15_pistol_slide</t>
  </si>
  <si>
    <t>https://escapefromtarkov.fandom.com/wiki/PL-15_pistol_slide</t>
  </si>
  <si>
    <t>60228924961b8d75ee233c32</t>
  </si>
  <si>
    <t>cd48cbfe-b7fd-4218-b950-b172eb6131e1</t>
  </si>
  <si>
    <t>STM-9 9x19 upper receiver</t>
  </si>
  <si>
    <t>https://tarkov-market.com/item/upper_receiver_for_stm-9_9x19_carbine</t>
  </si>
  <si>
    <t>https://escapefromtarkov.fandom.com/wiki/STM-9_9x19_upper_receiver</t>
  </si>
  <si>
    <t>602e63fb6335467b0c5ac94d</t>
  </si>
  <si>
    <t>8e916b78-ee07-400c-8735-56438b5b0431</t>
  </si>
  <si>
    <t>https://tarkov-market.com/item/vepr_akm___vpo-209_366tkm_carbine_not_func</t>
  </si>
  <si>
    <t>d1d8f718-65bc-4a1f-8526-32c1f7070bb3</t>
  </si>
  <si>
    <t>Simonov OP-SKS 7.62x39 semi-automatic carbine (Hunting Rifle Version)</t>
  </si>
  <si>
    <t>https://tarkov-market.com/item/simonov_semi-automatic_carbine_sks_7.62x39_hunting_rifle_version_not_func</t>
  </si>
  <si>
    <t>f43b431f-5082-4e0b-89e5-2da29014fde8</t>
  </si>
  <si>
    <t>Simonov SKS 7.62x39 semi-automatic carbine</t>
  </si>
  <si>
    <t>https://tarkov-market.com/item/simonov_semi-automatic_carbine_sks_7.62x39_not_func</t>
  </si>
  <si>
    <t>3ca58807-4ef8-4ec6-a7d4-d0ab2c0cb395</t>
  </si>
  <si>
    <t>Molot VPO-136 Vepr KM 7.62x39 carbine</t>
  </si>
  <si>
    <t>VPO-136</t>
  </si>
  <si>
    <t>https://tarkov-market.com/item/vepr_km___vpo-136_7.62x39_carbine_not_func</t>
  </si>
  <si>
    <t>d38441de-bb9a-42a6-ac14-84438a5b4d39</t>
  </si>
  <si>
    <t>VPO-101 Vepr Hunter 7.62x51 carbine</t>
  </si>
  <si>
    <t>Vepr Hunter</t>
  </si>
  <si>
    <t>https://tarkov-market.com/item/vepr_hunter_vpo-101_7.62x51_carbine_not_func</t>
  </si>
  <si>
    <t>6da5e1fa-ec95-4917-ae38-196b12ad16b0</t>
  </si>
  <si>
    <t>AK-102 5.56x45 assault rifle</t>
  </si>
  <si>
    <t>https://tarkov-market.com/item/ak-102_5.56x45_assault_rifle_not_func</t>
  </si>
  <si>
    <t>e2459081-2ffe-4fdc-bfde-2b086940a1cc</t>
  </si>
  <si>
    <t>AK-74N 5.45x39 assault rifle</t>
  </si>
  <si>
    <t>https://tarkov-market.com/item/ak-74n_5.45x39_assault_rifle_not_func</t>
  </si>
  <si>
    <t>9606643e-b4c9-4246-bdd4-6e40d1a500b5</t>
  </si>
  <si>
    <t>AKS-74N 5.45x39 assault rifle</t>
  </si>
  <si>
    <t>https://tarkov-market.com/item/aks-74n_5.45x39_assault_rifle_not_func</t>
  </si>
  <si>
    <t>8049eb30-558f-4a5a-afab-db252c3ef0b7</t>
  </si>
  <si>
    <t>AK-104 7.62x39 assault rifle</t>
  </si>
  <si>
    <t>https://tarkov-market.com/item/ak-104_7.62x39_assault_rifle_not_func</t>
  </si>
  <si>
    <t>f3ba6208-0c5b-4f9c-905e-73326a9a0e7d</t>
  </si>
  <si>
    <t>https://tarkov-market.com/item/hk_416a5_5.56x45_assault_rifle_not_func</t>
  </si>
  <si>
    <t>0510b8e7-3489-4b54-9e06-3e71e9ac6b0a</t>
  </si>
  <si>
    <t>SIG MCX .300 AAC Blackout assault rifle</t>
  </si>
  <si>
    <t>SIG MCX .300 BLK</t>
  </si>
  <si>
    <t>https://tarkov-market.com/item/sig_mcx_.300_aac_blackout_assault_rifle_not_func</t>
  </si>
  <si>
    <t>437f2455-1c94-4ae1-a7e1-57ff1969edb7</t>
  </si>
  <si>
    <t>AK-105 5.45x39 assault rifle</t>
  </si>
  <si>
    <t>https://tarkov-market.com/item/ak-105_5.45x39_assault_rifle_not_func</t>
  </si>
  <si>
    <t>a019db96-3a2f-4e21-8eec-6cec1fe71259</t>
  </si>
  <si>
    <t>https://tarkov-market.com/item/ash-12_12.7x55_assault_rifle_not_func</t>
  </si>
  <si>
    <t>https://escapefromtarkov.fandom.com/wiki/ASh-12_12.7x55_assault_rifle</t>
  </si>
  <si>
    <t>6ab09c83-ae2f-45c4-8533-723fca65f657</t>
  </si>
  <si>
    <t>AK-103 7.62x39 assault rifle</t>
  </si>
  <si>
    <t>https://tarkov-market.com/item/ak-103_7.62x39_assault_rifle_not_func</t>
  </si>
  <si>
    <t>9ce1681d-6d21-4cc6-8eea-72eed72199b1</t>
  </si>
  <si>
    <t>AKS-74U 5.45x39 assault rifle</t>
  </si>
  <si>
    <t>https://tarkov-market.com/item/kalashnikov_aks-74u_5.45x39_not_func</t>
  </si>
  <si>
    <t>d1270339-b5e4-468c-ab49-112ff5b0b113</t>
  </si>
  <si>
    <t>AKS-74UB 5.45x39 assault rifle</t>
  </si>
  <si>
    <t>https://tarkov-market.com/item/kalashnikov_aks-74ub_5.45x39_not_func</t>
  </si>
  <si>
    <t>617ddd17-a28b-4374-b750-cedab68edd4a</t>
  </si>
  <si>
    <t>AK-74 5.45x39 assault rifle</t>
  </si>
  <si>
    <t>https://tarkov-market.com/item/ak-74_5.45x39_assault_rifle_not_func</t>
  </si>
  <si>
    <t>b5c92212-48a9-4dec-adf9-b8c4f30ab053</t>
  </si>
  <si>
    <t>AKM 7.62x39 assault rifle</t>
  </si>
  <si>
    <t>https://tarkov-market.com/item/akm_7.62x39_assault_rifle_not_func</t>
  </si>
  <si>
    <t>836d2a5b-3f85-4e40-a75f-2eb173fc29fe</t>
  </si>
  <si>
    <t>AKMN 7.62x39 assault rifle</t>
  </si>
  <si>
    <t>https://tarkov-market.com/item/akmn_7.62x39_assault_rifle_not_func</t>
  </si>
  <si>
    <t>b7dc45ab-273d-4921-9be6-f63b3a62822d</t>
  </si>
  <si>
    <t>AKMS 7.62x39 assault rifle</t>
  </si>
  <si>
    <t>https://tarkov-market.com/item/akms_7.62x39_assault_rifle_not_func</t>
  </si>
  <si>
    <t>c864d7c9-8772-4343-81dc-79d264e28faa</t>
  </si>
  <si>
    <t>AK-101 5.56x45 assault rifle</t>
  </si>
  <si>
    <t>https://tarkov-market.com/item/ak-101_5.56x45_assault_rifle_not_func</t>
  </si>
  <si>
    <t>6b999ebd-30c9-4960-83c8-895d8c54a159</t>
  </si>
  <si>
    <t>AS VAL 9x39 suppressed assault rifle</t>
  </si>
  <si>
    <t>https://tarkov-market.com/item/as_val_not_func</t>
  </si>
  <si>
    <t>https://escapefromtarkov.fandom.com/wiki/AS_VAL</t>
  </si>
  <si>
    <t>a78c0bf0-48b9-41d4-aa56-0fe8c87089d0</t>
  </si>
  <si>
    <t>AKMSN 7.62x39 assault rifle</t>
  </si>
  <si>
    <t>https://tarkov-market.com/item/akmsn_7.62x39_assault_rifle_not_func</t>
  </si>
  <si>
    <t>04e08c4a-fab8-4d58-80b3-dd8299e95897</t>
  </si>
  <si>
    <t>AKS-74UN 5.45x39 assault rifle</t>
  </si>
  <si>
    <t>https://tarkov-market.com/item/kalashnikov_aks-74un_5.45x39_not_func</t>
  </si>
  <si>
    <t>d91762b2-39d0-432d-ba68-74945dfc7ce6</t>
  </si>
  <si>
    <t>AK-74M 5.45x39 assault rifle</t>
  </si>
  <si>
    <t>https://tarkov-market.com/item/ak-74m_5.45x39_assault_rifle_not_func</t>
  </si>
  <si>
    <t>d1edc180-819c-4c48-9f66-1187549c7d07</t>
  </si>
  <si>
    <t>AKS-74 5.45x39 assault rifle</t>
  </si>
  <si>
    <t>https://tarkov-market.com/item/aks-74_5.45x39_assault_rifle_not_func</t>
  </si>
  <si>
    <t>a50e1643-3231-426c-8069-6a212f300d52</t>
  </si>
  <si>
    <t>Mosin 7.62x54R bolt-action infantry rifle</t>
  </si>
  <si>
    <t>Mosin Infantry</t>
  </si>
  <si>
    <t>https://tarkov-market.com/item/mosin_bolt-action_infantry_rifle_not_func</t>
  </si>
  <si>
    <t>4b3713b5-421b-49ac-8c13-64ddf57e7556</t>
  </si>
  <si>
    <t>Remington Model 700 .308 bolt-action sniper rifle</t>
  </si>
  <si>
    <t>https://tarkov-market.com/item/remington_model_700_sniper_rifle_not_func</t>
  </si>
  <si>
    <t>5cbeec05-e639-469a-8023-33a2443ce869</t>
  </si>
  <si>
    <t>Mosin 7.62x54R bolt-action sniper rifle</t>
  </si>
  <si>
    <t>https://tarkov-market.com/item/mosin_bolt-action_sniper_rifle_not_func</t>
  </si>
  <si>
    <t>5752dd27-5327-4757-8ad7-81ce638f9d28</t>
  </si>
  <si>
    <t>Molot VPO-215 .366 TKM bolt-action rifle</t>
  </si>
  <si>
    <t>https://tarkov-market.com/item/molot_vpo-215_.366_tkm_rifle_not_func</t>
  </si>
  <si>
    <t>23e22323-1d04-456b-bda4-2bd80156d2c4</t>
  </si>
  <si>
    <t>Orsis T-5000M .308 bolt-action sniper rifle</t>
  </si>
  <si>
    <t>https://tarkov-market.com/item/orsis_t-5000_.308_sniper_rifle_not_func</t>
  </si>
  <si>
    <t>e2823503-1f51-4f54-9f6f-38cc52bf03bb</t>
  </si>
  <si>
    <t>LOBAEV Arms DVL-10 Saboteur .308 bolt-action sniper rifle</t>
  </si>
  <si>
    <t>https://tarkov-market.com/item/dvl-10_saboteur_sniper_rifle_not_func</t>
  </si>
  <si>
    <t>b8f45a55-0e93-4648-b713-dd61da96613d</t>
  </si>
  <si>
    <t>https://tarkov-market.com/item/sv-98_bolt-action_sniper_rifle_not_func</t>
  </si>
  <si>
    <t>bf9ee7da-e50e-40bf-a060-61cbaca5e1bb</t>
  </si>
  <si>
    <t>https://tarkov-market.com/item/rpk-16_5.45x39_light_machine_gun_not_func</t>
  </si>
  <si>
    <t>https://escapefromtarkov.fandom.com/wiki/RPK-16_5.45x39_light_machine_gun</t>
  </si>
  <si>
    <t>a64db6b8-8b35-4fc8-80ce-ffdec6e6566b</t>
  </si>
  <si>
    <t>https://tarkov-market.com/item/knight's_armament_company_sr-25_7.62x51_not_func</t>
  </si>
  <si>
    <t>608cc18a-08da-48c7-9e45-46aaef42a1b8</t>
  </si>
  <si>
    <t>https://tarkov-market.com/item/svds_7.62x54_sniper_rifle_not_func</t>
  </si>
  <si>
    <t>cd66e8f0-5443-4823-84cc-0faed39b7395</t>
  </si>
  <si>
    <t>Springfield Armory M1A 7.62x51 carbine</t>
  </si>
  <si>
    <t>https://tarkov-market.com/item/springfield_armory_m1a_7.62x51_not_func</t>
  </si>
  <si>
    <t>342d7704-7d47-4f57-8b57-c3a2360224e0</t>
  </si>
  <si>
    <t>https://tarkov-market.com/item/remington_r11_rsass_7.62x51_not_func</t>
  </si>
  <si>
    <t>c9ddcabd-62cc-4b62-9ea3-030d1fcd6e0a</t>
  </si>
  <si>
    <t>https://tarkov-market.com/item/mk-18_.338_lm_marksman_rifle_not_func</t>
  </si>
  <si>
    <t>dc1e9625-aa20-43f3-8299-7035b15368c4</t>
  </si>
  <si>
    <t>VSS Vintorez 9x39 Special Sniper Rifle</t>
  </si>
  <si>
    <t>https://tarkov-market.com/item/special_sniper_rifle_vss_vintorez_not_func</t>
  </si>
  <si>
    <t>e507e2af-5f88-4dfa-9521-5aae0e1501d7</t>
  </si>
  <si>
    <t>PM (t) "Makarov" 9x18PM pistol</t>
  </si>
  <si>
    <t>https://tarkov-market.com/item/pm_(t)_9x18pm_pistol_not_func</t>
  </si>
  <si>
    <t>b2ed558d-0259-43f8-971b-e0f20fa06b47</t>
  </si>
  <si>
    <t>https://tarkov-market.com/item/p226r_9x19_pistol_not_func</t>
  </si>
  <si>
    <t>4933ec3c-21d1-4370-b2f6-de5142453124</t>
  </si>
  <si>
    <t>https://tarkov-market.com/item/silenced_stechkin_automatic_pistol_9x18pm_not_func</t>
  </si>
  <si>
    <t>c5fa86b0-9cd4-4b31-a574-39a07a1aafe6</t>
  </si>
  <si>
    <t>https://tarkov-market.com/item/colt_m45a1_.45_acp_pistol_not_func</t>
  </si>
  <si>
    <t>https://escapefromtarkov.fandom.com/wiki/Colt_M45A1_.45_ACP_pistol</t>
  </si>
  <si>
    <t>5f36a0e5fbf956000b716b65</t>
  </si>
  <si>
    <t>9b092f89-d674-4e54-a1a3-6d802598ea08</t>
  </si>
  <si>
    <t>https://tarkov-market.com/item/fn_five-seven_mk2_5.7x28_pistol_not_func</t>
  </si>
  <si>
    <t>24e0ae3f-7710-4f5a-8ca2-7b2f86f98602</t>
  </si>
  <si>
    <t>TT-33 7.62x25 TT pistol (Gold)</t>
  </si>
  <si>
    <t>https://tarkov-market.com/item/tt_pistol_7.62x25_tt_gold_not_func</t>
  </si>
  <si>
    <t>2154ab75-6d2b-4efd-b759-fc2e33237321</t>
  </si>
  <si>
    <t>FN Five-seveN MK2 5.7x28 pistol (Flat Dark Earth)</t>
  </si>
  <si>
    <t>https://tarkov-market.com/item/fn_five-seven_mk2_fde_frame_5.7x28_pistol_not_func</t>
  </si>
  <si>
    <t>774b3ee5-c839-45e1-ae2e-3c81cca42d3f</t>
  </si>
  <si>
    <t>https://tarkov-market.com/item/beretta_m9a3_9x19_pistol_not_func</t>
  </si>
  <si>
    <t>https://escapefromtarkov.fandom.com/wiki/Beretta_M9A3_9x19_pistol</t>
  </si>
  <si>
    <t>345497f7-3d25-4ba0-8e16-f1bbcc2b9874</t>
  </si>
  <si>
    <t>https://tarkov-market.com/item/tt_pistol_7.62x25_tt_not_func</t>
  </si>
  <si>
    <t>1fe4e381-8135-48f3-8e3d-96f6e4a5ccd1</t>
  </si>
  <si>
    <t>https://tarkov-market.com/item/pb_9x18pm_silenced_pistol_not_func</t>
  </si>
  <si>
    <t>https://escapefromtarkov.fandom.com/wiki/PB_9x18PM_silenced_pistol</t>
  </si>
  <si>
    <t>1c7dbcf2-5ad9-496e-af7d-21a85298ebec</t>
  </si>
  <si>
    <t>M1911A1</t>
  </si>
  <si>
    <t>https://tarkov-market.com/item/colt_m1911a1_.45_acp_pistol_not_func</t>
  </si>
  <si>
    <t>https://escapefromtarkov.fandom.com/wiki/Colt_M1911A1_.45_ACP_pistol</t>
  </si>
  <si>
    <t>5e81c3cbac2bb513793cdc75</t>
  </si>
  <si>
    <t>d9c468e2-b91b-48fe-afe4-5b86a358da27</t>
  </si>
  <si>
    <t>PM "Makarov" 9x18PM pistol</t>
  </si>
  <si>
    <t>https://tarkov-market.com/item/pm_9x18pm_pistol_not_func</t>
  </si>
  <si>
    <t>b5001907-e0e2-4728-be73-590e74c07aaa</t>
  </si>
  <si>
    <t>APS 9x18PM machine pistol</t>
  </si>
  <si>
    <t>https://tarkov-market.com/item/stechkin_automatic_pistol_9x18pm_not_func</t>
  </si>
  <si>
    <t>6839b0a1-6ceb-4f84-bf41-99c542609aaa</t>
  </si>
  <si>
    <t>https://tarkov-market.com/item/pl-15_9x19_pistol_not_func</t>
  </si>
  <si>
    <t>3db98ab2-4e68-4793-8248-ffafecc8ecf5</t>
  </si>
  <si>
    <t>Yarygin MP-443 Grach 9x19 pistol</t>
  </si>
  <si>
    <t>https://tarkov-market.com/item/yarygin_mp-443_grach_9x19_pistol_not_func</t>
  </si>
  <si>
    <t>25934111-544a-41d4-830a-10bb77fc7080</t>
  </si>
  <si>
    <t>https://tarkov-market.com/item/glock_18c_9x19_pistol_not_func</t>
  </si>
  <si>
    <t>cd7ae9bd-2abf-4c1b-b2b3-cd2b91b5f31e</t>
  </si>
  <si>
    <t>https://tarkov-market.com/item/glock_17_9x19_pistol_not_func</t>
  </si>
  <si>
    <t>86d59010-32df-48b3-88e1-6f4d79160806</t>
  </si>
  <si>
    <t>https://tarkov-market.com/item/9x21_serdyukov_automatic_pistol_sr1mp_gyurza_not_func</t>
  </si>
  <si>
    <t>f98a899b-ba32-4110-a544-c7132fbe6e13</t>
  </si>
  <si>
    <t>https://tarkov-market.com/item/toz-106_bolt-action_shotgun_not_func</t>
  </si>
  <si>
    <t>2919535d-fbe2-4233-80f8-174046b8e165</t>
  </si>
  <si>
    <t>https://tarkov-market.com/item/mossberg_590a1_12ga_shotgun_not_func</t>
  </si>
  <si>
    <t>https://escapefromtarkov.fandom.com/wiki/Mossberg_590A1_12ga_pump-action_shotgun</t>
  </si>
  <si>
    <t>5e870397991fd70db46995c8</t>
  </si>
  <si>
    <t>4b59dc8b-edc4-4f02-9f27-c692d3bc3ef9</t>
  </si>
  <si>
    <t>M870 12ga</t>
  </si>
  <si>
    <t>https://tarkov-market.com/item/remington_model_870_12ga_shotgun_not_func</t>
  </si>
  <si>
    <t>9f853bb5-bacb-444c-93a5-923113af577d</t>
  </si>
  <si>
    <t>https://tarkov-market.com/item/mp-153_12ga_semi-automatic_shotgun_not_func</t>
  </si>
  <si>
    <t>https://escapefromtarkov.fandom.com/wiki/MP-153_12ga_semi-automatic_shotgun</t>
  </si>
  <si>
    <t>2593401c-04e9-4d9b-8aac-ac4dea03cee6</t>
  </si>
  <si>
    <t>https://tarkov-market.com/item/mp-133_12ga_shotgun_not_func</t>
  </si>
  <si>
    <t>fddf9560-1238-4b6a-9c85-b93dcdd68f58</t>
  </si>
  <si>
    <t>TOZ KS-23M 23x75mm pump-action shotgun</t>
  </si>
  <si>
    <t>KS-23M</t>
  </si>
  <si>
    <t>https://tarkov-market.com/item/toz_ks-23m_23x75mm_shotgun_not_func</t>
  </si>
  <si>
    <t>https://escapefromtarkov.fandom.com/wiki/TOZ_KS-23M_23x75mm_pump-action_shotgun</t>
  </si>
  <si>
    <t>5e848cc2988a8701445df1e8</t>
  </si>
  <si>
    <t>af54865d-6052-46eb-a58e-081fe60ac904</t>
  </si>
  <si>
    <t>Saiga 12ga v.10</t>
  </si>
  <si>
    <t>https://tarkov-market.com/item/saiga_12ga_ver._10_12_76_shotgun_not_func</t>
  </si>
  <si>
    <t>06db0c29-3acc-4a55-905c-90748c5415c4</t>
  </si>
  <si>
    <t>https://tarkov-market.com/item/b&amp;t_mp9_9x19_submachinegun_not_func</t>
  </si>
  <si>
    <t>2d098843-d609-447e-baec-21d2d19ff6a7</t>
  </si>
  <si>
    <t>PP-19-01 Vityaz-SN 9x19 submachine gun</t>
  </si>
  <si>
    <t>https://tarkov-market.com/item/submachinegun_pp-19-01_vityaz-sn_9x19_not_func</t>
  </si>
  <si>
    <t>343b0a41-5286-4a84-b82d-20899202b60f</t>
  </si>
  <si>
    <t>https://tarkov-market.com/item/fn_p90_5.7x28_submachinegun_not_func</t>
  </si>
  <si>
    <t>8c6a8d89-da81-4e3b-bb1b-5f47d7d07ffe</t>
  </si>
  <si>
    <t>https://tarkov-market.com/item/hk_mp7a2_4.6x30_submachinegun_not_func</t>
  </si>
  <si>
    <t>d5e95618-51e3-492d-a451-170bf586b9eb</t>
  </si>
  <si>
    <t>https://tarkov-market.com/item/hk_mp7a1_4.6x30_submachinegun_not_func</t>
  </si>
  <si>
    <t>567e9930-b55f-4da9-bdc9-a21659e52b63</t>
  </si>
  <si>
    <t>https://tarkov-market.com/item/b&amp;t_mp9-n_9x19_submachinegun_not_func</t>
  </si>
  <si>
    <t>1fa75cd9-0ec0-4213-bd75-aa88d12cc66a</t>
  </si>
  <si>
    <t>STM-9 Gen.2 9x19 carbine</t>
  </si>
  <si>
    <t>https://tarkov-market.com/item/stm-9_gen.2_9x19_carabine_not_func</t>
  </si>
  <si>
    <t>4b1dce7a-86ee-4e71-828a-2671252a3248</t>
  </si>
  <si>
    <t>PP-91 Kedr 9x18PM submachine gun</t>
  </si>
  <si>
    <t>PP-91 Kedr</t>
  </si>
  <si>
    <t>https://tarkov-market.com/item/pp-91_kedr_9x18pm_smg_not_func</t>
  </si>
  <si>
    <t>d55a743a-d53a-474f-ad6c-9e2bdbb49382</t>
  </si>
  <si>
    <t>https://tarkov-market.com/item/hk_ump_45_submachinegun_not_func</t>
  </si>
  <si>
    <t>f78920f8-7f00-4c4f-a5d2-42c705ad40a4</t>
  </si>
  <si>
    <t>https://tarkov-market.com/item/hk_mp5_9x19_submachinegun_(navy_3_round_burst)_not_func</t>
  </si>
  <si>
    <t>f38c6fd5-e521-4e2d-8844-3d2a31d34848</t>
  </si>
  <si>
    <t>https://tarkov-market.com/item/sig_mpx_9x19_submachine_gun_not_func</t>
  </si>
  <si>
    <t>86dead6c-8e14-4c2d-bc55-b75839aa4c87</t>
  </si>
  <si>
    <t>PP-91-01 Kedr-B 9x18PM submachine gun</t>
  </si>
  <si>
    <t>PP-91-01 Kedr-B</t>
  </si>
  <si>
    <t>https://tarkov-market.com/item/pp-91-01_kedr-b_9x18pm_smg_not_func</t>
  </si>
  <si>
    <t>f0d3d52b-4d29-4fa6-89f5-0cf7bf698dab</t>
  </si>
  <si>
    <t>https://tarkov-market.com/item/hk_mp5_kurz_9x19_submachinegun_not_func</t>
  </si>
  <si>
    <t>ec5383e1-acfe-4898-ac28-141cc384566e</t>
  </si>
  <si>
    <t>https://tarkov-market.com/item/saiga-9_9x19_carbine_not_func</t>
  </si>
  <si>
    <t>fd2174ac-2c25-442a-a35f-dffccbd8630e</t>
  </si>
  <si>
    <t>PPSh-41</t>
  </si>
  <si>
    <t>https://tarkov-market.com/item/submachinegun_ppsh-41_7.62x25_not_func</t>
  </si>
  <si>
    <t>https://escapefromtarkov.fandom.com/wiki/PPSh-41_7.62x25_submachine_gun</t>
  </si>
  <si>
    <t>5ea03f7400685063ec28bfa8</t>
  </si>
  <si>
    <t>050f902f-a92b-4063-9e10-693f6638694f</t>
  </si>
  <si>
    <t>https://tarkov-market.com/item/tdi_kriss_vector_gen.2_.45_acp_submachinegun_not_func</t>
  </si>
  <si>
    <t>1fd7859c-ffac-4eba-8bdc-c3677772735f</t>
  </si>
  <si>
    <t>https://tarkov-market.com/item/tdi_kriss_vector_gen.2_9x19_submachinegun_not_func</t>
  </si>
  <si>
    <t>e5c53236-be36-4791-a7cf-adfbc512ec93</t>
  </si>
  <si>
    <t>PP-9 Klin 9x18PMM submachine gun</t>
  </si>
  <si>
    <t>PP-9 Klin</t>
  </si>
  <si>
    <t>https://tarkov-market.com/item/pp-9_klin_9x18pmm_smg_not_func</t>
  </si>
  <si>
    <t>a299b0bb-5620-4a55-8e42-63117dfce0aa</t>
  </si>
  <si>
    <t>FN40GL Mk2 grenade launcher</t>
  </si>
  <si>
    <t>FN40GL</t>
  </si>
  <si>
    <t>https://tarkov-market.com/item/fn_gl40_mk.2_grenade_launcher_not_func</t>
  </si>
  <si>
    <t>https://escapefromtarkov.fandom.com/wiki/FN40GL_Mk2_grenade_launcher</t>
  </si>
  <si>
    <t>5e81ebcd8e146c7080625e15</t>
  </si>
  <si>
    <t>5ed37c76-8780-447c-ac7e-a8b11b5b24db</t>
  </si>
  <si>
    <t>GP-34 underbarrel grenade launcher</t>
  </si>
  <si>
    <t>GP-34</t>
  </si>
  <si>
    <t>https://tarkov-market.com/item/gp-34_underbarrel_grenade_launcher_not_func</t>
  </si>
  <si>
    <t>https://escapefromtarkov.fandom.com/wiki/GP-34_underbarrel_grenade_launcher</t>
  </si>
  <si>
    <t>5648b62b4bdc2d9d488b4585</t>
  </si>
  <si>
    <t>1f051e99-cbbd-494c-85db-b4e89d695df7</t>
  </si>
  <si>
    <t>Poison</t>
  </si>
  <si>
    <t>https://tarkov-market.com/item/lvndmark's_rat_poison</t>
  </si>
  <si>
    <t>https://escapefromtarkov.fandom.com/wiki/LVNDMARK%27s_rat_poison</t>
  </si>
  <si>
    <t>60b0f561c4449e4cb624c1d7</t>
  </si>
  <si>
    <t>8b17e67a-0b4c-4cac-85fa-4face5ce3155</t>
  </si>
  <si>
    <t>CMMG Low Profile gas block</t>
  </si>
  <si>
    <t>CMMG</t>
  </si>
  <si>
    <t>https://tarkov-market.com/item/cmmg_low_profile_gas_block</t>
  </si>
  <si>
    <t>6065dc8a132d4d12c81fd8e3</t>
  </si>
  <si>
    <t>78391c74-8cf8-4837-bbb4-f339be4846c4</t>
  </si>
  <si>
    <t>SilencerCo ASR 51T 5.56x45 flash hider</t>
  </si>
  <si>
    <t>ASR 556</t>
  </si>
  <si>
    <t>https://tarkov-market.com/item/silencerco_asr_51t_5.56x45_flash_hider</t>
  </si>
  <si>
    <t>https://escapefromtarkov.fandom.com/wiki/SilencerCo_ASR_51T_5.56x45_flash_hider</t>
  </si>
  <si>
    <t>609269c3b0e443224b421cc1</t>
  </si>
  <si>
    <t>afd96e70-c9c5-4c05-a6e6-a14842610230</t>
  </si>
  <si>
    <t>AR-10 CMMG SV Brake 7.62x51 muzzle brake</t>
  </si>
  <si>
    <t>SV Brake</t>
  </si>
  <si>
    <t>https://tarkov-market.com/item/ar-10_cmmg_sv_brake_7.62x51_muzzle_brake</t>
  </si>
  <si>
    <t>https://escapefromtarkov.fandom.com/wiki/AR-10_CMMG_SV_Brake_7.62x51_muzzle_brake</t>
  </si>
  <si>
    <t>6065c6e7132d4d12c81fd8e1</t>
  </si>
  <si>
    <t>86187a6a-5ceb-4e08-bd34-a196e794e25d</t>
  </si>
  <si>
    <t>AR-10 SureFire ProComp 7.62x51 muzzle brake</t>
  </si>
  <si>
    <t>ProComp 762</t>
  </si>
  <si>
    <t>https://tarkov-market.com/item/ar-10_surefire_procomp_7.62x51_muzzle_brake</t>
  </si>
  <si>
    <t>https://escapefromtarkov.fandom.com/wiki/AR-10_SureFire_ProComp_7.62x51_muzzle_brake</t>
  </si>
  <si>
    <t>607ffb988900dc2d9a55b6e4</t>
  </si>
  <si>
    <t>05381211-0d8e-4ed0-9b05-c0e2a6a2f653</t>
  </si>
  <si>
    <t>Saker ASR 556</t>
  </si>
  <si>
    <t>https://tarkov-market.com/item/silencerco_saker_asr_556_5.56x45_sound_suppressor</t>
  </si>
  <si>
    <t>60926df0132d4d12c81fd9df</t>
  </si>
  <si>
    <t>a54bf329-790e-417f-ba7e-3a39be690485</t>
  </si>
  <si>
    <t>VOMZ Pilad TargetRing reflex sight</t>
  </si>
  <si>
    <t>TargetRing</t>
  </si>
  <si>
    <t>https://tarkov-market.com/item/vomz_pilad_target_ring_reflex_sight</t>
  </si>
  <si>
    <t>609b9e31506cf869cf3eaf41</t>
  </si>
  <si>
    <t>4abb053a-26b8-4d61-87b9-4872f0b2ad19</t>
  </si>
  <si>
    <t>ROMEO8T</t>
  </si>
  <si>
    <t>https://tarkov-market.com/item/sig_sauer_romeo8t_reflex_sight</t>
  </si>
  <si>
    <t>https://escapefromtarkov.fandom.com/wiki/SIG_Sauer_ROMEO8T_reflex_sight</t>
  </si>
  <si>
    <t>60a23797a37c940de7062d02</t>
  </si>
  <si>
    <t>960f9f2b-386a-472f-a870-e0b638a726ac</t>
  </si>
  <si>
    <t>Krechet</t>
  </si>
  <si>
    <t>https://tarkov-market.com/item/valday_krechet_reflex_sight</t>
  </si>
  <si>
    <t>https://escapefromtarkov.fandom.com/wiki/Valday_Krechet_reflex_sight</t>
  </si>
  <si>
    <t>609a63b6e2ff132951242d09</t>
  </si>
  <si>
    <t>8ce72a4e-ce34-4c0e-ae31-a91f3634dcd4</t>
  </si>
  <si>
    <t>Torrey Pines Logic T12W thermal reflex sight</t>
  </si>
  <si>
    <t>T12W</t>
  </si>
  <si>
    <t>https://tarkov-market.com/item/torrey_pines_logic_t12w_thermal_reflex_sight</t>
  </si>
  <si>
    <t>https://escapefromtarkov.fandom.com/wiki/Torrey_Pines_Logic_T12W_thermal_reflex_sight</t>
  </si>
  <si>
    <t>609bab8b455afd752b2e6138</t>
  </si>
  <si>
    <t>04f29d71-8a64-43dc-8a73-3f5e2a20dd40</t>
  </si>
  <si>
    <t>Ultima thrm.</t>
  </si>
  <si>
    <t>https://tarkov-market.com/item/mp-155_ultima_thermal_camera</t>
  </si>
  <si>
    <t>https://escapefromtarkov.fandom.com/wiki/MP-155_Ultima_thermal_camera</t>
  </si>
  <si>
    <t>606f2696f2cb2e02a42aceb1</t>
  </si>
  <si>
    <t>494e1804-42a1-4d40-9c55-537357357619</t>
  </si>
  <si>
    <t>MP-155 Ultima underbarrel mount</t>
  </si>
  <si>
    <t>Ultima mount</t>
  </si>
  <si>
    <t>https://tarkov-market.com/item/mp-155_ultima_underbarrel_mount</t>
  </si>
  <si>
    <t>https://escapefromtarkov.fandom.com/wiki/MP-155_Ultima_underbarrel_mount</t>
  </si>
  <si>
    <t>606f26752535c57a13424d22</t>
  </si>
  <si>
    <t>c5b46142-e281-434e-928f-fb3929ee0a23</t>
  </si>
  <si>
    <t>MP-155 Ultima pistol grip rubber pad</t>
  </si>
  <si>
    <t>Ultima rbr.</t>
  </si>
  <si>
    <t>https://tarkov-market.com/item/mp-155_ultima_pistol_grip_rubber_pad</t>
  </si>
  <si>
    <t>https://escapefromtarkov.fandom.com/wiki/MP-155_Ultima_pistol_grip_rubber_pad</t>
  </si>
  <si>
    <t>60785c0d232e5a31c233d51c</t>
  </si>
  <si>
    <t>5bb21241-0b82-458d-a29d-76b292bce586</t>
  </si>
  <si>
    <t>Mk47 ambidextrous charging handle</t>
  </si>
  <si>
    <t>Mk47 Ambi</t>
  </si>
  <si>
    <t>https://tarkov-market.com/item/mk47_ambidextrous_charging_handle</t>
  </si>
  <si>
    <t>https://escapefromtarkov.fandom.com/wiki/Mk47_ambidextrous_charging_handle</t>
  </si>
  <si>
    <t>606587bd6d0bd7580617bacc</t>
  </si>
  <si>
    <t>bd7be2b2-03e8-4dfb-b6ef-196f30236483</t>
  </si>
  <si>
    <t>MP-155 6-round magazine extension</t>
  </si>
  <si>
    <t>MP155x6</t>
  </si>
  <si>
    <t>https://tarkov-market.com/item/Ð¼p-155_6-round_magazine_extension</t>
  </si>
  <si>
    <t>https://escapefromtarkov.fandom.com/wiki/MP-155_12ga_semi-automatic_shotgun</t>
  </si>
  <si>
    <t>6076c87f232e5a31c233d50e</t>
  </si>
  <si>
    <t>b8a1dfce-f738-4b18-a9ca-9b3c22de2794</t>
  </si>
  <si>
    <t>VPO-102 Arbalet mount</t>
  </si>
  <si>
    <t>Arbalet VPO</t>
  </si>
  <si>
    <t>https://tarkov-market.com/item/vpo-102_arbalet_mount</t>
  </si>
  <si>
    <t>https://escapefromtarkov.fandom.com/wiki/VPO-102_Arbalet_mount</t>
  </si>
  <si>
    <t>609a4b4fe2ff132951242d04</t>
  </si>
  <si>
    <t>114ef0f9-7746-4662-b939-335e86d94f96</t>
  </si>
  <si>
    <t>MP-155 Ultima top rail</t>
  </si>
  <si>
    <t>Ultima top</t>
  </si>
  <si>
    <t>https://tarkov-market.com/item/mp-155_ultima_top_rail</t>
  </si>
  <si>
    <t>https://escapefromtarkov.fandom.com/wiki/MP-155_Ultima_top_rail</t>
  </si>
  <si>
    <t>60785ce5132d4d12c81fd918</t>
  </si>
  <si>
    <t>24b240d3-c515-4d25-8823-8653f8c1a140</t>
  </si>
  <si>
    <t>Custom Guns handguard rail</t>
  </si>
  <si>
    <t>CG</t>
  </si>
  <si>
    <t>https://tarkov-market.com/item/custom_guns_rail_guide</t>
  </si>
  <si>
    <t>6086b5392535c57a13424d70</t>
  </si>
  <si>
    <t>7066c6f2-1674-453d-8ae9-4206d00f6201</t>
  </si>
  <si>
    <t>MP-155 Ultima short rail</t>
  </si>
  <si>
    <t>Ultima shrt.</t>
  </si>
  <si>
    <t>https://tarkov-market.com/item/mp-155_ultima_short_rail</t>
  </si>
  <si>
    <t>https://escapefromtarkov.fandom.com/wiki/MP-155_Ultima_short_rail</t>
  </si>
  <si>
    <t>607ea812232e5a31c233d53c</t>
  </si>
  <si>
    <t>b1400175-71de-4767-8729-c263f457aaee</t>
  </si>
  <si>
    <t>CMMG RipStock buttstock</t>
  </si>
  <si>
    <t>RipStock</t>
  </si>
  <si>
    <t>https://tarkov-market.com/item/cmmg_ripstock_buttstock</t>
  </si>
  <si>
    <t>https://escapefromtarkov.fandom.com/wiki/CMMG_RipStock_buttstock</t>
  </si>
  <si>
    <t>606587d11246154cad35d635</t>
  </si>
  <si>
    <t>ffc74b72-7e2b-406c-9741-54db22232cc5</t>
  </si>
  <si>
    <t>CMMG buffer tube</t>
  </si>
  <si>
    <t>https://tarkov-market.com/item/cmmg_buffer_tube</t>
  </si>
  <si>
    <t>https://escapefromtarkov.fandom.com/wiki/CMMG_buffer_tube</t>
  </si>
  <si>
    <t>606587e18900dc2d9a55b65f</t>
  </si>
  <si>
    <t>abe5a378-d339-4b44-8a86-97d36d1b28e5</t>
  </si>
  <si>
    <t>MP-155 walnut stock</t>
  </si>
  <si>
    <t>MP155 walnut</t>
  </si>
  <si>
    <t>https://tarkov-market.com/item/mp-155_walnut_stock</t>
  </si>
  <si>
    <t>https://escapefromtarkov.fandom.com/wiki/MP-155_walnut_stock</t>
  </si>
  <si>
    <t>607d5a891246154cad35d6aa</t>
  </si>
  <si>
    <t>c51eb27a-17ae-485e-9017-d1adc89190f5</t>
  </si>
  <si>
    <t>Ultima</t>
  </si>
  <si>
    <t>https://tarkov-market.com/item/mp-155_ultima_polymer_stock</t>
  </si>
  <si>
    <t>https://escapefromtarkov.fandom.com/wiki/MP-155_Ultima_polymer_stock</t>
  </si>
  <si>
    <t>606eef756d0bd7580617baf8</t>
  </si>
  <si>
    <t>207c0ffd-21e4-4d35-86cf-8781a7941a67</t>
  </si>
  <si>
    <t>AKM/AK-74 ProMag Archangel OPFOR AA47 buttstock</t>
  </si>
  <si>
    <t>OPFOR AA47</t>
  </si>
  <si>
    <t>https://tarkov-market.com/item/akm_ak-74_promag_archangel_opfor_aa47_buttstock</t>
  </si>
  <si>
    <t>https://escapefromtarkov.fandom.com/wiki/AKM/AK-74_ProMag_Archangel_OPFOR_AA47_buttstock</t>
  </si>
  <si>
    <t>6087e2a5232e5a31c233d552</t>
  </si>
  <si>
    <t>96fdfd28-8e63-4583-9d78-edb4eb94e27f</t>
  </si>
  <si>
    <t>MP-155 Ultima large recoil pad</t>
  </si>
  <si>
    <t>Ultima large</t>
  </si>
  <si>
    <t>https://tarkov-market.com/item/mp-155_ultima_large_recoil_pad</t>
  </si>
  <si>
    <t>https://escapefromtarkov.fandom.com/wiki/MP-155_Ultima_large_recoil_pad</t>
  </si>
  <si>
    <t>606f263a8900dc2d9a55b68d</t>
  </si>
  <si>
    <t>17cf338e-990d-4057-9da1-3aafcf6f3fab</t>
  </si>
  <si>
    <t>MP-155 Ultima medium recoil pad</t>
  </si>
  <si>
    <t>Ultima med.</t>
  </si>
  <si>
    <t>https://tarkov-market.com/item/mp-155_ultima_medium_recoil_pad</t>
  </si>
  <si>
    <t>https://escapefromtarkov.fandom.com/wiki/MP-155_Ultima_medium_recoil_pad</t>
  </si>
  <si>
    <t>606f262c6d0bd7580617bafa</t>
  </si>
  <si>
    <t>00338134-b11e-498d-8c11-bcb49b829368</t>
  </si>
  <si>
    <t>MP-155 Ultima thin recoil pad</t>
  </si>
  <si>
    <t>Ultima thin</t>
  </si>
  <si>
    <t>https://tarkov-market.com/item/mp-155_ultima_small_recoil_pad</t>
  </si>
  <si>
    <t>606ef0812535c57a13424d20</t>
  </si>
  <si>
    <t>1bea40fe-e2b3-46ef-996e-a2669afa3a9d</t>
  </si>
  <si>
    <t>MP-155 510mm barrel</t>
  </si>
  <si>
    <t>MP155 510mm</t>
  </si>
  <si>
    <t>https://tarkov-market.com/item/mp-155_510mm_barrel</t>
  </si>
  <si>
    <t>https://escapefromtarkov.fandom.com/wiki/MP-155_510mm_barrel</t>
  </si>
  <si>
    <t>6076c1b9f2cb2e02a42acedc</t>
  </si>
  <si>
    <t>5d136339-926b-45c7-a4c6-66e3e3a11de7</t>
  </si>
  <si>
    <t>Mk47 254mm barrel</t>
  </si>
  <si>
    <t>Mk47 254mm</t>
  </si>
  <si>
    <t>https://tarkov-market.com/item/mk47_254mm_barrel</t>
  </si>
  <si>
    <t>https://escapefromtarkov.fandom.com/wiki/Mk47_254mm_barrel</t>
  </si>
  <si>
    <t>60658776f2cb2e02a42ace2b</t>
  </si>
  <si>
    <t>585cc72f-aef6-4000-9ee0-a1463b858b79</t>
  </si>
  <si>
    <t>Mk47 409mm barrel</t>
  </si>
  <si>
    <t>Mk47 409mm</t>
  </si>
  <si>
    <t>https://tarkov-market.com/item/mk47_409mm_barrel</t>
  </si>
  <si>
    <t>https://escapefromtarkov.fandom.com/wiki/Mk47_409mm_barrel</t>
  </si>
  <si>
    <t>6065878ac9cf8012264142fd</t>
  </si>
  <si>
    <t>4af1cf92-b01b-47bb-bba1-12dbbceb1e16</t>
  </si>
  <si>
    <t>SOK-12 Custom Guns Type-340 handguard</t>
  </si>
  <si>
    <t>Type-340</t>
  </si>
  <si>
    <t>https://tarkov-market.com/item/sok-12_custom_guns_type-340_handguard</t>
  </si>
  <si>
    <t>https://escapefromtarkov.fandom.com/wiki/SOK-12_Custom_Guns_Type-340_handguard</t>
  </si>
  <si>
    <t>6086b5731246154cad35d6c7</t>
  </si>
  <si>
    <t>6e758e5e-69d0-4f07-b29f-1039e08b1bd6</t>
  </si>
  <si>
    <t>AR-10 CMMG MK3 RML15 15 inch M-LOK handguard</t>
  </si>
  <si>
    <t>MK3 RML15</t>
  </si>
  <si>
    <t>https://tarkov-market.com/item/ar-10_cmmg_mk3_rml15_15_inch_m-lok_handguard</t>
  </si>
  <si>
    <t>https://escapefromtarkov.fandom.com/wiki/AR-10_CMMG_MK3_RML15_15_inch_M-LOK_handguard</t>
  </si>
  <si>
    <t>6065881d1246154cad35d637</t>
  </si>
  <si>
    <t>716378ba-7be6-4114-9cf7-3a87ad4be5f3</t>
  </si>
  <si>
    <t>AR-10 CMMG MK3 RML9 9 inch M-LOK handguard</t>
  </si>
  <si>
    <t>MK3 RML9</t>
  </si>
  <si>
    <t>https://tarkov-market.com/item/ar-10_cmmg_mk3_rml9_9_inch_m-lok_handguard</t>
  </si>
  <si>
    <t>https://escapefromtarkov.fandom.com/wiki/AR-10_CMMG_MK3_RML9_9_inch_M-LOK_handguard</t>
  </si>
  <si>
    <t>6065880c132d4d12c81fd8da</t>
  </si>
  <si>
    <t>f9e1bf67-68b2-4e78-8768-0db45c88cc38</t>
  </si>
  <si>
    <t>AR-15 Unique-ARs Wing &amp; Skull 12 inch handguard</t>
  </si>
  <si>
    <t>Wing&amp;Skull</t>
  </si>
  <si>
    <t>https://tarkov-market.com/item/ar-15_unique-ars_wing_&amp;_skull_12_inch_handguard</t>
  </si>
  <si>
    <t>https://escapefromtarkov.fandom.com/wiki/AR-15_Unique-ARs_Wing_%26_Skull_12_inch_handguard</t>
  </si>
  <si>
    <t>6087e0336d0bd7580617bb7a</t>
  </si>
  <si>
    <t>642784f5-dec5-4ab6-a901-8b37da003ea6</t>
  </si>
  <si>
    <t>MP-155 walnut forestock</t>
  </si>
  <si>
    <t>https://tarkov-market.com/item/mp-155_walnut_forestock</t>
  </si>
  <si>
    <t>https://escapefromtarkov.fandom.com/wiki/MP-155_walnut_forestock</t>
  </si>
  <si>
    <t>607d5aa50494a626335e12ed</t>
  </si>
  <si>
    <t>03585d04-79cd-4f31-beb0-2de5b4aa7a19</t>
  </si>
  <si>
    <t>https://tarkov-market.com/item/mp-155_ultima_polymer_stock_handguard</t>
  </si>
  <si>
    <t>606ee5c81246154cad35d65e</t>
  </si>
  <si>
    <t>84490011-cede-49b9-8d06-cc1cfdb9be49</t>
  </si>
  <si>
    <t>AK Custom Arms AGS-74 PRO + Sniper Kit pistol grip</t>
  </si>
  <si>
    <t>AGS-74</t>
  </si>
  <si>
    <t>https://tarkov-market.com/item/ak_custom_arms_ags-74_pro_+_sniper_kit_pistol_grip</t>
  </si>
  <si>
    <t>https://escapefromtarkov.fandom.com/wiki/AK_Custom_Arms_AGS-74_PRO_%2B_Sniper_Kit_pistol_grip</t>
  </si>
  <si>
    <t>6087e663132d4d12c81fd96b</t>
  </si>
  <si>
    <t>e5924f58-ed26-431d-99df-bb63a34f63a6</t>
  </si>
  <si>
    <t>MP-155 Ultima pistol grip</t>
  </si>
  <si>
    <t>https://tarkov-market.com/item/mp-155_ultima_pistol_grip</t>
  </si>
  <si>
    <t>https://escapefromtarkov.fandom.com/wiki/MP-155_Ultima_pistol_grip</t>
  </si>
  <si>
    <t>606eef46232e5a31c233d500</t>
  </si>
  <si>
    <t>35423946-fdf8-400c-a40a-0cd206db70ac</t>
  </si>
  <si>
    <t>Mk47 Resolute</t>
  </si>
  <si>
    <t>https://tarkov-market.com/item/mk47_resolute_7.62x39_upper_receiver</t>
  </si>
  <si>
    <t>https://escapefromtarkov.fandom.com/wiki/Mk47_Resolute_7.62x39_upper_receiver</t>
  </si>
  <si>
    <t>606587a88900dc2d9a55b659</t>
  </si>
  <si>
    <t>c090e155-2222-435f-81b3-2529ac8a2bbf</t>
  </si>
  <si>
    <t>Pillbox</t>
  </si>
  <si>
    <t>https://tarkov-market.com/item/hazard4_pillbox_backpack</t>
  </si>
  <si>
    <t>60a2828e8689911a226117f9</t>
  </si>
  <si>
    <t>df4082b5-2ae9-46b0-bb66-f4e8fac05ee8</t>
  </si>
  <si>
    <t>Hazard 4 Drawbridge backpack (Coyote Tan)</t>
  </si>
  <si>
    <t>Drawbridge</t>
  </si>
  <si>
    <t>https://tarkov-market.com/item/hazard_4_drawbridge_backpack</t>
  </si>
  <si>
    <t>60a272cc93ef783291411d8e</t>
  </si>
  <si>
    <t>3f1c9442-d5a0-43c2-8146-4a358560bf96</t>
  </si>
  <si>
    <t>Waist pouch</t>
  </si>
  <si>
    <t>Waist bag</t>
  </si>
  <si>
    <t>https://tarkov-market.com/item/waist_pouch</t>
  </si>
  <si>
    <t>https://escapefromtarkov.fandom.com/wiki/Waist_pouch</t>
  </si>
  <si>
    <t>5732ee6a24597719ae0c0281</t>
  </si>
  <si>
    <t>914f2c91-3724-4db8-ad32-3a29e278f758</t>
  </si>
  <si>
    <t>CR MK2 (R)</t>
  </si>
  <si>
    <t>https://tarkov-market.com/item/stich_profi_chest_rig_mk2_(recon,_a-tacs_fg)</t>
  </si>
  <si>
    <t>https://escapefromtarkov.fandom.com/wiki/Stich_Profi_Chest_Rig_MK2_(Recon,_A-TACS_FG)</t>
  </si>
  <si>
    <t>60a6220e953894617404b00a</t>
  </si>
  <si>
    <t>3f3d6122-d80b-4455-91cd-087204213f2f</t>
  </si>
  <si>
    <t>CR MK2 (A)</t>
  </si>
  <si>
    <t>https://tarkov-market.com/item/stich_profi_chest_rig_mk2_(assault,_a-tacs_fg)</t>
  </si>
  <si>
    <t>https://escapefromtarkov.fandom.com/wiki/Stich_Profi_Chest_Rig_MK2_(Assault,_A-TACS_FG)</t>
  </si>
  <si>
    <t>60a621c49c197e4e8c4455e6</t>
  </si>
  <si>
    <t>17b6e0b1-2f70-403a-a101-40118617d0b6</t>
  </si>
  <si>
    <t>Crye Precision AVS MBAV (Tagilla Edition)</t>
  </si>
  <si>
    <t>AVS MBAV</t>
  </si>
  <si>
    <t>https://tarkov-market.com/item/crye_precision_avs_mbav_(tagilla_edition)</t>
  </si>
  <si>
    <t>https://escapefromtarkov.fandom.com/wiki/Crye_Precision_AVS_MBAV_(Tagilla_Edition)</t>
  </si>
  <si>
    <t>609e860ebd219504d8507525</t>
  </si>
  <si>
    <t>b7ca6adf-f860-4f22-9961-9b1715ab6b82</t>
  </si>
  <si>
    <t>CQC Osprey MK4A plate carrier (Assault, MTP)</t>
  </si>
  <si>
    <t>Osprey MK4A (A)</t>
  </si>
  <si>
    <t>https://tarkov-market.com/item/cqc_osprey_mk4a_plate_carrier_(assault,_mtp)</t>
  </si>
  <si>
    <t>https://escapefromtarkov.fandom.com/wiki/CQC_Osprey_MK4A_plate_carrier_(Assault,_MTP)</t>
  </si>
  <si>
    <t>60a3c70cde5f453f634816a3</t>
  </si>
  <si>
    <t>02d58e62-6bfb-437d-9bfe-ed1b336802bc</t>
  </si>
  <si>
    <t>CQC Osprey MK4A plate carrier (Protection, MTP)</t>
  </si>
  <si>
    <t>Osprey MK4A (P)</t>
  </si>
  <si>
    <t>https://tarkov-market.com/item/cqc_osprey_mk4a_plate_carrier_(protection,_mtp)</t>
  </si>
  <si>
    <t>https://escapefromtarkov.fandom.com/wiki/CQC_Osprey_MK4A_plate_carrier_(Protection,_MTP)</t>
  </si>
  <si>
    <t>60a3c68c37ea821725773ef5</t>
  </si>
  <si>
    <t>17cf5c3f-a3f5-4df3-9e1d-13dca5227865</t>
  </si>
  <si>
    <t>WZ Wallet</t>
  </si>
  <si>
    <t>WZ</t>
  </si>
  <si>
    <t>https://tarkov-market.com/item/wz_wallet</t>
  </si>
  <si>
    <t>https://escapefromtarkov.fandom.com/wiki/WZ_Wallet</t>
  </si>
  <si>
    <t>60b0f6c058e0b0481a09ad11</t>
  </si>
  <si>
    <t>f0f53d7c-6ae6-4aca-8d47-991140a6f6bb</t>
  </si>
  <si>
    <t>RPK-16 handguard rail</t>
  </si>
  <si>
    <t>RPK-16 rail</t>
  </si>
  <si>
    <t>https://tarkov-market.com/item/izhmash_rpk-16_rail</t>
  </si>
  <si>
    <t>https://escapefromtarkov.fandom.com/wiki/RPK-16_handguard_rail</t>
  </si>
  <si>
    <t>5beecbb80db834001d2c465e</t>
  </si>
  <si>
    <t>be07a958-b88e-4ca5-aa6d-81df2271e373</t>
  </si>
  <si>
    <t>Vltor CASV KeyMod 6 inch rail</t>
  </si>
  <si>
    <t>CASV 6"</t>
  </si>
  <si>
    <t>https://tarkov-market.com/item/vltor_casv_keymod_6_inch_guide</t>
  </si>
  <si>
    <t>https://escapefromtarkov.fandom.com/wiki/Vltor_CASV_KeyMod_6_inch_rail</t>
  </si>
  <si>
    <t>59e0bed186f774156f04ce84</t>
  </si>
  <si>
    <t>711b5f50-564c-47bb-b644-39afc65622d9</t>
  </si>
  <si>
    <t>M870 "XS SHOTRAIL" rail with "Ghost Ring" rear sight</t>
  </si>
  <si>
    <t>M870 XS</t>
  </si>
  <si>
    <t>https://tarkov-market.com/item/xs_short_rail_with_ghost_ring_for_m870</t>
  </si>
  <si>
    <t>5a78948ec5856700177b1124</t>
  </si>
  <si>
    <t>cbbfa364-16d9-4499-a438-1fa36051bf8e</t>
  </si>
  <si>
    <t>M14 A.R.M.S. #18 scope mount</t>
  </si>
  <si>
    <t>ARMS#18</t>
  </si>
  <si>
    <t>https://tarkov-market.com/item/arms_18_mount_for_m14</t>
  </si>
  <si>
    <t>https://escapefromtarkov.fandom.com/wiki/M14_A.R.M.S._18_scope_mount</t>
  </si>
  <si>
    <t>5addbfe15acfc4001a5fc58b</t>
  </si>
  <si>
    <t>7820fbcd-752a-4ba6-9543-293015274294</t>
  </si>
  <si>
    <t>Kiba Arms SPRM rail mount for pump-action shotguns</t>
  </si>
  <si>
    <t>SPRM</t>
  </si>
  <si>
    <t>https://tarkov-market.com/item/kiba_arms_international_sprm_mount_for_pump-action_shotguns</t>
  </si>
  <si>
    <t>https://escapefromtarkov.fandom.com/wiki/Kiba_Arms_SPRM_rail_mount_for_pump-action_shotguns</t>
  </si>
  <si>
    <t>55d48a634bdc2d8b2f8b456a</t>
  </si>
  <si>
    <t>0c7bdee4-f61a-4e04-bf78-92d5410c4c49</t>
  </si>
  <si>
    <t>LaRue LT101 QD Tactical Picatinny Riser mount</t>
  </si>
  <si>
    <t>QD LT101</t>
  </si>
  <si>
    <t>https://tarkov-market.com/item/la_rue_tactical_picatinny_riser_qd_lt-101_mount</t>
  </si>
  <si>
    <t>5c064c400db834001d23f468</t>
  </si>
  <si>
    <t>655158de-a095-4381-a1d3-52563365a73a</t>
  </si>
  <si>
    <t>Nightforce Magmount 34mm ring scope mount with Ruggedized Accessory Platform</t>
  </si>
  <si>
    <t>NF 34mm RIS</t>
  </si>
  <si>
    <t>https://tarkov-market.com/item/34mm_one_piece_magmount_made_by_nightforce_with_a_multimount_rail</t>
  </si>
  <si>
    <t>5aa66c72e5b5b00016327c93</t>
  </si>
  <si>
    <t>f2737301-90a3-4a11-b023-592deec9c7a9</t>
  </si>
  <si>
    <t>AMSH</t>
  </si>
  <si>
    <t>https://tarkov-market.com/item/aimpoint_micro_spacer_high</t>
  </si>
  <si>
    <t>https://escapefromtarkov.gamepedia.com/Aimpoint_Micro_Spacer_High</t>
  </si>
  <si>
    <t>58d39b0386f77443380bf13c</t>
  </si>
  <si>
    <t>b3f115fc-4271-4324-af02-cff3f5d28db6</t>
  </si>
  <si>
    <t>Remington M700 AB Arms MOD*X rail mount</t>
  </si>
  <si>
    <t>MOD*X rail</t>
  </si>
  <si>
    <t>https://tarkov-market.com/item/a*b_arms_mod_x_mount_for_m700</t>
  </si>
  <si>
    <t>https://escapefromtarkov.fandom.com/wiki/Remington_M700_AB_Arms_MOD*X_rail_mount</t>
  </si>
  <si>
    <t>5cde7b43d7f00c000d36b93e</t>
  </si>
  <si>
    <t>6a97a48d-9269-44f1-943f-c21e5effb88f</t>
  </si>
  <si>
    <t>Nightforce Magmount 30mm ring scope mount</t>
  </si>
  <si>
    <t>NF 30mm</t>
  </si>
  <si>
    <t>https://tarkov-market.com/item/30mm_rings_made_by_nightforce</t>
  </si>
  <si>
    <t>5b3b99265acfc4704b4a1afb</t>
  </si>
  <si>
    <t>a83b886b-2058-437b-b64d-b0142b8d6a38</t>
  </si>
  <si>
    <t>SR-1MP single rail mount</t>
  </si>
  <si>
    <t>SR-1MP 1x</t>
  </si>
  <si>
    <t>https://tarkov-market.com/item/sr1mp_single_rail_mount</t>
  </si>
  <si>
    <t>https://escapefromtarkov.fandom.com/wiki/SR-1MP_single_rail_mount</t>
  </si>
  <si>
    <t>5a27b281c4a28200741e1e52</t>
  </si>
  <si>
    <t>e18d4b70-c8b0-45a9-8a79-b944e490cf7d</t>
  </si>
  <si>
    <t>TROY QARS 4.2 inch rail</t>
  </si>
  <si>
    <t>QARS 4.2"</t>
  </si>
  <si>
    <t>https://tarkov-market.com/item/troy_qars_4.2_inch_guide</t>
  </si>
  <si>
    <t>https://escapefromtarkov.fandom.com/wiki/TROY_QARS_4.2_inch_rail</t>
  </si>
  <si>
    <t>5b4736b986f77405cb415c10</t>
  </si>
  <si>
    <t>1bb6be08-cfcd-4048-8211-72d82dd3fec0</t>
  </si>
  <si>
    <t>Alexander Arms 10 inch rail</t>
  </si>
  <si>
    <t>MK10 10"</t>
  </si>
  <si>
    <t>https://tarkov-market.com/item/alexander_arms_10_inch_guide</t>
  </si>
  <si>
    <t>https://escapefromtarkov.fandom.com/wiki/Alexander_Arms_10_inch_rail</t>
  </si>
  <si>
    <t>5b30bc285acfc47a8608615d</t>
  </si>
  <si>
    <t>909b5757-fce0-4b8f-8652-ca19bbe81f38</t>
  </si>
  <si>
    <t>DeltaPoint Cross Slot Mount base</t>
  </si>
  <si>
    <t>DPCSM</t>
  </si>
  <si>
    <t>https://tarkov-market.com/item/cross_slot_mount_base_for_deltapoint_scopes</t>
  </si>
  <si>
    <t>https://escapefromtarkov.fandom.com/wiki/DeltaPoint_Cross_Slot_Mount_base</t>
  </si>
  <si>
    <t>58d2664f86f7747fec5834f6</t>
  </si>
  <si>
    <t>fedf96d2-736d-4472-8ced-db38113740bc</t>
  </si>
  <si>
    <t>Armasight Vulcan universal base</t>
  </si>
  <si>
    <t>Vulcan</t>
  </si>
  <si>
    <t>https://tarkov-market.com/item/armasight_universal_base</t>
  </si>
  <si>
    <t>https://escapefromtarkov.fandom.com/wiki/Armasight_Vulcan_universal_base</t>
  </si>
  <si>
    <t>5b3b6dc75acfc47a8773fb1e</t>
  </si>
  <si>
    <t>67d0b164-d9bf-4ab1-b778-074177ee5ae7</t>
  </si>
  <si>
    <t>Magpul M-LOK 2.5 inch rail</t>
  </si>
  <si>
    <t>M-LOK 2.5"</t>
  </si>
  <si>
    <t>https://tarkov-market.com/item/magpul_m-lok_2.5_inch_guide</t>
  </si>
  <si>
    <t>https://escapefromtarkov.fandom.com/wiki/Magpul_M-LOK_2.5_inch_rail</t>
  </si>
  <si>
    <t>5b7be47f5acfc400170e2dd2</t>
  </si>
  <si>
    <t>84a6c78b-009d-486c-b9df-d33aea82ecdc</t>
  </si>
  <si>
    <t>Mosin Rifle AIM Sports Tri-Rail mount</t>
  </si>
  <si>
    <t>Mosin 3Rail</t>
  </si>
  <si>
    <t>https://tarkov-market.com/item/aim_sports_tri-rail_rail_for_mosin_rifle</t>
  </si>
  <si>
    <t>5bbdb811d4351e45020113c7</t>
  </si>
  <si>
    <t>e4554b88-b966-4168-9b76-d2acae4c3c92</t>
  </si>
  <si>
    <t>Trijicon RMR low profile mount</t>
  </si>
  <si>
    <t>RM33</t>
  </si>
  <si>
    <t>https://tarkov-market.com/item/low_profile_mount_for_trijicon_rmr</t>
  </si>
  <si>
    <t>https://escapefromtarkov.fandom.com/wiki/Trijicon_RMR_low_profile_mount</t>
  </si>
  <si>
    <t>5a33b2c9c4a282000c5a9511</t>
  </si>
  <si>
    <t>efc0233e-b3fe-47f2-bda5-9b717867eec0</t>
  </si>
  <si>
    <t>AKS-74U Zenit B-18 Mount</t>
  </si>
  <si>
    <t>B-18</t>
  </si>
  <si>
    <t>https://tarkov-market.com/item/b-18_mount</t>
  </si>
  <si>
    <t>https://escapefromtarkov.fandom.com/wiki/AKS-74U_Zenit_B-18_Mount</t>
  </si>
  <si>
    <t>57ffb0062459777a045af529</t>
  </si>
  <si>
    <t>76a8ab2d-ff6c-4ecb-92c4-d0ccb06e3c17</t>
  </si>
  <si>
    <t>Trijicon RMR high profile mount</t>
  </si>
  <si>
    <t>AC32062</t>
  </si>
  <si>
    <t>https://tarkov-market.com/item/high_profile_mount_for_trijicon_rmr</t>
  </si>
  <si>
    <t>https://escapefromtarkov.fandom.com/wiki/Trijicon_RMR_high_profile_mount</t>
  </si>
  <si>
    <t>5a33b652c4a28232996e407c</t>
  </si>
  <si>
    <t>ad93dec0-59a7-43ec-806b-3a2b9e12a421</t>
  </si>
  <si>
    <t>TOZ-106 rail scope mount</t>
  </si>
  <si>
    <t>106 mount</t>
  </si>
  <si>
    <t>https://tarkov-market.com/item/toz-106_scope_mount</t>
  </si>
  <si>
    <t>5c61627a2e22160012542c55</t>
  </si>
  <si>
    <t>f90431b6-51f6-4c5e-865b-f0c0b1e2c361</t>
  </si>
  <si>
    <t>NcSTAR MPR45 Backup mount</t>
  </si>
  <si>
    <t>MPR45</t>
  </si>
  <si>
    <t>https://tarkov-market.com/item/ncstar_mpr45_backup_mount</t>
  </si>
  <si>
    <t>https://escapefromtarkov.fandom.com/wiki/NcSTAR_MPR45_Backup_mount</t>
  </si>
  <si>
    <t>5649a2464bdc2d91118b45a8</t>
  </si>
  <si>
    <t>1a17d61e-3155-4af3-b419-6858131e7323</t>
  </si>
  <si>
    <t>MPX GEN1 handguard 4 inch rail</t>
  </si>
  <si>
    <t>MPX 4"</t>
  </si>
  <si>
    <t>https://tarkov-market.com/item/sig_mpx_gen1_handguard_4_inch_rail_adapter</t>
  </si>
  <si>
    <t>https://escapefromtarkov.fandom.com/wiki/MPX_GEN1_handguard_4_inch_rail</t>
  </si>
  <si>
    <t>58a5c12e86f7745d585a2b9e</t>
  </si>
  <si>
    <t>58915fc8-eb01-402b-811f-3d186e1e483e</t>
  </si>
  <si>
    <t>30mm Scope mount</t>
  </si>
  <si>
    <t>30mm Mount</t>
  </si>
  <si>
    <t>https://tarkov-market.com/item/30mm_scope_mount</t>
  </si>
  <si>
    <t>57c69dd424597774c03b7bbc</t>
  </si>
  <si>
    <t>3e7e5621-ed05-4dd2-852a-fad37ead767f</t>
  </si>
  <si>
    <t>Strike Industries KeyMod 6 inch rail</t>
  </si>
  <si>
    <t>SI 6"</t>
  </si>
  <si>
    <t>https://tarkov-market.com/item/strike_industries_keymod_6_inch_guide</t>
  </si>
  <si>
    <t>https://escapefromtarkov.fandom.com/wiki/Strike_Industries_KeyMod_6_inch_rail</t>
  </si>
  <si>
    <t>5a9d6d13a2750c00164f6b03</t>
  </si>
  <si>
    <t>fc1f0423-0772-431b-a4b4-a392ac30a01b</t>
  </si>
  <si>
    <t>HK MP5 B&amp;T tri-rail receiver mount</t>
  </si>
  <si>
    <t>B&amp;T 3x</t>
  </si>
  <si>
    <t>https://tarkov-market.com/item/b&amp;t_3x_rail_mount_for_mp5</t>
  </si>
  <si>
    <t>5a966ec8a2750c00171b3f36</t>
  </si>
  <si>
    <t>0a2179e2-d95b-487f-9733-7429e5d8498b</t>
  </si>
  <si>
    <t>Vltor CASV KeyMod 4 inch rail</t>
  </si>
  <si>
    <t>CASV 4"</t>
  </si>
  <si>
    <t>https://tarkov-market.com/item/vltor_casv_keymod_4_inch_guide</t>
  </si>
  <si>
    <t>https://escapefromtarkov.fandom.com/wiki/Vltor_CASV_KeyMod_4_inch_rail</t>
  </si>
  <si>
    <t>59e0be5d86f7742d48765bd2</t>
  </si>
  <si>
    <t>47adaf7c-fbec-45e8-a5e3-d0fa113546db</t>
  </si>
  <si>
    <t>TOZ-106 dovetail mount</t>
  </si>
  <si>
    <t>106 DT</t>
  </si>
  <si>
    <t>https://tarkov-market.com/item/dovetail_mount_for_toz-106</t>
  </si>
  <si>
    <t>https://escapefromtarkov.fandom.com/wiki/TOZ-106_dovetail_mount</t>
  </si>
  <si>
    <t>5c6162682e22160010261a2b</t>
  </si>
  <si>
    <t>6159a480-5067-421e-a5cc-5ae3d2b4021f</t>
  </si>
  <si>
    <t>25mm ring mount</t>
  </si>
  <si>
    <t>25mm ring</t>
  </si>
  <si>
    <t>https://tarkov-market.com/item/25_mm_mount_ring</t>
  </si>
  <si>
    <t>57d17e212459775a1179a0f5</t>
  </si>
  <si>
    <t>5574452b-1616-41a6-9e6c-9f4e77fe6267</t>
  </si>
  <si>
    <t>MP-133/153 Taktika Tula 12003 stock adapter</t>
  </si>
  <si>
    <t>133/153 12003</t>
  </si>
  <si>
    <t>https://tarkov-market.com/item/stock_adapter_tactica_tula_12003_for_mp-133_153</t>
  </si>
  <si>
    <t>https://escapefromtarkov.fandom.com/wiki/MP-133/153_Taktika_Tula_12003_stock_adapter</t>
  </si>
  <si>
    <t>5bfe7fb30db8340018089fed</t>
  </si>
  <si>
    <t>2d7da506-333b-47be-9866-df698e1dd774</t>
  </si>
  <si>
    <t>KAC "URX 3" 3 inch rail</t>
  </si>
  <si>
    <t>URX3 3"</t>
  </si>
  <si>
    <t>https://tarkov-market.com/item/kac_urx_3_inch_guide</t>
  </si>
  <si>
    <t>5d133067d7ad1a33013f95b4</t>
  </si>
  <si>
    <t>e7f766fd-7e81-41ca-b56c-a2fb55fefc23</t>
  </si>
  <si>
    <t>Vltor CASV KeyMod 2 inch rail</t>
  </si>
  <si>
    <t>CASV 2"</t>
  </si>
  <si>
    <t>https://tarkov-market.com/item/vltor_casv_keymod_2_inch_guide</t>
  </si>
  <si>
    <t>https://escapefromtarkov.fandom.com/wiki/Vltor_CASV_KeyMod_2_inch_rail</t>
  </si>
  <si>
    <t>59e0bdb186f774156f04ce82</t>
  </si>
  <si>
    <t>9032801a-1375-4393-9e23-f41750378721</t>
  </si>
  <si>
    <t>Magpul M-LOK 4.1 inch rail</t>
  </si>
  <si>
    <t>M-LOK 4.1"</t>
  </si>
  <si>
    <t>https://tarkov-market.com/item/magpul_m-lok_4.1_inch_guide</t>
  </si>
  <si>
    <t>https://escapefromtarkov.fandom.com/wiki/Magpul_M-LOK_4.1_inch_rail</t>
  </si>
  <si>
    <t>5b7be4895acfc400170e2dd5</t>
  </si>
  <si>
    <t>f8f8778b-9e9d-4f12-9e4f-77eea2984cea</t>
  </si>
  <si>
    <t>PP-91 "Kedr" Rotor 43 RIS mount</t>
  </si>
  <si>
    <t>PP91 RIS</t>
  </si>
  <si>
    <t>https://tarkov-market.com/item/rotor_43_ris_mount_for_pp_kedr</t>
  </si>
  <si>
    <t>57ee59b42459771c7b045da5</t>
  </si>
  <si>
    <t>bd81ee20-0a10-42e2-aeea-f65c28357ad1</t>
  </si>
  <si>
    <t>AK Zenit B-12 Mount</t>
  </si>
  <si>
    <t>B-12</t>
  </si>
  <si>
    <t>https://tarkov-market.com/item/b-12_mount</t>
  </si>
  <si>
    <t>https://escapefromtarkov.fandom.com/wiki/AK_Zenit_B-12_Mount</t>
  </si>
  <si>
    <t>57ffaea724597779f52b3a4d</t>
  </si>
  <si>
    <t>f2488767-cf49-4895-82f9-ce4ec7448e8b</t>
  </si>
  <si>
    <t>Delta-Tek Sprut mount for pump-action shotguns</t>
  </si>
  <si>
    <t>Sprut</t>
  </si>
  <si>
    <t>https://tarkov-market.com/item/delta-tek_sprut_mount_for_pump-action_shotguns</t>
  </si>
  <si>
    <t>https://escapefromtarkov.fandom.com/wiki/Delta-Tek_Sprut_mount_for_pump-action_shotguns</t>
  </si>
  <si>
    <t>55d48ebc4bdc2d8c2f8b456c</t>
  </si>
  <si>
    <t>a1ceb6f6-abd7-42b8-acc3-dda0657e07f1</t>
  </si>
  <si>
    <t>FN Five-seveN MK2 RMR mount</t>
  </si>
  <si>
    <t>5-7 RMR</t>
  </si>
  <si>
    <t>https://tarkov-market.com/item/fn_rmr_mount_for_5-7_mk.2</t>
  </si>
  <si>
    <t>https://escapefromtarkov.fandom.com/wiki/FN_Five-seveN_MK2_RMR_mount</t>
  </si>
  <si>
    <t>5d7b6bafa4b93652786f4c76</t>
  </si>
  <si>
    <t>109e981b-07b5-4b10-9f56-3582077c379f</t>
  </si>
  <si>
    <t>M1A SOCOM 16 upper part</t>
  </si>
  <si>
    <t>SOCOM16</t>
  </si>
  <si>
    <t>https://tarkov-market.com/item/m1a_socom_16_upper_part</t>
  </si>
  <si>
    <t>https://escapefromtarkov.fandom.com/wiki/M1A_SOCOM_16_upper_part</t>
  </si>
  <si>
    <t>5ab24ef9e5b5b00fe93c9209</t>
  </si>
  <si>
    <t>ebed1a8d-db6a-40c5-b452-ba60f2228a83</t>
  </si>
  <si>
    <t>KMZ 1P59 dovetail mount</t>
  </si>
  <si>
    <t>1P59 mount</t>
  </si>
  <si>
    <t>https://tarkov-market.com/item/kmz_1p59_dovetail_mount</t>
  </si>
  <si>
    <t>5d0a29ead7ad1a0026013f27</t>
  </si>
  <si>
    <t>ee6a59f8-c531-4b6a-8206-74b58f769f8d</t>
  </si>
  <si>
    <t>FN P90 EFFEN 90 receiver rail</t>
  </si>
  <si>
    <t>https://tarkov-market.com/item/fn_effen_90_rail</t>
  </si>
  <si>
    <t>https://escapefromtarkov.fandom.com/wiki/FN_P90_EFFEN_90_receiver_rail</t>
  </si>
  <si>
    <t>5cc7012ae4a949001252b43e</t>
  </si>
  <si>
    <t>0ab0f4e6-23b0-451e-b850-7751f6913029</t>
  </si>
  <si>
    <t>Vltor CASV 5 inch rail</t>
  </si>
  <si>
    <t>Vltor 5"</t>
  </si>
  <si>
    <t>https://tarkov-market.com/item/vltor_casv_5_inch_guide</t>
  </si>
  <si>
    <t>https://escapefromtarkov.fandom.com/wiki/Vltor_CASV_5_inch_rail</t>
  </si>
  <si>
    <t>5b7be46e5acfc400170e2dcf</t>
  </si>
  <si>
    <t>f95d05ae-628a-4fb0-bc6f-72fd840d434d</t>
  </si>
  <si>
    <t>M700 30mm</t>
  </si>
  <si>
    <t>https://tarkov-market.com/item/30mm_ring-mount_remington_integral_for_model_700_rifles</t>
  </si>
  <si>
    <t>5bfebc5e0db834001a6694e5</t>
  </si>
  <si>
    <t>ddce35dc-a560-4646-ba66-e62d6b6e0169</t>
  </si>
  <si>
    <t>Alexander Arms 3 inch rail</t>
  </si>
  <si>
    <t>MK10 3"</t>
  </si>
  <si>
    <t>https://tarkov-market.com/item/alexander_arms_3_inch_guide</t>
  </si>
  <si>
    <t>https://escapefromtarkov.fandom.com/wiki/Alexander_Arms_3_inch_rail</t>
  </si>
  <si>
    <t>5b30bc165acfc40016387293</t>
  </si>
  <si>
    <t>d3b945aa-3c75-47ff-ab0a-3e7c3b537643</t>
  </si>
  <si>
    <t>Hexagon medium length rail</t>
  </si>
  <si>
    <t>HEX med</t>
  </si>
  <si>
    <t>https://tarkov-market.com/item/medium_length_rail_for_hexagon</t>
  </si>
  <si>
    <t>https://escapefromtarkov.fandom.com/wiki/Hexagon_medium_length_rail</t>
  </si>
  <si>
    <t>5b800ebc86f774394e230a90</t>
  </si>
  <si>
    <t>a34650a2-3668-47b3-be19-a9f663706fc7</t>
  </si>
  <si>
    <t>Remington RAHG 4 inch rail</t>
  </si>
  <si>
    <t>RAHG 4"</t>
  </si>
  <si>
    <t>https://tarkov-market.com/item/remington_rahg_4_inch_guide</t>
  </si>
  <si>
    <t>https://escapefromtarkov.fandom.com/wiki/Remington_RAHG_4_inch_rail</t>
  </si>
  <si>
    <t>5c0102b20db834001d23eebc</t>
  </si>
  <si>
    <t>afcd51d7-b129-490b-aa75-16a8046fff00</t>
  </si>
  <si>
    <t>Burris FastFire Weaver Base</t>
  </si>
  <si>
    <t>FFWB</t>
  </si>
  <si>
    <t>https://tarkov-market.com/item/burris_fastfire_weaver_base</t>
  </si>
  <si>
    <t>https://escapefromtarkov.gamepedia.com/Burris_FastFire_Weaver_Base</t>
  </si>
  <si>
    <t>577d128124597739d65d0e56</t>
  </si>
  <si>
    <t>0a1fa999-9981-4f9c-9c93-4cc102de2ef8</t>
  </si>
  <si>
    <t>Vltor CASV 2 inch rail</t>
  </si>
  <si>
    <t>Vltor 2"</t>
  </si>
  <si>
    <t>https://tarkov-market.com/item/vltor_casv_2_inch_guide</t>
  </si>
  <si>
    <t>https://escapefromtarkov.fandom.com/wiki/Vltor_CASV_2_inch_rail</t>
  </si>
  <si>
    <t>5b7be4575acfc400161d0832</t>
  </si>
  <si>
    <t>c0f488d0-cb37-4c92-a9e4-664ee7fc6d21</t>
  </si>
  <si>
    <t>MPX GEN1 handguard 2 inch rail</t>
  </si>
  <si>
    <t>MPX 2"</t>
  </si>
  <si>
    <t>https://tarkov-market.com/item/sig_mpx_gen1_handguard_2_inch_rail_adapter</t>
  </si>
  <si>
    <t>https://escapefromtarkov.fandom.com/wiki/MPX_GEN1_handguard_2_inch_rail</t>
  </si>
  <si>
    <t>58a56f8d86f774651579314c</t>
  </si>
  <si>
    <t>8f8441f2-ebe5-4e15-ac33-a0b5150a56a7</t>
  </si>
  <si>
    <t>Vltor CASV 4 inch rail</t>
  </si>
  <si>
    <t>Vltor 4"</t>
  </si>
  <si>
    <t>https://tarkov-market.com/item/vltor_casv_4_inch_guide</t>
  </si>
  <si>
    <t>https://escapefromtarkov.fandom.com/wiki/Vltor_CASV_4_inch_rail</t>
  </si>
  <si>
    <t>5b7be4645acfc400170e2dcc</t>
  </si>
  <si>
    <t>0df9e4bf-1b25-41a3-b9de-4fa2fc264957</t>
  </si>
  <si>
    <t>Mosin Rifle Kochetov mount</t>
  </si>
  <si>
    <t>Kochetov</t>
  </si>
  <si>
    <t>https://tarkov-market.com/item/kochetov_mount_for_mosin_rifle</t>
  </si>
  <si>
    <t>5b3f7bf05acfc433000ecf6b</t>
  </si>
  <si>
    <t>77ed98fd-6867-4595-8b3b-96e1a4cb3931</t>
  </si>
  <si>
    <t>FN P90 upper receiver side rail</t>
  </si>
  <si>
    <t>P90 side</t>
  </si>
  <si>
    <t>https://tarkov-market.com/item/fn_side_rail_for_regular_p90_upper_receiver</t>
  </si>
  <si>
    <t>https://escapefromtarkov.fandom.com/wiki/FN_P90_upper_receiver_side_rail</t>
  </si>
  <si>
    <t>5cc70146e4a949000d73bf6b</t>
  </si>
  <si>
    <t>9cbc7f9b-ed94-48d1-896b-88d5f6448d35</t>
  </si>
  <si>
    <t>Leapers UTG 25mm ring scope mount</t>
  </si>
  <si>
    <t>UTG 25mm</t>
  </si>
  <si>
    <t>https://tarkov-market.com/item/25mm_rings_made_by_utg</t>
  </si>
  <si>
    <t>5dff77c759400025ea5150cf</t>
  </si>
  <si>
    <t>9d5db402-ef86-4906-947f-e1a90a7994f1</t>
  </si>
  <si>
    <t>Remington RAHG 2 inch rail</t>
  </si>
  <si>
    <t>RAHG 2"</t>
  </si>
  <si>
    <t>https://tarkov-market.com/item/remington_rahg_2_inch_guide</t>
  </si>
  <si>
    <t>https://escapefromtarkov.fandom.com/wiki/Remington_RAHG_2_inch_rail</t>
  </si>
  <si>
    <t>5c0102aa0db834001b734ba1</t>
  </si>
  <si>
    <t>f7622ef7-8ffd-4a5b-acbb-32b8bed12ebe</t>
  </si>
  <si>
    <t>Pro700 mount</t>
  </si>
  <si>
    <t>https://tarkov-market.com/item/magpul_inline_mount_for_pro_700_chassis</t>
  </si>
  <si>
    <t>https://escapefromtarkov.fandom.com/wiki/Remington_M700_Magpul_Pro_700_chassis_inline_mount</t>
  </si>
  <si>
    <t>5cdeaca5d7f00c00b61c4b70</t>
  </si>
  <si>
    <t>2936abfc-a2e3-4ee3-9207-b10c3289ff65</t>
  </si>
  <si>
    <t>Remington M700 extended multi-slot Weaver rail base</t>
  </si>
  <si>
    <t>M700 Multi-slot</t>
  </si>
  <si>
    <t>https://tarkov-market.com/item/weaver_extended_multi-slot_base_for_remington_model_700</t>
  </si>
  <si>
    <t>https://escapefromtarkov.fandom.com/wiki/Remington_M700_extended_multi-slot_Weaver_rail_base</t>
  </si>
  <si>
    <t>5bfebc530db834001d23eb65</t>
  </si>
  <si>
    <t>3889bcc5-a694-4708-81bf-cbcd40031b19</t>
  </si>
  <si>
    <t>Strike Industries KeyMod 4 inch rail</t>
  </si>
  <si>
    <t>SI 4"</t>
  </si>
  <si>
    <t>https://tarkov-market.com/item/strike_industries_keymod_4_inch_guide</t>
  </si>
  <si>
    <t>https://escapefromtarkov.fandom.com/wiki/Strike_Industries_KeyMod_4_inch_rail</t>
  </si>
  <si>
    <t>5a9d6d00a2750c5c985b5305</t>
  </si>
  <si>
    <t>6e42fb5f-f783-45fc-899d-8b982b625651</t>
  </si>
  <si>
    <t>FN P90 upper receiver top rail</t>
  </si>
  <si>
    <t>P90 top</t>
  </si>
  <si>
    <t>https://tarkov-market.com/item/fn_top_rail_for_regular_p90_upper_receiver</t>
  </si>
  <si>
    <t>https://escapefromtarkov.fandom.com/wiki/FN_P90_upper_receiver_top_rail</t>
  </si>
  <si>
    <t>5cc7015ae4a949001152b4c6</t>
  </si>
  <si>
    <t>b5d31008-8e83-4ccc-a168-8eea06fbc975</t>
  </si>
  <si>
    <t>MP9 bottom rail</t>
  </si>
  <si>
    <t>MP9 bottom</t>
  </si>
  <si>
    <t>https://tarkov-market.com/item/b&amp;t_mp9_bottom_rail</t>
  </si>
  <si>
    <t>https://escapefromtarkov.fandom.com/wiki/MP9_bottom_rail</t>
  </si>
  <si>
    <t>5de8fbf2b74cd90030650c79</t>
  </si>
  <si>
    <t>2d5456e5-f4d8-44a7-9f9f-baefe2c5dc14</t>
  </si>
  <si>
    <t>Compact Mount adapter for sights</t>
  </si>
  <si>
    <t>Compact</t>
  </si>
  <si>
    <t>https://tarkov-market.com/item/compact_mount_for_sights</t>
  </si>
  <si>
    <t>https://escapefromtarkov.fandom.com/wiki/Compact_Mount_adapter_for_sights</t>
  </si>
  <si>
    <t>5c1cdd302e221602b3137250</t>
  </si>
  <si>
    <t>f423ad5c-d1df-4b34-b640-c3890e5075d5</t>
  </si>
  <si>
    <t>VPO-215 "Gornostay" scope rail mount</t>
  </si>
  <si>
    <t>215 rail</t>
  </si>
  <si>
    <t>https://tarkov-market.com/item/scope_mount_for_vpo-215</t>
  </si>
  <si>
    <t>5de6558e9f98ac2bc65950fc</t>
  </si>
  <si>
    <t>1818fdce-56d3-42bc-a513-37521d7706e6</t>
  </si>
  <si>
    <t>PU 3.5x ring scope mount</t>
  </si>
  <si>
    <t>PU rings</t>
  </si>
  <si>
    <t>https://tarkov-market.com/item/pu_3.5x_ring_mount</t>
  </si>
  <si>
    <t>5b3f7c005acfc4704b4a1de8</t>
  </si>
  <si>
    <t>413f6dd6-b190-44a9-a4cc-ca0922243c9f</t>
  </si>
  <si>
    <t>TRAX Bridge</t>
  </si>
  <si>
    <t>https://tarkov-market.com/item/strike_industries_bridge_guide</t>
  </si>
  <si>
    <t>https://escapefromtarkov.fandom.com/wiki/Strike_Industries_TRAX_bridge_rail</t>
  </si>
  <si>
    <t>5a9d6d21a2750c00137fa649</t>
  </si>
  <si>
    <t>89c1c0d3-d896-4325-a351-327bd595debc</t>
  </si>
  <si>
    <t>KMZ 1P69 Weaver mount</t>
  </si>
  <si>
    <t>1P69 mount</t>
  </si>
  <si>
    <t>https://tarkov-market.com/item/kmz_1p69_weaver_mount</t>
  </si>
  <si>
    <t>https://escapefromtarkov.gamepedia.com/KMZ_1P69_Weaver_mount</t>
  </si>
  <si>
    <t>5d0a29fed7ad1a002769ad08</t>
  </si>
  <si>
    <t>71da6810-edac-465a-97e5-bde50d569cce</t>
  </si>
  <si>
    <t>B-8</t>
  </si>
  <si>
    <t>https://tarkov-market.com/item/b-8_mount</t>
  </si>
  <si>
    <t>576a7c512459771e796e0e17</t>
  </si>
  <si>
    <t>a9b3b136-1524-44e8-8f25-105f55d445ef</t>
  </si>
  <si>
    <t>MP9 side rail</t>
  </si>
  <si>
    <t>MP9 side</t>
  </si>
  <si>
    <t>https://tarkov-market.com/item/b&amp;t_mp9_side_rail</t>
  </si>
  <si>
    <t>https://escapefromtarkov.fandom.com/wiki/MP9_side_rail</t>
  </si>
  <si>
    <t>5de8fc0b205ddc616a6bc51b</t>
  </si>
  <si>
    <t>f9799232-1eb5-4987-a56c-e4014d9e5510</t>
  </si>
  <si>
    <t>M870 Leapers UTG PRO MTU-028SG rail</t>
  </si>
  <si>
    <t>MTU-028SG</t>
  </si>
  <si>
    <t>https://tarkov-market.com/item/mtu-028sg_rail_for_m870</t>
  </si>
  <si>
    <t>https://escapefromtarkov.fandom.com/wiki/M870_Leapers_UTG_PRO_MTU-028SG_rail</t>
  </si>
  <si>
    <t>5a7893c1c585673f2b5c374d</t>
  </si>
  <si>
    <t>44285a59-3db2-4e6d-b0d5-eab822e77921</t>
  </si>
  <si>
    <t>Mosin Rifle sawn-off sniper stock</t>
  </si>
  <si>
    <t>Mosin sawn-off sniper</t>
  </si>
  <si>
    <t>https://tarkov-market.com/item/sawn_off_mosin_rifle_sniper_stock</t>
  </si>
  <si>
    <t>5bfd36290db834001966869a</t>
  </si>
  <si>
    <t>bf071370-8db9-400a-9812-d08297fb03f8</t>
  </si>
  <si>
    <t>ORSIS T-5000M aluminium body</t>
  </si>
  <si>
    <t>T-5000M body</t>
  </si>
  <si>
    <t>https://tarkov-market.com/item/orsis_aluminium_body_for_t-5000</t>
  </si>
  <si>
    <t>5df35e59c41b2312ea3334d5</t>
  </si>
  <si>
    <t>4dfb6620-9891-4901-b67f-5d2173ad2fc2</t>
  </si>
  <si>
    <t>MP9 stock</t>
  </si>
  <si>
    <t>https://tarkov-market.com/item/regular_stock_for_b&amp;t_mp9</t>
  </si>
  <si>
    <t>https://escapefromtarkov.fandom.com/wiki/MP9_stock</t>
  </si>
  <si>
    <t>5de910da8b6c4240ba2651b5</t>
  </si>
  <si>
    <t>9c919d48-275c-4c10-a601-21c582cd1660</t>
  </si>
  <si>
    <t>M14 TROY S.A.S.S. Chassis stock</t>
  </si>
  <si>
    <t>S.A.S.S.</t>
  </si>
  <si>
    <t>https://tarkov-market.com/item/troy_s.a.s.s._chassis_stock_for_m14</t>
  </si>
  <si>
    <t>5ab372a310e891001717f0d8</t>
  </si>
  <si>
    <t>2b15ec7d-6b9e-4a1e-8907-8b32a43c518c</t>
  </si>
  <si>
    <t>SA-58 SPR stock</t>
  </si>
  <si>
    <t>SA58 SPR</t>
  </si>
  <si>
    <t>https://tarkov-market.com/item/dsa_spr_stock_for_sa-58</t>
  </si>
  <si>
    <t>https://escapefromtarkov.fandom.com/wiki/SA-58_SPR_stock</t>
  </si>
  <si>
    <t>5b7d63de5acfc400170e2f8d</t>
  </si>
  <si>
    <t>b67003af-76f9-48d4-8e77-9b6783fde098</t>
  </si>
  <si>
    <t>HK MP7A1 stock</t>
  </si>
  <si>
    <t>A1</t>
  </si>
  <si>
    <t>https://tarkov-market.com/item/regular_stock_for_hk_mp7a1</t>
  </si>
  <si>
    <t>5bcf0213d4351e0085327c17</t>
  </si>
  <si>
    <t>89add78a-6b11-45af-a97a-9c4903d3bbb1</t>
  </si>
  <si>
    <t>AKM/AK-74 Magpul Zhukov-S stock</t>
  </si>
  <si>
    <t>Zhukov-S AK</t>
  </si>
  <si>
    <t>https://tarkov-market.com/item/zhukov-s_for_ak</t>
  </si>
  <si>
    <t>https://escapefromtarkov.fandom.com/wiki/AKM/AK-74_Magpul_Zhukov-S_stock</t>
  </si>
  <si>
    <t>5b0e794b5acfc47a877359b2</t>
  </si>
  <si>
    <t>2587c4ac-4042-4e40-9a7d-d2fad0b48e1c</t>
  </si>
  <si>
    <t>LOBAEV Arms stock</t>
  </si>
  <si>
    <t>Lobaev</t>
  </si>
  <si>
    <t>https://tarkov-market.com/item/lobaev_arms_stock</t>
  </si>
  <si>
    <t>58889d0c2459775bc215d981</t>
  </si>
  <si>
    <t>b0e4e85c-43bf-43b6-8580-efa91eedd2ab</t>
  </si>
  <si>
    <t>HK MP5 A3 old model stock</t>
  </si>
  <si>
    <t>MP5A3</t>
  </si>
  <si>
    <t>https://tarkov-market.com/item/hk_a3_old_stock_model</t>
  </si>
  <si>
    <t>5926d40686f7740f152b6b7e</t>
  </si>
  <si>
    <t>8ddb9dae-c9aa-432a-bf95-c6954e8c6f96</t>
  </si>
  <si>
    <t>HK MP7A2 stock</t>
  </si>
  <si>
    <t>https://tarkov-market.com/item/regular_stock_for_hk_mp7a2</t>
  </si>
  <si>
    <t>5bd704e7209c4d00d7167c31</t>
  </si>
  <si>
    <t>06b2e9cc-1e95-4ea9-b1e1-34a056ebb84d</t>
  </si>
  <si>
    <t>Archangel M1A</t>
  </si>
  <si>
    <t>https://tarkov-market.com/item/m1a_archangel_stock</t>
  </si>
  <si>
    <t>https://escapefromtarkov.fandom.com/wiki/M1A_ProMag_Archangel_stock</t>
  </si>
  <si>
    <t>5addbf175acfc408fb13965b</t>
  </si>
  <si>
    <t>09c7e2df-5a2c-4d6a-9c7c-3358ecec135d</t>
  </si>
  <si>
    <t>Remington M700 AB Arms MOD*X GEN 3 stock</t>
  </si>
  <si>
    <t>MOD*X Gen.3</t>
  </si>
  <si>
    <t>https://tarkov-market.com/item/m700_mod_x_gen.3_stock</t>
  </si>
  <si>
    <t>https://escapefromtarkov.fandom.com/wiki/Remington_M700_AB_Arms_MOD*X_GEN_3_stock</t>
  </si>
  <si>
    <t>5cde739cd7f00c0010373bd3</t>
  </si>
  <si>
    <t>2d26fbed-5ea2-4c6f-8f75-9cc26df78973</t>
  </si>
  <si>
    <t>Mosin Rifle AIM Sports Recoil Pad</t>
  </si>
  <si>
    <t>Mosin RPad</t>
  </si>
  <si>
    <t>https://tarkov-market.com/item/recoil_pad_from_aim_sports_for_mosin_rifle</t>
  </si>
  <si>
    <t>5bbde409d4351e003562b036</t>
  </si>
  <si>
    <t>2241c639-de0f-412b-92da-2531eee6f1fb</t>
  </si>
  <si>
    <t>UBR GEN2</t>
  </si>
  <si>
    <t>https://tarkov-market.com/item/ubr_gen2_black_stock</t>
  </si>
  <si>
    <t>https://escapefromtarkov.fandom.com/wiki/Magpul_UBR_GEN2_stock</t>
  </si>
  <si>
    <t>5947e98b86f774778f1448bc</t>
  </si>
  <si>
    <t>3f787044-c969-4439-931c-f5cfe3eebf24</t>
  </si>
  <si>
    <t>AKM/AK-74 FAB Defense UAS stock</t>
  </si>
  <si>
    <t>UAS AK</t>
  </si>
  <si>
    <t>https://tarkov-market.com/item/fab_defense_uas_for_ak</t>
  </si>
  <si>
    <t>https://escapefromtarkov.fandom.com/wiki/AKM/AK-74_FAB_Defense_UAS_stock</t>
  </si>
  <si>
    <t>5b04473a5acfc40018632f70</t>
  </si>
  <si>
    <t>401c43cf-e323-440e-a398-01726cef17bc</t>
  </si>
  <si>
    <t>Archangel M700</t>
  </si>
  <si>
    <t>https://tarkov-market.com/item/promag_archangel_polymer_stock_for_m700</t>
  </si>
  <si>
    <t>https://escapefromtarkov.fandom.com/wiki/Remington_M700_ProMag_Archangel_polymer_stock</t>
  </si>
  <si>
    <t>5cf13123d7f00c1085616a50</t>
  </si>
  <si>
    <t>4bf4aea9-ff37-41c3-9d05-06dbe2b0d02c</t>
  </si>
  <si>
    <t>https://tarkov-market.com/item/apb_detachable_wire_stock</t>
  </si>
  <si>
    <t>https://escapefromtarkov.gamepedia.com/APB_detachable_wire_stock</t>
  </si>
  <si>
    <t>5a17fb9dfcdbcbcae6687291</t>
  </si>
  <si>
    <t>708b1313-1bd1-448d-835c-0869d292ee58</t>
  </si>
  <si>
    <t>SA58/FAL PRS2</t>
  </si>
  <si>
    <t>https://tarkov-market.com/item/magpul_prs_2polymer_stock_for_fal</t>
  </si>
  <si>
    <t>https://escapefromtarkov.fandom.com/wiki/SA-58/FAL_Magpul_PRS_2_polymer_stock</t>
  </si>
  <si>
    <t>5b7d63b75acfc400170e2f8a</t>
  </si>
  <si>
    <t>825e0b30-94f7-40e7-9d1d-c13a3039637d</t>
  </si>
  <si>
    <t>ORSIS T-5000M stock</t>
  </si>
  <si>
    <t>https://tarkov-market.com/item/orsis_t-5000m_stock</t>
  </si>
  <si>
    <t>5df35ddddfc58d14537c2036</t>
  </si>
  <si>
    <t>ab80a09c-3ac0-44bd-8c8a-32240a453774</t>
  </si>
  <si>
    <t>AICS M700</t>
  </si>
  <si>
    <t>https://tarkov-market.com/item/at_aics_polymer_stock_for_m700</t>
  </si>
  <si>
    <t>https://escapefromtarkov.fandom.com/wiki/Remington_M700_AT_AICS_polymer_stock</t>
  </si>
  <si>
    <t>5d25d0ac8abbc3054f3e61f7</t>
  </si>
  <si>
    <t>cc385457-508b-456f-bf00-a3b3a1a294ac</t>
  </si>
  <si>
    <t>SKS FAB Defense UAS stock</t>
  </si>
  <si>
    <t>UAS SKS</t>
  </si>
  <si>
    <t>https://tarkov-market.com/item/fab_defence_uas_stock_for_sks</t>
  </si>
  <si>
    <t>https://escapefromtarkov.fandom.com/wiki/SKS_FAB_Defense_UAS_stock</t>
  </si>
  <si>
    <t>5d0236dad7ad1a0940739d29</t>
  </si>
  <si>
    <t>a03e0ee8-0903-47e5-9545-64f655286b41</t>
  </si>
  <si>
    <t>Remington M700 Magpul Pro 700 chassis</t>
  </si>
  <si>
    <t>Pro 700</t>
  </si>
  <si>
    <t>https://tarkov-market.com/item/magpul_pro_700_chassis</t>
  </si>
  <si>
    <t>https://escapefromtarkov.fandom.com/wiki/Remington_M700_Magpul_Pro_700_chassis</t>
  </si>
  <si>
    <t>5cdeac22d7f00c000f26168f</t>
  </si>
  <si>
    <t>915cb961-8f99-44cd-876d-fad0ff1f56d9</t>
  </si>
  <si>
    <t>MP-133/153 plastic pistol grip</t>
  </si>
  <si>
    <t>133/153</t>
  </si>
  <si>
    <t>https://tarkov-market.com/item/plastic_pistol_grip_for_mp-133_153</t>
  </si>
  <si>
    <t>https://escapefromtarkov.fandom.com/wiki/MP-133/153_plastic_pistol_grip</t>
  </si>
  <si>
    <t>56083a334bdc2dc8488b4571</t>
  </si>
  <si>
    <t>900c71f7-62d9-476c-9cde-4643f48d3b57</t>
  </si>
  <si>
    <t>HK MP5 A2 stock</t>
  </si>
  <si>
    <t>MP5A2</t>
  </si>
  <si>
    <t>https://tarkov-market.com/item/hk_a2_stock</t>
  </si>
  <si>
    <t>5926d3c686f77410de68ebc8</t>
  </si>
  <si>
    <t>73ace347-f672-46b6-b947-d48435b805dc</t>
  </si>
  <si>
    <t>AR-15 HK E1 buttstock</t>
  </si>
  <si>
    <t>HK E1</t>
  </si>
  <si>
    <t>https://tarkov-market.com/item/hk_e1_stock_for_ar-15_and_compatable</t>
  </si>
  <si>
    <t>5c87a07c2e2216001219d4a2</t>
  </si>
  <si>
    <t>4daa2e55-f0d5-4242-8e13-b695a69aed21</t>
  </si>
  <si>
    <t>Archangel Mosin</t>
  </si>
  <si>
    <t>https://tarkov-market.com/item/promag_archangel_opfor_prs_mosin_rifle_stock</t>
  </si>
  <si>
    <t>5bae13bad4351e00320204af</t>
  </si>
  <si>
    <t>3cf84c24-ba14-47de-82cb-a2df0e9d5978</t>
  </si>
  <si>
    <t>Remington M700 Hogue Overmolded Ghillie stock</t>
  </si>
  <si>
    <t>Overmolded Ghillie</t>
  </si>
  <si>
    <t>https://tarkov-market.com/item/hogue_overmolded_ghillie_stock_for_remington_model_700</t>
  </si>
  <si>
    <t>https://escapefromtarkov.fandom.com/wiki/Remington_M700_Hogue_Overmolded_Ghillie_stock</t>
  </si>
  <si>
    <t>5bfeb32b0db834001a6694d9</t>
  </si>
  <si>
    <t>f38db6aa-8935-488e-abb3-01ecc954b671</t>
  </si>
  <si>
    <t>PT-3</t>
  </si>
  <si>
    <t>https://tarkov-market.com/item/zenit_pt-3_klassika_stock</t>
  </si>
  <si>
    <t>https://escapefromtarkov.fandom.com/wiki/AK_Zenit_PT-3_%22Klassika%22_stock</t>
  </si>
  <si>
    <t>59ecc3dd86f7746dc827481c</t>
  </si>
  <si>
    <t>72b6f1b5-5f22-460c-8be1-53d81f1b673d</t>
  </si>
  <si>
    <t>https://tarkov-market.com/item/polymer_stock_for_svds</t>
  </si>
  <si>
    <t>https://escapefromtarkov.fandom.com/wiki/SVDS_polymer_stock</t>
  </si>
  <si>
    <t>5c471b5d2e221602b21d4e14</t>
  </si>
  <si>
    <t>aa816c97-f79d-40e6-8ae2-0f969a441ef8</t>
  </si>
  <si>
    <t>Magpul PRS GEN3 stock (Black)</t>
  </si>
  <si>
    <t>PRS GEN3</t>
  </si>
  <si>
    <t>https://tarkov-market.com/item/magpul_prs_gen3_stock</t>
  </si>
  <si>
    <t>https://escapefromtarkov.gamepedia.com/Magpul_PRS_GEN3_stock</t>
  </si>
  <si>
    <t>5d44069ca4b9361ebd26fc37</t>
  </si>
  <si>
    <t>1c8f950c-f834-46d4-9c31-be026ce9ab2b</t>
  </si>
  <si>
    <t>PT-1</t>
  </si>
  <si>
    <t>https://tarkov-market.com/item/zenit_pt-1_klassika_stock</t>
  </si>
  <si>
    <t>https://escapefromtarkov.fandom.com/wiki/AK_Zenit_PT-1_%22Klassika%22_stock</t>
  </si>
  <si>
    <t>5b222d405acfc400153af4fe</t>
  </si>
  <si>
    <t>56ef6994-7253-4710-a2bf-dd9e04763f3c</t>
  </si>
  <si>
    <t>MPX/MCX retractable stock pipe adapter</t>
  </si>
  <si>
    <t>MPX/MCX</t>
  </si>
  <si>
    <t>https://tarkov-market.com/item/sig_retractable_stock_pipe_adapter</t>
  </si>
  <si>
    <t>58ac1bf086f77420ed183f9f</t>
  </si>
  <si>
    <t>11e5e4a2-1ff0-455d-ab8c-ce4feefe94da</t>
  </si>
  <si>
    <t>Glock FAB Defense GLR-17 stock</t>
  </si>
  <si>
    <t>GLR-17</t>
  </si>
  <si>
    <t>https://tarkov-market.com/item/fab_defence_glr-17_stock_for_glock_and_compatable</t>
  </si>
  <si>
    <t>https://escapefromtarkov.fandom.com/wiki/Glock_FAB_Defense_GLR-17_stock</t>
  </si>
  <si>
    <t>5d1c702ad7ad1a632267f429</t>
  </si>
  <si>
    <t>5b374f9f-4f9e-4e35-8336-c095bb23be3e</t>
  </si>
  <si>
    <t>AKM/AK-74 ME4 buffer tube adapter</t>
  </si>
  <si>
    <t>ME4</t>
  </si>
  <si>
    <t>https://tarkov-market.com/item/me_adapter_for_ak</t>
  </si>
  <si>
    <t>https://escapefromtarkov.fandom.com/wiki/AKM/AK-74_ME4_buffer_tube_adapter</t>
  </si>
  <si>
    <t>5649b2314bdc2d79388b4576</t>
  </si>
  <si>
    <t>d6a7b736-ddf2-4acf-9ff8-98ca8e4e5a24</t>
  </si>
  <si>
    <t>M1A SOCOM 16 stock</t>
  </si>
  <si>
    <t>https://tarkov-market.com/item/m1a_socom_16_stock</t>
  </si>
  <si>
    <t>https://escapefromtarkov.fandom.com/wiki/M1A_SOCOM_16_stock</t>
  </si>
  <si>
    <t>5aaf8e43e5b5b00015693246</t>
  </si>
  <si>
    <t>a1a60e90-e620-4e7e-8e97-42c6013dd62b</t>
  </si>
  <si>
    <t>FN P90 Damage Industries buttpad</t>
  </si>
  <si>
    <t>P90 DI</t>
  </si>
  <si>
    <t>https://tarkov-market.com/item/damage_industries_butt-pad_for_p90</t>
  </si>
  <si>
    <t>https://escapefromtarkov.fandom.com/wiki/FN_P90_Damage_Industries_buttpad</t>
  </si>
  <si>
    <t>5cc700d4e4a949000f0f0f28</t>
  </si>
  <si>
    <t>e4c1d5cb-f4cf-4680-93bf-afb22b852f98</t>
  </si>
  <si>
    <t>FAB Defense GL-SHOCK buttstock</t>
  </si>
  <si>
    <t>GL-SHOCK</t>
  </si>
  <si>
    <t>https://tarkov-market.com/item/fab_defence_gl_shock_stock</t>
  </si>
  <si>
    <t>https://escapefromtarkov.fandom.com/wiki/FAB_Defense_GL-SHOCK_buttstock</t>
  </si>
  <si>
    <t>5a9eb32da2750c00171b3f9c</t>
  </si>
  <si>
    <t>f0f4e577-0ac1-4703-a917-9baef3786d3b</t>
  </si>
  <si>
    <t>MFT BUS Stock</t>
  </si>
  <si>
    <t>BUS</t>
  </si>
  <si>
    <t>https://tarkov-market.com/item/mft_bus_stock</t>
  </si>
  <si>
    <t>https://escapefromtarkov.gamepedia.com/MFT_BUS_Stock</t>
  </si>
  <si>
    <t>5947c73886f7747701588af5</t>
  </si>
  <si>
    <t>072d8a6d-4aca-42ed-a54d-1fb40d50a0cb</t>
  </si>
  <si>
    <t>AR-15 DoubleStar ACE 0.5 inch recoil pad</t>
  </si>
  <si>
    <t>ACE pad</t>
  </si>
  <si>
    <t>https://tarkov-market.com/item/double_star_recoil_pad_0.5_for_ace_stock_series</t>
  </si>
  <si>
    <t>https://escapefromtarkov.fandom.com/wiki/AR-15_DoubleStar_ACE_0.5_inch_recoil_pad</t>
  </si>
  <si>
    <t>5d120a28d7ad1a1c8962e295</t>
  </si>
  <si>
    <t>a297fa42-eae8-4db0-b1c3-dc4ba7d85416</t>
  </si>
  <si>
    <t>M870 Magpul SGA polymer stock</t>
  </si>
  <si>
    <t>M870 SGA</t>
  </si>
  <si>
    <t>https://tarkov-market.com/item/sga_stock_for_m870</t>
  </si>
  <si>
    <t>https://escapefromtarkov.fandom.com/wiki/M870_Magpul_SGA_polymer_stock</t>
  </si>
  <si>
    <t>5a78813bc5856700186c4abe</t>
  </si>
  <si>
    <t>ec7a701b-46a2-4ff6-aa60-588291e7aa22</t>
  </si>
  <si>
    <t>Magpul CTR Carbine stock (Black)</t>
  </si>
  <si>
    <t>CTR</t>
  </si>
  <si>
    <t>https://tarkov-market.com/item/magpul_ctr_carbine_stock</t>
  </si>
  <si>
    <t>https://escapefromtarkov.gamepedia.com/Magpul_CTR_Carbine_stock</t>
  </si>
  <si>
    <t>5d135e83d7ad1a21b83f42d8</t>
  </si>
  <si>
    <t>6bb847a5-ffb2-4614-ae5b-c89006e57e5f</t>
  </si>
  <si>
    <t>M14 SAGE International M14ALCS (MOD-0) chassis</t>
  </si>
  <si>
    <t>https://tarkov-market.com/item/m14_m14alcs(mod._0)_stock</t>
  </si>
  <si>
    <t>5addc7005acfc4001669f275</t>
  </si>
  <si>
    <t>4b418a6f-e16a-434b-9bbf-2950dff188d8</t>
  </si>
  <si>
    <t>SA-58 folding stock</t>
  </si>
  <si>
    <t>SA58 folding</t>
  </si>
  <si>
    <t>https://tarkov-market.com/item/dsa_folding_stock_for_sa-58</t>
  </si>
  <si>
    <t>https://escapefromtarkov.fandom.com/wiki/SA-58_folding_stock</t>
  </si>
  <si>
    <t>5b7d63cf5acfc4001876c8df</t>
  </si>
  <si>
    <t>8538552e-42e1-4089-9cac-587eb0211243</t>
  </si>
  <si>
    <t>Viper Mod1</t>
  </si>
  <si>
    <t>https://tarkov-market.com/item/si_viper_mod.1_stock</t>
  </si>
  <si>
    <t>https://escapefromtarkov.fandom.com/wiki/Strike_Industries_Viper_Mod_1_stock</t>
  </si>
  <si>
    <t>5c793fde2e221601da358614</t>
  </si>
  <si>
    <t>b6a7c708-a7a7-44a7-bee6-478f68c81fa5</t>
  </si>
  <si>
    <t>Magpul MOE Carbine rubber buttpad</t>
  </si>
  <si>
    <t>MOE RBP</t>
  </si>
  <si>
    <t>https://tarkov-market.com/item/magpul_rubber_butt-pad_for_carbine_stock_series</t>
  </si>
  <si>
    <t>58d2912286f7744e27117493</t>
  </si>
  <si>
    <t>db3afec6-9011-4927-83d2-5d9efb2b144b</t>
  </si>
  <si>
    <t>AKS-74 metal skeletonized stock (6P21 Sb.5)</t>
  </si>
  <si>
    <t>6P21 Sb.5</t>
  </si>
  <si>
    <t>https://tarkov-market.com/item/izhmash_metal_stock_for_aks-74_(6p21_sb.5)</t>
  </si>
  <si>
    <t>https://escapefromtarkov.fandom.com/wiki/AKS-74_metal_skeletonized_stock_(6P21_Sb.5)</t>
  </si>
  <si>
    <t>5ab626e4d8ce87272e4c6e43</t>
  </si>
  <si>
    <t>1534d625-f70a-4aa4-8070-b34d396d74de</t>
  </si>
  <si>
    <t>MP-133/153 plastic stock</t>
  </si>
  <si>
    <t>133/153 plastic</t>
  </si>
  <si>
    <t>https://tarkov-market.com/item/plastic_stock_for_mp-133_153</t>
  </si>
  <si>
    <t>https://escapefromtarkov.fandom.com/wiki/MP-133/153_plastic_stock</t>
  </si>
  <si>
    <t>56083be64bdc2d20478b456f</t>
  </si>
  <si>
    <t>f854a914-6e52-458c-82fb-57c9dfca3829</t>
  </si>
  <si>
    <t>https://tarkov-market.com/item/m14_m14alcs(mod._0)_stock_(buttstock)</t>
  </si>
  <si>
    <t>https://escapefromtarkov.fandom.com/wiki/M14_SAGE_International_M14ALCS_(MOD-0)_stock</t>
  </si>
  <si>
    <t>5addc7ac5acfc400194dbd90</t>
  </si>
  <si>
    <t>22ae3cc1-f8ff-4ddf-a9a2-7ade9594c45b</t>
  </si>
  <si>
    <t>F93 PRO</t>
  </si>
  <si>
    <t>https://tarkov-market.com/item/f93_pro_stock</t>
  </si>
  <si>
    <t>5b0800175acfc400153aebd4</t>
  </si>
  <si>
    <t>17e25482-7be0-4241-aa2f-153fd39ae556</t>
  </si>
  <si>
    <t>SA-58 BRS stock</t>
  </si>
  <si>
    <t>SA58 BRS</t>
  </si>
  <si>
    <t>https://tarkov-market.com/item/dsa_brs_stock_for_sa-58</t>
  </si>
  <si>
    <t>https://escapefromtarkov.fandom.com/wiki/SA-58_BRS_stock</t>
  </si>
  <si>
    <t>5b7d64555acfc4001876c8e2</t>
  </si>
  <si>
    <t>c4d4097d-a7a0-4c98-82b9-849c008e3e05</t>
  </si>
  <si>
    <t>AKS-74/AKS-74U Zenit PT Lock</t>
  </si>
  <si>
    <t>PT 74S</t>
  </si>
  <si>
    <t>https://tarkov-market.com/item/aks-74_aks-74u_pt_lock</t>
  </si>
  <si>
    <t>https://escapefromtarkov.fandom.com/wiki/AKS-74/AKS-74U_Zenit_PT_Lock</t>
  </si>
  <si>
    <t>59ecc28286f7746d7a68aa8c</t>
  </si>
  <si>
    <t>b93b3874-6fe7-4432-86d4-f90661372eb2</t>
  </si>
  <si>
    <t>AR-15 DoubleStar ACE SOCOM Gen.4 stock</t>
  </si>
  <si>
    <t>ACE SOCOM</t>
  </si>
  <si>
    <t>https://tarkov-market.com/item/double_star_ace_socom_gen.4_stock_for_ar-15</t>
  </si>
  <si>
    <t>https://escapefromtarkov.fandom.com/wiki/AR-15_DoubleStar_ACE_SOCOM_Gen.4_stock</t>
  </si>
  <si>
    <t>5d120a10d7ad1a4e1026ba85</t>
  </si>
  <si>
    <t>54e13dc0-1abe-4ca1-8718-eb49a954b0ee</t>
  </si>
  <si>
    <t>AKMSN shoulder piece (6P4 Sb.1-19)</t>
  </si>
  <si>
    <t>6P4N Sb.1-19</t>
  </si>
  <si>
    <t>https://tarkov-market.com/item/izhmash_shoulder_piece_for_akmsn_(6p4_sb.1-19)</t>
  </si>
  <si>
    <t>https://escapefromtarkov.fandom.com/wiki/AKMSN_shoulder_piece_(6P4_Sb.1-19)</t>
  </si>
  <si>
    <t>5abcd472d8ce8700166032ae</t>
  </si>
  <si>
    <t>ecab5e5e-981e-4ec9-90ed-b9bc8120361c</t>
  </si>
  <si>
    <t>Mosin Rifle ATI Monte Carlo stock</t>
  </si>
  <si>
    <t>Mosin MonteCarlo</t>
  </si>
  <si>
    <t>https://tarkov-market.com/item/ati_monte_carlo_mosin_rifle_stock</t>
  </si>
  <si>
    <t>5bbdb870d4351e00367fb67d</t>
  </si>
  <si>
    <t>30d24812-f707-4628-9a13-a9e33d8af3ca</t>
  </si>
  <si>
    <t>AKM/AK-74 Zenit PT Lock</t>
  </si>
  <si>
    <t>PT AKM</t>
  </si>
  <si>
    <t>https://tarkov-market.com/item/akm_ak-74_pt_lock</t>
  </si>
  <si>
    <t>https://escapefromtarkov.fandom.com/wiki/AKM/AK-74_Zenit_PT_Lock</t>
  </si>
  <si>
    <t>5b222d335acfc4771e1be099</t>
  </si>
  <si>
    <t>25755013-ef7b-4db4-a4f6-f02a2db35e5c</t>
  </si>
  <si>
    <t>Remington M700 AB Arms MOD*X buffer tube side folder adapter</t>
  </si>
  <si>
    <t>AB adpt.</t>
  </si>
  <si>
    <t>https://tarkov-market.com/item/buffer_tube_side_folder_adapter_for_m700</t>
  </si>
  <si>
    <t>5cde77a9d7f00c000f261009</t>
  </si>
  <si>
    <t>fcbeed1c-2e24-4760-ba69-1438fefd126b</t>
  </si>
  <si>
    <t>PRS GEN2</t>
  </si>
  <si>
    <t>https://tarkov-market.com/item/magpul_prs_gen2_fde_stock</t>
  </si>
  <si>
    <t>5a33cae9c4a28232980eb086</t>
  </si>
  <si>
    <t>ab5e28d6-c2f7-4019-9033-4f7a6549c585</t>
  </si>
  <si>
    <t>AKM/AK-74 CAA AKTS AK buffer tube</t>
  </si>
  <si>
    <t>AKTS AK</t>
  </si>
  <si>
    <t>https://tarkov-market.com/item/caa_akts_ak-74_buffer_tube_for_ak_and_compatible</t>
  </si>
  <si>
    <t>https://escapefromtarkov.fandom.com/wiki/AKM/AK-74_CAA_AKTS_AK_buffer_tube</t>
  </si>
  <si>
    <t>5cf518cfd7f00c065b422214</t>
  </si>
  <si>
    <t>85c359fa-4c88-42fb-a416-fe15266f102c</t>
  </si>
  <si>
    <t>Vltor EMOD stock</t>
  </si>
  <si>
    <t>EMOD</t>
  </si>
  <si>
    <t>https://tarkov-market.com/item/emod_stock</t>
  </si>
  <si>
    <t>https://escapefromtarkov.fandom.com/wiki/Vltor_EMOD_stock</t>
  </si>
  <si>
    <t>5b39f8db5acfc40016387a1b</t>
  </si>
  <si>
    <t>ee201f8c-966c-4e5a-8644-752d4609ec9a</t>
  </si>
  <si>
    <t>SKS TAPCO Intrafuse stock</t>
  </si>
  <si>
    <t>TAPCO Intrafuse</t>
  </si>
  <si>
    <t>https://tarkov-market.com/item/tapco_intrafuse_stock_for_sks</t>
  </si>
  <si>
    <t>https://escapefromtarkov.fandom.com/wiki/SKS_TAPCO_Intrafuse_stock</t>
  </si>
  <si>
    <t>5afd7ded5acfc40017541f5e</t>
  </si>
  <si>
    <t>c076752d-ed97-473a-ba6e-3f51139ecfea</t>
  </si>
  <si>
    <t>AK GP-25 accessory kit recoil pad</t>
  </si>
  <si>
    <t>6G15U</t>
  </si>
  <si>
    <t>https://tarkov-market.com/item/recoil_pad_from_gp-25_for_ak_accessory_kit</t>
  </si>
  <si>
    <t>https://escapefromtarkov.fandom.com/wiki/AK_GP-25_accessory_kit_recoil_pad</t>
  </si>
  <si>
    <t>5a0c59791526d8dba737bba7</t>
  </si>
  <si>
    <t>be04ba53-4669-4dbf-a58b-6c0012f5daef</t>
  </si>
  <si>
    <t>ARE</t>
  </si>
  <si>
    <t>https://tarkov-market.com/item/si_advanced_receiver_extension_buffer_tube_(black)</t>
  </si>
  <si>
    <t>https://escapefromtarkov.fandom.com/wiki/Strike_Industries_Advanced_Receiver_Extension_buffer_tube</t>
  </si>
  <si>
    <t>5c793fb92e221644f31bfb64</t>
  </si>
  <si>
    <t>f103afb9-650f-46e8-a6dd-3ddb7f865030</t>
  </si>
  <si>
    <t>Colt A2 buffer tube</t>
  </si>
  <si>
    <t>Colt A2</t>
  </si>
  <si>
    <t>https://tarkov-market.com/item/colt_a2_buffer_tube</t>
  </si>
  <si>
    <t>https://escapefromtarkov.fandom.com/wiki/Colt_A2_buffer_tube</t>
  </si>
  <si>
    <t>5a33ca0fc4a282000d72292f</t>
  </si>
  <si>
    <t>b7f30f16-19b6-4d9c-9743-fc39a66af16a</t>
  </si>
  <si>
    <t>AK-74M CAA AKTS AK74 buffer tube</t>
  </si>
  <si>
    <t>AKTS AK74</t>
  </si>
  <si>
    <t>https://tarkov-market.com/item/caa_akts_ak-74_buffer_tube_for_ak_and_compatable_(foldable)</t>
  </si>
  <si>
    <t>https://escapefromtarkov.fandom.com/wiki/AK-74M_CAA_AKTS_AK74_buffer_tube</t>
  </si>
  <si>
    <t>5cf50fc5d7f00c056c53f83c</t>
  </si>
  <si>
    <t>386a78dd-4caa-4a54-9183-1e920b0672de</t>
  </si>
  <si>
    <t>Remington M700 Magpul Pro 700 folding stock</t>
  </si>
  <si>
    <t>https://tarkov-market.com/item/pro_700_folding_stock</t>
  </si>
  <si>
    <t>https://escapefromtarkov.fandom.com/wiki/Remington_M700_Magpul_Pro_700_folding_stock</t>
  </si>
  <si>
    <t>5cdeac42d7f00c000d36ba73</t>
  </si>
  <si>
    <t>44c1319a-42db-4e4f-9aec-8b356ce0e1a2</t>
  </si>
  <si>
    <t>FN P90 stock</t>
  </si>
  <si>
    <t>https://tarkov-market.com/item/fn_p90_stock</t>
  </si>
  <si>
    <t>https://escapefromtarkov.gamepedia.com/FN_P90_stock</t>
  </si>
  <si>
    <t>5cc700b9e4a949000f0f0f25</t>
  </si>
  <si>
    <t>b421aba9-6dea-4ad7-a981-e0678d2ff3ee</t>
  </si>
  <si>
    <t>HK MP5 End Cap stock</t>
  </si>
  <si>
    <t>EndCap</t>
  </si>
  <si>
    <t>https://tarkov-market.com/item/hk_end_cap_stock_for_mp5</t>
  </si>
  <si>
    <t>5c07c9660db834001a66b588</t>
  </si>
  <si>
    <t>ae2837ce-a8a1-43b1-8dd4-4e2742636395</t>
  </si>
  <si>
    <t>HK MP5K End Cap stock</t>
  </si>
  <si>
    <t>https://tarkov-market.com/item/hk_end_cap_stock_for_mp5_kurz</t>
  </si>
  <si>
    <t>5d2f25bc48f03502573e5d85</t>
  </si>
  <si>
    <t>257bacd3-34e8-41e9-ad36-3cefa7719115</t>
  </si>
  <si>
    <t>SA-58 buffer tube adapter</t>
  </si>
  <si>
    <t>SA58 adpt.</t>
  </si>
  <si>
    <t>https://tarkov-market.com/item/buffer_tube_adapter_for_sa-58</t>
  </si>
  <si>
    <t>https://escapefromtarkov.fandom.com/wiki/SA-58_buffer_tube_adapter</t>
  </si>
  <si>
    <t>5b099bf25acfc4001637e683</t>
  </si>
  <si>
    <t>98a05a4b-d508-40a4-ba68-52aa5fa1c15f</t>
  </si>
  <si>
    <t>AK-12 stock</t>
  </si>
  <si>
    <t>https://tarkov-market.com/item/izhmash_ak-12_regular_stock</t>
  </si>
  <si>
    <t>https://escapefromtarkov.fandom.com/wiki/AK-12_stock</t>
  </si>
  <si>
    <t>5beec8c20db834001d2c465c</t>
  </si>
  <si>
    <t>bb32d35c-b6f6-4a86-b8e5-f021645b102a</t>
  </si>
  <si>
    <t>FN P90 buttpad</t>
  </si>
  <si>
    <t>P90 butt</t>
  </si>
  <si>
    <t>https://tarkov-market.com/item/fn_butt_pad_for_p90</t>
  </si>
  <si>
    <t>5cc700cae4a949035e43ba72</t>
  </si>
  <si>
    <t>4d8772ab-cde6-42fa-910c-27f169c15b77</t>
  </si>
  <si>
    <t>FAB Defense GLR-16-S stock</t>
  </si>
  <si>
    <t>GLR-16-S</t>
  </si>
  <si>
    <t>https://tarkov-market.com/item/fab_defence_glr-16-s_stock</t>
  </si>
  <si>
    <t>https://escapefromtarkov.fandom.com/wiki/FAB_Defense_GLR-16-S_stock</t>
  </si>
  <si>
    <t>5bfe86df0db834001b734685</t>
  </si>
  <si>
    <t>96f966a0-67ee-4d31-bf54-cdf41858de73</t>
  </si>
  <si>
    <t>MOE</t>
  </si>
  <si>
    <t>https://tarkov-market.com/item/moe_carbine_stock</t>
  </si>
  <si>
    <t>https://escapefromtarkov.fandom.com/wiki/Magpul_MOE_Carbine_stock</t>
  </si>
  <si>
    <t>56eabf3bd2720b75698b4569</t>
  </si>
  <si>
    <t>7a4a3a47-df38-4fd8-9bab-f24e9d36d7d3</t>
  </si>
  <si>
    <t>AKMS shoulder piece (6P4 Sb.1-19)</t>
  </si>
  <si>
    <t>6P4 Sb.1-19</t>
  </si>
  <si>
    <t>https://tarkov-market.com/item/izhmash_shoulder_piece_for_akms_(6p4_sb.1-19)</t>
  </si>
  <si>
    <t>https://escapefromtarkov.fandom.com/wiki/AKMS_shoulder_piece_(6P4_Sb.1-19)</t>
  </si>
  <si>
    <t>59ff3b6a86f77477562ff5ed</t>
  </si>
  <si>
    <t>d9535c66-dae6-411b-b6d6-8e238b6debc8</t>
  </si>
  <si>
    <t>MPX/MCX CQB</t>
  </si>
  <si>
    <t>https://tarkov-market.com/item/maxim_defence_cqb_collapsing_telescoping_mcx_mpx_stock</t>
  </si>
  <si>
    <t>5c5db6ee2e221600113fba54</t>
  </si>
  <si>
    <t>44946d2f-5289-42ae-a32e-3bdcfae8fb2d</t>
  </si>
  <si>
    <t>M7A1PDW</t>
  </si>
  <si>
    <t>https://tarkov-market.com/item/troy_m7a1_pdw_stock</t>
  </si>
  <si>
    <t>https://escapefromtarkov.fandom.com/wiki/TROY_M7A1_PDW_stock_(Black)</t>
  </si>
  <si>
    <t>591aef7986f774139d495f03</t>
  </si>
  <si>
    <t>5aa42fd0-9d80-4a32-a160-47d5444962aa</t>
  </si>
  <si>
    <t>AK-74M/AK-100 Zenit PT Lock</t>
  </si>
  <si>
    <t>PT 74M/100</t>
  </si>
  <si>
    <t>https://tarkov-market.com/item/ak74_ak100_pt_lock</t>
  </si>
  <si>
    <t>https://escapefromtarkov.fandom.com/wiki/AK-74M/AK-100_Zenit_PT_Lock</t>
  </si>
  <si>
    <t>5ac78eaf5acfc4001926317a</t>
  </si>
  <si>
    <t>857c959d-4b83-40bd-bac3-b4500958a0ca</t>
  </si>
  <si>
    <t>MPX/MCX PMM ULSS foldable stock</t>
  </si>
  <si>
    <t>ULSS</t>
  </si>
  <si>
    <t>https://tarkov-market.com/item/pmm_ulss_foldable_mcx_mpx_stock</t>
  </si>
  <si>
    <t>5c5db6f82e2216003a0fe914</t>
  </si>
  <si>
    <t>0e901b26-45ac-4ebd-839b-363fd58c5e5b</t>
  </si>
  <si>
    <t>https://tarkov-market.com/item/early_produced_sig_collapsing_telescoping_mcx_mpx_stock</t>
  </si>
  <si>
    <t>5894a13e86f7742405482982</t>
  </si>
  <si>
    <t>dfee8520-6f06-4bc4-b530-ae301b7cbc01</t>
  </si>
  <si>
    <t>SOPMOD</t>
  </si>
  <si>
    <t>https://tarkov-market.com/item/lmt_sopmod_stock</t>
  </si>
  <si>
    <t>https://escapefromtarkov.fandom.com/wiki/LMT_SOPMOD_stock</t>
  </si>
  <si>
    <t>5ae30c9a5acfc408fb139a03</t>
  </si>
  <si>
    <t>b0f7c5a3-d5ff-4afe-8c47-5bdae0b5a76a</t>
  </si>
  <si>
    <t>VPO-101 "Vepr-Hunter" stock</t>
  </si>
  <si>
    <t>https://tarkov-market.com/item/regular_vpo-101_vepr_hunter_stock</t>
  </si>
  <si>
    <t>5c503af12e221602b177ca02</t>
  </si>
  <si>
    <t>b3955a86-c643-419f-bfb7-f9ec058e7e98</t>
  </si>
  <si>
    <t>HK Enhanced Tube buffer tube</t>
  </si>
  <si>
    <t>Enhanced Tube</t>
  </si>
  <si>
    <t>https://tarkov-market.com/item/hk_enhanced_tube_buffer_tube</t>
  </si>
  <si>
    <t>https://escapefromtarkov.fandom.com/wiki/HK_Enhanced_Tube_buffer_tube</t>
  </si>
  <si>
    <t>5bb20e58d4351e00320205d7</t>
  </si>
  <si>
    <t>c94a9081-4aba-4cae-86ef-064df4d82021</t>
  </si>
  <si>
    <t>OP-SKS wooden stock</t>
  </si>
  <si>
    <t>OP-SKS Wood</t>
  </si>
  <si>
    <t>https://tarkov-market.com/item/wooden_stock_for_molot_op-sks</t>
  </si>
  <si>
    <t>https://escapefromtarkov.fandom.com/wiki/OP-SKS_wooden_stock</t>
  </si>
  <si>
    <t>587e0531245977466077a0f7</t>
  </si>
  <si>
    <t>44081e5e-5a63-457d-b48a-284035c8aba6</t>
  </si>
  <si>
    <t>AR-15 HK Slim Line buttstock</t>
  </si>
  <si>
    <t>Slim Line</t>
  </si>
  <si>
    <t>https://tarkov-market.com/item/hk_slim_line_stock</t>
  </si>
  <si>
    <t>5bb20e70d4351e0035629f8f</t>
  </si>
  <si>
    <t>b6306427-c6dd-4386-92ad-4c99104e6a89</t>
  </si>
  <si>
    <t>https://tarkov-market.com/item/metal_izhmash_stock_for_pp-19-01</t>
  </si>
  <si>
    <t>599851db86f77467372f0a18</t>
  </si>
  <si>
    <t>327e457f-2080-4946-aedc-7f817e50329e</t>
  </si>
  <si>
    <t>TOZ-106 custom cut Mosin stock</t>
  </si>
  <si>
    <t>TOZ106 Mosin</t>
  </si>
  <si>
    <t>https://tarkov-market.com/item/custom_cut_mosin_stock_for_toz-106</t>
  </si>
  <si>
    <t>https://escapefromtarkov.fandom.com/wiki/TOZ-106_custom_cut_Mosin_stock</t>
  </si>
  <si>
    <t>5c99f3592e221644fc633070</t>
  </si>
  <si>
    <t>54a6ab27-af50-476f-a1ef-268c712d4ad5</t>
  </si>
  <si>
    <t>RPK-16 buffer tube</t>
  </si>
  <si>
    <t>RPK-16 tube</t>
  </si>
  <si>
    <t>https://tarkov-market.com/item/izhmash_rpk-16_buffer_tube</t>
  </si>
  <si>
    <t>https://escapefromtarkov.fandom.com/wiki/RPK-16_buffer_tube</t>
  </si>
  <si>
    <t>5beec8b20db834001961942a</t>
  </si>
  <si>
    <t>8c0118dc-d977-4739-8772-7e32eebe2612</t>
  </si>
  <si>
    <t>FN PS90 stock</t>
  </si>
  <si>
    <t>https://tarkov-market.com/item/fn_ps90_stock</t>
  </si>
  <si>
    <t>https://escapefromtarkov.gamepedia.com/FN_PS90_stock</t>
  </si>
  <si>
    <t>5cebec10d7f00c065703d185</t>
  </si>
  <si>
    <t>b43ef5a3-fd32-4faa-bd03-4fe6ce176dca</t>
  </si>
  <si>
    <t>Mosin Rifle sniper carbine stock</t>
  </si>
  <si>
    <t>Mosin sniper carbine</t>
  </si>
  <si>
    <t>https://tarkov-market.com/item/mosin_rifle_sniper_carbine_stock</t>
  </si>
  <si>
    <t>5bfd37c80db834001d23e842</t>
  </si>
  <si>
    <t>af015f02-bc3f-4cd7-a786-ba275b95a35b</t>
  </si>
  <si>
    <t>AR-15 ADAR 2-15 wooden stock</t>
  </si>
  <si>
    <t>https://tarkov-market.com/item/adar_2-15_wooden_stock</t>
  </si>
  <si>
    <t>5c0e2ff6d174af02a1659d4a</t>
  </si>
  <si>
    <t>66bde02f-4fd3-4149-9f33-5ac6bef68513</t>
  </si>
  <si>
    <t>High Standard M4SS Stock</t>
  </si>
  <si>
    <t>M4SS</t>
  </si>
  <si>
    <t>https://tarkov-market.com/item/high_standard_m4ss_stock</t>
  </si>
  <si>
    <t>https://escapefromtarkov.gamepedia.com/High_Standard_M4SS_Stock</t>
  </si>
  <si>
    <t>55d4ae6c4bdc2d8b2f8b456e</t>
  </si>
  <si>
    <t>9205e5b4-1967-401a-aabf-e49ab491da95</t>
  </si>
  <si>
    <t>M870 Mesa Tactical LEO stock adapter</t>
  </si>
  <si>
    <t>M870 LEO</t>
  </si>
  <si>
    <t>https://tarkov-market.com/item/leo_stock_adapter_for_m870</t>
  </si>
  <si>
    <t>https://escapefromtarkov.fandom.com/wiki/M870_Mesa_Tactical_LEO_stock_adapter</t>
  </si>
  <si>
    <t>5ae35b315acfc4001714e8b0</t>
  </si>
  <si>
    <t>0bccbee5-1776-4c8d-ae2d-a2d152ddd314</t>
  </si>
  <si>
    <t>M870 SPS polymer stock</t>
  </si>
  <si>
    <t>M870 SPS</t>
  </si>
  <si>
    <t>https://tarkov-market.com/item/remington_sps_polymer_stock_for_m870</t>
  </si>
  <si>
    <t>https://escapefromtarkov.fandom.com/wiki/M870_SPS_polymer_stock</t>
  </si>
  <si>
    <t>5a7880d0c5856700142fdd9d</t>
  </si>
  <si>
    <t>4d598eec-a469-4d65-95cf-3813b2a2ae28</t>
  </si>
  <si>
    <t>SA-58 humpback polymer stock</t>
  </si>
  <si>
    <t>SA58 Hump</t>
  </si>
  <si>
    <t>https://tarkov-market.com/item/polymer_stock_dsa_humpback_for_sa-58</t>
  </si>
  <si>
    <t>https://escapefromtarkov.fandom.com/wiki/SA-58_humpback_polymer_stock</t>
  </si>
  <si>
    <t>5b7d645e5acfc400170e2f90</t>
  </si>
  <si>
    <t>f4aba36d-70e9-4cf0-8efa-410b81d181f5</t>
  </si>
  <si>
    <t>M870 Shockwave Raptor grip</t>
  </si>
  <si>
    <t>870 Raptor</t>
  </si>
  <si>
    <t>https://tarkov-market.com/item/raptor_grip_for_m870</t>
  </si>
  <si>
    <t>https://escapefromtarkov.fandom.com/wiki/M870_Shockwave_Raptor_grip</t>
  </si>
  <si>
    <t>5a788169c5856700142fdd9e</t>
  </si>
  <si>
    <t>c7f34c2a-07d6-4ec8-9af5-4c852bee59a7</t>
  </si>
  <si>
    <t>AKM wooden stock (6P1 Sb.5)</t>
  </si>
  <si>
    <t>6P1 Sb.5</t>
  </si>
  <si>
    <t>https://tarkov-market.com/item/izhmash_wooden_akm_stock_(6p1_sb.5)</t>
  </si>
  <si>
    <t>https://escapefromtarkov.fandom.com/wiki/AKM_wooden_stock_(6P1_Sb.5)</t>
  </si>
  <si>
    <t>59d6514b86f774171a068a08</t>
  </si>
  <si>
    <t>77874dcb-d8a4-4782-9cf9-a008638b1ef5</t>
  </si>
  <si>
    <t>Mosin Rifle carbine stock</t>
  </si>
  <si>
    <t>Mosin carbine</t>
  </si>
  <si>
    <t>https://tarkov-market.com/item/mosin_carbine_stock</t>
  </si>
  <si>
    <t>5bfd384c0db834001a6691d3</t>
  </si>
  <si>
    <t>1fd9856f-d819-49ae-a45f-7d87919a8eaf</t>
  </si>
  <si>
    <t>MP-133/153 wooden stock</t>
  </si>
  <si>
    <t>133/153 wood</t>
  </si>
  <si>
    <t>https://tarkov-market.com/item/wooden_stock_for_mp-133_153</t>
  </si>
  <si>
    <t>https://escapefromtarkov.fandom.com/wiki/MP-133/153_wooden_stock</t>
  </si>
  <si>
    <t>56083cba4bdc2de22e8b456f</t>
  </si>
  <si>
    <t>b294d52b-be8b-453f-95e2-6cb3b41023bc</t>
  </si>
  <si>
    <t>VPO-209 wooden stock</t>
  </si>
  <si>
    <t>https://tarkov-market.com/item/molot_wooden_vpo-209_stock</t>
  </si>
  <si>
    <t>https://escapefromtarkov.fandom.com/wiki/VPO-209_wooden_stock</t>
  </si>
  <si>
    <t>59e89d0986f77427600d226e</t>
  </si>
  <si>
    <t>04eb2694-2924-439f-b0e6-245076721473</t>
  </si>
  <si>
    <t>AK-74 polymer stock (6P20 Sb.7)</t>
  </si>
  <si>
    <t>6P20 Sb.7</t>
  </si>
  <si>
    <t>https://tarkov-market.com/item/izhmash_polymer_ak-74_stock_(6p20_sb.7)</t>
  </si>
  <si>
    <t>https://escapefromtarkov.fandom.com/wiki/AK-74_polymer_stock_(6P20_Sb.7)</t>
  </si>
  <si>
    <t>5649b0fc4bdc2d17108b4588</t>
  </si>
  <si>
    <t>11b5068f-de30-4b4e-86fe-eaba043b82f6</t>
  </si>
  <si>
    <t>Mosin Rifle standard stock</t>
  </si>
  <si>
    <t>Mosin stock</t>
  </si>
  <si>
    <t>https://tarkov-market.com/item/regular_mosin_rifle_stock</t>
  </si>
  <si>
    <t>5ae096d95acfc400185c2c81</t>
  </si>
  <si>
    <t>58bb44e8-2980-4fd2-8933-905ca87a5008</t>
  </si>
  <si>
    <t>Baskak</t>
  </si>
  <si>
    <t>https://tarkov-market.com/item/armacon_baskak_stock</t>
  </si>
  <si>
    <t>https://escapefromtarkov.gamepedia.com/Armacon_Baskak_stock</t>
  </si>
  <si>
    <t>57ade1442459771557167e15</t>
  </si>
  <si>
    <t>179baa41-d809-4ca5-802a-4b6dab7245a4</t>
  </si>
  <si>
    <t>VPO-136 "Vepr-KM" wooden stock</t>
  </si>
  <si>
    <t>https://tarkov-market.com/item/molot_wooden_vpo-136_stock</t>
  </si>
  <si>
    <t>59e6227d86f77440d64f5dc2</t>
  </si>
  <si>
    <t>d1ac9234-1397-4e1a-ae30-c5cb279bc6c2</t>
  </si>
  <si>
    <t>SKS TOZ wooden stock (56-A-231 Sb.5)</t>
  </si>
  <si>
    <t>56-A-231 Sb.5</t>
  </si>
  <si>
    <t>https://tarkov-market.com/item/wooden_stock_56-a-231_sb.5</t>
  </si>
  <si>
    <t>https://escapefromtarkov.fandom.com/wiki/SKS_TOZ_wooden_stock_(56-A-231_Sb.5)</t>
  </si>
  <si>
    <t>574dad8024597745964bf05c</t>
  </si>
  <si>
    <t>f44d682e-04bd-4c16-b114-97fa01c2fb40</t>
  </si>
  <si>
    <t>VSS wooden stock</t>
  </si>
  <si>
    <t>VSS Wood</t>
  </si>
  <si>
    <t>https://tarkov-market.com/item/tsniitochmash_vss_vintorez_stock</t>
  </si>
  <si>
    <t>578395e82459774a0e553c7b</t>
  </si>
  <si>
    <t>c1e78af2-be7c-4802-ba08-821de4299b64</t>
  </si>
  <si>
    <t>AS VAL skeleton stock</t>
  </si>
  <si>
    <t>https://tarkov-market.com/item/tsniitochmash_as_val_stock</t>
  </si>
  <si>
    <t>https://escapefromtarkov.fandom.com/wiki/AS_VAL_skeleton_stock</t>
  </si>
  <si>
    <t>57c450252459772d28133253</t>
  </si>
  <si>
    <t>379e587d-f3b6-4fff-bf88-88a979c7598c</t>
  </si>
  <si>
    <t>Mk47</t>
  </si>
  <si>
    <t>https://tarkov-market.com/item/cmmg_mk47_mutant_7.62x39_assault_rifle</t>
  </si>
  <si>
    <t>https://escapefromtarkov.fandom.com/wiki/CMMG_Mk47_Mutant_7.62x39_assault_rifle</t>
  </si>
  <si>
    <t>606587252535c57a13424cfd</t>
  </si>
  <si>
    <t>81b0ea23-c3cb-498d-b3b8-6cd7c916befa</t>
  </si>
  <si>
    <t>MP-155</t>
  </si>
  <si>
    <t>https://tarkov-market.com/item/mp-155_12ga_semi-automatic_shotgun</t>
  </si>
  <si>
    <t>606dae0ab0e443224b421bb7</t>
  </si>
  <si>
    <t>e1047340-608c-432c-907b-1fbeeb060c56</t>
  </si>
  <si>
    <t>Evasion armband</t>
  </si>
  <si>
    <t>Evasion</t>
  </si>
  <si>
    <t>https://tarkov-market.com/item/evasion_armband</t>
  </si>
  <si>
    <t>https://escapefromtarkov.fandom.com/wiki/Evasion_armband</t>
  </si>
  <si>
    <t>60b0f988c4449e4cb624c1da</t>
  </si>
  <si>
    <t>b4cb1d05-c9ac-420a-9ae2-ad177363eb21</t>
  </si>
  <si>
    <t>NFM THOR Concealable Reinforced Vest body armor</t>
  </si>
  <si>
    <t>THOR CRV</t>
  </si>
  <si>
    <t>https://tarkov-market.com/item/nfm_thor_concealable_vest_body_armor</t>
  </si>
  <si>
    <t>609e8540d5c319764c2bc2e9</t>
  </si>
  <si>
    <t>fc39cb62-98cb-41aa-b6d1-c43c7eb77e07</t>
  </si>
  <si>
    <t>NFM THOR Integrated Carrier body armor</t>
  </si>
  <si>
    <t>THOR IC</t>
  </si>
  <si>
    <t>https://tarkov-market.com/item/nfm_thor_integrated_carrier_body_armor</t>
  </si>
  <si>
    <t>https://escapefromtarkov.fandom.com/wiki/NFM_THOR_Integrated_Carrier_body_armor</t>
  </si>
  <si>
    <t>60a283193cb70855c43a381d</t>
  </si>
  <si>
    <t>0650e767-e894-49f7-bb56-8553b1741a80</t>
  </si>
  <si>
    <t>Tagilla's welding mask "Gorilla"</t>
  </si>
  <si>
    <t>"Gorilla"</t>
  </si>
  <si>
    <t>https://tarkov-market.com/item/tagilla's_welding_mask_gorilla</t>
  </si>
  <si>
    <t>https://escapefromtarkov.fandom.com/wiki/Tagilla%27s_welding_mask_%22Gorilla%22</t>
  </si>
  <si>
    <t>60a7ad3a0c5cb24b0134664a</t>
  </si>
  <si>
    <t>1df08dc5-c104-4988-964e-dbf68154d96c</t>
  </si>
  <si>
    <t>Tagilla's welding mask "UBEY"</t>
  </si>
  <si>
    <t>"UBEY"</t>
  </si>
  <si>
    <t>https://tarkov-market.com/item/tagilla's_welding_mask_ubey</t>
  </si>
  <si>
    <t>https://escapefromtarkov.fandom.com/wiki/Tagilla%27s_welding_mask_%22UBEY%22</t>
  </si>
  <si>
    <t>60a7ad2a2198820d95707a2e</t>
  </si>
  <si>
    <t>b9af432c-0fac-4168-b121-838aab25ef57</t>
  </si>
  <si>
    <t>https://tarkov-market.com/item/boss_cap</t>
  </si>
  <si>
    <t>https://escapefromtarkov.fandom.com/wiki/BOSS_cap</t>
  </si>
  <si>
    <t>60a7acf20c5cb24b01346648</t>
  </si>
  <si>
    <t>0cd4a085-5f6f-410b-8c74-4c4f6340a532</t>
  </si>
  <si>
    <t>Bomber</t>
  </si>
  <si>
    <t>https://tarkov-market.com/item/bomber_beanie</t>
  </si>
  <si>
    <t>60bf74184a63fc79b60c57f6</t>
  </si>
  <si>
    <t>dea94328-51c4-4da3-aad8-642377b10be9</t>
  </si>
  <si>
    <t>Chimera</t>
  </si>
  <si>
    <t>https://tarkov-market.com/item/stich_profi_chimera_boonie_hat</t>
  </si>
  <si>
    <t>https://escapefromtarkov.fandom.com/wiki/Stich_Profi_Chimera_boonie_hat</t>
  </si>
  <si>
    <t>60b52e5bc7d8103275739d67</t>
  </si>
  <si>
    <t>0186623f-8677-4b74-a0ee-ee741cd37ac2</t>
  </si>
  <si>
    <t>RatCola</t>
  </si>
  <si>
    <t>https://tarkov-market.com/item/can_of_ratcola</t>
  </si>
  <si>
    <t>60b0f93284c20f0feb453da7</t>
  </si>
  <si>
    <t>827d9d78-dc06-4236-8563-4b848b7085fa</t>
  </si>
  <si>
    <t>Superfors DB 2020 Dead Blow Hammer</t>
  </si>
  <si>
    <t>Dead Blow</t>
  </si>
  <si>
    <t>https://tarkov-market.com/item/superfors_db_2020_dead_blow_hammer</t>
  </si>
  <si>
    <t>https://escapefromtarkov.fandom.com/wiki/Superfors_DB_2020_Dead_Blow_Hammer</t>
  </si>
  <si>
    <t>6087e570b998180e9f76dc24</t>
  </si>
  <si>
    <t>90320d3c-5db0-45a2-84c4-0e5208566edc</t>
  </si>
  <si>
    <t>Loot Lord</t>
  </si>
  <si>
    <t>https://tarkov-market.com/item/loot_lord_plushie</t>
  </si>
  <si>
    <t>https://escapefromtarkov.fandom.com/wiki/Loot_Lord_plushie</t>
  </si>
  <si>
    <t>60b0f7057897d47c5b04ab94</t>
  </si>
  <si>
    <t>cd0e9c14-cb28-4d53-a95c-39d9477bf52e</t>
  </si>
  <si>
    <t>https://tarkov-market.com/item/cmmg_mk47_mutant_7.62x39_assault_rifle_not_func</t>
  </si>
  <si>
    <t>05b9e784-b417-4348-8102-2f5d73e861c7</t>
  </si>
  <si>
    <t>https://tarkov-market.com/item/mp-155_12ga_semi-automatic_shotgun_not_func</t>
  </si>
  <si>
    <t>89cbd343-d839-4abb-b314-8964c1e84b42</t>
  </si>
  <si>
    <t>Faceless mask</t>
  </si>
  <si>
    <t>Faceless</t>
  </si>
  <si>
    <t>https://tarkov-market.com/item/faceless_mask</t>
  </si>
  <si>
    <t>https://escapefromtarkov.fandom.com/wiki/Faceless_mask</t>
  </si>
  <si>
    <t>6176a48d732a664031271438</t>
  </si>
  <si>
    <t>ddbe72f1-8548-46d2-a743-be0953d99a68</t>
  </si>
  <si>
    <t>Ghoul mask</t>
  </si>
  <si>
    <t>Ghoul</t>
  </si>
  <si>
    <t>https://tarkov-market.com/item/ghoul_mask</t>
  </si>
  <si>
    <t>https://escapefromtarkov.fandom.com/wiki/Ghoul_mask</t>
  </si>
  <si>
    <t>6176a40f0b8c0312ac75a3d3</t>
  </si>
  <si>
    <t>09de1923-751a-47ae-bd7c-031709cd976f</t>
  </si>
  <si>
    <t>MedTools</t>
  </si>
  <si>
    <t>https://tarkov-market.com/item/medical_tools</t>
  </si>
  <si>
    <t>https://escapefromtarkov.fandom.com/wiki/Medical_tools</t>
  </si>
  <si>
    <t>619cc01e0a7c3a1a2731940c</t>
  </si>
  <si>
    <t>187a8562-8c57-4b7e-a458-19f07f97ab01</t>
  </si>
  <si>
    <t>MTube</t>
  </si>
  <si>
    <t>https://tarkov-market.com/item/military_corrugated_tube</t>
  </si>
  <si>
    <t>https://escapefromtarkov.fandom.com/wiki/Military_corrugated_tube</t>
  </si>
  <si>
    <t>619cbf476b8a1b37a54eebf8</t>
  </si>
  <si>
    <t>8caa5b62-1209-49b2-b8bd-18a111a3523e</t>
  </si>
  <si>
    <t>PGW</t>
  </si>
  <si>
    <t>https://tarkov-market.com/item/pipe_grip_wrench</t>
  </si>
  <si>
    <t>https://escapefromtarkov.fandom.com/wiki/Pipe_grip_wrench</t>
  </si>
  <si>
    <t>619cbfccbedcde2f5b3f7bdd</t>
  </si>
  <si>
    <t>806c1183-d452-4b8d-8738-db46fee2e809</t>
  </si>
  <si>
    <t>Bulbex</t>
  </si>
  <si>
    <t>https://tarkov-market.com/item/bulbex_cable_cutter</t>
  </si>
  <si>
    <t>https://escapefromtarkov.fandom.com/wiki/Bulbex_cable_cutter</t>
  </si>
  <si>
    <t>619cbfeb6b8a1b37a54eebfa</t>
  </si>
  <si>
    <t>20f71b1b-eb38-474c-8d04-e62768fbe7a9</t>
  </si>
  <si>
    <t>FN SCAR-L 5.56x45 assault rifle</t>
  </si>
  <si>
    <t>Mk 16</t>
  </si>
  <si>
    <t>https://tarkov-market.com/item/fn_scar-l_5.56x45_assault_rifle</t>
  </si>
  <si>
    <t>https://escapefromtarkov.fandom.com/wiki/FN_SCAR-L_5.56x45_assault_rifle_(FDE)</t>
  </si>
  <si>
    <t>6184055050224f204c1da540</t>
  </si>
  <si>
    <t>4a0a352b-13bb-4778-9f18-9211d13cf218</t>
  </si>
  <si>
    <t>HK G28 7.62x51 marksman rifle</t>
  </si>
  <si>
    <t>G28</t>
  </si>
  <si>
    <t>https://tarkov-market.com/item/hk_g28_7.62x51_marksman_rifle</t>
  </si>
  <si>
    <t>https://escapefromtarkov.fandom.com/wiki/HK_G28_7.62x51_marksman_rifle</t>
  </si>
  <si>
    <t>6176aca650224f204c1da3fb</t>
  </si>
  <si>
    <t>b1afffc1-2a5f-4710-aadb-e645586cc4bd</t>
  </si>
  <si>
    <t>FN SCAR-L 5.56x45 assault rifle (FDE)</t>
  </si>
  <si>
    <t>https://tarkov-market.com/item/fn_scar-l_5.56x45_assault_rifle_(fde)</t>
  </si>
  <si>
    <t>618428466ef05c2ce828f218</t>
  </si>
  <si>
    <t>bb78770c-131c-4a0b-bb43-0c31472ec79b</t>
  </si>
  <si>
    <t>FN SCAR-H 7.62x51 assault rifle</t>
  </si>
  <si>
    <t>Mk 17</t>
  </si>
  <si>
    <t>https://tarkov-market.com/item/fn_scar-h_7.62x51_assault_rifle</t>
  </si>
  <si>
    <t>https://escapefromtarkov.fandom.com/wiki/FN_SCAR-H_7.62x51_assault_rifle</t>
  </si>
  <si>
    <t>6183afd850224f204c1da514</t>
  </si>
  <si>
    <t>3029a2eb-da2d-4f3b-a887-513e7414874f</t>
  </si>
  <si>
    <t>FN SCAR-H 7.62x51 assault rifle (FDE)</t>
  </si>
  <si>
    <t>https://tarkov-market.com/item/fn_scar-h_7.62x51_assault_rifle_(fde)</t>
  </si>
  <si>
    <t>6165ac306ef05c2ce828ef74</t>
  </si>
  <si>
    <t>b7ec8562-c018-43c2-8753-885f55f703bf</t>
  </si>
  <si>
    <t>USP .45</t>
  </si>
  <si>
    <t>https://tarkov-market.com/item/hk_usp_.45_acp_pistol</t>
  </si>
  <si>
    <t>6193a720f8ee7e52e42109ed</t>
  </si>
  <si>
    <t>c129305b-f5b7-4118-a2ba-dd974383eee3</t>
  </si>
  <si>
    <t>MP-43-1C</t>
  </si>
  <si>
    <t>https://tarkov-market.com/item/mp-43-1c_12ga_double-barrel_shotgun</t>
  </si>
  <si>
    <t>https://escapefromtarkov.fandom.com/wiki/MP-43-1C_12ga_double-barrel_shotgun</t>
  </si>
  <si>
    <t>5580223e4bdc2d1c128b457f</t>
  </si>
  <si>
    <t>b1ddf6e1-1dd0-41c5-950b-3fef4c7cb353</t>
  </si>
  <si>
    <t>MTs-255-12</t>
  </si>
  <si>
    <t>https://tarkov-market.com/item/mts-255-12_12ga_shotgun</t>
  </si>
  <si>
    <t>https://escapefromtarkov.fandom.com/wiki/MTs-255-12_12ga_shotgun</t>
  </si>
  <si>
    <t>60db29ce99594040e04c4a27</t>
  </si>
  <si>
    <t>fa0fda1c-1ae9-4db5-b082-e18de7bda98c</t>
  </si>
  <si>
    <t>PACA Soft Armor (Rivals Edition)</t>
  </si>
  <si>
    <t>PACA TR</t>
  </si>
  <si>
    <t>https://tarkov-market.com/item/paca_soft_armor_(rivals_edition)</t>
  </si>
  <si>
    <t>https://escapefromtarkov.fandom.com/wiki/PACA_Soft_Armor_(Rivals_Edition)</t>
  </si>
  <si>
    <t>607f20859ee58b18e41ecd90</t>
  </si>
  <si>
    <t>5666beba-4b82-4478-a243-dad9d470bbfe</t>
  </si>
  <si>
    <t>Twitch Rivals 2021 balaclava</t>
  </si>
  <si>
    <t>TR2021</t>
  </si>
  <si>
    <t>https://tarkov-market.com/item/twitch_rivals_2021_balaclava</t>
  </si>
  <si>
    <t>https://escapefromtarkov.fandom.com/wiki/Twitch_Rivals_2021_balaclava</t>
  </si>
  <si>
    <t>607f201b3c672b3b3a24a800</t>
  </si>
  <si>
    <t>496bb64c-8101-479c-aacb-7ce324881062</t>
  </si>
  <si>
    <t>Injector case</t>
  </si>
  <si>
    <t>https://tarkov-market.com/item/injector_case</t>
  </si>
  <si>
    <t>https://escapefromtarkov.fandom.com/wiki/Injector_case</t>
  </si>
  <si>
    <t>619cbf7d23893217ec30b689</t>
  </si>
  <si>
    <t>743ba1ab-ca63-4eaa-942f-bc08dc1b69ae</t>
  </si>
  <si>
    <t>Keycard holder case</t>
  </si>
  <si>
    <t>Keycards</t>
  </si>
  <si>
    <t>https://tarkov-market.com/item/keycard_holder_case</t>
  </si>
  <si>
    <t>https://escapefromtarkov.fandom.com/wiki/Keycard_holder_case</t>
  </si>
  <si>
    <t>619cbf9e0a7c3a1a2731940a</t>
  </si>
  <si>
    <t>d582b3df-1882-43b5-bac1-791aa50e8a90</t>
  </si>
  <si>
    <t>T20</t>
  </si>
  <si>
    <t>https://tarkov-market.com/item/gruppa_99_t20_backpack</t>
  </si>
  <si>
    <t>https://escapefromtarkov.fandom.com/wiki/Gruppa_99_T20_backpack</t>
  </si>
  <si>
    <t>618bb76513f5097c8d5aa2d5</t>
  </si>
  <si>
    <t>a0f1f737-d27d-43df-a8d3-8518e46deba0</t>
  </si>
  <si>
    <t>Gruppa 99 T20 backpack (Multicam)</t>
  </si>
  <si>
    <t>https://tarkov-market.com/item/gruppa_99_t20_backpack_(multicam)</t>
  </si>
  <si>
    <t>619cf0335771dd3c390269ae</t>
  </si>
  <si>
    <t>14530bd4-bb07-444e-aa5f-1f4e30b84dc8</t>
  </si>
  <si>
    <t>LBT-1476A</t>
  </si>
  <si>
    <t>https://tarkov-market.com/item/lbt-1476a_3day_pack_(woodland)</t>
  </si>
  <si>
    <t>https://escapefromtarkov.fandom.com/wiki/LBT-1476A_3Day_Pack_(Woodland)</t>
  </si>
  <si>
    <t>618cfae774bb2d036a049e7c</t>
  </si>
  <si>
    <t>98f7bb5d-d7f4-40e4-b314-50a2ee3c6673</t>
  </si>
  <si>
    <t>Waffle</t>
  </si>
  <si>
    <t>https://tarkov-market.com/item/ak_hexagon_wafflemaker_5.45x39_sound_suppressor</t>
  </si>
  <si>
    <t>https://escapefromtarkov.fandom.com/wiki/AK_Hexagon_%22Wafflemaker%22_5.45x39_sound_suppressor</t>
  </si>
  <si>
    <t>615d8f8567085e45ef1409ca</t>
  </si>
  <si>
    <t>506b65f7-bb01-45f2-9d8a-1451c12c6731</t>
  </si>
  <si>
    <t>G28 QD</t>
  </si>
  <si>
    <t>https://tarkov-market.com/item/hk_g28_b&amp;t_qd_7.62x51_sound_suppressor</t>
  </si>
  <si>
    <t>https://escapefromtarkov.fandom.com/wiki/HK_G28_B%26T_QD_7.62x51_sound_suppressor</t>
  </si>
  <si>
    <t>6171367e1cb55961fa0fdb36</t>
  </si>
  <si>
    <t>17056379-1ebc-41ef-9f8e-f2db1cffef9d</t>
  </si>
  <si>
    <t>HK UMP B&amp;T OEM .45 ACP sound suppressor</t>
  </si>
  <si>
    <t>UMP OEM</t>
  </si>
  <si>
    <t>https://tarkov-market.com/item/hk_ump_b&amp;t_oem_.45_acp_sound_suppressor</t>
  </si>
  <si>
    <t>https://escapefromtarkov.fandom.com/wiki/HK_UMP_B%26T_OEM_.45_ACP_sound_suppressor</t>
  </si>
  <si>
    <t>6130c4d51cb55961fa0fd49f</t>
  </si>
  <si>
    <t>a6814789-7065-4269-b541-d3e228606848</t>
  </si>
  <si>
    <t>UTG</t>
  </si>
  <si>
    <t>https://tarkov-market.com/item/leapers_utg_reflex_sight</t>
  </si>
  <si>
    <t>https://escapefromtarkov.fandom.com/wiki/Leapers_UTG_reflex_sight</t>
  </si>
  <si>
    <t>6165ac8c290d254f5e6b2f6c</t>
  </si>
  <si>
    <t>47cf86da-2f50-4e6a-9b51-ed4b1c05cd92</t>
  </si>
  <si>
    <t>NPZ PK1 "Obzor" reflex sight</t>
  </si>
  <si>
    <t>"Obzor"</t>
  </si>
  <si>
    <t>https://tarkov-market.com/item/npz_pk1_obzor_reflex_sight</t>
  </si>
  <si>
    <t>https://escapefromtarkov.fandom.com/wiki/NPZ_PK1_%22Obzor%22_reflex_sight</t>
  </si>
  <si>
    <t>618a5d5852ecee1505530b2a</t>
  </si>
  <si>
    <t>ca6b1dff-bfdf-44ec-a39b-1b308323761e</t>
  </si>
  <si>
    <t>Aimpoint PRO reflex sight</t>
  </si>
  <si>
    <t>PRO</t>
  </si>
  <si>
    <t>https://tarkov-market.com/item/aimpoint_pro_reflex_sight</t>
  </si>
  <si>
    <t>https://escapefromtarkov.fandom.com/wiki/Aimpoint_PRO_reflex_sight</t>
  </si>
  <si>
    <t>61659f79d92c473c770213ee</t>
  </si>
  <si>
    <t>bff71d52-cbe8-420d-9047-4de41caacc0d</t>
  </si>
  <si>
    <t>PK-AA</t>
  </si>
  <si>
    <t>https://tarkov-market.com/item/belomo_pk-aa_reflex_sight</t>
  </si>
  <si>
    <t>https://escapefromtarkov.fandom.com/wiki/BelOMO_PK-AA_reflex_sight</t>
  </si>
  <si>
    <t>6113d6c3290d254f5e6b27db</t>
  </si>
  <si>
    <t>294a7b3d-71d3-4a5a-ae22-2636f75e3d3e</t>
  </si>
  <si>
    <t>ACRO P-1</t>
  </si>
  <si>
    <t>https://tarkov-market.com/item/aimpoint_acro_p-1_reflex_sight</t>
  </si>
  <si>
    <t>https://escapefromtarkov.fandom.com/wiki/Aimpoint_ACRO_P-1_reflex_sight</t>
  </si>
  <si>
    <t>616442e4faa1272e43152193</t>
  </si>
  <si>
    <t>e10fcdd3-50a1-46b3-8923-76655861570b</t>
  </si>
  <si>
    <t>H-2</t>
  </si>
  <si>
    <t>https://tarkov-market.com/item/aimpoint_micro_h-2_reflex_sight</t>
  </si>
  <si>
    <t>https://escapefromtarkov.fandom.com/wiki/Aimpoint_Micro_H-2_reflex_sight</t>
  </si>
  <si>
    <t>61657230d92c473c770213d7</t>
  </si>
  <si>
    <t>0da21d34-7212-4960-a10e-f3c443bba67d</t>
  </si>
  <si>
    <t>PM II 3-12x50</t>
  </si>
  <si>
    <t>https://tarkov-market.com/item/schmidt_&amp;_bender_pm_ii_3-12x50_scope</t>
  </si>
  <si>
    <t>https://escapefromtarkov.fandom.com/wiki/Schmidt_%26_Bender_PM_II_3-12x50_scope</t>
  </si>
  <si>
    <t>61714eec290d254f5e6b2ffc</t>
  </si>
  <si>
    <t>20a605bb-8cee-4452-aa46-a926be8ab453</t>
  </si>
  <si>
    <t>PM II 1-8x24</t>
  </si>
  <si>
    <t>https://tarkov-market.com/item/schmidt_&amp;_bender_pm_ii_1-8x24_scope</t>
  </si>
  <si>
    <t>617151c1d92c473c770214ab</t>
  </si>
  <si>
    <t>022c902f-8ffe-47eb-bb33-e1c6bffde53b</t>
  </si>
  <si>
    <t>1P78-1</t>
  </si>
  <si>
    <t>https://tarkov-market.com/item/npz_1p78-1_2.8x_scope</t>
  </si>
  <si>
    <t>https://escapefromtarkov.fandom.com/wiki/NPZ_1P78-1_2.8x_scope</t>
  </si>
  <si>
    <t>618a75f0bd321d49084cd399</t>
  </si>
  <si>
    <t>df37f031-be00-438f-beb1-740dee43e02c</t>
  </si>
  <si>
    <t>Razor HD Gen.2</t>
  </si>
  <si>
    <t>https://tarkov-market.com/item/vortex_razor_hd_gen.2_1-6x24_riflescope</t>
  </si>
  <si>
    <t>618ba27d9008e4636a67f61d</t>
  </si>
  <si>
    <t>d452ff12-bf78-49b4-bc73-93f506dd947d</t>
  </si>
  <si>
    <t>Wilcox RAPTAR ES Tactical Rangefinder</t>
  </si>
  <si>
    <t>RAPTAR</t>
  </si>
  <si>
    <t>https://tarkov-market.com/item/wilcox_raptar_es_tactical_rangefinder</t>
  </si>
  <si>
    <t>https://escapefromtarkov.fandom.com/wiki/Wilcox_RAPTAR_ES_Tactical_Rangefinder</t>
  </si>
  <si>
    <t>61605d88ffa6e502ac5e7eeb</t>
  </si>
  <si>
    <t>9d125355-3266-41d8-afc4-ce5125c48af2</t>
  </si>
  <si>
    <t>Vortex Ranger 1500 rangefinder</t>
  </si>
  <si>
    <t>Special_equipment</t>
  </si>
  <si>
    <t>R1500</t>
  </si>
  <si>
    <t>https://tarkov-market.com/item/vortex_ranger_1500_rangefinder</t>
  </si>
  <si>
    <t>https://escapefromtarkov.fandom.com/wiki/Vortex_Ranger_1500_rangefinder</t>
  </si>
  <si>
    <t>61605e13ffa6e502ac5e7eef</t>
  </si>
  <si>
    <t>f35d66cf-3341-492e-8611-5e2cd84473d7</t>
  </si>
  <si>
    <t>M7290</t>
  </si>
  <si>
    <t>https://tarkov-market.com/item/model_7290_flash_bang_grenade</t>
  </si>
  <si>
    <t>https://escapefromtarkov.fandom.com/wiki/Model_7290_Flash_Bang_grenade</t>
  </si>
  <si>
    <t>619256e5f8af2c1a4e1f5d92</t>
  </si>
  <si>
    <t>741b474e-3efa-4913-9ba6-8f0e29e3d8b8</t>
  </si>
  <si>
    <t>RGN</t>
  </si>
  <si>
    <t>https://tarkov-market.com/item/rgn_hand_grenade</t>
  </si>
  <si>
    <t>https://escapefromtarkov.fandom.com/wiki/RGN_hand_grenade</t>
  </si>
  <si>
    <t>617fd91e5539a84ec44ce155</t>
  </si>
  <si>
    <t>5102d449-b972-4239-96b7-c6a6f97c6acd</t>
  </si>
  <si>
    <t>RGO</t>
  </si>
  <si>
    <t>https://tarkov-market.com/item/rgo_hand_grenade</t>
  </si>
  <si>
    <t>618a431df1eb8e24b8741deb</t>
  </si>
  <si>
    <t>2c5fd22b-a221-4385-b40f-61d8a5f19bf1</t>
  </si>
  <si>
    <t>M18</t>
  </si>
  <si>
    <t>https://tarkov-market.com/item/m18_smoke_grenade_(green)</t>
  </si>
  <si>
    <t>617aa4dd8166f034d57de9c5</t>
  </si>
  <si>
    <t>105d5035-941d-4dd2-8c1e-2a96e84bc6bf</t>
  </si>
  <si>
    <t>USEC first safe key</t>
  </si>
  <si>
    <t>USEC 1</t>
  </si>
  <si>
    <t>https://tarkov-market.com/item/usec_first_safe_key</t>
  </si>
  <si>
    <t>https://escapefromtarkov.fandom.com/wiki/USEC_first_safe_key</t>
  </si>
  <si>
    <t>61aa5b7db225ac1ead7957c1</t>
  </si>
  <si>
    <t>58682945-9f2b-40f6-ab0c-b7d29b0555e9</t>
  </si>
  <si>
    <t>USEC second safe key</t>
  </si>
  <si>
    <t>USEC 2</t>
  </si>
  <si>
    <t>https://tarkov-market.com/item/usec_second_safe_key</t>
  </si>
  <si>
    <t>https://escapefromtarkov.fandom.com/wiki/USEC_second_safe_key</t>
  </si>
  <si>
    <t>61aa5ba8018e9821b7368da9</t>
  </si>
  <si>
    <t>49267c57-decc-4e59-a4a3-b0c52a90a4e5</t>
  </si>
  <si>
    <t>Rogue USEC stash key</t>
  </si>
  <si>
    <t>Stash</t>
  </si>
  <si>
    <t>https://tarkov-market.com/item/rogue_usec_stash_key</t>
  </si>
  <si>
    <t>https://escapefromtarkov.fandom.com/wiki/Rogue_USEC_stash_key</t>
  </si>
  <si>
    <t>61a64492ba05ef10d62adcc1</t>
  </si>
  <si>
    <t>6b42a67d-2198-4a75-8b00-ac886b22cff4</t>
  </si>
  <si>
    <t>Workshop</t>
  </si>
  <si>
    <t>https://tarkov-market.com/item/rogue_usec_workshop_key</t>
  </si>
  <si>
    <t>https://escapefromtarkov.fandom.com/wiki/Rogue_USEC_workshop_key</t>
  </si>
  <si>
    <t>61aa81fcb225ac1ead7957c3</t>
  </si>
  <si>
    <t>b0612152-286c-4402-9947-1b146e3d0d64</t>
  </si>
  <si>
    <t>Police truck cabin key</t>
  </si>
  <si>
    <t>https://tarkov-market.com/item/police_truck_cabin_key</t>
  </si>
  <si>
    <t>https://escapefromtarkov.fandom.com/wiki/Police_truck_cabin_key</t>
  </si>
  <si>
    <t>61aa5aed32a4743c3453d319</t>
  </si>
  <si>
    <t>eba143a8-2a9d-49ae-a87b-1d2d7eac29e5</t>
  </si>
  <si>
    <t>Merin car trunk key</t>
  </si>
  <si>
    <t>Merin</t>
  </si>
  <si>
    <t>https://tarkov-market.com/item/merin_car_trunk_key</t>
  </si>
  <si>
    <t>https://escapefromtarkov.fandom.com/wiki/Merin_car_trunk_key</t>
  </si>
  <si>
    <t>61aa5b518f5e7a39b41416e2</t>
  </si>
  <si>
    <t>a9631fe0-b149-44b6-a094-e8a46f47f661</t>
  </si>
  <si>
    <t>Convenience store storage room</t>
  </si>
  <si>
    <t>Store</t>
  </si>
  <si>
    <t>https://tarkov-market.com/item/convenience_store_storage_room</t>
  </si>
  <si>
    <t>https://escapefromtarkov.fandom.com/wiki/Convenience_store_storage_room</t>
  </si>
  <si>
    <t>61a64428a8c6aa1b795f0ba1</t>
  </si>
  <si>
    <t>034a7e8d-cec3-4e72-af70-39cfd49cebc8</t>
  </si>
  <si>
    <t>House</t>
  </si>
  <si>
    <t>https://tarkov-market.com/item/hillside_house_key</t>
  </si>
  <si>
    <t>61a6444b8c141d68246e2d2f</t>
  </si>
  <si>
    <t>5ea71113-4840-479f-9ab9-3e2dac12b827</t>
  </si>
  <si>
    <t>LLCS</t>
  </si>
  <si>
    <t>https://tarkov-market.com/item/jack_pyke_hunting_llcs_boonie_hat</t>
  </si>
  <si>
    <t>https://escapefromtarkov.fandom.com/wiki/Jack_Pyke_Hunting_LLCS_boonie_hat</t>
  </si>
  <si>
    <t>618aef6d0a5a59657e5f55ee</t>
  </si>
  <si>
    <t>545c5b11-4075-4a5b-a2f0-8592402b1f37</t>
  </si>
  <si>
    <t>.300 Blackout M62 Tracer</t>
  </si>
  <si>
    <t>https://tarkov-market.com/item/.300_blackout_m62_tracer</t>
  </si>
  <si>
    <t>https://escapefromtarkov.fandom.com/wiki/.300_Blackout_M62_Tracer</t>
  </si>
  <si>
    <t>619636be6db0f2477964e710</t>
  </si>
  <si>
    <t>c810e283-6709-4e87-b718-3ec2bf455db2</t>
  </si>
  <si>
    <t>Whisper</t>
  </si>
  <si>
    <t>https://tarkov-market.com/item/.300_whisper</t>
  </si>
  <si>
    <t>6196365d58ef8c428c287da1</t>
  </si>
  <si>
    <t>530b7025-9350-4371-95cd-7cac66a3ee97</t>
  </si>
  <si>
    <t>9x39mm PAB-9 gs</t>
  </si>
  <si>
    <t>PAB-9</t>
  </si>
  <si>
    <t>https://tarkov-market.com/item/9x39mm_pab-9_gs</t>
  </si>
  <si>
    <t>https://escapefromtarkov.fandom.com/wiki/9x39mm_PAB-9_gs</t>
  </si>
  <si>
    <t>61962d879bb3d20b0946d385</t>
  </si>
  <si>
    <t>029d343e-931b-451d-989b-e61dceb1ae37</t>
  </si>
  <si>
    <t>V-Max</t>
  </si>
  <si>
    <t>https://tarkov-market.com/item/.300_blackout_v-max</t>
  </si>
  <si>
    <t>https://escapefromtarkov.fandom.com/wiki/.300_Blackout_V-Max</t>
  </si>
  <si>
    <t>6196364158ef8c428c287d9f</t>
  </si>
  <si>
    <t>0b221685-12b2-4107-ab1d-8bb7c6516f67</t>
  </si>
  <si>
    <t>https://tarkov-market.com/item/5.45x39mm_7n40</t>
  </si>
  <si>
    <t>https://escapefromtarkov.fandom.com/wiki/5.45x39mm_7N40</t>
  </si>
  <si>
    <t>61962b617c6c7b169525f168</t>
  </si>
  <si>
    <t>2680f106-091d-4702-aa29-e4dafc2e0ad0</t>
  </si>
  <si>
    <t>Aimpoint Micro H-2 Standard Mount</t>
  </si>
  <si>
    <t>https://tarkov-market.com/item/aimpoint_micro_h-2_standard_mount</t>
  </si>
  <si>
    <t>https://escapefromtarkov.fandom.com/wiki/Aimpoint_Micro_H-2_Standard_Mount</t>
  </si>
  <si>
    <t>616554fe50224f204c1da2aa</t>
  </si>
  <si>
    <t>9723580b-2a2c-41d6-b709-76ca8e7b37da</t>
  </si>
  <si>
    <t>MP-43-1C buttpad</t>
  </si>
  <si>
    <t>43-1C butt</t>
  </si>
  <si>
    <t>https://tarkov-market.com/item/mp-43-1c_buttpad</t>
  </si>
  <si>
    <t>https://escapefromtarkov.fandom.com/wiki/MP-43-1C_buttpad</t>
  </si>
  <si>
    <t>611a31ce5b7ffe001b4649d1</t>
  </si>
  <si>
    <t>6a228b86-69ca-4679-8455-f337c3843f40</t>
  </si>
  <si>
    <t>MP-43-1C 12ga 510mm barrel</t>
  </si>
  <si>
    <t>MP-43 510mm</t>
  </si>
  <si>
    <t>https://tarkov-market.com/item/mp-43-1c_12ga_510mm_barrel</t>
  </si>
  <si>
    <t>https://escapefromtarkov.fandom.com/wiki/MP-43_12ga_750mm_barrel</t>
  </si>
  <si>
    <t>5580169d4bdc2d9d138b4585</t>
  </si>
  <si>
    <t>447bb62e-5580-4b03-b65d-7c5876a6ce3f</t>
  </si>
  <si>
    <t>MP-43-1C 12ga 725mm barrel</t>
  </si>
  <si>
    <t>MP-43 725mm</t>
  </si>
  <si>
    <t>https://tarkov-market.com/item/mp-43-1c_12ga_725mm_barrel</t>
  </si>
  <si>
    <t>55d447bb4bdc2d892f8b456f</t>
  </si>
  <si>
    <t>2bfd2a8d-88d1-45ed-b8b3-20d19a946a9c</t>
  </si>
  <si>
    <t>MP-43 12ga 750mm barrel</t>
  </si>
  <si>
    <t>MP-43 750mm</t>
  </si>
  <si>
    <t>https://tarkov-market.com/item/mp-43_12ga_750mm_barrel</t>
  </si>
  <si>
    <t>611a30addbdd8440277441dc</t>
  </si>
  <si>
    <t>b50e823f-9b2a-4e8a-8681-556ac3144aec</t>
  </si>
  <si>
    <t>NPZ 1P78 scope eyecup</t>
  </si>
  <si>
    <t>1P78 cup</t>
  </si>
  <si>
    <t>https://tarkov-market.com/item/npz_1p78_scope_eyecup</t>
  </si>
  <si>
    <t>618a760e526131765025aae3</t>
  </si>
  <si>
    <t>b5734e68-98cb-406a-9119-59dcd0a5cd91</t>
  </si>
  <si>
    <t>NPZ 1P78-1 dovetail mount</t>
  </si>
  <si>
    <t>1P78 dove</t>
  </si>
  <si>
    <t>https://tarkov-market.com/item/npz_1p78-1_dovetail_mount</t>
  </si>
  <si>
    <t>618a75c9a3884f56c957ca1b</t>
  </si>
  <si>
    <t>ab104618-2993-470a-8370-e747048565de</t>
  </si>
  <si>
    <t>FN SCAR PWS SRX rail extension</t>
  </si>
  <si>
    <t>SRX SCAR</t>
  </si>
  <si>
    <t>https://tarkov-market.com/item/fn_scar_pws_srx_rail_extension</t>
  </si>
  <si>
    <t>61965d9058ef8c428c287e0d</t>
  </si>
  <si>
    <t>595f62a2-d259-4415-a1f9-af164e7cd6c3</t>
  </si>
  <si>
    <t>CSS AK</t>
  </si>
  <si>
    <t>https://tarkov-market.com/item/ak_css_knurled_charging_handle</t>
  </si>
  <si>
    <t>6130ca3fd92c473c77020dbd</t>
  </si>
  <si>
    <t>42350d89-0a94-43b5-90cc-36445949610a</t>
  </si>
  <si>
    <t>HK USP rail adapter</t>
  </si>
  <si>
    <t>USP rail</t>
  </si>
  <si>
    <t>https://tarkov-market.com/item/hk_usp_rail_adapter</t>
  </si>
  <si>
    <t>6196255558ef8c428c287d1c</t>
  </si>
  <si>
    <t>f2f23d32-8fc6-4d38-a8ca-903addb297c7</t>
  </si>
  <si>
    <t>USP45</t>
  </si>
  <si>
    <t>https://tarkov-market.com/item/hk_usp_.45_acp_12-round_magazine</t>
  </si>
  <si>
    <t>https://escapefromtarkov.fandom.com/wiki/HK_USP_.45_ACP_12-round_magazine</t>
  </si>
  <si>
    <t>6193d338de3cdf1d2614a6fc</t>
  </si>
  <si>
    <t>e88c5f81-6cd7-4020-b444-1f2d9bb082e8</t>
  </si>
  <si>
    <t>FN SCAR-L 5.56x45 30-round magazine (FDE)</t>
  </si>
  <si>
    <t>Mk16</t>
  </si>
  <si>
    <t>https://tarkov-market.com/item/fn_scar-l_5.56x45_30-round_magazine_(fde)</t>
  </si>
  <si>
    <t>https://escapefromtarkov.fandom.com/wiki/FN_SCAR-L_5.56x45_30-round_magazine_(FDE)</t>
  </si>
  <si>
    <t>61840d85568c120fdd2962a5</t>
  </si>
  <si>
    <t>d84872e3-7c6f-4e2d-b5df-b46000a3f53a</t>
  </si>
  <si>
    <t>FN SCAR-L 5.56x45 30-round magazine</t>
  </si>
  <si>
    <t>https://tarkov-market.com/item/fn_scar-l_5.56x45_30-round_magazine</t>
  </si>
  <si>
    <t>https://escapefromtarkov.fandom.com/wiki/FN_SCAR-L_5.56x45_30-round_magazine</t>
  </si>
  <si>
    <t>61840bedd92c473c77021635</t>
  </si>
  <si>
    <t>f55b857e-7334-4acf-b700-e9bbb685ca41</t>
  </si>
  <si>
    <t>FN SCAR-L 5.56x45 flash hider</t>
  </si>
  <si>
    <t>Mk16 556</t>
  </si>
  <si>
    <t>https://tarkov-market.com/item/fn_scar-l_5.56x45_flash_hider</t>
  </si>
  <si>
    <t>https://escapefromtarkov.fandom.com/wiki/FN_SCAR-L_5.56x45_flash_hider</t>
  </si>
  <si>
    <t>618407a850224f204c1da549</t>
  </si>
  <si>
    <t>249c894b-2cf5-4115-970b-dfec2ca6a103</t>
  </si>
  <si>
    <t>FN SCAR-L 5.56x45 18 inch barrel</t>
  </si>
  <si>
    <t>Mk16 18"</t>
  </si>
  <si>
    <t>https://tarkov-market.com/item/fn_scar-l_5.56x45_18_inch_barrel</t>
  </si>
  <si>
    <t>https://escapefromtarkov.fandom.com/wiki/FN_SCAR-L_5.56x45_18_inch_barrel</t>
  </si>
  <si>
    <t>6183fd9e8004cc50514c358f</t>
  </si>
  <si>
    <t>a3f70ba1-9e52-413f-b3b6-d9afefa4e0d4</t>
  </si>
  <si>
    <t>FN SCAR front flip-up sight</t>
  </si>
  <si>
    <t>SCAR FS</t>
  </si>
  <si>
    <t>https://tarkov-market.com/item/fn_scar_front_flip-up_sight</t>
  </si>
  <si>
    <t>https://escapefromtarkov.fandom.com/wiki/FN_SCAR_front_flip-up_sight</t>
  </si>
  <si>
    <t>61816fcad92c473c770215cc</t>
  </si>
  <si>
    <t>bf5f2d77-3360-4ebf-aadd-dcbcadbda6cb</t>
  </si>
  <si>
    <t>SCAR side</t>
  </si>
  <si>
    <t>https://tarkov-market.com/item/fn_scar_side_rail</t>
  </si>
  <si>
    <t>https://escapefromtarkov.fandom.com/wiki/FN_SCAR_side_rail</t>
  </si>
  <si>
    <t>61816dfa6ef05c2ce828f1ad</t>
  </si>
  <si>
    <t>75401e7a-6337-4ae2-b7cc-eb584502f516</t>
  </si>
  <si>
    <t>FN SCAR rear flip-up sight</t>
  </si>
  <si>
    <t>SCAR RS</t>
  </si>
  <si>
    <t>https://tarkov-market.com/item/fn_scar_rear_flip-up_sight</t>
  </si>
  <si>
    <t>https://escapefromtarkov.fandom.com/wiki/FN_SCAR_rear_flip-up_sight</t>
  </si>
  <si>
    <t>61817865d3a39d50044c13a4</t>
  </si>
  <si>
    <t>de56c447-dce3-4c16-83f8-a0796b52fb59</t>
  </si>
  <si>
    <t>FN SCAR bottom rail</t>
  </si>
  <si>
    <t>SCAR bott.</t>
  </si>
  <si>
    <t>https://tarkov-market.com/item/fn_scar_bottom_rail</t>
  </si>
  <si>
    <t>https://escapefromtarkov.fandom.com/wiki/FN_SCAR_bottom_rail</t>
  </si>
  <si>
    <t>61816df1d3a39d50044c139e</t>
  </si>
  <si>
    <t>cc595f3b-a71c-4abc-9deb-8718cda5f6a1</t>
  </si>
  <si>
    <t>FN SCAR charging handle</t>
  </si>
  <si>
    <t>SCAR CH</t>
  </si>
  <si>
    <t>https://tarkov-market.com/item/fn_scar_charging_handle</t>
  </si>
  <si>
    <t>https://escapefromtarkov.fandom.com/wiki/FN_SCAR_charging_handle</t>
  </si>
  <si>
    <t>6181688c6c780c1e710c9b04</t>
  </si>
  <si>
    <t>4a24171b-2f77-4e56-8e62-42ccfaa1341b</t>
  </si>
  <si>
    <t>FN SCAR rubber buttpad</t>
  </si>
  <si>
    <t>SCAR rbp</t>
  </si>
  <si>
    <t>https://tarkov-market.com/item/fn_scar_rubber_buttpad</t>
  </si>
  <si>
    <t>https://escapefromtarkov.fandom.com/wiki/FN_SCAR_rubber_buttpad</t>
  </si>
  <si>
    <t>618167616ef05c2ce828f1a8</t>
  </si>
  <si>
    <t>3982db2c-4a66-4a39-81ec-e913492c5d62</t>
  </si>
  <si>
    <t>Aimpoint QRP2 mount for CompM4/PRO reflex sights</t>
  </si>
  <si>
    <t>QRP2</t>
  </si>
  <si>
    <t>https://tarkov-market.com/item/aimpoint_qrp2_mount_for_compm4_pro_reflex_sights</t>
  </si>
  <si>
    <t>616584766ef05c2ce828ef57</t>
  </si>
  <si>
    <t>84ebc9a0-f34a-45bf-8626-d4e4d196b2c1</t>
  </si>
  <si>
    <t>HK MP5 B&amp;T QD Muzzle Brake</t>
  </si>
  <si>
    <t>QD MP5</t>
  </si>
  <si>
    <t>https://tarkov-market.com/item/hk_mp5_b&amp;t_qd_muzzle_brake</t>
  </si>
  <si>
    <t>615d8df08004cc50514c3236</t>
  </si>
  <si>
    <t>4b1f6ada-b841-434c-93c9-81175cb64276</t>
  </si>
  <si>
    <t>B&amp;T QD NAR mount for Aimpoint ACRO</t>
  </si>
  <si>
    <t>NAR</t>
  </si>
  <si>
    <t>https://tarkov-market.com/item/b&amp;t_qd_nar_mount_for_aimpoint_acro</t>
  </si>
  <si>
    <t>https://escapefromtarkov.fandom.com/wiki/Recknagel_Era-Tac_Sunshade_mount_for_Aimpoint_T-1</t>
  </si>
  <si>
    <t>615d8d878004cc50514c3233</t>
  </si>
  <si>
    <t>1e8ad5b1-f339-4e6a-9682-4a7261b0354e</t>
  </si>
  <si>
    <t>HK UMP .45 ACP 8 inch threaded barrel</t>
  </si>
  <si>
    <t>UMP-45 8" thr.</t>
  </si>
  <si>
    <t>https://tarkov-market.com/item/hk_ump_.45_acp_8_inch_threaded_barrel</t>
  </si>
  <si>
    <t>6130c3dffaa1272e43151c7d</t>
  </si>
  <si>
    <t>581c0747-f7d0-4355-acde-26074cfa03ab</t>
  </si>
  <si>
    <t>MT VFG</t>
  </si>
  <si>
    <t>https://tarkov-market.com/item/monstrum_tactical_vertical_fore_grip_keymod</t>
  </si>
  <si>
    <t>https://escapefromtarkov.fandom.com/wiki/Monstrum_Tactical_Vertical_Fore_Grip_KeyMod</t>
  </si>
  <si>
    <t>615d8fd3290d254f5e6b2edc</t>
  </si>
  <si>
    <t>a66b2060-373f-4f9e-9dea-2f9075ba1ea0</t>
  </si>
  <si>
    <t>Glock TangoDown AAM-01 ACRO mount base</t>
  </si>
  <si>
    <t>G TD</t>
  </si>
  <si>
    <t>https://tarkov-market.com/item/glock_tangodown_aam-01_acro_mount_base</t>
  </si>
  <si>
    <t>615d8da4d3a39d50044c10e8</t>
  </si>
  <si>
    <t>b3c9fbd6-c436-4d80-9305-1e286db6974f</t>
  </si>
  <si>
    <t>Glock 9x19 MOS slide</t>
  </si>
  <si>
    <t>G MOS</t>
  </si>
  <si>
    <t>https://tarkov-market.com/item/glock_9x19_mos_slide</t>
  </si>
  <si>
    <t>615d8dbd290d254f5e6b2ed6</t>
  </si>
  <si>
    <t>cdc3046a-c969-48e3-a04d-9a114550951b</t>
  </si>
  <si>
    <t>SVDS Lynx Arms Hinge buffer tube adapter</t>
  </si>
  <si>
    <t>SVDS adpt.</t>
  </si>
  <si>
    <t>https://tarkov-market.com/item/svds_lynx_arms_hinge_buffer_tube_adapter</t>
  </si>
  <si>
    <t>6197b229af1f5202c57a9bea</t>
  </si>
  <si>
    <t>563bacf7-cf13-4d85-b988-29db06e145c9</t>
  </si>
  <si>
    <t>HK Sturmgriff foregrip</t>
  </si>
  <si>
    <t>Sturmgriff</t>
  </si>
  <si>
    <t>https://tarkov-market.com/item/hk_sturmgriff_foregrip</t>
  </si>
  <si>
    <t>https://escapefromtarkov.fandom.com/wiki/HK_Sturmgriff_foregrip</t>
  </si>
  <si>
    <t>619386379fb0c665d5490dbe</t>
  </si>
  <si>
    <t>3a05a9b6-27eb-4523-9ba2-a9e5a391d723</t>
  </si>
  <si>
    <t>HK417 low profile gas block</t>
  </si>
  <si>
    <t>https://tarkov-market.com/item/hk417_low_profile_gas_block</t>
  </si>
  <si>
    <t>https://escapefromtarkov.fandom.com/wiki/HK417_low_profile_gas_block</t>
  </si>
  <si>
    <t>61702f1b67085e45ef140b26</t>
  </si>
  <si>
    <t>19fa3203-e76b-4a10-9254-712b8c052a18</t>
  </si>
  <si>
    <t>BLITZ 5.56x45 flash hider</t>
  </si>
  <si>
    <t>BLITZ 556</t>
  </si>
  <si>
    <t>https://tarkov-market.com/item/blitz_5.56x45_flash_hider</t>
  </si>
  <si>
    <t>https://escapefromtarkov.fandom.com/wiki/BLITZ_5.56x45_flash_hider</t>
  </si>
  <si>
    <t>615d8e2f1cb55961fa0fd9a4</t>
  </si>
  <si>
    <t>0284327f-c7a0-4683-8722-ed0f118ef7c4</t>
  </si>
  <si>
    <t>PSR 762</t>
  </si>
  <si>
    <t>https://tarkov-market.com/item/awc_psr_7.62x51_muzzle_brake</t>
  </si>
  <si>
    <t>https://escapefromtarkov.fandom.com/wiki/AWC_PSR_7.62x51_muzzle_brake</t>
  </si>
  <si>
    <t>612e0d3767085e45ef14057f</t>
  </si>
  <si>
    <t>afc25808-061d-4f3e-bcb2-5360cd38d92b</t>
  </si>
  <si>
    <t>KAC QDC 7.62x51 muzzle brake kit</t>
  </si>
  <si>
    <t>QDC 762</t>
  </si>
  <si>
    <t>https://tarkov-market.com/item/kac_qdc_7.62x51_muzzle_brake_kit</t>
  </si>
  <si>
    <t>https://escapefromtarkov.fandom.com/wiki/KAC_QDC_7.62x51_muzzle_brake_kit</t>
  </si>
  <si>
    <t>6130c43c67085e45ef1405a1</t>
  </si>
  <si>
    <t>b44308ad-87e6-4474-b3e0-60ea93c618d9</t>
  </si>
  <si>
    <t>AWC PSR 5.56x45 muzzle brake</t>
  </si>
  <si>
    <t>PSR 556</t>
  </si>
  <si>
    <t>https://tarkov-market.com/item/awc_psr_5.56x45_muzzle_brake</t>
  </si>
  <si>
    <t>https://escapefromtarkov.fandom.com/wiki/AWC_PSR_5.56x45_muzzle_brake</t>
  </si>
  <si>
    <t>612e0cfc8004cc50514c2d9e</t>
  </si>
  <si>
    <t>e44f67a5-2b2f-4818-be11-05e95871ed02</t>
  </si>
  <si>
    <t>AWC PSR .338 LM muzzle brake</t>
  </si>
  <si>
    <t>PSR 338</t>
  </si>
  <si>
    <t>https://tarkov-market.com/item/awc_psr_.338_lm_muzzle_brake</t>
  </si>
  <si>
    <t>https://escapefromtarkov.fandom.com/wiki/AWC_PSR_.338_LM_muzzle_brake</t>
  </si>
  <si>
    <t>612e0d81290d254f5e6b291a</t>
  </si>
  <si>
    <t>7fe6dbbf-06ac-4072-a929-a7ba90a1e147</t>
  </si>
  <si>
    <t>AK Hexagon "Reactor" 5.45x39 muzzle brake</t>
  </si>
  <si>
    <t>Reactor</t>
  </si>
  <si>
    <t>https://tarkov-market.com/item/ak_hexagon_reactor_5.45x39_muzzle_brake</t>
  </si>
  <si>
    <t>https://escapefromtarkov.fandom.com/wiki/AK_Hexagon_%22Reactor%22_5.45x39_muzzle_brake</t>
  </si>
  <si>
    <t>615d8f5dd92c473c770212ef</t>
  </si>
  <si>
    <t>81f09ae1-070d-4b72-90fd-97a4322e5c30</t>
  </si>
  <si>
    <t>TAA ZK-38 7.62x51 muzzle brake</t>
  </si>
  <si>
    <t>ZK-38 762</t>
  </si>
  <si>
    <t>https://tarkov-market.com/item/taa_zk-38_7.62x51_muzzle_brake</t>
  </si>
  <si>
    <t>https://escapefromtarkov.fandom.com/wiki/TAA_ZK-38_7.62x51_muzzle_brake</t>
  </si>
  <si>
    <t>612e0e3c290d254f5e6b291d</t>
  </si>
  <si>
    <t>d33f0898-c4a0-4b60-bbb7-127f4a009104</t>
  </si>
  <si>
    <t>TAA ZK-23 5.56x45 muzzle brake</t>
  </si>
  <si>
    <t>ZK-23 556</t>
  </si>
  <si>
    <t>https://tarkov-market.com/item/taa_zk-23_5.56x45_muzzle_brake</t>
  </si>
  <si>
    <t>https://escapefromtarkov.fandom.com/wiki/TAA_ZK-23_5.56x45_muzzle_brake</t>
  </si>
  <si>
    <t>612e0e55a112697a4b3a66e7</t>
  </si>
  <si>
    <t>369148b0-0e64-4e68-99c5-c909bec37359</t>
  </si>
  <si>
    <t>HK Prolonged 7.62x51 flash hider</t>
  </si>
  <si>
    <t>Prolong</t>
  </si>
  <si>
    <t>https://tarkov-market.com/item/hk_prolonged_7.62x51_flash_hider</t>
  </si>
  <si>
    <t>https://escapefromtarkov.fandom.com/wiki/HK_Prolonged_7.62x51_flash_hider</t>
  </si>
  <si>
    <t>61713308d92c473c770214a0</t>
  </si>
  <si>
    <t>df90d3c5-1aec-4e87-a6fb-a6e93556c640</t>
  </si>
  <si>
    <t>AAC SCAR-SD 51T 7.62x51 flash hider</t>
  </si>
  <si>
    <t>SCAR-SD 762</t>
  </si>
  <si>
    <t>https://tarkov-market.com/item/aac_scar-sd_51t_7.62x51_flash_hider</t>
  </si>
  <si>
    <t>https://escapefromtarkov.fandom.com/wiki/AAC_SCAR-SD_51T_7.62x51_flash_hider</t>
  </si>
  <si>
    <t>618178aa1cb55961fa0fdc80</t>
  </si>
  <si>
    <t>f3681c18-6586-4981-a32f-75f7396d19c1</t>
  </si>
  <si>
    <t>Warden 762</t>
  </si>
  <si>
    <t>https://tarkov-market.com/item/ar-10_surefire_warden_7.62x51_blast_regulator</t>
  </si>
  <si>
    <t>https://escapefromtarkov.fandom.com/wiki/AR-10_SureFire_Warden_7.62x51_blast_regulator</t>
  </si>
  <si>
    <t>615d8eb350224f204c1da1cf</t>
  </si>
  <si>
    <t>7da9a4e7-22b6-4711-b1e0-28f2aaa47ae5</t>
  </si>
  <si>
    <t>AK Kiba Arms .308 muzzle device adapter</t>
  </si>
  <si>
    <t>AK 308</t>
  </si>
  <si>
    <t>https://tarkov-market.com/item/ak_kiba_arms_.308_muzzle_device_adapter</t>
  </si>
  <si>
    <t>615d8e9867085e45ef1409c6</t>
  </si>
  <si>
    <t>a3290641-d8dc-48c0-96de-5edb976c9c80</t>
  </si>
  <si>
    <t>AWC PSR muzzle brake protector</t>
  </si>
  <si>
    <t>PSR prot</t>
  </si>
  <si>
    <t>https://tarkov-market.com/item/awc_psr_muzzle_brake_protector</t>
  </si>
  <si>
    <t>https://escapefromtarkov.fandom.com/wiki/AWC_PSR_muzzle_brake_protector</t>
  </si>
  <si>
    <t>612e0e04568c120fdd294258</t>
  </si>
  <si>
    <t>b6443298-b5f2-4f6e-ab47-3edceec0a2c5</t>
  </si>
  <si>
    <t>HK USP Tactical thread protector</t>
  </si>
  <si>
    <t>USP45T</t>
  </si>
  <si>
    <t>https://tarkov-market.com/item/hk_usp_tactical_thread_protector</t>
  </si>
  <si>
    <t>6194f1f918a3974e5e7421e4</t>
  </si>
  <si>
    <t>fc735eb7-179f-4d6e-8c5b-f4a987202c05</t>
  </si>
  <si>
    <t>MTs-255-12 12ga choke</t>
  </si>
  <si>
    <t>MTs choke</t>
  </si>
  <si>
    <t>https://tarkov-market.com/item/mts-255-12_12ga_choke</t>
  </si>
  <si>
    <t>619d36da53b4d42ee724fae4</t>
  </si>
  <si>
    <t>2cb5bbdf-1d18-4a76-ab34-b1b793c5d3f6</t>
  </si>
  <si>
    <t>HK USP Tactical front sight</t>
  </si>
  <si>
    <t>USPT FS</t>
  </si>
  <si>
    <t>https://tarkov-market.com/item/hk_usp_tactical_front_sight</t>
  </si>
  <si>
    <t>6194f3286db0f2477964e67d</t>
  </si>
  <si>
    <t>7a55d9d6-7694-4397-8a91-5e83057ce851</t>
  </si>
  <si>
    <t>HK USP Tactical rear sight</t>
  </si>
  <si>
    <t>USPT RS</t>
  </si>
  <si>
    <t>https://tarkov-market.com/item/hk_usp_tactical_rear_sight</t>
  </si>
  <si>
    <t>6194f2df645b5d229654ad77</t>
  </si>
  <si>
    <t>ed409360-2274-4b7a-adf0-4c1b924297ae</t>
  </si>
  <si>
    <t>HK USP Red Dot sight mount</t>
  </si>
  <si>
    <t>USP RD</t>
  </si>
  <si>
    <t>https://tarkov-market.com/item/hk_usp_red_dot_sight_mount</t>
  </si>
  <si>
    <t>61963a852d2c397d660036ad</t>
  </si>
  <si>
    <t>31af0c24-7681-4d09-94e3-2597724914df</t>
  </si>
  <si>
    <t>HK USP rear sight</t>
  </si>
  <si>
    <t>USP RS</t>
  </si>
  <si>
    <t>https://tarkov-market.com/item/hk_usp_rear_sight</t>
  </si>
  <si>
    <t>https://escapefromtarkov.fandom.com/wiki/HK_USP_rear_sight</t>
  </si>
  <si>
    <t>6194f2912d2c397d6600348d</t>
  </si>
  <si>
    <t>70e1d412-3dea-4bc4-a448-bb628b4bba2b</t>
  </si>
  <si>
    <t>HK USP front sight</t>
  </si>
  <si>
    <t>USP FS</t>
  </si>
  <si>
    <t>https://tarkov-market.com/item/hk_usp_front_sight</t>
  </si>
  <si>
    <t>https://escapefromtarkov.fandom.com/wiki/HK_USP_front_sight</t>
  </si>
  <si>
    <t>6194f35c18a3974e5e7421e6</t>
  </si>
  <si>
    <t>684ac433-e3a8-4fb5-888b-71a8e07784e3</t>
  </si>
  <si>
    <t>HK USP trigger</t>
  </si>
  <si>
    <t>USP trig.</t>
  </si>
  <si>
    <t>https://tarkov-market.com/item/hk_usp_trigger</t>
  </si>
  <si>
    <t>https://escapefromtarkov.fandom.com/wiki/HK_USP_trigger</t>
  </si>
  <si>
    <t>6193d3cded0429009f543e6a</t>
  </si>
  <si>
    <t>907ffcb5-7a85-4c88-9faf-21c5b9b742b3</t>
  </si>
  <si>
    <t>HK USP slide lock</t>
  </si>
  <si>
    <t>USP SLock</t>
  </si>
  <si>
    <t>https://tarkov-market.com/item/hk_usp_slide_lock</t>
  </si>
  <si>
    <t>https://escapefromtarkov.fandom.com/wiki/HK_USP_slide_lock</t>
  </si>
  <si>
    <t>6193d5d4f8ee7e52e4210a1b</t>
  </si>
  <si>
    <t>ad7edef1-2fa0-4542-b094-fd372dac8689</t>
  </si>
  <si>
    <t>HK USP hammer</t>
  </si>
  <si>
    <t>USP ham.</t>
  </si>
  <si>
    <t>https://tarkov-market.com/item/hk_usp_hammer</t>
  </si>
  <si>
    <t>https://escapefromtarkov.fandom.com/wiki/HK_USP_hammer</t>
  </si>
  <si>
    <t>6193d3be7c6c7b169525f0da</t>
  </si>
  <si>
    <t>9fa87f3f-ef96-46db-9653-90bb48ed2815</t>
  </si>
  <si>
    <t>https://tarkov-market.com/item/hk417_extended_charging_handle</t>
  </si>
  <si>
    <t>https://escapefromtarkov.fandom.com/wiki/HK417_extended_charging_handle</t>
  </si>
  <si>
    <t>61702d8a67085e45ef140b24</t>
  </si>
  <si>
    <t>73c6ed63-cb23-42f1-b309-bd770a45d447</t>
  </si>
  <si>
    <t>MTs-255-12 cylinder</t>
  </si>
  <si>
    <t>255 cyl.</t>
  </si>
  <si>
    <t>https://tarkov-market.com/item/mts-255-12_cylinder</t>
  </si>
  <si>
    <t>60dc519adf4c47305f6d410d</t>
  </si>
  <si>
    <t>6722dcf9-b307-487f-81c4-86f1a01fa595</t>
  </si>
  <si>
    <t>417 7.62</t>
  </si>
  <si>
    <t>https://tarkov-market.com/item/hk417_g28_7.62x51_10-round_magazine</t>
  </si>
  <si>
    <t>https://escapefromtarkov.fandom.com/wiki/HK417/G28_7.62x51_10-round_magazine</t>
  </si>
  <si>
    <t>617130016c780c1e710c9a24</t>
  </si>
  <si>
    <t>13135829-86c0-430a-bc4a-5755f85dfeed</t>
  </si>
  <si>
    <t>https://tarkov-market.com/item/hk417_g28_7.62x51_20-round_magazine</t>
  </si>
  <si>
    <t>https://escapefromtarkov.fandom.com/wiki/HK417/G28_7.62x51_20-round_magazine</t>
  </si>
  <si>
    <t>617131a4568c120fdd29482d</t>
  </si>
  <si>
    <t>a0b57190-4f65-4b39-aa81-250b83279dc3</t>
  </si>
  <si>
    <t>FN SCAR-H 7.62x51 20-round magazine</t>
  </si>
  <si>
    <t>Mk17</t>
  </si>
  <si>
    <t>https://tarkov-market.com/item/fn_scar-h_7.62x51_20-round_magazine</t>
  </si>
  <si>
    <t>https://escapefromtarkov.fandom.com/wiki/FN_SCAR-H_7.62x51_20-round_magazine</t>
  </si>
  <si>
    <t>618168dc8004cc50514c34fc</t>
  </si>
  <si>
    <t>f2a307a9-bd90-46d4-a57a-96d95c0c086e</t>
  </si>
  <si>
    <t>FN SCAR-H 7.62x51 20-round magazine (FDE)</t>
  </si>
  <si>
    <t>https://tarkov-market.com/item/fn_scar-h_7.62x51_20-round_magazine_(fde)</t>
  </si>
  <si>
    <t>https://escapefromtarkov.fandom.com/wiki/FN_SCAR-H_7.62x51_20-round_magazine_(FDE)</t>
  </si>
  <si>
    <t>6183d53f1cb55961fa0fdcda</t>
  </si>
  <si>
    <t>6f104a24-850a-470f-bbcf-fb2d27376bca</t>
  </si>
  <si>
    <t>HK USP Tactical .45 ACP 12-round magazine</t>
  </si>
  <si>
    <t>https://tarkov-market.com/item/hk_usp_tactical_.45_acp_12-round_magazine</t>
  </si>
  <si>
    <t>6193d3149fb0c665d5490e32</t>
  </si>
  <si>
    <t>c5942c2d-db78-440d-b1ec-5548ffe37cba</t>
  </si>
  <si>
    <t>KCI SKS</t>
  </si>
  <si>
    <t>https://tarkov-market.com/item/sks_7.62x39_kci_75-round_drum_magazine</t>
  </si>
  <si>
    <t>61695095d92c473c7702147a</t>
  </si>
  <si>
    <t>03fb2280-12c0-4f3d-ba9b-358e1f69de9b</t>
  </si>
  <si>
    <t>Geis 30mm</t>
  </si>
  <si>
    <t>https://tarkov-market.com/item/geissele_super_precision_30mm_ring_scope_mount</t>
  </si>
  <si>
    <t>618b9643526131765025ab35</t>
  </si>
  <si>
    <t>699b41fd-a6ae-48fb-9a2a-d774e51454a8</t>
  </si>
  <si>
    <t>RN 34mm ET</t>
  </si>
  <si>
    <t>https://tarkov-market.com/item/recknagel_era-tac_34mm_ring_scope_mount</t>
  </si>
  <si>
    <t>https://escapefromtarkov.fandom.com/wiki/Recknagel_Era-Tac_34mm_ring_scope_mount</t>
  </si>
  <si>
    <t>61713cc4d8e3106d9806c109</t>
  </si>
  <si>
    <t>ef885814-d49b-456b-97bd-4bd8ee42679d</t>
  </si>
  <si>
    <t>Recknagel Era-Tac 30mm ring scope mount</t>
  </si>
  <si>
    <t>RN 30mm ET</t>
  </si>
  <si>
    <t>https://tarkov-market.com/item/recknagel_era-tac_30mm_ring_scope_mount</t>
  </si>
  <si>
    <t>6171407e50224f204c1da3c5</t>
  </si>
  <si>
    <t>5ac334d4-156f-41c2-ad9f-cae66f5b2539</t>
  </si>
  <si>
    <t>Recknagel Era-Tac Sunshade mount for Aimpoint T-1</t>
  </si>
  <si>
    <t>T-1 Sun</t>
  </si>
  <si>
    <t>https://tarkov-market.com/item/recknagel_era-tac_sunshade_mount_for_aimpoint_t-1</t>
  </si>
  <si>
    <t>61714b2467085e45ef140b2c</t>
  </si>
  <si>
    <t>db61d32e-99dd-40df-996c-3d773d308006</t>
  </si>
  <si>
    <t>https://tarkov-market.com/item/geissele_super_precision_30mm_ring_scope_mount_(ddc)</t>
  </si>
  <si>
    <t>618bab21526131765025ab3f</t>
  </si>
  <si>
    <t>0aeccebe-5ee2-4a8b-ad63-a9a099a23f93</t>
  </si>
  <si>
    <t>Geissele Super Precision top ring cap (DDC)</t>
  </si>
  <si>
    <t>Geis top</t>
  </si>
  <si>
    <t>https://tarkov-market.com/item/geissele_super_precision_top_ring_cap_(ddc)</t>
  </si>
  <si>
    <t>618ba91477b82356f91ae0e8</t>
  </si>
  <si>
    <t>b42a344b-3776-4b6b-a044-6ef787cc3e51</t>
  </si>
  <si>
    <t>Reptilia ROF-90 RMR mount for Geissele scope mounts (DDC)</t>
  </si>
  <si>
    <t>ROF-90 RMR</t>
  </si>
  <si>
    <t>https://tarkov-market.com/item/reptilia_rof-90_rmr_mount_for_geissele_scope_mounts_(ddc)</t>
  </si>
  <si>
    <t>618ba92152ecee1505530bd3</t>
  </si>
  <si>
    <t>b819646c-9220-484c-8490-f2e0163947e8</t>
  </si>
  <si>
    <t>Geissele Super Precision top ring cap</t>
  </si>
  <si>
    <t>https://tarkov-market.com/item/geissele_super_precision_top_ring_cap</t>
  </si>
  <si>
    <t>618b9671d14d6d5ab879c5ea</t>
  </si>
  <si>
    <t>7a6d1691-4351-47a5-9b09-27d6507c9ce1</t>
  </si>
  <si>
    <t>Reptilia ROF-90 RMR mount for Geissele scope mounts</t>
  </si>
  <si>
    <t>https://tarkov-market.com/item/reptilia_rof-90_rmr_mount_for_geissele_scope_mounts</t>
  </si>
  <si>
    <t>618b9682a3884f56c957ca78</t>
  </si>
  <si>
    <t>be451d78-627d-4832-b6b9-8693c24481f0</t>
  </si>
  <si>
    <t>MTs-255-12 wooden stock</t>
  </si>
  <si>
    <t>MTs-255 wood</t>
  </si>
  <si>
    <t>https://tarkov-market.com/item/mts-255-12_wooden_stock</t>
  </si>
  <si>
    <t>612781056f3d944a17348d60</t>
  </si>
  <si>
    <t>af1ee019-ce03-4f95-86d6-f008d4c622a1</t>
  </si>
  <si>
    <t>HK G28 buffer tube</t>
  </si>
  <si>
    <t>G28/417</t>
  </si>
  <si>
    <t>https://tarkov-market.com/item/hk_g28_buffer_tube</t>
  </si>
  <si>
    <t>https://escapefromtarkov.fandom.com/wiki/HK_G28_buffer_tube</t>
  </si>
  <si>
    <t>617153016c780c1e710c9a2f</t>
  </si>
  <si>
    <t>c2c15097-1759-4468-88a8-40b3ec01a7cd</t>
  </si>
  <si>
    <t>HK E2</t>
  </si>
  <si>
    <t>https://tarkov-market.com/item/hk417_e2_buttstock</t>
  </si>
  <si>
    <t>https://escapefromtarkov.fandom.com/wiki/HK417_E2_buttstock</t>
  </si>
  <si>
    <t>617154aa1cb55961fa0fdb3b</t>
  </si>
  <si>
    <t>f0ac5228-a5c8-46b3-aaf1-8690363c03ec</t>
  </si>
  <si>
    <t>HK Adjustable Buttstock</t>
  </si>
  <si>
    <t>HK Adj.</t>
  </si>
  <si>
    <t>https://tarkov-market.com/item/hk_adjustable_buttstock</t>
  </si>
  <si>
    <t>https://escapefromtarkov.fandom.com/wiki/HK_Adjustable_Buttstock</t>
  </si>
  <si>
    <t>617155ee50224f204c1da3cd</t>
  </si>
  <si>
    <t>a50cd307-cc88-4827-9e46-2bac986150e6</t>
  </si>
  <si>
    <t>FN SCAR cheek rest</t>
  </si>
  <si>
    <t>SCAR</t>
  </si>
  <si>
    <t>https://tarkov-market.com/item/fn_scar_cheek_rest</t>
  </si>
  <si>
    <t>618167441cb55961fa0fdc71</t>
  </si>
  <si>
    <t>a46e48d8-2031-4f64-945a-3b6c8bc8f270</t>
  </si>
  <si>
    <t>CQR AK</t>
  </si>
  <si>
    <t>https://tarkov-market.com/item/akm_ak-74_hera_arms_cqr_pistol_grip_buttstock</t>
  </si>
  <si>
    <t>619b69037b9de8162902673e</t>
  </si>
  <si>
    <t>db77286e-8eeb-4b38-a83a-467c24bf46a2</t>
  </si>
  <si>
    <t>FN SCAR folding polymer stock</t>
  </si>
  <si>
    <t>SCAR fold.</t>
  </si>
  <si>
    <t>https://tarkov-market.com/item/fn_scar_folding_polymer_stock</t>
  </si>
  <si>
    <t>https://escapefromtarkov.fandom.com/wiki/FN_SCAR_folding_polymer_stock</t>
  </si>
  <si>
    <t>61816734d8e3106d9806c1f3</t>
  </si>
  <si>
    <t>f36640cc-2e15-4ac4-966b-085a95659249</t>
  </si>
  <si>
    <t>FN SCAR folding polymer stock (FDE)</t>
  </si>
  <si>
    <t>https://tarkov-market.com/item/fn_scar_folding_polymer_stock_(fde)</t>
  </si>
  <si>
    <t>https://escapefromtarkov.fandom.com/wiki/FN_SCAR_folding_polymer_stock_(FDE)</t>
  </si>
  <si>
    <t>61825d06d92c473c770215de</t>
  </si>
  <si>
    <t>61739449-690b-49d4-a308-2dfc4636b7db</t>
  </si>
  <si>
    <t>SCAR retr.</t>
  </si>
  <si>
    <t>https://tarkov-market.com/item/fn_scar_retractable_polymer_stock_(fde)</t>
  </si>
  <si>
    <t>https://escapefromtarkov.fandom.com/wiki/FN_SCAR_retractable_polymer_stock_(FDE)</t>
  </si>
  <si>
    <t>61825d136ef05c2ce828f1cc</t>
  </si>
  <si>
    <t>3a0293c1-8861-4aaa-86c2-483c3d575692</t>
  </si>
  <si>
    <t>FN SCAR cheek rest (FDE)</t>
  </si>
  <si>
    <t>https://tarkov-market.com/item/fn_scar_cheek_rest_(fde)</t>
  </si>
  <si>
    <t>https://escapefromtarkov.fandom.com/wiki/FN_SCAR_cheek_rest_(FDE)</t>
  </si>
  <si>
    <t>61825d24d3a39d50044c13af</t>
  </si>
  <si>
    <t>f2d3be3e-c453-44e2-b544-1148c36e521d</t>
  </si>
  <si>
    <t>https://tarkov-market.com/item/fn_scar_retractable_polymer_stock</t>
  </si>
  <si>
    <t>618167528004cc50514c34f9</t>
  </si>
  <si>
    <t>fab32e0a-e0dc-4a86-819c-c75fc7a2df98</t>
  </si>
  <si>
    <t>HK Cheek</t>
  </si>
  <si>
    <t>https://tarkov-market.com/item/hk_adjustable_buttstock_cheek</t>
  </si>
  <si>
    <t>61715e7e67085e45ef140b33</t>
  </si>
  <si>
    <t>7c6a19c6-1f01-4da6-8d7d-8ff5912c4a3b</t>
  </si>
  <si>
    <t>FN SCAR-H 7.62x51 16 inch barrel</t>
  </si>
  <si>
    <t>Mk17 16"</t>
  </si>
  <si>
    <t>https://tarkov-market.com/item/fn_scar-h_7.62x51_16_inch_barrel</t>
  </si>
  <si>
    <t>https://escapefromtarkov.fandom.com/wiki/FN_SCAR-H_7.62x51_16_inch_barrel</t>
  </si>
  <si>
    <t>6183b0711cb55961fa0fdcad</t>
  </si>
  <si>
    <t>1302d197-8d3f-464b-af4f-b5a01561e872</t>
  </si>
  <si>
    <t>USP45 std</t>
  </si>
  <si>
    <t>https://tarkov-market.com/item/hk_usp_.45_acp_standard_barrel</t>
  </si>
  <si>
    <t>https://escapefromtarkov.fandom.com/wiki/HK_USP_.45_ACP_standard_barrel</t>
  </si>
  <si>
    <t>6194ef39de3cdf1d2614a768</t>
  </si>
  <si>
    <t>fc6bbd94-c252-4e70-ae4c-9bebb39adfb2</t>
  </si>
  <si>
    <t>HK417 7.62x51 16.5 inch barrel</t>
  </si>
  <si>
    <t>417 16.5"</t>
  </si>
  <si>
    <t>https://tarkov-market.com/item/hk417_7.62x51_16.5_inch_barrel</t>
  </si>
  <si>
    <t>https://escapefromtarkov.fandom.com/wiki/HK417_7.62x51_16.5_inch_barrel</t>
  </si>
  <si>
    <t>61702be9faa1272e431522c3</t>
  </si>
  <si>
    <t>58ff87bb-2f12-4a78-a640-bb0f8415cb12</t>
  </si>
  <si>
    <t>FN SCAR-H 7.62x51 20 inch barrel</t>
  </si>
  <si>
    <t>Mk17 20"</t>
  </si>
  <si>
    <t>https://tarkov-market.com/item/fn_scar-h_7.62x51_20_inch_barrel</t>
  </si>
  <si>
    <t>https://escapefromtarkov.fandom.com/wiki/FN_SCAR-H_7.62x51_20_inch_barrel</t>
  </si>
  <si>
    <t>6183b084a112697a4b3a6e6c</t>
  </si>
  <si>
    <t>07f155a3-1ccb-489b-a073-e880826d5a6c</t>
  </si>
  <si>
    <t>ÐœTs-255-12 12ga 755mm barrel with rib</t>
  </si>
  <si>
    <t>ÐœTs-255 755mm rib</t>
  </si>
  <si>
    <t>https://tarkov-market.com/item/Ð¼ts-255-12_12ga_755mm_barrel_with_rib</t>
  </si>
  <si>
    <t>612368f58b401f4f51239b33</t>
  </si>
  <si>
    <t>33f5a8a3-a68a-4920-9868-e74efc1ed17f</t>
  </si>
  <si>
    <t>FN SCAR-L 5.56x45 14 inch barrel</t>
  </si>
  <si>
    <t>Mk16 14"</t>
  </si>
  <si>
    <t>https://tarkov-market.com/item/fn_scar-l_5.56x45_14_inch_barrel</t>
  </si>
  <si>
    <t>https://escapefromtarkov.fandom.com/wiki/FN_SCAR-L_5.56x45_14_inch_barrel</t>
  </si>
  <si>
    <t>6183fd911cb55961fa0fdce9</t>
  </si>
  <si>
    <t>be8f5159-15f8-4bf6-a3b0-64cf4188f8ec</t>
  </si>
  <si>
    <t>HK USP Elite .45 ACP barrel</t>
  </si>
  <si>
    <t>USP45EL</t>
  </si>
  <si>
    <t>https://tarkov-market.com/item/hk_usp_elite_.45_acp_barrel</t>
  </si>
  <si>
    <t>6194f017ed0429009f543eaa</t>
  </si>
  <si>
    <t>05d9b7ea-6d93-4b67-844d-930f418e856d</t>
  </si>
  <si>
    <t>https://tarkov-market.com/item/hk_usp_tactical_.45_acp_threaded_barrel</t>
  </si>
  <si>
    <t>https://escapefromtarkov.fandom.com/wiki/HK_USP_Tactical_.45_ACP_threaded_barrel</t>
  </si>
  <si>
    <t>6194efe07c6c7b169525f11b</t>
  </si>
  <si>
    <t>90b779a6-433d-49a7-b3ea-81ebe053db0b</t>
  </si>
  <si>
    <t>FN SCAR-H 7.62x51 13 inch barrel</t>
  </si>
  <si>
    <t>Mk17 13"</t>
  </si>
  <si>
    <t>https://tarkov-market.com/item/fn_scar-h_7.62x51_13_inch_barrel</t>
  </si>
  <si>
    <t>https://escapefromtarkov.fandom.com/wiki/FN_SCAR-H_7.62x51_13_inch_barrel</t>
  </si>
  <si>
    <t>618168b350224f204c1da4d8</t>
  </si>
  <si>
    <t>b40b2eb5-7b24-42b0-8427-2716c92f9790</t>
  </si>
  <si>
    <t>HK USP Expert .45 ACP barrel</t>
  </si>
  <si>
    <t>USP45EX</t>
  </si>
  <si>
    <t>https://tarkov-market.com/item/hk_usp_expert_.45_acp_barrel</t>
  </si>
  <si>
    <t>6194eff92d2c397d6600348b</t>
  </si>
  <si>
    <t>724b9b47-175e-4cb2-9396-047be10ca66c</t>
  </si>
  <si>
    <t>FN SCAR-L 5.56x45 10 inch barrel</t>
  </si>
  <si>
    <t>Mk16 10"</t>
  </si>
  <si>
    <t>https://tarkov-market.com/item/fn_scar-l_5.56x45_10_inch_barrel</t>
  </si>
  <si>
    <t>https://escapefromtarkov.fandom.com/wiki/FN_SCAR-L_5.56x45_10_inch_barrel</t>
  </si>
  <si>
    <t>6183fc15d3a39d50044c13e9</t>
  </si>
  <si>
    <t>833ef56b-b70d-4c8c-a1ad-96e5751036d0</t>
  </si>
  <si>
    <t>HK USP Match .45 ACP barrel</t>
  </si>
  <si>
    <t>USP45M</t>
  </si>
  <si>
    <t>https://tarkov-market.com/item/hk_usp_match_.45_acp_barrel</t>
  </si>
  <si>
    <t>6194f02d9bb3d20b0946d2f0</t>
  </si>
  <si>
    <t>2bd38d77-00a2-4493-b891-c91fcbdfc07f</t>
  </si>
  <si>
    <t>417 Patrol</t>
  </si>
  <si>
    <t>https://tarkov-market.com/item/hk417_patrol_handguard_with_flip_up_front_sight</t>
  </si>
  <si>
    <t>61712eae6c780c1e710c9a1d</t>
  </si>
  <si>
    <t>d2e38380-f1af-4ee3-a983-43545a93d1fc</t>
  </si>
  <si>
    <t>AR-15 Aeroknox AX-15 10.5 inch M-LOK handguard</t>
  </si>
  <si>
    <t>AX-15 10.5"</t>
  </si>
  <si>
    <t>https://tarkov-market.com/item/ar-15_aeroknox_ax-15_10.5_inch_m-lok_handguard</t>
  </si>
  <si>
    <t>https://escapefromtarkov.fandom.com/wiki/AR-15_Aeroknox_AX-15_10.5_inch_M-LOK_handguard</t>
  </si>
  <si>
    <t>619b5db699fb192e7430664f</t>
  </si>
  <si>
    <t>084edefd-ae6e-4090-b95f-adebe1e49823</t>
  </si>
  <si>
    <t>MTs-255-12 beechwood forestock</t>
  </si>
  <si>
    <t>MTs-255 beech</t>
  </si>
  <si>
    <t>https://tarkov-market.com/item/mts-255-12_beechwood_forestock</t>
  </si>
  <si>
    <t>https://escapefromtarkov.fandom.com/wiki/MTs-255-12_beechwood_forestock</t>
  </si>
  <si>
    <t>6123649463849f3d843da7c4</t>
  </si>
  <si>
    <t>257a92c8-e65c-439d-9508-c91712d09e2c</t>
  </si>
  <si>
    <t>HK417 Extended Free Float handguard with flip up front sight</t>
  </si>
  <si>
    <t>417 Ext. FF</t>
  </si>
  <si>
    <t>https://tarkov-market.com/item/hk417_extended_free_float_handguard_with_flip_up_front_sight</t>
  </si>
  <si>
    <t>61703001d92c473c77021497</t>
  </si>
  <si>
    <t>0322f5f5-9431-4b25-8063-5b5358135af9</t>
  </si>
  <si>
    <t>F1 St2</t>
  </si>
  <si>
    <t>https://tarkov-market.com/item/ar-15_f1_firearms_skeletonized_style_2_pistol_grip</t>
  </si>
  <si>
    <t>https://escapefromtarkov.fandom.com/wiki/AR-15_F1_Firearms_Skeletonized_Style_2_pistol_grip</t>
  </si>
  <si>
    <t>6113cce3d92c473c770200c7</t>
  </si>
  <si>
    <t>9481922a-76aa-40a4-b272-8c67cdead56a</t>
  </si>
  <si>
    <t>TD Hex</t>
  </si>
  <si>
    <t>https://tarkov-market.com/item/ar-15_tactical_dynamics_hexgrip_pistol_grip</t>
  </si>
  <si>
    <t>https://escapefromtarkov.fandom.com/wiki/AR-15_Tactical_Dynamics_Hexgrip_pistol_grip</t>
  </si>
  <si>
    <t>615d8faecabb9b7ad90f4d5d</t>
  </si>
  <si>
    <t>405d5463-6e29-4bb4-bafe-dd54b443fcf6</t>
  </si>
  <si>
    <t>AR-15 HK Battle Grip Beavertail pistol grip (RAL-8000)</t>
  </si>
  <si>
    <t>https://tarkov-market.com/item/ar-15_hk_battle_grip_beavertail_pistol_grip_(ral-8000)</t>
  </si>
  <si>
    <t>6193dcd0f8ee7e52e4210a28</t>
  </si>
  <si>
    <t>42bcf3f6-8c7e-4d64-b2db-bb4e97df6dba</t>
  </si>
  <si>
    <t>F1 St1</t>
  </si>
  <si>
    <t>https://tarkov-market.com/item/ar-15_f1_firearms_skeletonized_style_1_pistol_grip</t>
  </si>
  <si>
    <t>6113c3586c780c1e710c90bc</t>
  </si>
  <si>
    <t>af469cac-3353-4e38-93e6-501b05e53014</t>
  </si>
  <si>
    <t>F1 St2 PC</t>
  </si>
  <si>
    <t>https://tarkov-market.com/item/ar-15_f1_firearms_skeletonized_style_2_pc_pistol_grip</t>
  </si>
  <si>
    <t>https://escapefromtarkov.fandom.com/wiki/AR-15_F1_Firearms_Skeletonized_Style_2_PC_pistol_grip</t>
  </si>
  <si>
    <t>6113cc78d3a39d50044c065a</t>
  </si>
  <si>
    <t>82b264ea-9deb-4c62-bd04-9aac2370b0cb</t>
  </si>
  <si>
    <t>HK USP .45 ACP pistol slide</t>
  </si>
  <si>
    <t>https://tarkov-market.com/item/hk_usp_.45_acp_pistol_slide</t>
  </si>
  <si>
    <t>https://escapefromtarkov.fandom.com/wiki/HK_USP_.45_ACP_pistol_slide</t>
  </si>
  <si>
    <t>6193d382ed0429009f543e65</t>
  </si>
  <si>
    <t>464eff59-a037-44e2-b491-46c543f6c2a8</t>
  </si>
  <si>
    <t>HK USP Expert .45 ACP pistol slide</t>
  </si>
  <si>
    <t>https://tarkov-market.com/item/hk_usp_expert_.45_acp_pistol_slide</t>
  </si>
  <si>
    <t>6194f5722d2c397d6600348f</t>
  </si>
  <si>
    <t>4b1bcade-fb5f-493c-b629-dfff42fb037e</t>
  </si>
  <si>
    <t>HK USP Match .45 ACP pistol slide</t>
  </si>
  <si>
    <t>https://tarkov-market.com/item/hk_usp_match_.45_acp_pistol_slide</t>
  </si>
  <si>
    <t>6194f5a318a3974e5e7421eb</t>
  </si>
  <si>
    <t>25f983ab-429d-4fee-8b37-c283c0468fc4</t>
  </si>
  <si>
    <t>HK G28 7.62x51 upper receiver</t>
  </si>
  <si>
    <t>https://tarkov-market.com/item/hk_g28_7.62x51_upper_receiver</t>
  </si>
  <si>
    <t>https://escapefromtarkov.fandom.com/wiki/HK_G28_7.62x51_upper_receiver</t>
  </si>
  <si>
    <t>61713a8fd92c473c770214a4</t>
  </si>
  <si>
    <t>bd4af841-e4ac-43fa-8526-6685d5a0f57e</t>
  </si>
  <si>
    <t>HK USP Elite .45 ACP pistol slide</t>
  </si>
  <si>
    <t>https://tarkov-market.com/item/hk_usp_elite_.45_acp_pistol_slide</t>
  </si>
  <si>
    <t>6194f5d418a3974e5e7421ef</t>
  </si>
  <si>
    <t>ec18eba6-9ec8-4e15-aa32-a22cf215019f</t>
  </si>
  <si>
    <t>FN SCAR-H 7.62x51 upper receiver</t>
  </si>
  <si>
    <t>https://tarkov-market.com/item/fn_scar-h_7.62x51_upper_receiver</t>
  </si>
  <si>
    <t>https://escapefromtarkov.fandom.com/wiki/FN_SCAR-H_7.62x51_upper_receiver</t>
  </si>
  <si>
    <t>6165adcdd3a39d50044c120f</t>
  </si>
  <si>
    <t>12359c28-04f7-4d1c-9265-ae2a73652c29</t>
  </si>
  <si>
    <t>https://tarkov-market.com/item/fn_scar-h_7.62x51_upper_receiver_(fde)</t>
  </si>
  <si>
    <t>https://escapefromtarkov.fandom.com/wiki/FN_SCAR-H_7.62x51_upper_receiver_(FDE)</t>
  </si>
  <si>
    <t>6165aeedfaa1272e431521e3</t>
  </si>
  <si>
    <t>b134ecae-05c1-4bfe-abaa-f9dfc813b0aa</t>
  </si>
  <si>
    <t>FN SCAR-L 5.56x45 upper receiver (FDE)</t>
  </si>
  <si>
    <t>https://tarkov-market.com/item/fn_scar-l_5.56x45_upper_receiver_(fde)</t>
  </si>
  <si>
    <t>https://escapefromtarkov.fandom.com/wiki/FN_SCAR-L_5.56x45_upper_receiver_(FDE)</t>
  </si>
  <si>
    <t>618426d96c780c1e710c9b9f</t>
  </si>
  <si>
    <t>fa8b4ce1-0c80-4da1-8d66-99d58a706aa2</t>
  </si>
  <si>
    <t>FN SCAR-L 5.56x45 upper receiver</t>
  </si>
  <si>
    <t>https://tarkov-market.com/item/fn_scar-l_5.56x45_upper_receiver</t>
  </si>
  <si>
    <t>https://escapefromtarkov.fandom.com/wiki/FN_SCAR-L_5.56x45_upper_receiver</t>
  </si>
  <si>
    <t>618405198004cc50514c3594</t>
  </si>
  <si>
    <t>809433a2-ff19-409e-b981-eb30f2377338</t>
  </si>
  <si>
    <t>HK USP Tactical .45 ACP pistol slide</t>
  </si>
  <si>
    <t>https://tarkov-market.com/item/hk_usp_tactical_.45_acp_pistol_slide</t>
  </si>
  <si>
    <t>6194f41f9fb0c665d5490e75</t>
  </si>
  <si>
    <t>b7475cec-edc5-411a-9e33-7588a28dae10</t>
  </si>
  <si>
    <t>"UNTAR" armband</t>
  </si>
  <si>
    <t>https://tarkov-market.com/item/untar_armband</t>
  </si>
  <si>
    <t>https://escapefromtarkov.fandom.com/wiki/%22UNTAR%22_armband</t>
  </si>
  <si>
    <t>619bdf9cc9546643a67df6f8</t>
  </si>
  <si>
    <t>17f32206-f4a8-4c70-aa00-55e9d41c8d66</t>
  </si>
  <si>
    <t>"Alpha" armband</t>
  </si>
  <si>
    <t>https://tarkov-market.com/item/alpha_armband</t>
  </si>
  <si>
    <t>https://escapefromtarkov.fandom.com/wiki/%22Alpha%22_armband</t>
  </si>
  <si>
    <t>619bc61e86e01e16f839a999</t>
  </si>
  <si>
    <t>9a915e2f-bc7d-479a-9f3f-2b9b9ef61b7b</t>
  </si>
  <si>
    <t>"DEADSKUL" armband</t>
  </si>
  <si>
    <t>DEADSKUL</t>
  </si>
  <si>
    <t>https://tarkov-market.com/item/deadskul_armband</t>
  </si>
  <si>
    <t>https://escapefromtarkov.fandom.com/wiki/%22DEADSKUL%22_armband</t>
  </si>
  <si>
    <t>619bddc6c9546643a67df6ee</t>
  </si>
  <si>
    <t>e65c3729-5c9a-452b-9937-2eee508cbc2c</t>
  </si>
  <si>
    <t>"Labs" armband</t>
  </si>
  <si>
    <t>Labs</t>
  </si>
  <si>
    <t>https://tarkov-market.com/item/labs_armband</t>
  </si>
  <si>
    <t>https://escapefromtarkov.fandom.com/wiki/%22Labs%22_armband</t>
  </si>
  <si>
    <t>619bde7fc9546643a67df6f4</t>
  </si>
  <si>
    <t>12e9758d-38ca-4ce6-99c9-80294508fd39</t>
  </si>
  <si>
    <t>"Kiba Arms" armband</t>
  </si>
  <si>
    <t>Kiba</t>
  </si>
  <si>
    <t>https://tarkov-market.com/item/kiba_arms_armband</t>
  </si>
  <si>
    <t>https://escapefromtarkov.fandom.com/wiki/%22Kiba_Arms%22_armband</t>
  </si>
  <si>
    <t>619bde3dc9546643a67df6f2</t>
  </si>
  <si>
    <t>dcdffc28-e8d2-46b5-8553-61c9ed544509</t>
  </si>
  <si>
    <t>"Train Hard" armband</t>
  </si>
  <si>
    <t>THGP</t>
  </si>
  <si>
    <t>https://tarkov-market.com/item/train_hard_armband</t>
  </si>
  <si>
    <t>https://escapefromtarkov.fandom.com/wiki/%22Train_Hard%22_armband</t>
  </si>
  <si>
    <t>619bddffc9546643a67df6f0</t>
  </si>
  <si>
    <t>fe3cd017-bde5-4d56-adf0-082a58ff1b3a</t>
  </si>
  <si>
    <t>"BEAR" armband</t>
  </si>
  <si>
    <t>https://tarkov-market.com/item/bear_armband</t>
  </si>
  <si>
    <t>https://escapefromtarkov.fandom.com/wiki/%22BEAR%22_armband</t>
  </si>
  <si>
    <t>619bdd8886e01e16f839a99c</t>
  </si>
  <si>
    <t>de827069-d5e7-4aef-9d08-9acf876a5a2d</t>
  </si>
  <si>
    <t>"TerraGroup" armband</t>
  </si>
  <si>
    <t>TG</t>
  </si>
  <si>
    <t>https://tarkov-market.com/item/terragroup_armband</t>
  </si>
  <si>
    <t>https://escapefromtarkov.fandom.com/wiki/%22TerraGroup%22_armband</t>
  </si>
  <si>
    <t>619bdef8c9546643a67df6f6</t>
  </si>
  <si>
    <t>52ab994c-76de-4d34-87a6-bd4059f1c478</t>
  </si>
  <si>
    <t>"RFARMY" armband</t>
  </si>
  <si>
    <t>RFARMY</t>
  </si>
  <si>
    <t>https://tarkov-market.com/item/rfarmy_armband</t>
  </si>
  <si>
    <t>https://escapefromtarkov.fandom.com/wiki/%22RFARMY%22_armband</t>
  </si>
  <si>
    <t>619bdeb986e01e16f839a99e</t>
  </si>
  <si>
    <t>b0635c7e-e627-4b9a-b7c0-ea7f4b32f3d6</t>
  </si>
  <si>
    <t>"USEC" armband</t>
  </si>
  <si>
    <t>https://tarkov-market.com/item/usec_armband</t>
  </si>
  <si>
    <t>https://escapefromtarkov.fandom.com/wiki/%22USEC%22_armband</t>
  </si>
  <si>
    <t>619bdfd4c9546643a67df6fa</t>
  </si>
  <si>
    <t>c95e304b-9a4d-482e-93be-7f95ba42115d</t>
  </si>
  <si>
    <t>HK USP .45 ACP Elite compensator</t>
  </si>
  <si>
    <t>https://tarkov-market.com/item/hk_usp_.45_acp_elite_compensator</t>
  </si>
  <si>
    <t>619621a4de3cdf1d2614a7a7</t>
  </si>
  <si>
    <t>ad9bc27b-cbb5-4add-a360-b6dd02929fbb</t>
  </si>
  <si>
    <t>FN SCAR Kinetic MREX 6.5 M-LOK rail</t>
  </si>
  <si>
    <t>MREX 6.5 M-LOK</t>
  </si>
  <si>
    <t>https://tarkov-market.com/item/fn_scar_kinetic_mrex_6.5_m-lok_rail</t>
  </si>
  <si>
    <t>619666f4af1f5202c57a952d</t>
  </si>
  <si>
    <t>3b4cdd24-a3ae-4d89-88cb-f7f0042da63c</t>
  </si>
  <si>
    <t>HK USP .45 ACP Match compensator</t>
  </si>
  <si>
    <t>https://tarkov-market.com/item/hk_usp_.45_acp_match_compensator</t>
  </si>
  <si>
    <t>619624b26db0f2477964e6b0</t>
  </si>
  <si>
    <t>cf5b5eaa-f2dc-413c-a323-fb86194c6849</t>
  </si>
  <si>
    <t>https://tarkov-market.com/item/mts-255-12_12ga_shotgun_not_func</t>
  </si>
  <si>
    <t>08d48421-d8fe-4633-938b-fade826d034e</t>
  </si>
  <si>
    <t>Shotguns MP-43-1C 12ga double-barrel shotgun</t>
  </si>
  <si>
    <t>https://tarkov-market.com/item/shotguns_mp-43-1c_12ga_double-barrel_shotgun_not_func</t>
  </si>
  <si>
    <t>722c0993-1fea-4004-ad37-57b8c78ea6dd</t>
  </si>
  <si>
    <t>https://tarkov-market.com/item/hk_usp_.45_acp_pistol_not_func</t>
  </si>
  <si>
    <t>e95100c9-731a-4284-99d7-16b3b52b934f</t>
  </si>
  <si>
    <t>https://tarkov-market.com/item/hk_g28_7.62x51_marksman_rifle_not_func</t>
  </si>
  <si>
    <t>35662701-cdd3-4c80-b519-8143fceab6bc</t>
  </si>
  <si>
    <t>https://tarkov-market.com/item/fn_scar-l_5.56x45_assault_rifle_(fde)_not_func</t>
  </si>
  <si>
    <t>a38eb2fc-0683-44f5-9287-7362b5e161dd</t>
  </si>
  <si>
    <t>Assault_rifles FN SCAR-L 5.56x45 assault rifle</t>
  </si>
  <si>
    <t>https://tarkov-market.com/item/assault_rifles_fn_scar-l_5.56x45_assault_rifle_not_func</t>
  </si>
  <si>
    <t>2a98115a-a870-4ef4-bbe1-5d6d01eae9ca</t>
  </si>
  <si>
    <t>https://tarkov-market.com/item/fn_scar-h_7.62x51_assault_rifle_(fde)_not_func</t>
  </si>
  <si>
    <t>a4710247-0e68-4eb4-843a-1eee3d9a3482</t>
  </si>
  <si>
    <t>https://tarkov-market.com/item/fn_scar-h_7.62x51_assault_rifle_not_func</t>
  </si>
  <si>
    <t>14c2ef8c-d6b3-459c-b59f-39722a064981</t>
  </si>
  <si>
    <t>M.parts</t>
  </si>
  <si>
    <t>https://tarkov-market.com/item/metal_spare_parts</t>
  </si>
  <si>
    <t>https://escapefromtarkov.fandom.com/wiki/Metal_spare_parts</t>
  </si>
  <si>
    <t>61bf7b6302b3924be92fa8c3</t>
  </si>
  <si>
    <t>38d8baf4-1d00-4b87-879d-9a186f752aee</t>
  </si>
  <si>
    <t>Krasavch.</t>
  </si>
  <si>
    <t>https://tarkov-market.com/item/sewing_kit</t>
  </si>
  <si>
    <t>61bf83814088ec1a363d7097</t>
  </si>
  <si>
    <t>3436a26e-ac7d-40d9-a763-dabd60950a45</t>
  </si>
  <si>
    <t>Santa's bag</t>
  </si>
  <si>
    <t>https://tarkov-market.com/item/santa's_bag</t>
  </si>
  <si>
    <t>https://escapefromtarkov.fandom.com/wiki/Santa%27s_Bag</t>
  </si>
  <si>
    <t>61b9e1aaef9a1b5d6a79899a</t>
  </si>
  <si>
    <t>783787cc-70ab-4274-bd66-b8b0e1e802cf</t>
  </si>
  <si>
    <t>Eagle Industries "MMAC" plate carrier (Ranger Green)</t>
  </si>
  <si>
    <t>MMAC</t>
  </si>
  <si>
    <t>https://tarkov-market.com/item/eagle_industries_mmac_plate_carrier_(ranger_green)</t>
  </si>
  <si>
    <t>https://escapefromtarkov.fandom.com/wiki/Eagle_Industries_%22MMAC%22_plate_carrier_(Ranger_Green)</t>
  </si>
  <si>
    <t>61bc85697113f767765c7fe7</t>
  </si>
  <si>
    <t>c8aee9f9-5987-47b6-8a7d-5e75fbe6b197</t>
  </si>
  <si>
    <t>Strandhogg</t>
  </si>
  <si>
    <t>https://tarkov-market.com/item/firstspear_strandhogg_plate_carrier_rig_(ranger_green)</t>
  </si>
  <si>
    <t>https://escapefromtarkov.fandom.com/wiki/FirstSpear_%22Strandhogg%22_plate_carrier_rig_(Ranger_Green)</t>
  </si>
  <si>
    <t>61bcc89aef0f505f0c6cd0fc</t>
  </si>
  <si>
    <t>e1e0c0b7-bcd9-41e4-ba2f-9c055277da88</t>
  </si>
  <si>
    <t>HJELM</t>
  </si>
  <si>
    <t>https://tarkov-market.com/item/nfm_hjelm_helmet</t>
  </si>
  <si>
    <t>61bca7cda0eae612383adf57</t>
  </si>
  <si>
    <t>834974cd-45fb-4b87-b6ca-ae3aed75c983</t>
  </si>
  <si>
    <t>https://tarkov-market.com/item/leather_cap</t>
  </si>
  <si>
    <t>61c18db6dfd64163ea78fbb4</t>
  </si>
  <si>
    <t>4bf4dfdc-5e75-4649-9213-73742355eb93</t>
  </si>
  <si>
    <t>Gaswelder</t>
  </si>
  <si>
    <t>https://tarkov-market.com/item/gas_welder_safety_goggles</t>
  </si>
  <si>
    <t>61c18d83b00456371a66814b</t>
  </si>
  <si>
    <t>9e887660-d2de-47bb-a4cd-7e82777d7430</t>
  </si>
  <si>
    <t>Secured magnetic tape cassette</t>
  </si>
  <si>
    <t>SMT</t>
  </si>
  <si>
    <t>https://tarkov-market.com/item/secured_magnetic_tape_cassette</t>
  </si>
  <si>
    <t>https://escapefromtarkov.fandom.com/wiki/Secured_magnetic_tape_cassette</t>
  </si>
  <si>
    <t>61bf7c024770ee6f9c6b8b53</t>
  </si>
  <si>
    <t>168974f9-2067-440a-bf24-89f02e7e7b08</t>
  </si>
  <si>
    <t>Bottle of Tarkovskaya vodka (bad)</t>
  </si>
  <si>
    <t>https://tarkov-market.com/item/bottle_of_tarkovskaya_vodka_bad</t>
  </si>
  <si>
    <t>614451b71e5874611e2c7ae5</t>
  </si>
  <si>
    <t>3573bcc2-fa13-4a81-9743-1cdae5ec76fc</t>
  </si>
  <si>
    <t>AR-15 ADAR 2-15 buffer tube</t>
  </si>
  <si>
    <t>https://tarkov-market.com/item/adar_buffer_tube</t>
  </si>
  <si>
    <t>5c0faeddd174af02a962601f</t>
  </si>
  <si>
    <t>4a8722cf-3fa4-4f0f-9ddc-d5e3131c3077</t>
  </si>
  <si>
    <t>AK-74M polymer stock (6P34 Sb.15)</t>
  </si>
  <si>
    <t>6P34 Sb.15</t>
  </si>
  <si>
    <t>https://tarkov-market.com/item/polymer_stock_for_ak-74m_(6p34_sb.15)</t>
  </si>
  <si>
    <t>https://escapefromtarkov.fandom.com/wiki/AK-74M_polymer_stock_(6P34_Sb.15)</t>
  </si>
  <si>
    <t>5ac50c185acfc400163398d4</t>
  </si>
  <si>
    <t>367ca680-c58d-470b-a53d-2b8e638f20d4</t>
  </si>
  <si>
    <t>FAB Defense buffer tube for AGR-870</t>
  </si>
  <si>
    <t>AGR-870 tube</t>
  </si>
  <si>
    <t>https://tarkov-market.com/item/fab_defence_buffer_tube_for_agr-870</t>
  </si>
  <si>
    <t>https://escapefromtarkov.fandom.com/wiki/FAB_Defense_buffer_tube_for_AGR-870</t>
  </si>
  <si>
    <t>5bfe89510db834001808a127</t>
  </si>
  <si>
    <t>f393faf4-932b-487b-a7bc-41a4203bf514</t>
  </si>
  <si>
    <t>SKS TAPCO Intrafuse buffer tube</t>
  </si>
  <si>
    <t>SKS TAPCO</t>
  </si>
  <si>
    <t>https://tarkov-market.com/item/tapco_buffer_tube</t>
  </si>
  <si>
    <t>https://escapefromtarkov.fandom.com/wiki/SKS_TAPCO_Intrafuse_buffer_tube</t>
  </si>
  <si>
    <t>5afd7e095acfc40017541f61</t>
  </si>
  <si>
    <t>d1bc5df4-778a-4e38-abea-08f9b4cc9ace</t>
  </si>
  <si>
    <t>Mosin Rifle sawn-off stock</t>
  </si>
  <si>
    <t>Mosin sawn-off</t>
  </si>
  <si>
    <t>https://tarkov-market.com/item/sawn_off_regular_mosin_rifle_stock</t>
  </si>
  <si>
    <t>5bfd36ad0db834001c38ef66</t>
  </si>
  <si>
    <t>389af365-aec5-44b3-95a7-56ed309032bd</t>
  </si>
  <si>
    <t>VPO-215 "Gornostay" stock</t>
  </si>
  <si>
    <t>https://tarkov-market.com/item/regular_vpo-215_stock</t>
  </si>
  <si>
    <t>5de655be4a9f347bc92edb88</t>
  </si>
  <si>
    <t>29e390b9-330a-419e-a873-c696d4f9b0fe</t>
  </si>
  <si>
    <t>6P26 Sb.5</t>
  </si>
  <si>
    <t>https://tarkov-market.com/item/izhmash_metal_stock_for_aks-74u_(6p26_sb.5)</t>
  </si>
  <si>
    <t>https://escapefromtarkov.fandom.com/wiki/AKS-74U_metal_skeleton_stock_(6P26_Sb.5)</t>
  </si>
  <si>
    <t>57dc347d245977596754e7a1</t>
  </si>
  <si>
    <t>63e7947d-14b4-4832-863f-1d243ad5f5d0</t>
  </si>
  <si>
    <t>MTs 20-01 stock</t>
  </si>
  <si>
    <t>MTs 20-01</t>
  </si>
  <si>
    <t>https://tarkov-market.com/item/mc_20-01_stock</t>
  </si>
  <si>
    <t>5adf23995acfc400185c2aeb</t>
  </si>
  <si>
    <t>a086c348-49b7-4b64-80c2-59cc41476704</t>
  </si>
  <si>
    <t>SOK-12 AK-style stock</t>
  </si>
  <si>
    <t>SOK12 AK</t>
  </si>
  <si>
    <t>https://tarkov-market.com/item/izhmash_sok-12_ak_type_stock</t>
  </si>
  <si>
    <t>https://escapefromtarkov.fandom.com/wiki/SOK-12_AK-style_stock</t>
  </si>
  <si>
    <t>57616ca52459773c69055192</t>
  </si>
  <si>
    <t>bbcbde14-5322-4815-a3d2-0e59d7737551</t>
  </si>
  <si>
    <t>AK-74 wooden stock (6P20 Sb.5)</t>
  </si>
  <si>
    <t>6P20 Sb.5</t>
  </si>
  <si>
    <t>https://tarkov-market.com/item/izhmash_wooden_ak-74_stock_(6p20_sb.5)</t>
  </si>
  <si>
    <t>https://escapefromtarkov.fandom.com/wiki/AK-74_wooden_stock_(6P20_Sb.5)</t>
  </si>
  <si>
    <t>5649b1c04bdc2d16268b457c</t>
  </si>
  <si>
    <t>c6f96a27-49ec-46aa-9a14-f8a7fcabf672</t>
  </si>
  <si>
    <t>Colt A1 buffer tube</t>
  </si>
  <si>
    <t>Colt A1</t>
  </si>
  <si>
    <t>https://tarkov-market.com/item/colt_buffer_tube</t>
  </si>
  <si>
    <t>https://escapefromtarkov.fandom.com/wiki/Colt_A1_buffer_tube</t>
  </si>
  <si>
    <t>5649be884bdc2d79388b4577</t>
  </si>
  <si>
    <t>890bf459-74a9-4c0e-82be-26634521ec35</t>
  </si>
  <si>
    <t>Mosin Rifle Infantry stock</t>
  </si>
  <si>
    <t>Mosin inf. stock</t>
  </si>
  <si>
    <t>https://tarkov-market.com/item/infantry_mosin_rifle_stock</t>
  </si>
  <si>
    <t>5bfd35380db83400232fe5cc</t>
  </si>
  <si>
    <t>bea86c0a-989e-411f-a6c8-9c0cca3bcd58</t>
  </si>
  <si>
    <t>TOZ-106 stock</t>
  </si>
  <si>
    <t>https://tarkov-market.com/item/toz_stock_for_toz-106</t>
  </si>
  <si>
    <t>https://escapefromtarkov.fandom.com/wiki/TOZ-106_stock</t>
  </si>
  <si>
    <t>5a38ef1fc4a282000b1521f6</t>
  </si>
  <si>
    <t>43255761-6ca5-4dda-9873-f51041c261b6</t>
  </si>
  <si>
    <t>https://tarkov-market.com/item/ubr_gen2_fde_stock</t>
  </si>
  <si>
    <t>5947eab886f77475961d96c5</t>
  </si>
  <si>
    <t>956c6ba5-8f04-40fc-8f61-5964ec3d766b</t>
  </si>
  <si>
    <t>https://tarkov-market.com/item/troy_m7a1_pdw_fde_stock</t>
  </si>
  <si>
    <t>591af10186f774139d495f0e</t>
  </si>
  <si>
    <t>6726a4be-86b2-426b-85cc-89b8df2821ff</t>
  </si>
  <si>
    <t>Harris HBR</t>
  </si>
  <si>
    <t>https://tarkov-market.com/item/harris_hbr_bipod</t>
  </si>
  <si>
    <t>https://escapefromtarkov.gamepedia.com/Harris_HBR_Bipod</t>
  </si>
  <si>
    <t>5888961624597754281f93f3</t>
  </si>
  <si>
    <t>bc17c020-f265-469b-b529-b2a9c1b74c0a</t>
  </si>
  <si>
    <t>SV-98 bipod</t>
  </si>
  <si>
    <t>SV98 Bipod</t>
  </si>
  <si>
    <t>https://tarkov-market.com/item/izhmash_sv-98_bipod</t>
  </si>
  <si>
    <t>https://escapefromtarkov.fandom.com/wiki/SV-98_bipod</t>
  </si>
  <si>
    <t>56ea8222d2720b69698b4567</t>
  </si>
  <si>
    <t>2760efad-4069-4363-b369-b400d68fd23f</t>
  </si>
  <si>
    <t>M9A3 front sight</t>
  </si>
  <si>
    <t>M9A3 FS</t>
  </si>
  <si>
    <t>https://tarkov-market.com/item/m9a3_standard_frontsight</t>
  </si>
  <si>
    <t>https://escapefromtarkov.fandom.com/wiki/M9A3_front_sight</t>
  </si>
  <si>
    <t>5cadd919ae921500126a77f3</t>
  </si>
  <si>
    <t>52a203ef-7d14-4851-a9ef-81d56e39b4bb</t>
  </si>
  <si>
    <t>APS front sight</t>
  </si>
  <si>
    <t>APS FS</t>
  </si>
  <si>
    <t>https://tarkov-market.com/item/aps_frontsight</t>
  </si>
  <si>
    <t>https://escapefromtarkov.fandom.com/wiki/APS_front_sight</t>
  </si>
  <si>
    <t>5aba62f8d8ce87001943946b</t>
  </si>
  <si>
    <t>d554e528-e1fb-4e48-8d67-a7f937c23408</t>
  </si>
  <si>
    <t>M9A3 rear sight</t>
  </si>
  <si>
    <t>M9A3 RS</t>
  </si>
  <si>
    <t>https://tarkov-market.com/item/beretta_m9a3_standard_rearsight</t>
  </si>
  <si>
    <t>https://escapefromtarkov.fandom.com/wiki/M9A3_rear_sight</t>
  </si>
  <si>
    <t>5cadd940ae9215051e1c2316</t>
  </si>
  <si>
    <t>add00fa1-5360-4f23-8bbc-9cfd1b290ac9</t>
  </si>
  <si>
    <t>M14 SA Enlarged Military Aperture rear sight</t>
  </si>
  <si>
    <t>M14 RS</t>
  </si>
  <si>
    <t>https://tarkov-market.com/item/m14_enlarged_military_aperture_rearsight</t>
  </si>
  <si>
    <t>5abcbb20d8ce87001773e258</t>
  </si>
  <si>
    <t>37c499e1-3d4e-4614-ae7b-f9880d25a464</t>
  </si>
  <si>
    <t>KAC Folding Micro rear sight</t>
  </si>
  <si>
    <t>KAC MRS</t>
  </si>
  <si>
    <t>https://tarkov-market.com/item/kac_folding_micro_sight_rear</t>
  </si>
  <si>
    <t>https://escapefromtarkov.fandom.com/wiki/KAC_Folding_Micro_rear_sight</t>
  </si>
  <si>
    <t>5dfa3d7ac41b2312ea33362a</t>
  </si>
  <si>
    <t>f2aa51e7-8ea5-4eca-9544-38d3805e6a81</t>
  </si>
  <si>
    <t>FN Five-seveN MK2 rear sight</t>
  </si>
  <si>
    <t>5-7 RS</t>
  </si>
  <si>
    <t>https://tarkov-market.com/item/five-seven_standard_rear-sight</t>
  </si>
  <si>
    <t>https://escapefromtarkov.fandom.com/wiki/FN_Five-seveN_MK2_rear_sight</t>
  </si>
  <si>
    <t>5d3eb4aba4b93650d64e497d</t>
  </si>
  <si>
    <t>a2374ba0-7190-4387-bd8e-177e3d6b91f6</t>
  </si>
  <si>
    <t>P226 Sight Mount 220-239 rear sight bearing</t>
  </si>
  <si>
    <t>SM220-239</t>
  </si>
  <si>
    <t>https://tarkov-market.com/item/sight_mount_sig_220-239_rear_sight_bearing</t>
  </si>
  <si>
    <t>https://escapefromtarkov.fandom.com/wiki/P226_Sight_Mount_220-239_rear_sight_bearing</t>
  </si>
  <si>
    <t>56ea7293d2720b8d4b8b45ba</t>
  </si>
  <si>
    <t>e600e337-7a15-44b1-ae6f-f15b2ebf58ae</t>
  </si>
  <si>
    <t>P226 rear sight</t>
  </si>
  <si>
    <t>P226 RS</t>
  </si>
  <si>
    <t>https://tarkov-market.com/item/sig_sauer_p226_standard_rearsight</t>
  </si>
  <si>
    <t>https://escapefromtarkov.fandom.com/wiki/P226_rear_sight</t>
  </si>
  <si>
    <t>56d5a77ed2720b90418b4568</t>
  </si>
  <si>
    <t>8e9642be-f822-4dc1-8d63-77e4bba47b9d</t>
  </si>
  <si>
    <t>M9A3 Sight Mount rear sight rail</t>
  </si>
  <si>
    <t>SM M9</t>
  </si>
  <si>
    <t>https://tarkov-market.com/item/sight_mount_m9_rear_sight_bearing</t>
  </si>
  <si>
    <t>https://escapefromtarkov.fandom.com/wiki/M9A3_Sight_Mount_rear_sight_rail</t>
  </si>
  <si>
    <t>5cadd954ae921500103bb3c2</t>
  </si>
  <si>
    <t>bf387eef-16e0-4048-a03d-d8ebdd344e16</t>
  </si>
  <si>
    <t>FN Five-seveN MK2 front sight</t>
  </si>
  <si>
    <t>5-7 FS</t>
  </si>
  <si>
    <t>https://tarkov-market.com/item/five-seven_mk2_standard_frontsight</t>
  </si>
  <si>
    <t>https://escapefromtarkov.fandom.com/wiki/FN_Five-seveN_MK2_front_sight</t>
  </si>
  <si>
    <t>5d3eb536a4b9363b1f22f8e2</t>
  </si>
  <si>
    <t>dfca08a7-7c82-4a9d-b8f4-e15e7a9661e4</t>
  </si>
  <si>
    <t>MPX flip-up front sight</t>
  </si>
  <si>
    <t>MPX FS</t>
  </si>
  <si>
    <t>https://tarkov-market.com/item/sig_flip_up_frontsight</t>
  </si>
  <si>
    <t>https://escapefromtarkov.fandom.com/wiki/MPX_flip-up_front_sight</t>
  </si>
  <si>
    <t>5894a73486f77426d259076c</t>
  </si>
  <si>
    <t>89cfe3a6-5272-4200-9a57-2794623e25bd</t>
  </si>
  <si>
    <t>MPX flip-up rear sight</t>
  </si>
  <si>
    <t>MPX RS</t>
  </si>
  <si>
    <t>https://tarkov-market.com/item/sig_flip_up_rearsight</t>
  </si>
  <si>
    <t>https://escapefromtarkov.fandom.com/wiki/MPX_flip-up_rear_sight</t>
  </si>
  <si>
    <t>5894a81786f77427140b8347</t>
  </si>
  <si>
    <t>cd8cc6ac-e804-42fc-a214-b78d32e91ef2</t>
  </si>
  <si>
    <t>MP9 rear sight</t>
  </si>
  <si>
    <t>MP9 RS</t>
  </si>
  <si>
    <t>https://tarkov-market.com/item/b&amp;t_mp9_standard_rear-sight</t>
  </si>
  <si>
    <t>https://escapefromtarkov.fandom.com/wiki/MP9_rear_sight</t>
  </si>
  <si>
    <t>5de8fb539f98ac2bc659513a</t>
  </si>
  <si>
    <t>460a594a-289e-4771-915d-46b82b73b4fd</t>
  </si>
  <si>
    <t>HK MP5 Drum rear sight</t>
  </si>
  <si>
    <t>MP5 drum</t>
  </si>
  <si>
    <t>https://tarkov-market.com/item/hk_mp5_drum_rearsight</t>
  </si>
  <si>
    <t>5926d2be86f774134d668e4e</t>
  </si>
  <si>
    <t>207b9ab3-e8b6-4eff-8ca0-c4fae0ab68ae</t>
  </si>
  <si>
    <t>Glock Dead Ringer Snake Eye rear sight</t>
  </si>
  <si>
    <t>G SE RS</t>
  </si>
  <si>
    <t>https://tarkov-market.com/item/dead_ringer_snake_eye_glock_rear_sight</t>
  </si>
  <si>
    <t>https://escapefromtarkov.fandom.com/wiki/Glock_Dead_Ringer_Snake_Eye_rear_sight</t>
  </si>
  <si>
    <t>5a7d9122159bd4001438dbf4</t>
  </si>
  <si>
    <t>fe34b147-3d98-4cc6-bfff-ccec846e4057</t>
  </si>
  <si>
    <t>Trijicon ACOG backup rear sight</t>
  </si>
  <si>
    <t>ACOG</t>
  </si>
  <si>
    <t>https://tarkov-market.com/item/trijicon_acog_backup_rear_sight</t>
  </si>
  <si>
    <t>https://escapefromtarkov.gamepedia.com/Trijicon_ACOG_backup_rear_sight</t>
  </si>
  <si>
    <t>5c05295e0db834001a66acbb</t>
  </si>
  <si>
    <t>fcedbba2-0ed7-42ff-b784-b68e4341554e</t>
  </si>
  <si>
    <t>M1A SA XS Post .125 blade front sight</t>
  </si>
  <si>
    <t>.125 Blade</t>
  </si>
  <si>
    <t>https://tarkov-market.com/item/sa_xs_post_.125_blade_frontsight_m1a</t>
  </si>
  <si>
    <t>https://escapefromtarkov.fandom.com/wiki/M1A_SA_XS_Post_.125_blade_front_sight</t>
  </si>
  <si>
    <t>5aafa49ae5b5b00015042a58</t>
  </si>
  <si>
    <t>b249304b-8278-4ffb-9326-e05a866672f6</t>
  </si>
  <si>
    <t>KAC Folding rear sight</t>
  </si>
  <si>
    <t>KAC RS</t>
  </si>
  <si>
    <t>https://tarkov-market.com/item/kac_folding_sight_rear</t>
  </si>
  <si>
    <t>https://escapefromtarkov.fandom.com/wiki/KAC_Folding_rear_sight</t>
  </si>
  <si>
    <t>5c1780312e221602b66cc189</t>
  </si>
  <si>
    <t>4bfd6fd2-75ed-42e3-9f75-2e3dbbc47740</t>
  </si>
  <si>
    <t>KAC Folding Micro front sight</t>
  </si>
  <si>
    <t>KAC MFS</t>
  </si>
  <si>
    <t>https://tarkov-market.com/item/kac_folding_micro_sight_frontsight</t>
  </si>
  <si>
    <t>https://escapefromtarkov.fandom.com/wiki/KAC_Folding_Micro_front_sight</t>
  </si>
  <si>
    <t>5dfa3d950dee1b22f862eae0</t>
  </si>
  <si>
    <t>d28afe7f-eae7-459e-a081-9f4063a7ae40</t>
  </si>
  <si>
    <t>HK MP7 flip-up rear sight</t>
  </si>
  <si>
    <t>MP7 RS</t>
  </si>
  <si>
    <t>https://tarkov-market.com/item/mp7_flip_up_rearsight</t>
  </si>
  <si>
    <t>5ba26b17d4351e00367f9bdd</t>
  </si>
  <si>
    <t>e8115f1b-cae7-4e5d-8815-640ea8b350dc</t>
  </si>
  <si>
    <t>HK 416A5 flip-up rear sight</t>
  </si>
  <si>
    <t>416A5 RS</t>
  </si>
  <si>
    <t>https://tarkov-market.com/item/hk_416a5_flip_up_rearsight</t>
  </si>
  <si>
    <t>5bb20e49d4351e3bac1212de</t>
  </si>
  <si>
    <t>5e83d8a7-2756-43cc-a9b6-ce9dafed601b</t>
  </si>
  <si>
    <t>AK Taktika Tula TT01 rear sight rail</t>
  </si>
  <si>
    <t>TT01</t>
  </si>
  <si>
    <t>https://tarkov-market.com/item/tactica_tula_tt01_rearsight_weaver_adapter</t>
  </si>
  <si>
    <t>https://escapefromtarkov.fandom.com/wiki/AK_Taktika_Tula_TT01_rear_sight_rail</t>
  </si>
  <si>
    <t>5649d9a14bdc2d79388b4580</t>
  </si>
  <si>
    <t>ef060799-4123-47f5-bd2d-d0401826f083</t>
  </si>
  <si>
    <t>KAC Folding front sight</t>
  </si>
  <si>
    <t>KAC FS</t>
  </si>
  <si>
    <t>https://tarkov-market.com/item/kac_folding_sight_frontsight</t>
  </si>
  <si>
    <t>https://escapefromtarkov.fandom.com/wiki/KAC_Folding_front_sight</t>
  </si>
  <si>
    <t>5c17804b2e2216152006c02f</t>
  </si>
  <si>
    <t>3407371b-25c4-4b83-b967-d975ff1c2e5a</t>
  </si>
  <si>
    <t>VPO-101 "Vepr-Hunter" rear sight</t>
  </si>
  <si>
    <t>101 RS</t>
  </si>
  <si>
    <t>https://tarkov-market.com/item/vpo-101_standard_rearsight</t>
  </si>
  <si>
    <t>5c503b1c2e221602b21d6e9d</t>
  </si>
  <si>
    <t>a809348d-8fca-4d66-90d3-8d17b5b7cff9</t>
  </si>
  <si>
    <t>Glock ZEV Tech rear sight</t>
  </si>
  <si>
    <t>G ZT RS</t>
  </si>
  <si>
    <t>https://tarkov-market.com/item/glock_zev_tech_rear_sight</t>
  </si>
  <si>
    <t>https://escapefromtarkov.fandom.com/wiki/Glock_ZEV_Tech_rear_sight</t>
  </si>
  <si>
    <t>5a71e0fb8dc32e00094b97f2</t>
  </si>
  <si>
    <t>b04cf6b2-d183-40a0-94ce-28d06cf7d86d</t>
  </si>
  <si>
    <t>VSS rear sight</t>
  </si>
  <si>
    <t>VSS RS</t>
  </si>
  <si>
    <t>https://tarkov-market.com/item/vss_vintorez_standard_rearsight</t>
  </si>
  <si>
    <t>57838e1b2459774a256959b1</t>
  </si>
  <si>
    <t>b0bb2ad4-5d4a-446e-b97c-10b9c35224dc</t>
  </si>
  <si>
    <t>ASh-12 folding front sight</t>
  </si>
  <si>
    <t>ASh-12 FS</t>
  </si>
  <si>
    <t>https://tarkov-market.com/item/ash-12_folding_sight_frontsight</t>
  </si>
  <si>
    <t>https://escapefromtarkov.fandom.com/wiki/ASh-12_folding_front_sight</t>
  </si>
  <si>
    <t>5caf16a2ae92152ac412efbc</t>
  </si>
  <si>
    <t>5276010a-1595-4a43-ae69-e9fcf6977e5f</t>
  </si>
  <si>
    <t>CHandle</t>
  </si>
  <si>
    <t>https://tarkov-market.com/item/rearsight_ar-15_carry_handle</t>
  </si>
  <si>
    <t>https://escapefromtarkov.fandom.com/wiki/AR-15_rear_sight_carry_handle</t>
  </si>
  <si>
    <t>5ae30bad5acfc400185c2dc4</t>
  </si>
  <si>
    <t>74bb3689-e380-4590-bd2d-90aeb2a467e3</t>
  </si>
  <si>
    <t>SOK-12 CSS rear sight rail mount</t>
  </si>
  <si>
    <t>CSS RSRM</t>
  </si>
  <si>
    <t>https://tarkov-market.com/item/sok-12_css_sight_rail_mount_rear_sight</t>
  </si>
  <si>
    <t>https://escapefromtarkov.fandom.com/wiki/SOK-12_CSS_rear_sight_rail_mount</t>
  </si>
  <si>
    <t>58272b842459774abc128d50</t>
  </si>
  <si>
    <t>8c45fb49-c37e-430d-a04f-f1977279b977</t>
  </si>
  <si>
    <t>Magpul MBUS Gen2 flip-up rear sight</t>
  </si>
  <si>
    <t>MBUS RS</t>
  </si>
  <si>
    <t>https://tarkov-market.com/item/magpul_mbus_gen.2_rearsight</t>
  </si>
  <si>
    <t>5bc09a18d4351e003562b68e</t>
  </si>
  <si>
    <t>ef6fb2cc-c1b4-4047-bfd3-9fc04bef6c83</t>
  </si>
  <si>
    <t>ASh-12 rear sight carry handle</t>
  </si>
  <si>
    <t>ASh-12 CH</t>
  </si>
  <si>
    <t>https://tarkov-market.com/item/rearsight_ash-12_carry_handle</t>
  </si>
  <si>
    <t>https://escapefromtarkov.fandom.com/wiki/ASh-12_rear_sight_carry_handle</t>
  </si>
  <si>
    <t>5caf1691ae92152ac412efb9</t>
  </si>
  <si>
    <t>4b945dd1-0ac7-45e0-8ed6-049f3da45808</t>
  </si>
  <si>
    <t>M1A SA National Match .062 Blade front sight</t>
  </si>
  <si>
    <t>.062 Blade</t>
  </si>
  <si>
    <t>https://tarkov-market.com/item/sa_national_match_.062_blade_frontsight_m1a</t>
  </si>
  <si>
    <t>https://escapefromtarkov.fandom.com/wiki/M1A_SA_National_Match_.062_Blade_front_sight</t>
  </si>
  <si>
    <t>5addba3e5acfc4001669f0ab</t>
  </si>
  <si>
    <t>b4b73dc3-d8e4-4495-a3bb-44a5174a3cfb</t>
  </si>
  <si>
    <t>P226 Meprolight TRU-DOT Night front sight</t>
  </si>
  <si>
    <t>P226 TD FS</t>
  </si>
  <si>
    <t>https://tarkov-market.com/item/meprolight_tru_dot_night_sight_frontsight_for_p226</t>
  </si>
  <si>
    <t>https://escapefromtarkov.fandom.com/wiki/P226_Meprolight_TRU-DOT_Night_front_sight</t>
  </si>
  <si>
    <t>5c07b36c0db834002a1259e9</t>
  </si>
  <si>
    <t>563dcc96-af9a-49d3-a6f5-08d41d64173e</t>
  </si>
  <si>
    <t>G SE FS</t>
  </si>
  <si>
    <t>https://tarkov-market.com/item/dead_ringer_snake_eye_glock_front_sight</t>
  </si>
  <si>
    <t>https://escapefromtarkov.fandom.com/wiki/Glock_Dead_Ringer_Snake_Eye_front_sight</t>
  </si>
  <si>
    <t>5a7d90eb159bd400165484f1</t>
  </si>
  <si>
    <t>a9468be4-94ae-4008-a8b4-681985a0ad84</t>
  </si>
  <si>
    <t>P226 Meprolight TRU-DOT Night rear sight</t>
  </si>
  <si>
    <t>P226 TD RS</t>
  </si>
  <si>
    <t>https://tarkov-market.com/item/meprolight_tru_dot_night_sight_rear_sight_for_p226</t>
  </si>
  <si>
    <t>https://escapefromtarkov.fandom.com/wiki/P226_Meprolight_TRU-DOT_Night_rear_sight</t>
  </si>
  <si>
    <t>5c07b3850db834002330045b</t>
  </si>
  <si>
    <t>3bb73ed6-efdc-4682-b149-831ebf77c7c6</t>
  </si>
  <si>
    <t>AK-105 rear sight (6P44 Sb.1-30)</t>
  </si>
  <si>
    <t>6P44 Sb.1-30</t>
  </si>
  <si>
    <t>https://tarkov-market.com/item/ak-105_standard_rearsight_(6p44_sb.1-30)</t>
  </si>
  <si>
    <t>https://escapefromtarkov.fandom.com/wiki/AK-105_rear_sight_(6P44_Sb.1-30)</t>
  </si>
  <si>
    <t>5ac733a45acfc400192630e2</t>
  </si>
  <si>
    <t>2687fee3-24fa-4c04-b482-80bfeb94c21a</t>
  </si>
  <si>
    <t>SV-98 rear sight</t>
  </si>
  <si>
    <t>SV98 RS</t>
  </si>
  <si>
    <t>https://tarkov-market.com/item/izhmash_sv-98_rearsight</t>
  </si>
  <si>
    <t>https://escapefromtarkov.fandom.com/wiki/SV-98_rear_sight</t>
  </si>
  <si>
    <t>56083e1b4bdc2dc8488b4572</t>
  </si>
  <si>
    <t>d43f22e1-5d2a-49dd-bc44-8a431e61af87</t>
  </si>
  <si>
    <t>HK MP7 flip-up front sight</t>
  </si>
  <si>
    <t>MP7 FS</t>
  </si>
  <si>
    <t>https://tarkov-market.com/item/mp7_flip_up_frontsight</t>
  </si>
  <si>
    <t>5ba26b01d4351e0085325a51</t>
  </si>
  <si>
    <t>828b5635-2fd2-41a3-88ed-e21c676b53e3</t>
  </si>
  <si>
    <t>AKMP system rear sight device</t>
  </si>
  <si>
    <t>AKMP RS</t>
  </si>
  <si>
    <t>https://tarkov-market.com/item/akmp_system_rear_sight_device</t>
  </si>
  <si>
    <t>https://escapefromtarkov.gamepedia.com/AKMP_system_rear_sight_device</t>
  </si>
  <si>
    <t>5a0ed824fcdbcb0176308b0d</t>
  </si>
  <si>
    <t>94e967bc-e8a6-4505-b39c-afff36c64b86</t>
  </si>
  <si>
    <t>Magpul MBUS Gen2 flip-up front sight</t>
  </si>
  <si>
    <t>MBUS FS</t>
  </si>
  <si>
    <t>https://tarkov-market.com/item/magpul_mbus_gen.2_frontsight</t>
  </si>
  <si>
    <t>5bc09a30d4351e00367fb7c8</t>
  </si>
  <si>
    <t>9548d355-22a4-443c-84ac-09918ea3ef2e</t>
  </si>
  <si>
    <t>AS VAL rear sight</t>
  </si>
  <si>
    <t>VAL RS</t>
  </si>
  <si>
    <t>https://tarkov-market.com/item/as_val_standard_rear_sight</t>
  </si>
  <si>
    <t>https://escapefromtarkov.fandom.com/wiki/AS_VAL_rear_sight</t>
  </si>
  <si>
    <t>57c44e7b2459772d28133248</t>
  </si>
  <si>
    <t>d48e8012-d905-4e6f-b6f0-38c921898643</t>
  </si>
  <si>
    <t>Glock TruGlo TFX front sight</t>
  </si>
  <si>
    <t>G TFX FS</t>
  </si>
  <si>
    <t>https://tarkov-market.com/item/truglo_tfx_glock_front_sight</t>
  </si>
  <si>
    <t>https://escapefromtarkov.fandom.com/wiki/Glock_TruGlo_TFX_front_sight</t>
  </si>
  <si>
    <t>5a7d9104159bd400134c8c21</t>
  </si>
  <si>
    <t>be3aeda8-953f-49d0-b1e2-097f613bcb17</t>
  </si>
  <si>
    <t>AKMP FS</t>
  </si>
  <si>
    <t>https://tarkov-market.com/item/akmp_system_front_sight_device</t>
  </si>
  <si>
    <t>https://escapefromtarkov.gamepedia.com/AKMP_system_front_sight_device</t>
  </si>
  <si>
    <t>5a0f096dfcdbcb0176308b15</t>
  </si>
  <si>
    <t>c6e85d3e-0247-4ddc-8600-5430945b5693</t>
  </si>
  <si>
    <t>Glock front sight</t>
  </si>
  <si>
    <t>Glock FS</t>
  </si>
  <si>
    <t>https://tarkov-market.com/item/glock_front_sight</t>
  </si>
  <si>
    <t>https://escapefromtarkov.fandom.com/wiki/Glock_front_sight</t>
  </si>
  <si>
    <t>5a6f58f68dc32e000a311390</t>
  </si>
  <si>
    <t>ca361eb5-4210-4c1f-a1cf-0056f5579efc</t>
  </si>
  <si>
    <t>Glock TruGlo TFX rear sight</t>
  </si>
  <si>
    <t>G TFX RS</t>
  </si>
  <si>
    <t>https://tarkov-market.com/item/truglo_tfx_glock_rear_sight</t>
  </si>
  <si>
    <t>https://escapefromtarkov.fandom.com/wiki/Glock_TruGlo_TFX_rear_sight</t>
  </si>
  <si>
    <t>5a7d912f159bd400165484f3</t>
  </si>
  <si>
    <t>56b6c931-4bd6-4456-a214-4d616a23ff23</t>
  </si>
  <si>
    <t>SVDS rear sight</t>
  </si>
  <si>
    <t>SVDS RS</t>
  </si>
  <si>
    <t>https://tarkov-market.com/item/svds_rearsight</t>
  </si>
  <si>
    <t>https://escapefromtarkov.fandom.com/wiki/SVDS_rear_sight</t>
  </si>
  <si>
    <t>5c471b7e2e2216152006e46c</t>
  </si>
  <si>
    <t>4fc102ff-6846-4b90-a934-fc43ec1965a6</t>
  </si>
  <si>
    <t>Mosin Rifle rear sight</t>
  </si>
  <si>
    <t>Mosin RS</t>
  </si>
  <si>
    <t>https://tarkov-market.com/item/mosin_rearsight</t>
  </si>
  <si>
    <t>5ae099925acfc4001a5fc7b3</t>
  </si>
  <si>
    <t>e2224d6b-1873-4579-a04d-7fcdf7e47d18</t>
  </si>
  <si>
    <t>AR-15 Colt A2 rear sight</t>
  </si>
  <si>
    <t>A2 RS</t>
  </si>
  <si>
    <t>https://tarkov-market.com/item/colt_a2_rearsight_ar-15</t>
  </si>
  <si>
    <t>https://escapefromtarkov.fandom.com/wiki/AR-15_Colt_A2_rear_sight</t>
  </si>
  <si>
    <t>55d5f46a4bdc2d1b198b4567</t>
  </si>
  <si>
    <t>aa675cf5-112c-4857-9e6c-ff0bd4571556</t>
  </si>
  <si>
    <t>RPK-16 rear sight base</t>
  </si>
  <si>
    <t>RPK16 RS base</t>
  </si>
  <si>
    <t>https://tarkov-market.com/item/izhmash_rearsight_base_for_rpk-16</t>
  </si>
  <si>
    <t>https://escapefromtarkov.fandom.com/wiki/RPK-16_rear_sight_base</t>
  </si>
  <si>
    <t>5beec9450db83400970084fd</t>
  </si>
  <si>
    <t>f7b47ff3-4ff7-4d6c-a2a8-1d8eff7c35c5</t>
  </si>
  <si>
    <t>RPK-16 rear sight</t>
  </si>
  <si>
    <t>RPK-16 RS</t>
  </si>
  <si>
    <t>https://tarkov-market.com/item/izhmash_rearsight_for_rpk-16</t>
  </si>
  <si>
    <t>https://escapefromtarkov.fandom.com/wiki/RPK-16_rear_sight</t>
  </si>
  <si>
    <t>5bf3f59f0db834001a6fa060</t>
  </si>
  <si>
    <t>a0dcd533-7a9b-45ff-b09a-bfc1dff510f6</t>
  </si>
  <si>
    <t>Mosin Rifle carbine rear sight</t>
  </si>
  <si>
    <t>https://tarkov-market.com/item/mosin_carabine_rearsight</t>
  </si>
  <si>
    <t>5bfd4c980db834001b73449d</t>
  </si>
  <si>
    <t>b1618db4-d9d9-42fe-b775-df6214e52bc2</t>
  </si>
  <si>
    <t>Mosin Rifle front sight</t>
  </si>
  <si>
    <t>Mosin FS</t>
  </si>
  <si>
    <t>https://tarkov-market.com/item/mosin_frontsight</t>
  </si>
  <si>
    <t>5ae099875acfc4001714e593</t>
  </si>
  <si>
    <t>c57baebc-0c44-4ee9-97fb-6bc74ae249c5</t>
  </si>
  <si>
    <t>AR-15 Leapers UTG Low Profile A2 front sight</t>
  </si>
  <si>
    <t>LPA2 FS</t>
  </si>
  <si>
    <t>https://tarkov-market.com/item/utg_low_profile_a2_frontsight_ar-15</t>
  </si>
  <si>
    <t>https://escapefromtarkov.fandom.com/wiki/AR-15_Leapers_UTG_Low_Profile_A2_front_sight</t>
  </si>
  <si>
    <t>55d4af3a4bdc2d972f8b456f</t>
  </si>
  <si>
    <t>3a1d7845-6e91-4a1f-a10c-72368a423096</t>
  </si>
  <si>
    <t>SVDS front sight</t>
  </si>
  <si>
    <t>SVDS FS</t>
  </si>
  <si>
    <t>https://tarkov-market.com/item/svds_frontsight</t>
  </si>
  <si>
    <t>https://escapefromtarkov.fandom.com/wiki/SVDS_front_sight</t>
  </si>
  <si>
    <t>5c471ba12e221602b3137d76</t>
  </si>
  <si>
    <t>b94fd190-e8ef-443b-ae09-6c3c8ecf6b43</t>
  </si>
  <si>
    <t>AKMB system rear sight</t>
  </si>
  <si>
    <t>AKMB RS</t>
  </si>
  <si>
    <t>https://tarkov-market.com/item/akmb_system_rear_sight</t>
  </si>
  <si>
    <t>https://escapefromtarkov.gamepedia.com/AKMB_system_rear_sight</t>
  </si>
  <si>
    <t>5a0eb980fcdbcb001a3b00a6</t>
  </si>
  <si>
    <t>ca2907e6-93c7-434e-bdec-fd1c5b987334</t>
  </si>
  <si>
    <t>VPO-209 rear sight</t>
  </si>
  <si>
    <t>https://tarkov-market.com/item/akm___vpo-209_standard_rearsight</t>
  </si>
  <si>
    <t>https://escapefromtarkov.fandom.com/wiki/VPO-209_rear_sight</t>
  </si>
  <si>
    <t>59e8977386f77415a553c453</t>
  </si>
  <si>
    <t>9fa888df-0ca8-4354-9339-91713eaba727</t>
  </si>
  <si>
    <t>SOK-12 rear sight</t>
  </si>
  <si>
    <t>SOK12 RS</t>
  </si>
  <si>
    <t>https://tarkov-market.com/item/izhmash_sok-12_rear_sight</t>
  </si>
  <si>
    <t>https://escapefromtarkov.fandom.com/wiki/SOK-12_rear_sight</t>
  </si>
  <si>
    <t>57a9b9ce2459770ee926038d</t>
  </si>
  <si>
    <t>39a8c16a-a0f6-4b2a-8067-ed68e8bc04a2</t>
  </si>
  <si>
    <t>SA-58 Holland Type rear sight</t>
  </si>
  <si>
    <t>SA58 Holland</t>
  </si>
  <si>
    <t>https://tarkov-market.com/item/ds_arms_holand_type_rearsight_for_sa-58</t>
  </si>
  <si>
    <t>5b0bc22d5acfc47a8607f085</t>
  </si>
  <si>
    <t>c509ef09-7ec8-40db-bf56-3e527f445e73</t>
  </si>
  <si>
    <t>AK-74M rear sight (6P20 Sb.2)</t>
  </si>
  <si>
    <t>6P20 Sb.2</t>
  </si>
  <si>
    <t>https://tarkov-market.com/item/ak-74m_standard_rearsight_(6p20_sb.2)</t>
  </si>
  <si>
    <t>https://escapefromtarkov.fandom.com/wiki/AK-74M_rear_sight_(6P20_Sb.2)</t>
  </si>
  <si>
    <t>5ac72e475acfc400180ae6fe</t>
  </si>
  <si>
    <t>2b199f6a-2c3d-43b0-b307-939bf493ac2c</t>
  </si>
  <si>
    <t>AK-74 rear sight (6P20 Sb.2)</t>
  </si>
  <si>
    <t>https://tarkov-market.com/item/ak-74_standard_rearsight_(6p1_sb.2)</t>
  </si>
  <si>
    <t>https://escapefromtarkov.fandom.com/wiki/AK-74_rear_sight_(6P20_Sb.2)</t>
  </si>
  <si>
    <t>5649b0544bdc2d1b2b8b458a</t>
  </si>
  <si>
    <t>5fb42c38-7ea4-4893-805c-6d5003287e21</t>
  </si>
  <si>
    <t>P226 front sight</t>
  </si>
  <si>
    <t>P226 FS</t>
  </si>
  <si>
    <t>https://tarkov-market.com/item/sig_sauer_standard_frontsight</t>
  </si>
  <si>
    <t>https://escapefromtarkov.fandom.com/wiki/P226_front_sight</t>
  </si>
  <si>
    <t>56d5a661d2720bd8418b456b</t>
  </si>
  <si>
    <t>424f0117-e713-4e57-92d0-7b9fac6e205a</t>
  </si>
  <si>
    <t>AKM rear sight (6P1 Sb.2-1)</t>
  </si>
  <si>
    <t>6P1 Sb.2-1</t>
  </si>
  <si>
    <t>https://tarkov-market.com/item/akm_standard_rearsight_(6p1_sb.2-1)</t>
  </si>
  <si>
    <t>https://escapefromtarkov.fandom.com/wiki/AKM_rear_sight_(6P1_Sb.2-1)</t>
  </si>
  <si>
    <t>59d650cf86f7741b846413a4</t>
  </si>
  <si>
    <t>441e1abd-672f-4b03-a04b-aad22e4c6c82</t>
  </si>
  <si>
    <t>SKS rear sight</t>
  </si>
  <si>
    <t>SKS RS</t>
  </si>
  <si>
    <t>https://tarkov-market.com/item/sks_standard_rearsight</t>
  </si>
  <si>
    <t>https://escapefromtarkov.fandom.com/wiki/SKS_rear_sight</t>
  </si>
  <si>
    <t>574db213245977459a2f3f5d</t>
  </si>
  <si>
    <t>8c8cef57-5104-46be-ab4b-24a2e3171755</t>
  </si>
  <si>
    <t>APB rear sight</t>
  </si>
  <si>
    <t>APB RS</t>
  </si>
  <si>
    <t>https://tarkov-market.com/item/apb_rearsight</t>
  </si>
  <si>
    <t>https://escapefromtarkov.fandom.com/wiki/APB_rear_sight</t>
  </si>
  <si>
    <t>5aba639ed8ce8700182ece67</t>
  </si>
  <si>
    <t>3ee75789-4939-44df-b9c4-b59aa0b109dd</t>
  </si>
  <si>
    <t>APS rear sight</t>
  </si>
  <si>
    <t>APS RS</t>
  </si>
  <si>
    <t>https://tarkov-market.com/item/aps_rearsight</t>
  </si>
  <si>
    <t>https://escapefromtarkov.fandom.com/wiki/APS_rear_sight</t>
  </si>
  <si>
    <t>5aba637ad8ce87001773e17f</t>
  </si>
  <si>
    <t>578a2b99-7081-4e35-a5e5-b7c71f9de522</t>
  </si>
  <si>
    <t>Glock ZEV Tech front sight</t>
  </si>
  <si>
    <t>G ZT FS</t>
  </si>
  <si>
    <t>https://tarkov-market.com/item/glock_zev_tech_front_sight</t>
  </si>
  <si>
    <t>https://escapefromtarkov.fandom.com/wiki/Glock_ZEV_Tech_front_sight</t>
  </si>
  <si>
    <t>5a71e0048dc32e000c52ecc8</t>
  </si>
  <si>
    <t>32495573-a841-42f0-9be0-459a811423bf</t>
  </si>
  <si>
    <t>Glock RS</t>
  </si>
  <si>
    <t>https://tarkov-market.com/item/glock_rear_sight</t>
  </si>
  <si>
    <t>https://escapefromtarkov.fandom.com/wiki/Glock_rear_sight</t>
  </si>
  <si>
    <t>5a6f5d528dc32e00094b97d9</t>
  </si>
  <si>
    <t>e7ac2bb3-951a-4d0f-b77b-df29886945d2</t>
  </si>
  <si>
    <t>PP-19-01 "Vityaz" rear sight</t>
  </si>
  <si>
    <t>https://tarkov-market.com/item/izhmash_rear_sight_for_pp-19-01</t>
  </si>
  <si>
    <t>599860e986f7743bb57573a6</t>
  </si>
  <si>
    <t>eb9c18d4-7723-4b9a-8869-ae9bf5f17785</t>
  </si>
  <si>
    <t>https://tarkov-market.com/item/usec_stash_on_customs_key</t>
  </si>
  <si>
    <t>https://escapefromtarkov.fandom.com/wiki/USEC_stash_key</t>
  </si>
  <si>
    <t>5da743f586f7744014504f72</t>
  </si>
  <si>
    <t>50d5a333-8cbe-4b69-b4c7-dcdc9a0c8a68</t>
  </si>
  <si>
    <t>K1S</t>
  </si>
  <si>
    <t>https://tarkov-market.com/item/k1s_visor</t>
  </si>
  <si>
    <t>https://escapefromtarkov.fandom.com/wiki/Kolpak-1S_visor</t>
  </si>
  <si>
    <t>5ac4c50d5acfc40019262e87</t>
  </si>
  <si>
    <t>acf9b365-f36a-42cb-bd2a-69caf2643b33</t>
  </si>
  <si>
    <t>FAST</t>
  </si>
  <si>
    <t>https://tarkov-market.com/item/ops-core_fast_visor</t>
  </si>
  <si>
    <t>https://escapefromtarkov.gamepedia.com/Ops-Core_FAST_Visor</t>
  </si>
  <si>
    <t>5a16b672fcdbcb001912fa83</t>
  </si>
  <si>
    <t>5e9f244d-4b4b-4ae9-a5b7-c47057a85b84</t>
  </si>
  <si>
    <t>EXFIL FS</t>
  </si>
  <si>
    <t>https://tarkov-market.com/item/tw_exfil_ballistic_helmet_face_shield_(coyote)</t>
  </si>
  <si>
    <t>https://escapefromtarkov.fandom.com/wiki/TW_EXFIL_Ballistic_helmet_face_shield</t>
  </si>
  <si>
    <t>5e01f37686f774773c6f6c15</t>
  </si>
  <si>
    <t>c551e1cd-726c-437c-8771-6efc8062f256</t>
  </si>
  <si>
    <t>https://tarkov-market.com/item/tw_exfil_ballistic_helmet_face_shield_(black)</t>
  </si>
  <si>
    <t>5e00cdd986f7747473332240</t>
  </si>
  <si>
    <t>48c62529-2824-4ab9-a670-f9eba79b3515</t>
  </si>
  <si>
    <t>Shestyorka</t>
  </si>
  <si>
    <t>https://tarkov-market.com/item/vaz_key</t>
  </si>
  <si>
    <t>https://escapefromtarkov.gamepedia.com/VAZ_key</t>
  </si>
  <si>
    <t>5913651986f774432f15d132</t>
  </si>
  <si>
    <t>9a23b9b6-4c65-416c-b031-015822d42165</t>
  </si>
  <si>
    <t>Pump Back</t>
  </si>
  <si>
    <t>https://tarkov-market.com/item/door_key_(alternative)</t>
  </si>
  <si>
    <t>https://escapefromtarkov.fandom.com/wiki/Pumping_station_back_door_key</t>
  </si>
  <si>
    <t>593858c486f774253a24cb52</t>
  </si>
  <si>
    <t>fa376084-836a-4136-bc21-55830ba3a302</t>
  </si>
  <si>
    <t>Pump Frnt</t>
  </si>
  <si>
    <t>https://tarkov-market.com/item/door_key</t>
  </si>
  <si>
    <t>https://escapefromtarkov.fandom.com/wiki/Pumping_station_front_door_key</t>
  </si>
  <si>
    <t>57a349b2245977762b199ec7</t>
  </si>
  <si>
    <t>b770adcd-94ae-441d-a43f-e82e91a0aa84</t>
  </si>
  <si>
    <t>https://tarkov-market.com/item/bandana</t>
  </si>
  <si>
    <t>https://escapefromtarkov.gamepedia.com/Bandana</t>
  </si>
  <si>
    <t>5b43271c5acfc432ff4dce65</t>
  </si>
  <si>
    <t>5380a984-8bef-40a2-a0c8-fa871a3ef591</t>
  </si>
  <si>
    <t>https://tarkov-market.com/item/bear_baseball_cap</t>
  </si>
  <si>
    <t>https://escapefromtarkov.fandom.com/wiki/BEAR_baseball_cap_(Green)</t>
  </si>
  <si>
    <t>5aa2b87de5b5b00016327c25</t>
  </si>
  <si>
    <t>3ac6db29-ddc9-461d-9287-efc6e13e42c3</t>
  </si>
  <si>
    <t>https://tarkov-market.com/item/bear_baseball_cap_black</t>
  </si>
  <si>
    <t>https://escapefromtarkov.fandom.com/wiki/BEAR_baseball_cap_(Black)</t>
  </si>
  <si>
    <t>5b40e5e25acfc4001a599bea</t>
  </si>
  <si>
    <t>f2fec398-223f-48f3-ac9a-11fd7374fe2e</t>
  </si>
  <si>
    <t>UXPRO</t>
  </si>
  <si>
    <t>https://tarkov-market.com/item/ux_pro_beanie</t>
  </si>
  <si>
    <t>5aa2ba46e5b5b000137b758d</t>
  </si>
  <si>
    <t>b4e90a27-d48b-4fd8-8ebc-70b9e40790d5</t>
  </si>
  <si>
    <t>https://tarkov-market.com/item/usec_baseball_cap_black</t>
  </si>
  <si>
    <t>https://escapefromtarkov.fandom.com/wiki/USEC_baseball_cap_(Black)</t>
  </si>
  <si>
    <t>5b40e61f5acfc4001a599bec</t>
  </si>
  <si>
    <t>f0c76282-452a-42c4-93c6-d5a9bbac755c</t>
  </si>
  <si>
    <t>https://tarkov-market.com/item/usec_baseball_cap</t>
  </si>
  <si>
    <t>5aa2a7e8e5b5b00016327c16</t>
  </si>
  <si>
    <t>27733d7f-c2f5-4ba5-9403-2a4c3ae45f8b</t>
  </si>
  <si>
    <t>Ornament</t>
  </si>
  <si>
    <t>https://tarkov-market.com/item/christmas_tree_decoration_ball_(red)</t>
  </si>
  <si>
    <t>https://escapefromtarkov.fandom.com/wiki/Christmas_tree_ornament_(Red)</t>
  </si>
  <si>
    <t>5df8a6a186f77412640e2e80</t>
  </si>
  <si>
    <t>c3df8f34-c54a-45c8-81dc-6b85f83b9fa9</t>
  </si>
  <si>
    <t>https://tarkov-market.com/item/christmas_tree_decoration_ball_(silver)</t>
  </si>
  <si>
    <t>https://escapefromtarkov.fandom.com/wiki/Christmas_tree_ornament_(Silver)</t>
  </si>
  <si>
    <t>5df8a72c86f77412640e2e83</t>
  </si>
  <si>
    <t>62457d27-0b7c-4d70-8b9f-73fbc2e8835f</t>
  </si>
  <si>
    <t>https://tarkov-market.com/item/christmas_tree_decoration_ball_(violet)</t>
  </si>
  <si>
    <t>https://escapefromtarkov.fandom.com/wiki/Christmas_tree_ornament_(Violet)</t>
  </si>
  <si>
    <t>5df8a77486f77412672a1e3f</t>
  </si>
  <si>
    <t>7fce2e62-45db-4849-b8db-75226d863918</t>
  </si>
  <si>
    <t>5.56x45 Magpul PMAG 40 GEN M3 STANAG 40-round magazine (FDE)</t>
  </si>
  <si>
    <t>https://tarkov-market.com/item/40-round_pmag_gen_m3_fde_40_5.56x45_stanag_magazine</t>
  </si>
  <si>
    <t>5d1340bdd7ad1a0e8d245aab</t>
  </si>
  <si>
    <t>9d2cd1ae-4faa-4035-90e3-032e25d39d18</t>
  </si>
  <si>
    <t>5.56x45 Magpul PMAG 30 GEN M3 W STANAG 30-round magazine (FDE)</t>
  </si>
  <si>
    <t>https://tarkov-market.com/item/pmag_gen_m3_fde_w_30_5.56x45_stanag_30-round_magazine</t>
  </si>
  <si>
    <t>5d1340cad7ad1a0b0b249869</t>
  </si>
  <si>
    <t>99f27bd9-7d39-4d97-a46a-72df635bacd2</t>
  </si>
  <si>
    <t>VPO215</t>
  </si>
  <si>
    <t>https://tarkov-market.com/item/metal_magazine_for_vpo-215_and_compatibles,_.366_tkm_4-round_capacity</t>
  </si>
  <si>
    <t>5de653abf76fdc1ce94a5a2a</t>
  </si>
  <si>
    <t>21a6492f-a754-46de-b936-79d4c375a03f</t>
  </si>
  <si>
    <t>https://tarkov-market.com/item/si_advanced_receiver_extension_buffer_tube_(anodized_red)</t>
  </si>
  <si>
    <t>https://escapefromtarkov.fandom.com/wiki/Strike_Industries_Advanced_Receiver_Extension_buffer_tube_(Anodized_Red)</t>
  </si>
  <si>
    <t>5c793fc42e221600114ca25d</t>
  </si>
  <si>
    <t>df8a2a71-109f-467b-8eab-7b4827862890</t>
  </si>
  <si>
    <t>https://tarkov-market.com/item/magpul_mbus_gen.2_frontsight_fde</t>
  </si>
  <si>
    <t>5c18b90d2e2216152142466b</t>
  </si>
  <si>
    <t>a4a3e9f7-0c05-46e3-baac-986e14e13802</t>
  </si>
  <si>
    <t>Magpul MBUS Gen2 flip-up rear sight (FDE)</t>
  </si>
  <si>
    <t>https://tarkov-market.com/item/magpul_mbus_gen.2_rearsight_fde</t>
  </si>
  <si>
    <t>5c18b9192e2216398b5a8104</t>
  </si>
  <si>
    <t>c4fd404e-7154-44a4-9f6e-1153005db1eb</t>
  </si>
  <si>
    <t>KAC "URX 3/3.1" stopper panel (FDE)</t>
  </si>
  <si>
    <t>https://tarkov-market.com/item/kac_stopper_panel_for_urx_3_3.1_fde</t>
  </si>
  <si>
    <t>5d124c1ad7ad1a12227c53a7</t>
  </si>
  <si>
    <t>b32cb841-af18-46c9-9899-b05806bc4fe9</t>
  </si>
  <si>
    <t>https://tarkov-market.com/item/kac_short_panel_for_urx_3_3.1_fde</t>
  </si>
  <si>
    <t>5d124c01d7ad1a115c7d59fb</t>
  </si>
  <si>
    <t>5c3bc354-999c-4ae2-9ae1-a80026344a3d</t>
  </si>
  <si>
    <t>ETMI-019 shotgun rail mount</t>
  </si>
  <si>
    <t>ETMI-019</t>
  </si>
  <si>
    <t>https://tarkov-market.com/item/etmi-019_mount</t>
  </si>
  <si>
    <t>https://escapefromtarkov.fandom.com/wiki/ETMI-019_shotgun_rail_mount</t>
  </si>
  <si>
    <t>5dfe14f30b92095fd441edaf</t>
  </si>
  <si>
    <t>a38ca3e1-dac3-4e3c-89c9-eeeb27a25bb2</t>
  </si>
  <si>
    <t>Hexagon medium length rail (Anodized Red)</t>
  </si>
  <si>
    <t>https://tarkov-market.com/item/medium_length_rail_for_hexagon(anodized_red)</t>
  </si>
  <si>
    <t>https://escapefromtarkov.fandom.com/wiki/Hexagon_medium_length_rail_(Anodized_Red)</t>
  </si>
  <si>
    <t>5b8403a086f7747ff856f4e2</t>
  </si>
  <si>
    <t>21133606-a2c8-426c-a06b-c775aa49f27a</t>
  </si>
  <si>
    <t>AK TDI AKM-L handguard (Anodized Red)</t>
  </si>
  <si>
    <t>https://tarkov-market.com/item/tdi_akm-l_handguard_for_ak_anodized_red</t>
  </si>
  <si>
    <t>5d4aaa54a4b9365392071170</t>
  </si>
  <si>
    <t>5c8a0d7a-6dc6-46f8-98d0-a419758c7b20</t>
  </si>
  <si>
    <t>https://tarkov-market.com/item/hexagon_handguard_for_ak(anodized_red)</t>
  </si>
  <si>
    <t>5b80242286f77429445e0b47</t>
  </si>
  <si>
    <t>510bebd3-6a68-4162-ad26-fb01dde4356c</t>
  </si>
  <si>
    <t>AK TDI AKM-L handguard (Anodized Bronze)</t>
  </si>
  <si>
    <t>https://tarkov-market.com/item/tdi_akm-l_handguard_for_ak_anodized_bronze</t>
  </si>
  <si>
    <t>5d4aaa73a4b9365392071175</t>
  </si>
  <si>
    <t>8ac8a128-e3e1-42d3-94ea-80e104dd4f7d</t>
  </si>
  <si>
    <t>AK Vezhlivyy Strelok VS-24 + VS-33c handguard &amp; gas tube combo (White)</t>
  </si>
  <si>
    <t>https://tarkov-market.com/item/vs-24_white_handguard_with_a_vs-33c_gas_block_combo_for_ak</t>
  </si>
  <si>
    <t>5d4aab30a4b9365435358c55</t>
  </si>
  <si>
    <t>6464d870-c817-4494-bdbe-b563b9bf5664</t>
  </si>
  <si>
    <t>SA58 4Rail full</t>
  </si>
  <si>
    <t>https://tarkov-market.com/item/ds_arms_quad_rail_full_length_foregrip_for_sa-58</t>
  </si>
  <si>
    <t>https://escapefromtarkov.fandom.com/wiki/SA-58_quad_rail_full_length_handguard</t>
  </si>
  <si>
    <t>5b7be1ca5acfc400170e2d2f</t>
  </si>
  <si>
    <t>d54a31bc-3739-4fc1-b8f9-bf7131159b53</t>
  </si>
  <si>
    <t>Maps</t>
  </si>
  <si>
    <t>https://tarkov-market.com/item/shoreline_paper_map</t>
  </si>
  <si>
    <t>https://escapefromtarkov.fandom.com/wiki/Shoreline_plan_map</t>
  </si>
  <si>
    <t>5a8036fb86f77407252ddc02</t>
  </si>
  <si>
    <t>a5d87048-8535-4749-b043-14e159bdab8f</t>
  </si>
  <si>
    <t>https://tarkov-market.com/item/factory_plan</t>
  </si>
  <si>
    <t>https://escapefromtarkov.fandom.com/wiki/Factory_plan_map</t>
  </si>
  <si>
    <t>574eb85c245977648157eec3</t>
  </si>
  <si>
    <t>0eb34e80-2661-4e4d-b45f-afd44a7422cc</t>
  </si>
  <si>
    <t>https://tarkov-market.com/item/customs_plan</t>
  </si>
  <si>
    <t>https://escapefromtarkov.fandom.com/wiki/Customs_plan_map</t>
  </si>
  <si>
    <t>5798a2832459774b53341029</t>
  </si>
  <si>
    <t>262d9d98-32d0-469d-8154-34f0b60bf999</t>
  </si>
  <si>
    <t>https://tarkov-market.com/item/woods_plan</t>
  </si>
  <si>
    <t>https://escapefromtarkov.fandom.com/wiki/Woods_plan_map</t>
  </si>
  <si>
    <t>5900b89686f7744e704a8747</t>
  </si>
  <si>
    <t>892cbbbb-2cb7-417d-84d1-f1fec5a3b0d0</t>
  </si>
  <si>
    <t>Resort</t>
  </si>
  <si>
    <t>https://tarkov-market.com/item/shoreline_resort_plan</t>
  </si>
  <si>
    <t>https://escapefromtarkov.fandom.com/wiki/Shoreline_Health_Resort_plan_map</t>
  </si>
  <si>
    <t>5a80a29286f7742b25692012</t>
  </si>
  <si>
    <t>bc3f7d57-7b92-4d07-acbf-fde66ddca621</t>
  </si>
  <si>
    <t>https://tarkov-market.com/item/interchange_paper_map</t>
  </si>
  <si>
    <t>5be4038986f774527d3fae60</t>
  </si>
  <si>
    <t>abae3acb-bb46-41dd-a795-1530e1713852</t>
  </si>
  <si>
    <t>Armband (Blue)</t>
  </si>
  <si>
    <t>https://tarkov-market.com/item/armband_(blue)</t>
  </si>
  <si>
    <t>https://escapefromtarkov.fandom.com/wiki/Armband_(Blue)</t>
  </si>
  <si>
    <t>5b3f3af486f774679e752c1f</t>
  </si>
  <si>
    <t>aa9e2b0e-3e56-4550-b50c-fe4551f2786b</t>
  </si>
  <si>
    <t>Armband (Green)</t>
  </si>
  <si>
    <t>https://tarkov-market.com/item/armband_(green)</t>
  </si>
  <si>
    <t>https://escapefromtarkov.fandom.com/wiki/Armband_(Green)</t>
  </si>
  <si>
    <t>5b3f3b0186f774021a2afef7</t>
  </si>
  <si>
    <t>393c4796-ca02-4565-a342-1d0bfe7da689</t>
  </si>
  <si>
    <t>Armband (Red)</t>
  </si>
  <si>
    <t>https://tarkov-market.com/item/armband_(red)</t>
  </si>
  <si>
    <t>https://escapefromtarkov.fandom.com/wiki/Armband_(Red)</t>
  </si>
  <si>
    <t>5b3f3ade86f7746b6b790d8e</t>
  </si>
  <si>
    <t>0108213d-3138-4d81-a2df-390389ab80af</t>
  </si>
  <si>
    <t>Armband (White)</t>
  </si>
  <si>
    <t>https://tarkov-market.com/item/armband_(white)</t>
  </si>
  <si>
    <t>https://escapefromtarkov.fandom.com/wiki/Armband_(White)</t>
  </si>
  <si>
    <t>5b3f16c486f7747c327f55f7</t>
  </si>
  <si>
    <t>27260707-2074-4e65-b8d2-f6e487e15635</t>
  </si>
  <si>
    <t>Armband (Yellow)</t>
  </si>
  <si>
    <t>https://tarkov-market.com/item/armband_(yellow)</t>
  </si>
  <si>
    <t>https://escapefromtarkov.fandom.com/wiki/Armband_(Yellow)</t>
  </si>
  <si>
    <t>5b3f3b0e86f7746752107cda</t>
  </si>
  <si>
    <t>330e765f-1a18-4a6f-80c8-9d8f56d906ba</t>
  </si>
  <si>
    <t>https://tarkov-market.com/item/maska_1sch_face_shield</t>
  </si>
  <si>
    <t>5c0919b50db834001b7ce3b9</t>
  </si>
  <si>
    <t>7ef7f6a0-0f8f-4d12-9b68-c370f26b9478</t>
  </si>
  <si>
    <t>Leatherman Multitool</t>
  </si>
  <si>
    <t>MultiTool</t>
  </si>
  <si>
    <t>https://tarkov-market.com/item/leatherman_multitool</t>
  </si>
  <si>
    <t>https://escapefromtarkov.gamepedia.com/Leatherman_Multitool</t>
  </si>
  <si>
    <t>544fb5454bdc2df8738b456a</t>
  </si>
  <si>
    <t>06c976d0-bb0a-401f-9ef5-f0fe9bbf7496</t>
  </si>
  <si>
    <t>Camera</t>
  </si>
  <si>
    <t>https://tarkov-market.com/item/wifi_camera</t>
  </si>
  <si>
    <t>https://escapefromtarkov.fandom.com/wiki/WI-FI_Camera</t>
  </si>
  <si>
    <t>5b4391a586f7745321235ab2</t>
  </si>
  <si>
    <t>f308b8d1-c1a0-4a9d-b930-cb5f0cca04b5</t>
  </si>
  <si>
    <t>Signal Jammer</t>
  </si>
  <si>
    <t>Jammer</t>
  </si>
  <si>
    <t>https://tarkov-market.com/item/signal_jammer</t>
  </si>
  <si>
    <t>https://escapefromtarkov.gamepedia.com/Signal_Jammer</t>
  </si>
  <si>
    <t>5ac78a9b86f7741cca0bbd8d</t>
  </si>
  <si>
    <t>5a46456f-c3d4-49fe-a9c5-5840fab440b1</t>
  </si>
  <si>
    <t>MS2000</t>
  </si>
  <si>
    <t>https://tarkov-market.com/item/ms2000_marker</t>
  </si>
  <si>
    <t>https://escapefromtarkov.gamepedia.com/MS2000_Marker</t>
  </si>
  <si>
    <t>5991b51486f77447b112d44f</t>
  </si>
  <si>
    <t>a0632f1d-b7ec-4dd8-8887-583fe21c69ed</t>
  </si>
  <si>
    <t>40mm</t>
  </si>
  <si>
    <t>https://tarkov-market.com/item/40_mm_vog-25</t>
  </si>
  <si>
    <t>https://escapefromtarkov.fandom.com/wiki/40mm_VOG-25</t>
  </si>
  <si>
    <t>5656eb674bdc2d35148b457c</t>
  </si>
  <si>
    <t>dc12f8c9-46b5-44b5-9ef6-0a7fec5f6952</t>
  </si>
  <si>
    <t>WSafe</t>
  </si>
  <si>
    <t>https://tarkov-market.com/item/weapon_safe_key</t>
  </si>
  <si>
    <t>https://escapefromtarkov.gamepedia.com/Weapon_safe_key</t>
  </si>
  <si>
    <t>59148f8286f7741b951ea113</t>
  </si>
  <si>
    <t>a1a42428-ca35-485c-bfc8-30bba31cf309</t>
  </si>
  <si>
    <t>5.45x39mm BT gs ammo pack (120 pcs)</t>
  </si>
  <si>
    <t>https://tarkov-market.com/item/120_pcs._5.45x39_bt_gs_ammo_pack</t>
  </si>
  <si>
    <t>57372c21245977670937c6c2</t>
  </si>
  <si>
    <t>2fb9fe2b-c52b-45fe-ac78-3cbfac9e322f</t>
  </si>
  <si>
    <t>5.45x39mm PP gs ammo pack (120 pcs)</t>
  </si>
  <si>
    <t>57372d1b2459776862260581</t>
  </si>
  <si>
    <t>8507c030-967d-4824-a6da-fd7a8c632069</t>
  </si>
  <si>
    <t>5.45x39mm PRS gs ammo pack (120 pcs)</t>
  </si>
  <si>
    <t>https://tarkov-market.com/item/120_pcs._5.45x39_prs_gs_ammo_pack</t>
  </si>
  <si>
    <t>57372deb245977685d4159b3</t>
  </si>
  <si>
    <t>52961ee1-6f9e-4d5a-8f23-ec4a580c7cc6</t>
  </si>
  <si>
    <t>5.45x39mm US gs ammo pack (120 pcs)</t>
  </si>
  <si>
    <t>https://tarkov-market.com/item/120_pcs._5.45x39_us_gs_ammo_pack</t>
  </si>
  <si>
    <t>57372f7d245977699b53e301</t>
  </si>
  <si>
    <t>f419154a-2459-4e62-938e-13530b56bffb</t>
  </si>
  <si>
    <t>9x18mm PM BZhT gzh ammo pack (16 pcs)</t>
  </si>
  <si>
    <t>https://tarkov-market.com/item/16_pcs._9x18_pm_bzht_gzh_ammo_box</t>
  </si>
  <si>
    <t>https://escapefromtarkov.fandom.com/wiki/9x18mm_PM_BZhT_gzh_ammo_pack_(16_pcs)</t>
  </si>
  <si>
    <t>573722e82459776104581c21</t>
  </si>
  <si>
    <t>2132af2a-4061-4a4c-a2c3-df68bb57f431</t>
  </si>
  <si>
    <t>9x18mm PM PBM gzh ammo pack (16 pcs)</t>
  </si>
  <si>
    <t>https://tarkov-market.com/item/16_pcs._9x18_pm_pbm_ammo_box</t>
  </si>
  <si>
    <t>https://escapefromtarkov.fandom.com/wiki/9x18mm_PM_PBM_gzh_ammo_pack_(16_pcs)</t>
  </si>
  <si>
    <t>5737250c2459776125652acc</t>
  </si>
  <si>
    <t>8c30d96b-fa89-4396-a411-eae1c7a533a5</t>
  </si>
  <si>
    <t>https://tarkov-market.com/item/16_pcs._9x18_pm_pmm_ammo_box</t>
  </si>
  <si>
    <t>https://escapefromtarkov.fandom.com/wiki/9x18mm_PMM_PstM_gzh_ammo_pack_(16_pcs)</t>
  </si>
  <si>
    <t>5737256c2459776125652acd</t>
  </si>
  <si>
    <t>734fdb0d-fd44-4eba-bb4f-6c0e30639d41</t>
  </si>
  <si>
    <t>9x18mm PM Ppe gzh ammo pack (16 pcs)</t>
  </si>
  <si>
    <t>https://tarkov-market.com/item/16_pcs._9x18_pm_ppe_gzh_ammo_box</t>
  </si>
  <si>
    <t>573725b0245977612125bae2</t>
  </si>
  <si>
    <t>9b4383d4-2e6a-44a2-a537-9d4b0108a10b</t>
  </si>
  <si>
    <t>9x18mm PM Pst gzh ammo pack (16 pcs)</t>
  </si>
  <si>
    <t>https://tarkov-market.com/item/16_pcs._9x18_pm_pst_gzh_ammo_box</t>
  </si>
  <si>
    <t>https://escapefromtarkov.fandom.com/wiki/9x18mm_PM_Pst_gzh_ammo_pack_(16_pcs)</t>
  </si>
  <si>
    <t>573727c624597765cc785b5b</t>
  </si>
  <si>
    <t>caa2cdaa-6e47-4ea7-b41d-92ea6d518a27</t>
  </si>
  <si>
    <t>9x18mm PM SP7 gzh ammo pack (16 pcs)</t>
  </si>
  <si>
    <t>https://tarkov-market.com/item/16_pcs._9x18_pm_sp7_gzh_ammo_box</t>
  </si>
  <si>
    <t>https://escapefromtarkov.fandom.com/wiki/9x18mm_PM_SP7_gzh_ammo_pack_(16_pcs)</t>
  </si>
  <si>
    <t>573728cc24597765cc785b5d</t>
  </si>
  <si>
    <t>0094b226-b62e-4d20-9145-016b961f78c2</t>
  </si>
  <si>
    <t>9x18mm PM SP8 gzh ammo pack (16 pcs)</t>
  </si>
  <si>
    <t>https://tarkov-market.com/item/16_pcs._9x18_pm_sp8_gzh_ammo_box</t>
  </si>
  <si>
    <t>https://escapefromtarkov.fandom.com/wiki/9x18mm_PM_SP8_gzh_ammo_pack_(16_pcs)</t>
  </si>
  <si>
    <t>573728f324597765e5728561</t>
  </si>
  <si>
    <t>949b7bfb-4cd8-46fd-ae25-404c5319a368</t>
  </si>
  <si>
    <t>5.56x45mm Warmageddon ammo pack (20 pcs)</t>
  </si>
  <si>
    <t>https://tarkov-market.com/item/20_pcs_pack_5.56x45_warmage_ammo</t>
  </si>
  <si>
    <t>5c11279ad174af029d64592b</t>
  </si>
  <si>
    <t>95800b99-15b7-412a-a18b-51a3a3d0d2cb</t>
  </si>
  <si>
    <t>5.45x39mm PPBS gs "Igolnik" ammo pack (30 pcs)</t>
  </si>
  <si>
    <t>https://tarkov-market.com/item/30_pcs._5.45x39_7n39_ammo_pack</t>
  </si>
  <si>
    <t>5c1262a286f7743f8a69aab2</t>
  </si>
  <si>
    <t>74c54110-df02-41dc-a5ab-3fb50bddd64d</t>
  </si>
  <si>
    <t>5.45x39mm PP gs ammo pack (30 pcs)</t>
  </si>
  <si>
    <t>https://tarkov-market.com/item/30_pcs._5.45x39_pp_gs_ammo_pack</t>
  </si>
  <si>
    <t>57372db0245977685d4159b2</t>
  </si>
  <si>
    <t>785a8a2c-5a41-4739-9930-2cfa482b9952</t>
  </si>
  <si>
    <t>5.45x39mm PRS gs ammo pack (30 pcs)</t>
  </si>
  <si>
    <t>https://tarkov-market.com/item/30_pcs._5.45x39_prs_gs_ammo_pack</t>
  </si>
  <si>
    <t>57372e4a24597768553071c2</t>
  </si>
  <si>
    <t>ffd5ad66-d740-47cd-90c5-15faa40fff9f</t>
  </si>
  <si>
    <t>5.45x39mm PS gs ammo pack (30 pcs)</t>
  </si>
  <si>
    <t>https://tarkov-market.com/item/30_pcs._5.45x39_ps_gs_ammo_pack</t>
  </si>
  <si>
    <t>57372ebf2459776862260582</t>
  </si>
  <si>
    <t>72f9c64d-e92a-4215-af25-9f102e0f745f</t>
  </si>
  <si>
    <t>12/70 RIP 5 pcs. ammo box</t>
  </si>
  <si>
    <t>https://tarkov-market.com/item/5_pcs._12x70_dipp_ammo_box</t>
  </si>
  <si>
    <t>5c1127d0d174af29be75cf68</t>
  </si>
  <si>
    <t>3e795ec6-ff1d-4970-b005-9b4845868187</t>
  </si>
  <si>
    <t>https://tarkov-market.com/item/7.62x39_ps_ammo_package</t>
  </si>
  <si>
    <t>5649ed104bdc2d3d1c8b458b</t>
  </si>
  <si>
    <t>60150ea8-643c-49bd-b722-aa50d2128dd4</t>
  </si>
  <si>
    <t>7.62x54mm R SNB gzh ammo pack (30 pcs)</t>
  </si>
  <si>
    <t>https://tarkov-market.com/item/7.62x54_r_snb_ammo</t>
  </si>
  <si>
    <t>https://escapefromtarkov.fandom.com/wiki/7.62x54mm_R_SNB_gzh_ammo_pack_(30_pcs)</t>
  </si>
  <si>
    <t>560d75f54bdc2da74d8b4573</t>
  </si>
  <si>
    <t>160b9587-4cf4-4bad-b12f-064a507fc296</t>
  </si>
  <si>
    <t>9x39mm BP gs ammo pack (8 pcs)</t>
  </si>
  <si>
    <t>https://tarkov-market.com/item/8_pcs_pack_of_9x39_7n12_bp_ammo</t>
  </si>
  <si>
    <t>5c1260dc86f7746b106e8748</t>
  </si>
  <si>
    <t>ef75b9a6-cc45-4ffb-9d6c-1052aa2f2e58</t>
  </si>
  <si>
    <t>9x39mm SPP gs ammo pack (8 pcs)</t>
  </si>
  <si>
    <t>https://tarkov-market.com/item/8_pcs_pack_of_9x39_7n9_spp_ammo</t>
  </si>
  <si>
    <t>5c12619186f7743f871c8a32</t>
  </si>
  <si>
    <t>84accd80-d780-4f9a-9119-10b41374a03b</t>
  </si>
  <si>
    <t>MOE FG</t>
  </si>
  <si>
    <t>https://tarkov-market.com/item/moe_carbine_stock_fg</t>
  </si>
  <si>
    <t>https://escapefromtarkov.fandom.com/wiki/Magpul_MOE_Carbine_stock_(Foliage_Green)</t>
  </si>
  <si>
    <t>58d2946c86f7744e271174b5</t>
  </si>
  <si>
    <t>7d45abaf-2938-4580-ad57-1ed6e8abafba</t>
  </si>
  <si>
    <t>MOE FDE</t>
  </si>
  <si>
    <t>https://tarkov-market.com/item/moe_carbine_stock_fde</t>
  </si>
  <si>
    <t>58d2946386f774496974c37e</t>
  </si>
  <si>
    <t>41d7d6cf-ddad-4bbf-aeb0-c60e90f332ea</t>
  </si>
  <si>
    <t>MOE SG</t>
  </si>
  <si>
    <t>https://tarkov-market.com/item/moe_carbine_stock_sg</t>
  </si>
  <si>
    <t>https://escapefromtarkov.fandom.com/wiki/Magpul_MOE_Carbine_stock_(Stealth_Gray)</t>
  </si>
  <si>
    <t>58d2947e86f77447aa070d53</t>
  </si>
  <si>
    <t>a84c6613-c506-492a-b442-307030dca383</t>
  </si>
  <si>
    <t>MOE OD</t>
  </si>
  <si>
    <t>https://tarkov-market.com/item/moe_carbine_stock_od</t>
  </si>
  <si>
    <t>https://escapefromtarkov.fandom.com/wiki/Magpul_MOE_Carbine_stock_(Olive_Drab)</t>
  </si>
  <si>
    <t>58d2947686f774485c6a1ee5</t>
  </si>
  <si>
    <t>274d42ed-e8dd-4fd7-8e53-d589d15aef10</t>
  </si>
  <si>
    <t>Object #21WS keycard</t>
  </si>
  <si>
    <t>#21WS</t>
  </si>
  <si>
    <t>https://tarkov-market.com/item/object_21ws_keycard</t>
  </si>
  <si>
    <t>https://escapefromtarkov.gamepedia.com/Object_21WS_keycard</t>
  </si>
  <si>
    <t>5e42c83786f7742a021fdf3c</t>
  </si>
  <si>
    <t>6554e6d6-c577-4ea5-a112-a9c3a332360c</t>
  </si>
  <si>
    <t>Object #11SR keycard</t>
  </si>
  <si>
    <t>#11SR</t>
  </si>
  <si>
    <t>https://tarkov-market.com/item/object_11sr_keycard</t>
  </si>
  <si>
    <t>https://escapefromtarkov.gamepedia.com/Object_11SR_keycard</t>
  </si>
  <si>
    <t>5e42c81886f7742a01529f57</t>
  </si>
  <si>
    <t>2ea0fbfe-a035-4b02-a1ad-532ded459dd9</t>
  </si>
  <si>
    <t>9x19mm Pst gzh ammo pack (16 pcs)</t>
  </si>
  <si>
    <t>https://tarkov-market.com/item/16_pcs._9x19_pst_gzh_ammo_box</t>
  </si>
  <si>
    <t>5739d41224597779c3645501</t>
  </si>
  <si>
    <t>ff57bfe0-b3c0-4295-b2ee-12bab4dac1ad</t>
  </si>
  <si>
    <t>5.56x45mm M855 ammo pack (30 pcs)</t>
  </si>
  <si>
    <t>https://tarkov-market.com/item/5.56x45_m193_ball_ammo</t>
  </si>
  <si>
    <t>https://escapefromtarkov.fandom.com/wiki/5.56x45mm_M855_ammo_pack_(30_pcs)</t>
  </si>
  <si>
    <t>5447ac644bdc2d6c208b4567</t>
  </si>
  <si>
    <t>020b0c86-54fb-44f6-84ba-34f4a3aa0393</t>
  </si>
  <si>
    <t>Grenades</t>
  </si>
  <si>
    <t>https://tarkov-market.com/item/grenade_case</t>
  </si>
  <si>
    <t>https://escapefromtarkov.gamepedia.com/Grenade_case</t>
  </si>
  <si>
    <t>5e2af55f86f7746d4159f07c</t>
  </si>
  <si>
    <t>8e07feba-7aec-4b43-9bbc-15357c035b00</t>
  </si>
  <si>
    <t>Aramid</t>
  </si>
  <si>
    <t>https://tarkov-market.com/item/aramid_fiber_cloth</t>
  </si>
  <si>
    <t>https://escapefromtarkov.fandom.com/wiki/Aramid_fiber_fabric</t>
  </si>
  <si>
    <t>5e2af4d286f7746d4159f07a</t>
  </si>
  <si>
    <t>a7694831-40a7-4f34-aad8-1eaae37222bb</t>
  </si>
  <si>
    <t>Ripstop</t>
  </si>
  <si>
    <t>https://tarkov-market.com/item/ripstop_cloth</t>
  </si>
  <si>
    <t>https://escapefromtarkov.fandom.com/wiki/Ripstop_fabric</t>
  </si>
  <si>
    <t>5e2af4a786f7746d3f3c3400</t>
  </si>
  <si>
    <t>7b5d4964-64a1-4b0b-9e0d-e815f12a7e37</t>
  </si>
  <si>
    <t>https://tarkov-market.com/item/fleece_cloth</t>
  </si>
  <si>
    <t>https://escapefromtarkov.fandom.com/wiki/Fleece_fabric</t>
  </si>
  <si>
    <t>5e2af47786f7746d404f3aaa</t>
  </si>
  <si>
    <t>d31ba014-c02d-4b13-b115-ec1097a19bfa</t>
  </si>
  <si>
    <t>Cordura</t>
  </si>
  <si>
    <t>https://tarkov-market.com/item/polyamide_fabric_cordura</t>
  </si>
  <si>
    <t>https://escapefromtarkov.fandom.com/wiki/Cordura_polyamide_fabric</t>
  </si>
  <si>
    <t>5e2af41e86f774755a234b67</t>
  </si>
  <si>
    <t>8015f239-63a8-4000-b1a5-861c3ad49958</t>
  </si>
  <si>
    <t>SurvL</t>
  </si>
  <si>
    <t>https://tarkov-market.com/item/survl_survivor_lighter</t>
  </si>
  <si>
    <t>https://escapefromtarkov.gamepedia.com/SurvL_Survivor_Lighter</t>
  </si>
  <si>
    <t>5e2af37686f774755a234b65</t>
  </si>
  <si>
    <t>0a27af28-78e0-4f23-8289-0ad31bb66ea2</t>
  </si>
  <si>
    <t>HMatches</t>
  </si>
  <si>
    <t>https://tarkov-market.com/item/hunter_matches</t>
  </si>
  <si>
    <t>https://escapefromtarkov.fandom.com/wiki/Hunting_matches</t>
  </si>
  <si>
    <t>5e2af2bc86f7746d3f3c33fc</t>
  </si>
  <si>
    <t>00e370a7-0545-444e-9b31-ea79f23928ba</t>
  </si>
  <si>
    <t>KEK</t>
  </si>
  <si>
    <t>https://tarkov-market.com/item/kektape_duct_tape</t>
  </si>
  <si>
    <t>https://escapefromtarkov.gamepedia.com/KEKTAPE_duct_tape</t>
  </si>
  <si>
    <t>5e2af29386f7746d4159f077</t>
  </si>
  <si>
    <t>a0af7bca-f166-4121-868c-0330c2464f9b</t>
  </si>
  <si>
    <t>Poxeram</t>
  </si>
  <si>
    <t>https://tarkov-market.com/item/tube_of_poxeram_cold_welding</t>
  </si>
  <si>
    <t>https://escapefromtarkov.fandom.com/wiki/Tube_of_Poxeram_cold_welding</t>
  </si>
  <si>
    <t>5e2af22086f7746d3f3c33fa</t>
  </si>
  <si>
    <t>671a9360-9a6e-43a9-8567-fccc0261ff72</t>
  </si>
  <si>
    <t>DCleaner</t>
  </si>
  <si>
    <t>https://tarkov-market.com/item/smoked_chimney_drain_cleaner</t>
  </si>
  <si>
    <t>https://escapefromtarkov.gamepedia.com/Smoked_Chimney_drain_cleaner</t>
  </si>
  <si>
    <t>5e2af00086f7746d3f3c33f7</t>
  </si>
  <si>
    <t>a83a9d18-b892-4af3-912d-c6b155902d08</t>
  </si>
  <si>
    <t>Chlorine</t>
  </si>
  <si>
    <t>https://tarkov-market.com/item/pack_of_chlorine</t>
  </si>
  <si>
    <t>https://escapefromtarkov.gamepedia.com/Pack_of_chlorine</t>
  </si>
  <si>
    <t>5e2af02c86f7746d420957d4</t>
  </si>
  <si>
    <t>dc2c68a0-fb68-431d-b595-ab0db194a575</t>
  </si>
  <si>
    <t>https://tarkov-market.com/item/repellent</t>
  </si>
  <si>
    <t>https://escapefromtarkov.gamepedia.com/Repellent</t>
  </si>
  <si>
    <t>5e2aef7986f7746d3f3c33f5</t>
  </si>
  <si>
    <t>82ae274f-81f1-4ad6-98de-7fd5ee9c9279</t>
  </si>
  <si>
    <t>Cyclon rechargeable battery</t>
  </si>
  <si>
    <t>Cyclon</t>
  </si>
  <si>
    <t>https://tarkov-market.com/item/cyclon_accumulator_battery</t>
  </si>
  <si>
    <t>https://escapefromtarkov.fandom.com/wiki/Cyclon_rechargeable_battery</t>
  </si>
  <si>
    <t>5e2aee0a86f774755a234b62</t>
  </si>
  <si>
    <t>9b2efc09-ed97-48da-8441-3fa587983572</t>
  </si>
  <si>
    <t>GreenBat</t>
  </si>
  <si>
    <t>https://tarkov-market.com/item/greenbat_lithium_battery</t>
  </si>
  <si>
    <t>https://escapefromtarkov.gamepedia.com/GreenBat_lithium_battery</t>
  </si>
  <si>
    <t>5e2aedd986f7746d404f3aa4</t>
  </si>
  <si>
    <t>755e0a03-3765-4cc6-b57b-a615a82db9d3</t>
  </si>
  <si>
    <t>Fuze</t>
  </si>
  <si>
    <t>https://tarkov-market.com/item/uzgrm_grenade_fuze</t>
  </si>
  <si>
    <t>https://escapefromtarkov.gamepedia.com/UZRGM_grenade_fuze</t>
  </si>
  <si>
    <t>5e2af51086f7746d3f3c3402</t>
  </si>
  <si>
    <t>9c90b90f-6a1b-4fa8-8fb7-5b481deebc2f</t>
  </si>
  <si>
    <t>VOG-17</t>
  </si>
  <si>
    <t>https://tarkov-market.com/item/vog-17_khattabka_grenade</t>
  </si>
  <si>
    <t>5e32f56fcb6d5863cc5e5ee4</t>
  </si>
  <si>
    <t>1f986ad8-16f6-47d7-b6d9-530f01eca19f</t>
  </si>
  <si>
    <t>VOG-25 Khattabka improvised hand grenade</t>
  </si>
  <si>
    <t>VOG-25</t>
  </si>
  <si>
    <t>https://tarkov-market.com/item/vog-25_khattabka_grenade</t>
  </si>
  <si>
    <t>5e340dcdcb6d5863cc5e5efb</t>
  </si>
  <si>
    <t>f64635c1-2f92-4797-ad00-702683d61c85</t>
  </si>
  <si>
    <t>https://tarkov-market.com/item/lbt_6094a_slick_plate_carrier</t>
  </si>
  <si>
    <t>5e4abb5086f77406975c9342</t>
  </si>
  <si>
    <t>9ab6c1bf-2703-43e8-92ec-48c49b605e7a</t>
  </si>
  <si>
    <t>LBT-2670 Slim Field Med Pack</t>
  </si>
  <si>
    <t>SFMP</t>
  </si>
  <si>
    <t>https://tarkov-market.com/item/lbt-2670_slim_field_med_pack</t>
  </si>
  <si>
    <t>https://escapefromtarkov.gamepedia.com/LBT-2670_Slim_Field_Med_Pack</t>
  </si>
  <si>
    <t>5e4abc6786f77406812bd572</t>
  </si>
  <si>
    <t>bfa2a41e-e08b-46bd-8fde-70abff33301f</t>
  </si>
  <si>
    <t>Razor</t>
  </si>
  <si>
    <t>https://tarkov-market.com/item/walker's_razor_digital_headset</t>
  </si>
  <si>
    <t>5e4d34ca86f774264f758330</t>
  </si>
  <si>
    <t>639e5eed-3f2b-4a34-abf3-8b68a7c5e267</t>
  </si>
  <si>
    <t>TC 800</t>
  </si>
  <si>
    <t>https://tarkov-market.com/item/msa_gallet_tc_800_high_cut_combat_helmet</t>
  </si>
  <si>
    <t>https://escapefromtarkov.gamepedia.com/MSA_Gallet_TC_800_High_Cut_combat_helmet</t>
  </si>
  <si>
    <t>5e4bfc1586f774264f7582d3</t>
  </si>
  <si>
    <t>1e2a88b4-12e6-44fe-9ebc-605c88f5e7e9</t>
  </si>
  <si>
    <t>Ars Arma CPC MOD.2 plate carrier</t>
  </si>
  <si>
    <t>CPC MOD2</t>
  </si>
  <si>
    <t>https://tarkov-market.com/item/ars_arma_cpc_mod.2_plate_carrier</t>
  </si>
  <si>
    <t>https://escapefromtarkov.gamepedia.com/Ars_Arma_CPC_MOD.2_plate_carrier</t>
  </si>
  <si>
    <t>5e4ac41886f77406a511c9a8</t>
  </si>
  <si>
    <t>cfd368f7-c154-47a6-a312-b79060ea45c3</t>
  </si>
  <si>
    <t>Bank Robber</t>
  </si>
  <si>
    <t>https://tarkov-market.com/item/spiritus_systems_bank_robber_chest_rig</t>
  </si>
  <si>
    <t>https://escapefromtarkov.fandom.com/wiki/Spiritus_Systems_Bank_Robber_chest_rig</t>
  </si>
  <si>
    <t>5e4abc1f86f774069619fbaa</t>
  </si>
  <si>
    <t>8105332d-6f1a-4cf9-a172-79c2d493736f</t>
  </si>
  <si>
    <t>Tarzan</t>
  </si>
  <si>
    <t>https://tarkov-market.com/item/splav_tarzan_m22_rig</t>
  </si>
  <si>
    <t>5e4abfed86f77406a2713cf7</t>
  </si>
  <si>
    <t>2a8fec0d-15f0-4556-8041-54b37f3540ba</t>
  </si>
  <si>
    <t>Plague mask</t>
  </si>
  <si>
    <t>https://tarkov-market.com/item/pestily_plague_mask</t>
  </si>
  <si>
    <t>https://escapefromtarkov.gamepedia.com/Pestily_plague_mask</t>
  </si>
  <si>
    <t>5e54f79686f7744022011103</t>
  </si>
  <si>
    <t>7ff77b69-7fcb-4f1b-8d51-4bed1c71ab3b</t>
  </si>
  <si>
    <t>SVD CAA DRG L-1 barrel mount rail</t>
  </si>
  <si>
    <t>DRG L-1</t>
  </si>
  <si>
    <t>https://tarkov-market.com/item/caa_drg_l-1_mount_for_svd</t>
  </si>
  <si>
    <t>5e569a132642e66b0b68015c</t>
  </si>
  <si>
    <t>acbc254e-0267-480c-90bd-8e3b6a7ad9e9</t>
  </si>
  <si>
    <t>ULTRA medical storage key</t>
  </si>
  <si>
    <t>ULTRA med.</t>
  </si>
  <si>
    <t>https://tarkov-market.com/item/ultra_medical_storage_key</t>
  </si>
  <si>
    <t>https://escapefromtarkov.gamepedia.com/ULTRA_medical_storage_key</t>
  </si>
  <si>
    <t>5e42c71586f7747f245e1343</t>
  </si>
  <si>
    <t>e989ad9e-f9c8-4720-95e0-84ba111d2601</t>
  </si>
  <si>
    <t>Raven</t>
  </si>
  <si>
    <t>https://tarkov-market.com/item/raven_figurine</t>
  </si>
  <si>
    <t>https://escapefromtarkov.gamepedia.com/Raven_figurine</t>
  </si>
  <si>
    <t>5e54f62086f774219b0f1937</t>
  </si>
  <si>
    <t>26f20e67-faef-4097-b1d7-6855b3aa2202</t>
  </si>
  <si>
    <t>Shroud</t>
  </si>
  <si>
    <t>https://tarkov-market.com/item/shroud_half-mask</t>
  </si>
  <si>
    <t>https://escapefromtarkov.gamepedia.com/Shroud_half-mask</t>
  </si>
  <si>
    <t>5e54f76986f7740366043752</t>
  </si>
  <si>
    <t>4664d614-1e94-4199-a581-b9f07ea72de3</t>
  </si>
  <si>
    <t>Dollars</t>
  </si>
  <si>
    <t>USD</t>
  </si>
  <si>
    <t>https://tarkov-market.com/item/dollars</t>
  </si>
  <si>
    <t>https://escapefromtarkov.gamepedia.com/Dollars</t>
  </si>
  <si>
    <t>5696686a4bdc2da3298b456a</t>
  </si>
  <si>
    <t>df1658aa-d82d-4d2f-9737-19720086efaf</t>
  </si>
  <si>
    <t>Euros</t>
  </si>
  <si>
    <t>EUR</t>
  </si>
  <si>
    <t>https://tarkov-market.com/item/euros</t>
  </si>
  <si>
    <t>https://escapefromtarkov.gamepedia.com/Euros</t>
  </si>
  <si>
    <t>569668774bdc2da2298b4568</t>
  </si>
  <si>
    <t>26f9c484-5bcc-4fc3-9d06-4ef950c4bf1b</t>
  </si>
  <si>
    <t>DrLupo's</t>
  </si>
  <si>
    <t>https://tarkov-market.com/item/can_of_dr._lupo's_coffee_beans</t>
  </si>
  <si>
    <t>https://escapefromtarkov.gamepedia.com/Can_of_Dr._Lupo%27s_coffee_beans</t>
  </si>
  <si>
    <t>5e54f6af86f7742199090bf3</t>
  </si>
  <si>
    <t>0aeea273-589d-4e2b-88d5-5c8038eaad4d</t>
  </si>
  <si>
    <t>Twitch Rivals 2020 mask</t>
  </si>
  <si>
    <t>https://tarkov-market.com/item/special_twitch_rivals_2020_mask</t>
  </si>
  <si>
    <t>https://escapefromtarkov.fandom.com/wiki/Twitch_Rivals_2020_mask</t>
  </si>
  <si>
    <t>5e71f6be86f77429f2683c44</t>
  </si>
  <si>
    <t>aadeaebe-0376-47b6-90dc-defe7f4ff704</t>
  </si>
  <si>
    <t>Twitch Rivals 2020 half mask</t>
  </si>
  <si>
    <t>https://tarkov-market.com/item/special_twitch_rivals_2020_half_mask</t>
  </si>
  <si>
    <t>https://escapefromtarkov.fandom.com/wiki/Twitch_Rivals_2020_half_mask</t>
  </si>
  <si>
    <t>5e71fad086f77422443d4604</t>
  </si>
  <si>
    <t>dc505cd0-8531-41a6-986f-b90de12f467a</t>
  </si>
  <si>
    <t>Twitch Rivals 2020 glasses</t>
  </si>
  <si>
    <t>https://tarkov-market.com/item/special_twitch_rivals_2020_glasses</t>
  </si>
  <si>
    <t>https://escapefromtarkov.fandom.com/wiki/Twitch_Rivals_2020_glasses</t>
  </si>
  <si>
    <t>5e71f70186f77429ee09f183</t>
  </si>
  <si>
    <t>08d4789d-5673-486c-984a-3c0f260c4592</t>
  </si>
  <si>
    <t>PPSh41</t>
  </si>
  <si>
    <t>https://tarkov-market.com/item/submachinegun_ppsh-41_7.62x25</t>
  </si>
  <si>
    <t>8e04ec0f-7cc1-47ce-b27e-6913762bd3b4</t>
  </si>
  <si>
    <t>https://tarkov-market.com/item/colt_m1911a1_.45_acp_pistol</t>
  </si>
  <si>
    <t>https://escapefromtarkov.gamepedia.com/Colt_M1911A1_.45_ACP_pistol</t>
  </si>
  <si>
    <t>9a085b97-da2c-4cec-9c6b-d851adc52521</t>
  </si>
  <si>
    <t>PPSh-41 7.62x25 10.6 inch barrel</t>
  </si>
  <si>
    <t>PPSh41 10.6"</t>
  </si>
  <si>
    <t>https://tarkov-market.com/item/10.6_barrel_for_ppsh-41_7.62x25</t>
  </si>
  <si>
    <t>https://escapefromtarkov.fandom.com/wiki/PPSh-41_7.62x25_10.6_inch_barrel</t>
  </si>
  <si>
    <t>5ea02bb600685063ec28bfa1</t>
  </si>
  <si>
    <t>f09d711a-e241-4917-b95a-9f115e339a52</t>
  </si>
  <si>
    <t>M1911A1 .45 ACP 127mm barrel</t>
  </si>
  <si>
    <t>1911 127mm</t>
  </si>
  <si>
    <t>https://tarkov-market.com/item/standart_barrel_for_m1911a1_.45_acp</t>
  </si>
  <si>
    <t>https://escapefromtarkov.fandom.com/wiki/M1911A1_.45_ACP_127mm_barrel</t>
  </si>
  <si>
    <t>5e81c519cb2b95385c177551</t>
  </si>
  <si>
    <t>deeaec32-31f2-4f5c-8736-ebe679f47192</t>
  </si>
  <si>
    <t>PPSh</t>
  </si>
  <si>
    <t>https://tarkov-market.com/item/35-round_7.62x25_magazine_for_ppsh-41</t>
  </si>
  <si>
    <t>https://escapefromtarkov.fandom.com/wiki/PPSh-41_7.62x25_35-round_magazine</t>
  </si>
  <si>
    <t>5ea034eb5aad6446a939737b</t>
  </si>
  <si>
    <t>3bb3913c-4fb8-48f8-a26a-10d26844e5b8</t>
  </si>
  <si>
    <t>M1911A1 .45 ACP 7-round magazine</t>
  </si>
  <si>
    <t>https://tarkov-market.com/item/m1911_.45_acp_7-round_magazine</t>
  </si>
  <si>
    <t>https://escapefromtarkov.fandom.com/wiki/M1911A1_.45_ACP_7-round_magazine</t>
  </si>
  <si>
    <t>5e81c4ca763d9f754677befa</t>
  </si>
  <si>
    <t>2776b934-6c7f-4083-8591-b945066e61e8</t>
  </si>
  <si>
    <t>https://tarkov-market.com/item/71-round_7.62x25_magazine_for_ppsh-41</t>
  </si>
  <si>
    <t>https://escapefromtarkov.fandom.com/wiki/PPSh-41_7.62x25_71-round_drum_magazine</t>
  </si>
  <si>
    <t>5ea034f65aad6446a939737e</t>
  </si>
  <si>
    <t>c2b9bc14-ff45-4257-b09f-618d8ab442f3</t>
  </si>
  <si>
    <t>PPSh-41 dust cover</t>
  </si>
  <si>
    <t>https://tarkov-market.com/item/ppsh-41_dust_cover</t>
  </si>
  <si>
    <t>https://escapefromtarkov.fandom.com/wiki/PPSh-41_dust_cover</t>
  </si>
  <si>
    <t>5ea03e5009aa976f2e7a514b</t>
  </si>
  <si>
    <t>89906068-fdad-407b-9347-02f92493ff11</t>
  </si>
  <si>
    <t>M1911A1 .45 ACP pistol slide</t>
  </si>
  <si>
    <t>1911 slide</t>
  </si>
  <si>
    <t>https://tarkov-market.com/item/m1911a1_.45_acp_slide</t>
  </si>
  <si>
    <t>https://escapefromtarkov.fandom.com/wiki/M1911A1_.45_ACP_pistol_slide</t>
  </si>
  <si>
    <t>5e81edc13397a21db957f6a1</t>
  </si>
  <si>
    <t>b5d83be9-0fa3-4568-819f-9403503606ff</t>
  </si>
  <si>
    <t>PPSh-41 stock</t>
  </si>
  <si>
    <t>https://tarkov-market.com/item/ppsh-41_stock</t>
  </si>
  <si>
    <t>https://escapefromtarkov.fandom.com/wiki/PPSh-41_stock</t>
  </si>
  <si>
    <t>5ea03e9400685063ec28bfa4</t>
  </si>
  <si>
    <t>bd90b11e-71d2-45eb-a80f-b00a4f8627ce</t>
  </si>
  <si>
    <t>M1911A1 polymer pistol grip</t>
  </si>
  <si>
    <t>https://tarkov-market.com/item/standart_polymerpistol_grip_for_m1911a1</t>
  </si>
  <si>
    <t>https://escapefromtarkov.fandom.com/wiki/M1911A1_polymer_pistol_grip</t>
  </si>
  <si>
    <t>5e81c6bf763d9f754677beff</t>
  </si>
  <si>
    <t>edfa3948-4a74-48dc-9800-5d40899968ab</t>
  </si>
  <si>
    <t>M1911A1 slide stop</t>
  </si>
  <si>
    <t>1911 SS</t>
  </si>
  <si>
    <t>https://tarkov-market.com/item/catch_lever_for_m1911a1</t>
  </si>
  <si>
    <t>https://escapefromtarkov.fandom.com/wiki/M1911A1_slide_stop</t>
  </si>
  <si>
    <t>5e81c539cb2b95385c177553</t>
  </si>
  <si>
    <t>64396f1c-8ce0-4f9a-acc4-814c552f2036</t>
  </si>
  <si>
    <t>M1911A1 hammer</t>
  </si>
  <si>
    <t>1911 ham.</t>
  </si>
  <si>
    <t>https://tarkov-market.com/item/hammer_for_m1911a1</t>
  </si>
  <si>
    <t>https://escapefromtarkov.fandom.com/wiki/M1911A1_hammer</t>
  </si>
  <si>
    <t>5e81c550763d9f754677befd</t>
  </si>
  <si>
    <t>e4f07541-cd1e-4244-892d-662a83aba47f</t>
  </si>
  <si>
    <t>M1911A1 trigger</t>
  </si>
  <si>
    <t>1911 trig.</t>
  </si>
  <si>
    <t>https://tarkov-market.com/item/trigger_for_m1911a1</t>
  </si>
  <si>
    <t>https://escapefromtarkov.fandom.com/wiki/M1911A1_trigger</t>
  </si>
  <si>
    <t>5e81c6a2ac2bb513793cdc7f</t>
  </si>
  <si>
    <t>e7182e02-1345-4406-a3cf-46118343104a</t>
  </si>
  <si>
    <t>M1911A1 front sight</t>
  </si>
  <si>
    <t>1911 FS</t>
  </si>
  <si>
    <t>https://tarkov-market.com/item/m1911a1_front_sight</t>
  </si>
  <si>
    <t>https://escapefromtarkov.fandom.com/wiki/M1911A1_front_sight</t>
  </si>
  <si>
    <t>5e81ee213397a21db957f6a6</t>
  </si>
  <si>
    <t>de714d4b-41be-4762-9bd3-62ce7184e315</t>
  </si>
  <si>
    <t>M1911A1 rear sight</t>
  </si>
  <si>
    <t>1911 RS</t>
  </si>
  <si>
    <t>https://tarkov-market.com/item/m1911a1_rear_sight</t>
  </si>
  <si>
    <t>https://escapefromtarkov.fandom.com/wiki/M1911A1_rear_sight</t>
  </si>
  <si>
    <t>5e81ee4dcb2b95385c177582</t>
  </si>
  <si>
    <t>42be42c0-2e44-4a3a-9cab-c37b78b67da0</t>
  </si>
  <si>
    <t>FORT Defender-2 body armor</t>
  </si>
  <si>
    <t>Defender-2</t>
  </si>
  <si>
    <t>https://tarkov-market.com/item/fort_defender-2_body_armor</t>
  </si>
  <si>
    <t>https://escapefromtarkov.gamepedia.com/FORT_Defender-2_body_armor</t>
  </si>
  <si>
    <t>5e9dacf986f774054d6b89f4</t>
  </si>
  <si>
    <t>0dbbd590-5c90-459e-a3ed-0b6bf20dcc8c</t>
  </si>
  <si>
    <t>TK FAST MT</t>
  </si>
  <si>
    <t>https://tarkov-market.com/item/tac-kek_fast_mt_helmet_(non-ballistic_replica)</t>
  </si>
  <si>
    <t>5ea05cf85ad9772e6624305d</t>
  </si>
  <si>
    <t>3739e464-daf8-4a5b-b101-80e798c37dac</t>
  </si>
  <si>
    <t>Tac-Kek Heavy Trooper mask</t>
  </si>
  <si>
    <t>TK Heavy Trooper</t>
  </si>
  <si>
    <t>https://tarkov-market.com/item/tac-kek_heavy_trooper_mask</t>
  </si>
  <si>
    <t>https://escapefromtarkov.gamepedia.com/Tac-Kek_Heavy_Trooper_mask</t>
  </si>
  <si>
    <t>5ea058e01dbce517f324b3e2</t>
  </si>
  <si>
    <t>f6a97a0a-4832-4607-8f78-3d07cd8cc157</t>
  </si>
  <si>
    <t>Day Pack</t>
  </si>
  <si>
    <t>https://tarkov-market.com/item/lbt-8005a_day_pack_backpack</t>
  </si>
  <si>
    <t>https://escapefromtarkov.gamepedia.com/LBT-8005A_Day_Pack_backpack</t>
  </si>
  <si>
    <t>5e9dcf5986f7746c417435b3</t>
  </si>
  <si>
    <t>b81acc1a-f2b8-42a4-b684-5fc59990bda7</t>
  </si>
  <si>
    <t>LBT-1961A Load Bearing chest rig</t>
  </si>
  <si>
    <t>https://tarkov-market.com/item/lbt-1961a_load_bearing_chest_vest</t>
  </si>
  <si>
    <t>https://escapefromtarkov.fandom.com/wiki/LBT-1961A_Load_Bearing_chest_rig</t>
  </si>
  <si>
    <t>5e9db13186f7742f845ee9d3</t>
  </si>
  <si>
    <t>02aaa0d3-49f9-44ed-968a-55f1eb47b02b</t>
  </si>
  <si>
    <t>MPX Midwest Industries 14 inch M-LOK handguard</t>
  </si>
  <si>
    <t>MPX Midwest 14"</t>
  </si>
  <si>
    <t>https://tarkov-market.com/item/midwest_14_inch_m-lok_foregrip_for_mpx</t>
  </si>
  <si>
    <t>https://escapefromtarkov.fandom.com/wiki/MPX_Midwest_Industries_14_inch_M-LOK_handguard</t>
  </si>
  <si>
    <t>5c5db63a2e2216000f1b284a</t>
  </si>
  <si>
    <t>0d6386a6-714f-407c-8287-7e4b7642e71c</t>
  </si>
  <si>
    <t>DTKP</t>
  </si>
  <si>
    <t>https://tarkov-market.com/item/hexagon_dtkp_mk.2_7.62x39_sound_suppressor</t>
  </si>
  <si>
    <t>https://escapefromtarkov.fandom.com/wiki/AK_Hexagon_DTKP_MK.2_7.62x39_sound_suppressor</t>
  </si>
  <si>
    <t>5e208b9842457a4a7a33d074</t>
  </si>
  <si>
    <t>38547dcd-ec0b-45e7-8074-2253e1bbf7dc</t>
  </si>
  <si>
    <t>5.45x39mm BP gs ammo pack (30 pcs)</t>
  </si>
  <si>
    <t>https://tarkov-market.com/item/30_pcs._5.45x39_bp_gs_ammo_pack</t>
  </si>
  <si>
    <t>https://escapefromtarkov.fandom.com/wiki/5.45x39mm_BP_gs_ammo_pack_(30_pcs)</t>
  </si>
  <si>
    <t>57372ac324597767001bc261</t>
  </si>
  <si>
    <t>662f504e-88d4-448d-ade1-ae337ae08877</t>
  </si>
  <si>
    <t>5.45x39mm BT gs ammo pack (30 pcs)</t>
  </si>
  <si>
    <t>https://tarkov-market.com/item/30_pcs._5.45x39_bt_gs_ammo_pack</t>
  </si>
  <si>
    <t>57372c89245977685d4159b1</t>
  </si>
  <si>
    <t>44850d91-29b5-41b1-96d7-0c297fc1ed71</t>
  </si>
  <si>
    <t>9x19mm RIP 20 pcs. ammo box</t>
  </si>
  <si>
    <t>https://tarkov-market.com/item/20_pcs._9x19_mm_dipp_ammo_box</t>
  </si>
  <si>
    <t>5c1127bdd174af44217ab8b9</t>
  </si>
  <si>
    <t>1fe012d0-47c0-42d1-bcb7-1b19ea1f9c2b</t>
  </si>
  <si>
    <t>Secure container Beta</t>
  </si>
  <si>
    <t>Beta</t>
  </si>
  <si>
    <t>https://tarkov-market.com/item/secure_container_beta</t>
  </si>
  <si>
    <t>https://escapefromtarkov.gamepedia.com/Secure_container_Beta</t>
  </si>
  <si>
    <t>5857a8b324597729ab0a0e7d</t>
  </si>
  <si>
    <t>21365cac-3339-47d9-8913-be4d17af46ae</t>
  </si>
  <si>
    <t>RB-RLSA key</t>
  </si>
  <si>
    <t>RB-RLSA</t>
  </si>
  <si>
    <t>https://tarkov-market.com/item/rb-rlssa</t>
  </si>
  <si>
    <t>https://escapefromtarkov.fandom.com/wiki/RB-RLSA_key</t>
  </si>
  <si>
    <t>5ede7b0c6d23e5473e6e8c66</t>
  </si>
  <si>
    <t>5ce0e01d-7985-425d-adfc-6bb9acdf6fc2</t>
  </si>
  <si>
    <t>RB-PKPM marked key</t>
  </si>
  <si>
    <t>RB-PKPM mrk.</t>
  </si>
  <si>
    <t>https://tarkov-market.com/item/rb-pkpm_key</t>
  </si>
  <si>
    <t>https://escapefromtarkov.fandom.com/wiki/RB-PKPM_marked_key</t>
  </si>
  <si>
    <t>5ede7a8229445733cb4c18e2</t>
  </si>
  <si>
    <t>4439eb1e-043c-410e-a98c-31a7954199c0</t>
  </si>
  <si>
    <t>https://tarkov-market.com/item/.45_acp_fmj</t>
  </si>
  <si>
    <t>https://escapefromtarkov.fandom.com/wiki/.45_ACP_Match_FMJ</t>
  </si>
  <si>
    <t>5e81f423763d9f754677bf2e</t>
  </si>
  <si>
    <t>4285652d-3db1-4068-8b2e-79e229dc9ff7</t>
  </si>
  <si>
    <t>.45 ACP RIP</t>
  </si>
  <si>
    <t>https://tarkov-market.com/item/.45_rip</t>
  </si>
  <si>
    <t>https://escapefromtarkov.fandom.com/wiki/.45_ACP_RIP</t>
  </si>
  <si>
    <t>5ea2a8e200685063ec28c05a</t>
  </si>
  <si>
    <t>83b614ac-7d33-487e-b844-f06490e6ec45</t>
  </si>
  <si>
    <t>RC2</t>
  </si>
  <si>
    <t>https://tarkov-market.com/item/surefire_socom556-rc2_5.56x45_silencer</t>
  </si>
  <si>
    <t>5ea17bbc09aa976f2e7a51cd</t>
  </si>
  <si>
    <t>43183b46-a9bb-4df1-932b-c1c008bddbae</t>
  </si>
  <si>
    <t>SVD CAA XRS-DRG handguard</t>
  </si>
  <si>
    <t>XRS-DRG</t>
  </si>
  <si>
    <t>https://tarkov-market.com/item/caa_xrs_drg_for_svd</t>
  </si>
  <si>
    <t>https://escapefromtarkov.fandom.com/wiki/SVD_CAA_XRS-DRG_handguard</t>
  </si>
  <si>
    <t>5e5699df2161e06ac158df6f</t>
  </si>
  <si>
    <t>918165bc-f603-4fb0-a7d1-14aefd38b4a5</t>
  </si>
  <si>
    <t>SMR MK16 9.5"</t>
  </si>
  <si>
    <t>https://tarkov-market.com/item/geissele_smr_mk.16_9.5_inch_m-lok_handguard_for_ar-15</t>
  </si>
  <si>
    <t>https://escapefromtarkov.fandom.com/wiki/AR-15_Geissele_SMR_MK16_9.5_inch_M-LOK_handguard</t>
  </si>
  <si>
    <t>5ea16acdfadf1d18c87b0784</t>
  </si>
  <si>
    <t>82880213-ab9f-41d6-b57a-1c31d82cb3d0</t>
  </si>
  <si>
    <t>SMR MK16 13.5"</t>
  </si>
  <si>
    <t>https://tarkov-market.com/item/geissele_smr_mk.16_13.5_inch_m-lok_handguard_for_ar-15</t>
  </si>
  <si>
    <t>https://escapefromtarkov.fandom.com/wiki/AR-15_Geissele_SMR_MK16_13.5_inch_M-LOK_handguard</t>
  </si>
  <si>
    <t>5ea16ada09aa976f2e7a51be</t>
  </si>
  <si>
    <t>d5a4fc38-e762-458a-8c70-2503e1a92c1d</t>
  </si>
  <si>
    <t>SVD mod.</t>
  </si>
  <si>
    <t>https://tarkov-market.com/item/izhmash_modern_handguard_for_svd</t>
  </si>
  <si>
    <t>5e56991336989c75ab4f03f6</t>
  </si>
  <si>
    <t>9a3301f6-824d-44f5-8b3d-bf4a4f8e2170</t>
  </si>
  <si>
    <t>SilencerCo Salvo 12 choke adapter</t>
  </si>
  <si>
    <t>12ga adpt.</t>
  </si>
  <si>
    <t>https://tarkov-market.com/item/silencerco_choke_adapter_for_12ga_shotguns</t>
  </si>
  <si>
    <t>5b363dea5acfc4771e1c5e7e</t>
  </si>
  <si>
    <t>45251e03-80bc-44a5-9c17-b6349e979dbe</t>
  </si>
  <si>
    <t>SVD CAA XD RGL receiver mount</t>
  </si>
  <si>
    <t>XD RGL</t>
  </si>
  <si>
    <t>https://tarkov-market.com/item/caa_xd_rgl_mount_for_svd</t>
  </si>
  <si>
    <t>https://escapefromtarkov.fandom.com/wiki/SVD_CAA_XD_RGL_receiver_mount</t>
  </si>
  <si>
    <t>5e569a2e56edd02abe09f280</t>
  </si>
  <si>
    <t>24bb056e-10c4-4a57-abec-7e0922733b47</t>
  </si>
  <si>
    <t>ACH</t>
  </si>
  <si>
    <t>https://tarkov-market.com/item/geissele_ach_charging_handle_for_ar-15</t>
  </si>
  <si>
    <t>https://escapefromtarkov.fandom.com/wiki/AR-15_Geissele_ACH_charging_handle</t>
  </si>
  <si>
    <t>5ea16d4d5aad6446a939753d</t>
  </si>
  <si>
    <t>cba2601f-d56e-46dd-b99d-e3645b1472a9</t>
  </si>
  <si>
    <t>AR-15 Radian Weapons Raptor charging handle (Grey)</t>
  </si>
  <si>
    <t>Raptor Grey</t>
  </si>
  <si>
    <t>https://tarkov-market.com/item/raptor_charging_handle_for_ar-15_grey</t>
  </si>
  <si>
    <t>5d44334ba4b9362b346d1948</t>
  </si>
  <si>
    <t>1d7d84d9-000f-4414-89be-44163779f6a6</t>
  </si>
  <si>
    <t>AK-74 "Plum" polymer handguard (6P20 Sb.9)</t>
  </si>
  <si>
    <t>https://tarkov-market.com/item/polymer_ak-74_foregrip_(6p20_sb.9)_plum</t>
  </si>
  <si>
    <t>5cbda9f4ae9215000e5b9bfc</t>
  </si>
  <si>
    <t>c8d5768e-0cb0-4374-87de-2968e7e26880</t>
  </si>
  <si>
    <t>AR-15 Strike Industries Viper Carbine Length M-LOK handguard (FDE)</t>
  </si>
  <si>
    <t>https://tarkov-market.com/item/strike_industries_viper_carbine_length_m-lok_foregrip_(fde)_for_ar-15</t>
  </si>
  <si>
    <t>5d00f63bd7ad1a59283b1c1e</t>
  </si>
  <si>
    <t>e0070a1d-c939-4e80-8bb8-03435b125eee</t>
  </si>
  <si>
    <t>AK KGB MG-47 pistol grip (Anodized Red)</t>
  </si>
  <si>
    <t>https://tarkov-market.com/item/kgb_mg-47_pistol_grip_for_ak_red</t>
  </si>
  <si>
    <t>5e2192a498a36665e8337386</t>
  </si>
  <si>
    <t>f64b300c-3622-4310-afb5-3a2a5a36d2bc</t>
  </si>
  <si>
    <t>Kocherga</t>
  </si>
  <si>
    <t>https://tarkov-market.com/item/hexagon_kocherga_stock_red</t>
  </si>
  <si>
    <t>https://escapefromtarkov.fandom.com/wiki/AKM/AK-74_Hexagon_%22Kocherga%22_stock_(Anodized_Red)</t>
  </si>
  <si>
    <t>5e217ba4c1434648c13568cd</t>
  </si>
  <si>
    <t>cee5015f-c9c2-4906-a3bb-8098e150028a</t>
  </si>
  <si>
    <t>Magpul PRS GEN3 stock (Grey)</t>
  </si>
  <si>
    <t>https://tarkov-market.com/item/magpul_prs_gen3_grey_stock</t>
  </si>
  <si>
    <t>https://escapefromtarkov.fandom.com/wiki/Magpul_PRS_GEN3_stock</t>
  </si>
  <si>
    <t>5d4406a8a4b9361e4f6eb8b7</t>
  </si>
  <si>
    <t>816e5b16-4612-4a81-8b0f-8b5b9ab7bbb9</t>
  </si>
  <si>
    <t>AK-74 "Plum" polymer stock (6P20 Sb.7)</t>
  </si>
  <si>
    <t>https://tarkov-market.com/item/izhmash_polymer_plum_ak-74_stock_(6p20_sb.7)</t>
  </si>
  <si>
    <t>5cbdb1b0ae9215000d50e105</t>
  </si>
  <si>
    <t>2a76e457-c894-47b0-8052-005b531236e8</t>
  </si>
  <si>
    <t>Magpul CTR Carbine stock (FDE)</t>
  </si>
  <si>
    <t>https://tarkov-market.com/item/magpul_ctr_carbine_stock_fde</t>
  </si>
  <si>
    <t>5d135ecbd7ad1a21c176542e</t>
  </si>
  <si>
    <t>10b1a151-2f90-467e-85e1-a6453be2841a</t>
  </si>
  <si>
    <t>Hexagon short length rail (Anodized Red)</t>
  </si>
  <si>
    <t>https://tarkov-market.com/item/short_length_rail_for_hexagon(anodized_red)</t>
  </si>
  <si>
    <t>https://escapefromtarkov.fandom.com/wiki/Hexagon_short_length_rail_(Anodized_Red)</t>
  </si>
  <si>
    <t>5b84038986f774774913b0c1</t>
  </si>
  <si>
    <t>3c359847-1f62-4a7c-aca7-370cbe0b46a2</t>
  </si>
  <si>
    <t>SVD modernization kit top rail</t>
  </si>
  <si>
    <t>https://tarkov-market.com/item/izhmash_modern_rail_for_svd</t>
  </si>
  <si>
    <t>5e569a0156edd02abe09f27d</t>
  </si>
  <si>
    <t>b1cb9466-3ff5-4f67-bbf3-1e68163b1b4a</t>
  </si>
  <si>
    <t>AR-15 SureFire FH556RC 5.56x45 flash hider</t>
  </si>
  <si>
    <t>FH556RC</t>
  </si>
  <si>
    <t>https://tarkov-market.com/item/surefire_fh556rc_5.56x45_flash_hider_for_ar-15</t>
  </si>
  <si>
    <t>https://escapefromtarkov.fandom.com/wiki/AR-15_SureFire_FH556RC_5.56x45_flash_hider</t>
  </si>
  <si>
    <t>5ea172e498dacb342978818e</t>
  </si>
  <si>
    <t>c46dfbbc-e84f-42fb-a3fb-6ce94f27c199</t>
  </si>
  <si>
    <t>AK 5.56x45 CNC Warrior muzzle device adapter</t>
  </si>
  <si>
    <t>CNC War.</t>
  </si>
  <si>
    <t>https://tarkov-market.com/item/cnc_warrior_ak_5.56x45_mm_muzzle_device_adapter</t>
  </si>
  <si>
    <t>https://escapefromtarkov.fandom.com/wiki/AK_5.56x45_CNC_Warrior_muzzle_device_adapter</t>
  </si>
  <si>
    <t>5e21ca18e4d47f0da15e77dd</t>
  </si>
  <si>
    <t>586a48f8-3e95-4088-8e51-6667ce39e864</t>
  </si>
  <si>
    <t>Bastion plate</t>
  </si>
  <si>
    <t>https://tarkov-market.com/item/additional_armor_for_the_bastion_helmet</t>
  </si>
  <si>
    <t>https://escapefromtarkov.fandom.com/wiki/Bastion_helmet_armor_plate</t>
  </si>
  <si>
    <t>5ea18c84ecf1982c7712d9a2</t>
  </si>
  <si>
    <t>6dbdddad-00ff-4948-981f-911ff2f5eb88</t>
  </si>
  <si>
    <t>https://tarkov-market.com/item/diamond_age_bastion_helmet</t>
  </si>
  <si>
    <t>https://escapefromtarkov.fandom.com/wiki/Diamond_Age_Bastion_helmet</t>
  </si>
  <si>
    <t>5ea17ca01412a1425304d1c0</t>
  </si>
  <si>
    <t>a6932a0d-43bc-4dd7-b560-3401e357e7ed</t>
  </si>
  <si>
    <t>MP9 9x19 upper receiver</t>
  </si>
  <si>
    <t>https://tarkov-market.com/item/upper_receiver_b&amp;t_9x19_for_mp9_smg</t>
  </si>
  <si>
    <t>https://escapefromtarkov.fandom.com/wiki/MP9_9x19_upper_receiver</t>
  </si>
  <si>
    <t>5e0090f7e9dc277128008b93</t>
  </si>
  <si>
    <t>4c199df2-4b41-4967-b3dc-6e56f402a928</t>
  </si>
  <si>
    <t>KAC "URX 3/3.1" long panel (FDE)</t>
  </si>
  <si>
    <t>https://tarkov-market.com/item/kac_long_panel_for_urx_3_3.1_fde</t>
  </si>
  <si>
    <t>5d124c0ed7ad1a10d168dd9b</t>
  </si>
  <si>
    <t>c4c810ec-8ef1-4e1c-b94d-9c76f80494dd</t>
  </si>
  <si>
    <t>https://tarkov-market.com/item/fn_gl40_mk.2_grenade_launcher</t>
  </si>
  <si>
    <t>68c85b40-a267-422b-815f-4233ba468f27</t>
  </si>
  <si>
    <t>M.U.L.E. stimulant injector</t>
  </si>
  <si>
    <t>M.U.L.E.</t>
  </si>
  <si>
    <t>https://tarkov-market.com/item/m.u.l.e._stimulator</t>
  </si>
  <si>
    <t>https://escapefromtarkov.fandom.com/wiki/M.U.L.E._stimulant_injector</t>
  </si>
  <si>
    <t>5ed51652f6c34d2cc26336a1</t>
  </si>
  <si>
    <t>7dfa9a75-4028-4d15-aa81-732d150316bc</t>
  </si>
  <si>
    <t>"Obdolbos" cocktail injector</t>
  </si>
  <si>
    <t>Obdolbos</t>
  </si>
  <si>
    <t>https://tarkov-market.com/item/cocktail_obdolbos</t>
  </si>
  <si>
    <t>https://escapefromtarkov.fandom.com/wiki/%22Obdolbos%22_cocktail_injector</t>
  </si>
  <si>
    <t>5ed5166ad380ab312177c100</t>
  </si>
  <si>
    <t>4d7f9b15-ae37-46e0-af2e-644c27089864</t>
  </si>
  <si>
    <t>P22 injector</t>
  </si>
  <si>
    <t>P22</t>
  </si>
  <si>
    <t>https://tarkov-market.com/item/p22</t>
  </si>
  <si>
    <t>https://escapefromtarkov.fandom.com/wiki/P22_injector</t>
  </si>
  <si>
    <t>5ed515ece452db0eb56fc028</t>
  </si>
  <si>
    <t>196be457-8a70-466b-bf0e-fbeeec08ac29</t>
  </si>
  <si>
    <t>L1 (Norepinephrine) injector</t>
  </si>
  <si>
    <t>L1</t>
  </si>
  <si>
    <t>https://tarkov-market.com/item/l1_(norepinephrine)</t>
  </si>
  <si>
    <t>https://escapefromtarkov.fandom.com/wiki/L1_(Norepinephrine)_injector</t>
  </si>
  <si>
    <t>5ed515e03a40a50460332579</t>
  </si>
  <si>
    <t>2732624c-6742-4913-9e2c-55c3e99eb48c</t>
  </si>
  <si>
    <t>3-(b-TG)</t>
  </si>
  <si>
    <t>https://tarkov-market.com/item/3-(b-tg)</t>
  </si>
  <si>
    <t>https://escapefromtarkov.fandom.com/wiki/3-(b-TG)_stimulant_injector</t>
  </si>
  <si>
    <t>5ed515c8d380ab312177c0fa</t>
  </si>
  <si>
    <t>4a05ebf9-60e1-4d61-b64b-af90df7a6579</t>
  </si>
  <si>
    <t>AHF1-M stimulant injector</t>
  </si>
  <si>
    <t>AHF1-M</t>
  </si>
  <si>
    <t>https://tarkov-market.com/item/ahf1-m</t>
  </si>
  <si>
    <t>https://escapefromtarkov.fandom.com/wiki/AHF1-M_stimulant_injector</t>
  </si>
  <si>
    <t>5ed515f6915ec335206e4152</t>
  </si>
  <si>
    <t>9b31ba09-dd97-41fe-a9e7-e7b1c68c1e8f</t>
  </si>
  <si>
    <t>Meldonin</t>
  </si>
  <si>
    <t>https://tarkov-market.com/item/meldonin</t>
  </si>
  <si>
    <t>https://escapefromtarkov.fandom.com/wiki/Meldonin_injector</t>
  </si>
  <si>
    <t>5ed5160a87bb8443d10680b5</t>
  </si>
  <si>
    <t>fef6edbd-db9e-4e60-bf1b-58b94476a042</t>
  </si>
  <si>
    <t>.45 ACP AP</t>
  </si>
  <si>
    <t>https://tarkov-market.com/item/.45_acp_ap</t>
  </si>
  <si>
    <t>https://escapefromtarkov.gamepedia.com/.45_ACP_AP</t>
  </si>
  <si>
    <t>5efb0cabfb3e451d70735af5</t>
  </si>
  <si>
    <t>dc0718bf-1e87-4c57-8b02-54c467111ce3</t>
  </si>
  <si>
    <t>.45 ACP Hydra-Shok</t>
  </si>
  <si>
    <t>HydraShok</t>
  </si>
  <si>
    <t>https://tarkov-market.com/item/.45_acp_hydra-shok</t>
  </si>
  <si>
    <t>https://escapefromtarkov.gamepedia.com/.45_ACP_Hydra-Shok</t>
  </si>
  <si>
    <t>5efb0fc6aeb21837e749c801</t>
  </si>
  <si>
    <t>a4cf9dff-d568-4452-a1b7-ab8a703397a6</t>
  </si>
  <si>
    <t>Lasermatch</t>
  </si>
  <si>
    <t>https://tarkov-market.com/item/.45_acp_lasermatch_fmj</t>
  </si>
  <si>
    <t>https://escapefromtarkov.gamepedia.com/.45_ACP_Lasermatch_FMJ</t>
  </si>
  <si>
    <t>5efb0d4f4bc50b58e81710f3</t>
  </si>
  <si>
    <t>a1eed532-c720-4cfc-b4ce-f3178613c1b7</t>
  </si>
  <si>
    <t>https://tarkov-market.com/item/.366_ap</t>
  </si>
  <si>
    <t>https://escapefromtarkov.fandom.com/wiki/.366_TKM_AP-M</t>
  </si>
  <si>
    <t>5f0596629e22f464da6bbdd9</t>
  </si>
  <si>
    <t>00ceb78a-4c8a-450b-9fb6-6ced76f45c19</t>
  </si>
  <si>
    <t>40x46mm M381 (HE) grenade</t>
  </si>
  <si>
    <t>M381</t>
  </si>
  <si>
    <t>https://tarkov-market.com/item/40x46_mm_m381_(he)</t>
  </si>
  <si>
    <t>5ede474b0c226a66f5402622</t>
  </si>
  <si>
    <t>458b3d49-0f6b-4226-9095-2ba2c20f93f9</t>
  </si>
  <si>
    <t>40x46mm M386 (HE) grenade</t>
  </si>
  <si>
    <t>M386</t>
  </si>
  <si>
    <t>https://tarkov-market.com/item/40x46_mm_m386(he)</t>
  </si>
  <si>
    <t>https://escapefromtarkov.fandom.com/wiki/40x46mm_M386_(HE)_grenade</t>
  </si>
  <si>
    <t>5ede475b549eed7c6d5c18fb</t>
  </si>
  <si>
    <t>7c7cd46e-0b50-4d2b-bc0b-b7c8e41ca028</t>
  </si>
  <si>
    <t>40x46mm M406 (HE) grenade</t>
  </si>
  <si>
    <t>M406</t>
  </si>
  <si>
    <t>https://tarkov-market.com/item/40x46_mm_m406_(he)</t>
  </si>
  <si>
    <t>https://escapefromtarkov.fandom.com/wiki/40x46mm_M406_(HE)_grenade</t>
  </si>
  <si>
    <t>5ede4739e0350d05467f73e8</t>
  </si>
  <si>
    <t>0a930f85-ed27-4817-aa46-0aa9c6ed1b60</t>
  </si>
  <si>
    <t>40x46mm M433 (HEDP) grenade</t>
  </si>
  <si>
    <t>M433</t>
  </si>
  <si>
    <t>https://tarkov-market.com/item/40x46_mm_m433_(hedp)</t>
  </si>
  <si>
    <t>https://escapefromtarkov.fandom.com/wiki/40x46mm_M433_(HEDP)_grenade</t>
  </si>
  <si>
    <t>5f0c892565703e5c461894e9</t>
  </si>
  <si>
    <t>8ad92dc8-920c-4eba-bcc7-f4584612f0b5</t>
  </si>
  <si>
    <t>40x46mm M441 (HE) grenade</t>
  </si>
  <si>
    <t>M441</t>
  </si>
  <si>
    <t>https://tarkov-market.com/item/40x46_mm_m441(he)</t>
  </si>
  <si>
    <t>5ede47405b097655935d7d16</t>
  </si>
  <si>
    <t>9f7030ac-07e9-4767-8006-6d8cfc4a0cdb</t>
  </si>
  <si>
    <t>M576</t>
  </si>
  <si>
    <t>https://tarkov-market.com/item/40x46_mm_m576(mp-apers)</t>
  </si>
  <si>
    <t>https://escapefromtarkov.fandom.com/wiki/40x46mm_M576_(MP-APERS)_grenade</t>
  </si>
  <si>
    <t>5ede475339ee016e8c534742</t>
  </si>
  <si>
    <t>f7ad2a63-a996-483d-96c8-1d6e5ffa027f</t>
  </si>
  <si>
    <t>https://tarkov-market.com/item/7.62x51_mm_m993</t>
  </si>
  <si>
    <t>https://escapefromtarkov.fandom.com/wiki/7.62x51mm_M993</t>
  </si>
  <si>
    <t>5efb0c1bd79ff02a1f5e68d9</t>
  </si>
  <si>
    <t>c71b3b3b-858c-46f7-9093-630140d4ee07</t>
  </si>
  <si>
    <t>PBP</t>
  </si>
  <si>
    <t>https://tarkov-market.com/item/9x19_mm_7n31</t>
  </si>
  <si>
    <t>https://escapefromtarkov.fandom.com/wiki/9x19mm_PBP_gzh</t>
  </si>
  <si>
    <t>5efb0da7a29a85116f6ea05f</t>
  </si>
  <si>
    <t>a47b7bf7-f2dc-4934-800a-32d1f7733b8e</t>
  </si>
  <si>
    <t>https://tarkov-market.com/item/9x19_mm_quakemaker</t>
  </si>
  <si>
    <t>https://escapefromtarkov.fandom.com/wiki/9x19mm_QuakeMaker</t>
  </si>
  <si>
    <t>5efb0e16aeb21837e749c7ff</t>
  </si>
  <si>
    <t>28091ab5-f397-4ca8-8348-96e2cb025d12</t>
  </si>
  <si>
    <t>San tape</t>
  </si>
  <si>
    <t>https://tarkov-market.com/item/key_with_tape</t>
  </si>
  <si>
    <t>https://escapefromtarkov.fandom.com/wiki/Health_Resort_office_key_with_a_blue_tape</t>
  </si>
  <si>
    <t>5eff09cd30a7dc22fd1ddfed</t>
  </si>
  <si>
    <t>b4c395c0-37e2-4106-b14a-0ca49e726c77</t>
  </si>
  <si>
    <t>Keycard with a blue marking</t>
  </si>
  <si>
    <t>Keycard</t>
  </si>
  <si>
    <t>https://tarkov-market.com/item/key_card_with_a_blue_marking</t>
  </si>
  <si>
    <t>https://escapefromtarkov.fandom.com/wiki/Keycard_with_a_blue_marking</t>
  </si>
  <si>
    <t>5efde6b4f5448336730dbd61</t>
  </si>
  <si>
    <t>de676c45-883f-494d-98c7-7c3c427e148e</t>
  </si>
  <si>
    <t>Sanitar's bag</t>
  </si>
  <si>
    <t>Sanitar</t>
  </si>
  <si>
    <t>https://tarkov-market.com/item/sanitar_bag</t>
  </si>
  <si>
    <t>https://escapefromtarkov.fandom.com/wiki/Sanitar%27s_bag</t>
  </si>
  <si>
    <t>5e997f0b86f7741ac73993e2</t>
  </si>
  <si>
    <t>36bf979c-25f2-4bb4-9e44-36085d814221</t>
  </si>
  <si>
    <t>5.45x39mm BS gs ammo pack (30 pcs)</t>
  </si>
  <si>
    <t>https://tarkov-market.com/item/30_pcs._5.45x39_bs_gs_ammo_pack</t>
  </si>
  <si>
    <t>https://escapefromtarkov.fandom.com/wiki/5.45x39mm_BS_gs_ammo_pack_(30_pcs)</t>
  </si>
  <si>
    <t>57372bd3245977670b7cd243</t>
  </si>
  <si>
    <t>9d3e331d-df07-48f0-9a37-fad804c5cfaa</t>
  </si>
  <si>
    <t>Secure container Gamma</t>
  </si>
  <si>
    <t>Gamma</t>
  </si>
  <si>
    <t>https://tarkov-market.com/item/secure_container_gamma</t>
  </si>
  <si>
    <t>https://escapefromtarkov.gamepedia.com/Secure_container_Gamma</t>
  </si>
  <si>
    <t>5857a8bc2459772bad15db29</t>
  </si>
  <si>
    <t>ae6b191b-9c5c-4ab0-8bed-dd5fe0329d1e</t>
  </si>
  <si>
    <t>Secure container Alpha</t>
  </si>
  <si>
    <t>https://tarkov-market.com/item/secure_container_alpha</t>
  </si>
  <si>
    <t>https://escapefromtarkov.gamepedia.com/Secure_container_Alpha</t>
  </si>
  <si>
    <t>544a11ac4bdc2d470e8b456a</t>
  </si>
  <si>
    <t>32154527-e57e-4614-9806-79b185e39b6a</t>
  </si>
  <si>
    <t>Secure container Epsilon</t>
  </si>
  <si>
    <t>Epsilon</t>
  </si>
  <si>
    <t>https://tarkov-market.com/item/secure_container_epsilon</t>
  </si>
  <si>
    <t>https://escapefromtarkov.gamepedia.com/Secure_container_Epsilon</t>
  </si>
  <si>
    <t>59db794186f77448bc595262</t>
  </si>
  <si>
    <t>d3b419af-63ba-41d5-84e0-2799623449e0</t>
  </si>
  <si>
    <t>Secure container Kappa</t>
  </si>
  <si>
    <t>Kappa</t>
  </si>
  <si>
    <t>https://tarkov-market.com/item/secure_container_kappa</t>
  </si>
  <si>
    <t>https://escapefromtarkov.gamepedia.com/Secure_container_Kappa</t>
  </si>
  <si>
    <t>5c093ca986f7740a1867ab12</t>
  </si>
  <si>
    <t>6bd49efc-18c1-41a5-bfde-6fe124b7e70c</t>
  </si>
  <si>
    <t>https://tarkov-market.com/item/gp-34_underbarrel_grenade_launcher</t>
  </si>
  <si>
    <t>https://escapefromtarkov.gamepedia.com/GP-34_underbarrel_grenade_launcher</t>
  </si>
  <si>
    <t>89fffe49-6c93-4f50-a2c7-a0c9f0401bf7</t>
  </si>
  <si>
    <t>https://tarkov-market.com/item/lk_3f_transfer_tourist_backpack</t>
  </si>
  <si>
    <t>5f5e45cc5021ce62144be7aa</t>
  </si>
  <si>
    <t>d945dff0-dffe-41c4-beb3-b8fb1483ea28</t>
  </si>
  <si>
    <t>Eberlestock F5 Switchblade backpack (Dry Earth)</t>
  </si>
  <si>
    <t>F5 Switchblade</t>
  </si>
  <si>
    <t>https://tarkov-market.com/item/eberlestock_f5_switchblade_backpack_(dry_earth)</t>
  </si>
  <si>
    <t>https://escapefromtarkov.fandom.com/wiki/Eberlestock_F5_Switchblade_backpack_(Dry_Earth)</t>
  </si>
  <si>
    <t>5f5e467b0bc58666c37e7821</t>
  </si>
  <si>
    <t>1302e8a8-a419-4205-977f-35ed3baf30d4</t>
  </si>
  <si>
    <t>Eberlestock F4 Terminator load bearing backpack (Tiger Stripe)</t>
  </si>
  <si>
    <t>F4 Terminator</t>
  </si>
  <si>
    <t>https://tarkov-market.com/item/eberlestock_f4_terminator_load_bearing_backpack_(tiger_stripe)</t>
  </si>
  <si>
    <t>https://escapefromtarkov.fandom.com/wiki/Eberlestock_F4_Terminator_load_bearing_backpack_(Tiger_Stripe)</t>
  </si>
  <si>
    <t>5f5e46b96bdad616ad46d613</t>
  </si>
  <si>
    <t>69974129-ae27-4048-bd98-f482b0372a71</t>
  </si>
  <si>
    <t>https://tarkov-market.com/item/direct_action_thunderbolt_compact_chest_rig</t>
  </si>
  <si>
    <t>https://escapefromtarkov.fandom.com/wiki/Direct_Action_Thunderbolt_compact_chest_rig</t>
  </si>
  <si>
    <t>5f5f41f56760b4138443b352</t>
  </si>
  <si>
    <t>c6232517-c70d-489b-8371-761ec8f6f428</t>
  </si>
  <si>
    <t>Kel-Tec RFB 7.62x51 carbine</t>
  </si>
  <si>
    <t>https://tarkov-market.com/item/kel-tec_rfb_7.62x51_not_func</t>
  </si>
  <si>
    <t>67eebe59-2411-4d6d-9d45-e5946ca5c9f1</t>
  </si>
  <si>
    <t>https://tarkov-market.com/item/colt_m45a1_.45_acp_pistol</t>
  </si>
  <si>
    <t>5c1f6715-4556-469d-b9b8-0781840194ae</t>
  </si>
  <si>
    <t>https://tarkov-market.com/item/mossberg_590a1_12ga_shotgun</t>
  </si>
  <si>
    <t>fea4d1cd-f6c2-4b18-9e58-a23db1444722</t>
  </si>
  <si>
    <t>https://tarkov-market.com/item/toz_ks-23m_23x75mm_shotgun</t>
  </si>
  <si>
    <t>b3b2d393-9a67-4630-b806-7c763dd36118</t>
  </si>
  <si>
    <t>EYE MK.2 professional hand-held compass</t>
  </si>
  <si>
    <t>Compass</t>
  </si>
  <si>
    <t>https://tarkov-market.com/item/eye_mk.2_professional_hand-held_compass</t>
  </si>
  <si>
    <t>https://escapefromtarkov.gamepedia.com/EYE_MK.2_professional_hand-held_compass</t>
  </si>
  <si>
    <t>5f4f9eb969cdc30ff33f09db</t>
  </si>
  <si>
    <t>c4adee2a-48bb-47c9-8e17-75b9c8d79eae</t>
  </si>
  <si>
    <t>Kvass</t>
  </si>
  <si>
    <t>https://tarkov-market.com/item/premium_kvass_norvinskiy_yadreniy_0.6l_bottle</t>
  </si>
  <si>
    <t>5e8f3423fd7471236e6e3b64</t>
  </si>
  <si>
    <t>6c3735af-45aa-4b72-9b4e-ec5661f47ee9</t>
  </si>
  <si>
    <t>Korund-VM</t>
  </si>
  <si>
    <t>https://tarkov-market.com/item/bnti_korund-vm_armor</t>
  </si>
  <si>
    <t>5f5f41476bdad616ad46d631</t>
  </si>
  <si>
    <t>0d717e2e-c7a7-4526-9a8f-6c45bdb953b3</t>
  </si>
  <si>
    <t>"Rys-T" bulletproof helmet</t>
  </si>
  <si>
    <t>"Rys-T"</t>
  </si>
  <si>
    <t>https://tarkov-market.com/item/rys-t_helmet</t>
  </si>
  <si>
    <t>5f60c74e3b85f6263c145586</t>
  </si>
  <si>
    <t>b9a1a8eb-a2bd-4ab5-9478-3c3c8e43d19f</t>
  </si>
  <si>
    <t>Galvion Caiman Hybrid helmet</t>
  </si>
  <si>
    <t>Caiman</t>
  </si>
  <si>
    <t>https://tarkov-market.com/item/galvion_caiman_ballistic_helmet</t>
  </si>
  <si>
    <t>https://escapefromtarkov.gamepedia.com/Headwear</t>
  </si>
  <si>
    <t>5f60b34a41e30a4ab12a6947</t>
  </si>
  <si>
    <t>06f7bf4a-a524-4cb1-ac42-f7a14f81cc80</t>
  </si>
  <si>
    <t>30x29mm VOG-30</t>
  </si>
  <si>
    <t>VOG-30</t>
  </si>
  <si>
    <t>https://tarkov-market.com/item/30x29_mm_vog-30</t>
  </si>
  <si>
    <t>5d70e500a4b9364de70d38ce</t>
  </si>
  <si>
    <t>1a87ba4e-5cac-49f0-b9c4-6a80a4d1fb70</t>
  </si>
  <si>
    <t>23x75mm "Barrikada" slug</t>
  </si>
  <si>
    <t>Barrikada</t>
  </si>
  <si>
    <t>https://tarkov-market.com/item/barricade</t>
  </si>
  <si>
    <t>https://escapefromtarkov.fandom.com/wiki/23x75mm_%22Barrikada%22_slug</t>
  </si>
  <si>
    <t>5e85aa1a988a8701445df1f5</t>
  </si>
  <si>
    <t>23x75mm</t>
  </si>
  <si>
    <t>ffa41ecc-3aec-47e0-b77f-34678e557ccc</t>
  </si>
  <si>
    <t>Shrap-10</t>
  </si>
  <si>
    <t>https://tarkov-market.com/item/23x75mm_shrapnel_10</t>
  </si>
  <si>
    <t>https://escapefromtarkov.fandom.com/wiki/23x75mm_%22Shrapnel-10%22_buckshot</t>
  </si>
  <si>
    <t>5e85a9a6eacf8c039e4e2ac1</t>
  </si>
  <si>
    <t>168ed338-8692-4dc6-b9c9-dab64308c15a</t>
  </si>
  <si>
    <t>23x75mm "Shrapnel-25" buckshot</t>
  </si>
  <si>
    <t>Shrap-25</t>
  </si>
  <si>
    <t>https://tarkov-market.com/item/23x75mm_shrapnel-25</t>
  </si>
  <si>
    <t>5f647f31b6238e5dd066e196</t>
  </si>
  <si>
    <t>694dc9fe-ee5b-48e3-955d-a9649d4b81b9</t>
  </si>
  <si>
    <t>23x75mm "Zvezda" flashbang round</t>
  </si>
  <si>
    <t>Zvezda</t>
  </si>
  <si>
    <t>https://tarkov-market.com/item/23x75mm_star</t>
  </si>
  <si>
    <t>https://escapefromtarkov.fandom.com/wiki/23x75mm_%22Zvezda%22_flashbang_round</t>
  </si>
  <si>
    <t>5e85a9f4add9fe03027d9bf1</t>
  </si>
  <si>
    <t>0fe1f2cb-0d1d-4301-acb7-965e32619dcb</t>
  </si>
  <si>
    <t>Esmarch</t>
  </si>
  <si>
    <t>https://tarkov-market.com/item/esmarch_tourniquet</t>
  </si>
  <si>
    <t>https://escapefromtarkov.gamepedia.com/Esmarch_tourniquet</t>
  </si>
  <si>
    <t>5e831507ea0a7c419c2f9bd9</t>
  </si>
  <si>
    <t>99119cb6-b073-4d7b-8365-23111e687792</t>
  </si>
  <si>
    <t>CALOK-B</t>
  </si>
  <si>
    <t>https://tarkov-market.com/item/calok-b_hemostatic</t>
  </si>
  <si>
    <t>https://escapefromtarkov.fandom.com/wiki/CALOK-B_hemostatic_applicator</t>
  </si>
  <si>
    <t>5e8488fa988a8701445df1e4</t>
  </si>
  <si>
    <t>94d75251-32ed-4e04-9ae7-d036eba5ac0f</t>
  </si>
  <si>
    <t>VPO-101 "Vepr-Hunter" Rotor 43 7.62x51 muzzle brake-compensator</t>
  </si>
  <si>
    <t>R43 101</t>
  </si>
  <si>
    <t>https://tarkov-market.com/item/rotor_43_7.62x51_muzzle_brake_for_vpo-101</t>
  </si>
  <si>
    <t>5f63407e1b231926f2329f15</t>
  </si>
  <si>
    <t>84698b5f-aee4-42ac-b5c6-ea919afd7fd1</t>
  </si>
  <si>
    <t>XCEL</t>
  </si>
  <si>
    <t>https://tarkov-market.com/item/walker's_xcel_500bt_digital_headset</t>
  </si>
  <si>
    <t>https://escapefromtarkov.fandom.com/wiki/Walker%27s_XCEL_500BT_Digital_headset</t>
  </si>
  <si>
    <t>5f60cd6cf2bcbb675b00dac6</t>
  </si>
  <si>
    <t>426dec77-fa82-44a5-8ad3-243136f28126</t>
  </si>
  <si>
    <t>Applique</t>
  </si>
  <si>
    <t>https://tarkov-market.com/item/caiman_hybrid_ballistic_applique_(black)</t>
  </si>
  <si>
    <t>https://escapefromtarkov.fandom.com/wiki/Caiman_Hybrid_Ballistic_Applique_(Black)</t>
  </si>
  <si>
    <t>5f60b85bbdb8e27dee3dc985</t>
  </si>
  <si>
    <t>1ca1f212-4f07-47b7-8f5f-fa29efc4cf2c</t>
  </si>
  <si>
    <t>Caiman FAV</t>
  </si>
  <si>
    <t>https://tarkov-market.com/item/caiman_fixed_arm_visor</t>
  </si>
  <si>
    <t>https://escapefromtarkov.gamepedia.com/Caiman_Fixed_Arm_Visor</t>
  </si>
  <si>
    <t>5f60bf4558eff926626a60f2</t>
  </si>
  <si>
    <t>62d5b95a-2649-443c-9402-31fb1142b2a2</t>
  </si>
  <si>
    <t>Caiman Ballistic Mandible Guard</t>
  </si>
  <si>
    <t>Caiman MG</t>
  </si>
  <si>
    <t>https://tarkov-market.com/item/caiman_ballistic_guard_mandible</t>
  </si>
  <si>
    <t>https://escapefromtarkov.fandom.com/wiki/Caiman_Ballistic_Mandible_Guard</t>
  </si>
  <si>
    <t>5f60c076f2bcbb675b00dac2</t>
  </si>
  <si>
    <t>a43430dd-57d7-4e05-88fe-a954ea4e9bd5</t>
  </si>
  <si>
    <t>Rys-T FS</t>
  </si>
  <si>
    <t>https://tarkov-market.com/item/rys-t_face_shield</t>
  </si>
  <si>
    <t>5f60c85b58eff926626a60f7</t>
  </si>
  <si>
    <t>1be79487-9209-477f-b9f0-bfbcc4a57bfc</t>
  </si>
  <si>
    <t>X47</t>
  </si>
  <si>
    <t>https://tarkov-market.com/item/x47_tactical_handguard_for_ak_and_compatible</t>
  </si>
  <si>
    <t>https://escapefromtarkov.fandom.com/wiki/AK_TDI_X47_tactical_handguard_rail_system</t>
  </si>
  <si>
    <t>5f6331e097199b7db2128dc2</t>
  </si>
  <si>
    <t>e1042365-77d2-4320-8799-ac51370dbac0</t>
  </si>
  <si>
    <t>AR-15 Daniel Defense RIS II 9.5 handguard (Coyote Brown)</t>
  </si>
  <si>
    <t>RIS II 9.5 CB</t>
  </si>
  <si>
    <t>https://tarkov-market.com/item/daniel_defence_ris_ii_9.5_fde_foregrip_for_ar-15-compatible_systems</t>
  </si>
  <si>
    <t>55f84c3c4bdc2d5f408b4576</t>
  </si>
  <si>
    <t>065cbb87-05ea-4acd-b76a-3336241838b9</t>
  </si>
  <si>
    <t>AK Zenit B-30 handguard with B-31S upper handguard rail</t>
  </si>
  <si>
    <t>B-30+B-31S</t>
  </si>
  <si>
    <t>https://tarkov-market.com/item/b-30_foregrip_and_rail_mount_b-31Ñ</t>
  </si>
  <si>
    <t>5efaf417aeb21837e749c7f2</t>
  </si>
  <si>
    <t>3edca209-c644-4b51-a2c5-7f41d56cdb32</t>
  </si>
  <si>
    <t>M45A1 .45 ACP slide</t>
  </si>
  <si>
    <t>M45A1 slide</t>
  </si>
  <si>
    <t>https://tarkov-market.com/item/m45a1_.45_acp_slide</t>
  </si>
  <si>
    <t>https://escapefromtarkov.gamepedia.com/M45A1_.45_ACP_slide</t>
  </si>
  <si>
    <t>5f3e7823ddc4f03b010e2045</t>
  </si>
  <si>
    <t>6a61159a-a95b-4e9a-9020-23325fc638a4</t>
  </si>
  <si>
    <t>Beret</t>
  </si>
  <si>
    <t>https://tarkov-market.com/item/black_beret</t>
  </si>
  <si>
    <t>https://escapefromtarkov.fandom.com/wiki/Beret_(Black)</t>
  </si>
  <si>
    <t>5f60e6403b85f6263c14558c</t>
  </si>
  <si>
    <t>a03b161f-f0e5-4a09-b8bd-0b04169010c1</t>
  </si>
  <si>
    <t>https://tarkov-market.com/item/blue_beret</t>
  </si>
  <si>
    <t>https://escapefromtarkov.fandom.com/wiki/Beret_(Blue)</t>
  </si>
  <si>
    <t>5f60e7788adaa7100c3adb49</t>
  </si>
  <si>
    <t>78b43446-1b89-4811-9544-85cb726ee385</t>
  </si>
  <si>
    <t>https://tarkov-market.com/item/olive_beret</t>
  </si>
  <si>
    <t>https://escapefromtarkov.fandom.com/wiki/Beret_(Olive)</t>
  </si>
  <si>
    <t>5f60e784f2bcbb675b00dac7</t>
  </si>
  <si>
    <t>c6c5eb2a-ec55-4c38-8043-d36ac6475fb2</t>
  </si>
  <si>
    <t>MDR handguard (Black)</t>
  </si>
  <si>
    <t>https://tarkov-market.com/item/desert_tech_foregrip_for_mdr_blk</t>
  </si>
  <si>
    <t>5dcbd6b46ec07c0c4347a564</t>
  </si>
  <si>
    <t>e799ebd5-35ff-4768-8079-9099efcae43a</t>
  </si>
  <si>
    <t>MOE 590</t>
  </si>
  <si>
    <t>https://tarkov-market.com/item/magpul_moe_m590_forestock</t>
  </si>
  <si>
    <t>5eea21647547d6330471b3c9</t>
  </si>
  <si>
    <t>3b3f6838-ecf0-421a-a8e6-c58b35aba13c</t>
  </si>
  <si>
    <t>KS-23M forestock</t>
  </si>
  <si>
    <t>https://tarkov-market.com/item/toz_ks-23m_forestock</t>
  </si>
  <si>
    <t>https://escapefromtarkov.fandom.com/wiki/KS-23M_forestock</t>
  </si>
  <si>
    <t>5e848d51e4dbc5266a4ec63b</t>
  </si>
  <si>
    <t>cfaaa357-8ba3-4885-a543-19ca6eb84bb4</t>
  </si>
  <si>
    <t>RFB handguard</t>
  </si>
  <si>
    <t>https://tarkov-market.com/item/kel-tec_rfb_regular_handguard</t>
  </si>
  <si>
    <t>https://escapefromtarkov.fandom.com/wiki/RFB_handguard</t>
  </si>
  <si>
    <t>5f2aa47a200e2c0ee46efa71</t>
  </si>
  <si>
    <t>c13d2a69-21e3-497e-8661-b4797986670c</t>
  </si>
  <si>
    <t>Bravo-18</t>
  </si>
  <si>
    <t>https://tarkov-market.com/item/sok-12_aluminum_handguard_bravo-18</t>
  </si>
  <si>
    <t>https://escapefromtarkov.fandom.com/wiki/SOK-12_Bravo-18_aluminium_handguard</t>
  </si>
  <si>
    <t>5f63418ef5750b524b45f116</t>
  </si>
  <si>
    <t>13fcf22b-9a6f-467d-937e-20a973aebb4b</t>
  </si>
  <si>
    <t>Mossberg 590A1 SpeedFeed short handguard</t>
  </si>
  <si>
    <t>590 SFeed</t>
  </si>
  <si>
    <t>https://tarkov-market.com/item/speedfeed_short_m590a1_forestock</t>
  </si>
  <si>
    <t>5e87076ce2db31558c75a11d</t>
  </si>
  <si>
    <t>b89ceee3-94e3-454e-92e8-6ec8b2e463fd</t>
  </si>
  <si>
    <t>AR-10 Lancer LCH7 12.5 inch M-LOK handguard</t>
  </si>
  <si>
    <t>LCH7 12.5"</t>
  </si>
  <si>
    <t>https://tarkov-market.com/item/lancer_lch-7_12.5_inch_m-lok_handguard_for_ar-10</t>
  </si>
  <si>
    <t>5f6336bbda967c74a42e9932</t>
  </si>
  <si>
    <t>d7a6f354-7c03-4e25-8139-0bf501167228</t>
  </si>
  <si>
    <t>Veritas</t>
  </si>
  <si>
    <t>https://tarkov-market.com/item/veritas_guitar_pick</t>
  </si>
  <si>
    <t>https://escapefromtarkov.gamepedia.com/Veritas_guitar_pick</t>
  </si>
  <si>
    <t>5f745ee30acaeb0d490d8c5b</t>
  </si>
  <si>
    <t>2c158186-8675-49df-addf-2ab1fd20417a</t>
  </si>
  <si>
    <t>Tactical Dynamics Skeletonized Foregrip</t>
  </si>
  <si>
    <t>SFG</t>
  </si>
  <si>
    <t>https://tarkov-market.com/item/td_aluminium_skeletonized_vertical_grip</t>
  </si>
  <si>
    <t>5f6340d3ca442212f4047eb2</t>
  </si>
  <si>
    <t>330658d2-9ae8-42fc-ba69-559f09b2ddf6</t>
  </si>
  <si>
    <t>AKM thread type JMac Customs RRD-4C 7.62x39 muzzle brake</t>
  </si>
  <si>
    <t>RRD-4C</t>
  </si>
  <si>
    <t>https://tarkov-market.com/item/jmac_rrd-4c_7.62x39_muzzle_brake_for_akm_type_thread</t>
  </si>
  <si>
    <t>5f633f68f5750b524b45f112</t>
  </si>
  <si>
    <t>97774138-15a2-4419-aab1-1646d57d1077</t>
  </si>
  <si>
    <t>AK-74 thread type JMac Customs RRD-4C multi-caliber muzzle brake</t>
  </si>
  <si>
    <t>https://tarkov-market.com/item/jmac_rrd-4c_muzzle_brake_for_ak-74_type_thread</t>
  </si>
  <si>
    <t>https://escapefromtarkov.fandom.com/wiki/AK-74_thread_type_JMac_Customs_RRD-4C_multi-caliber_muzzle_brake</t>
  </si>
  <si>
    <t>5f633f791b231926f2329f13</t>
  </si>
  <si>
    <t>a8458119-10ac-4f0f-be7a-712e2dd4b525</t>
  </si>
  <si>
    <t>RFB 7.62x51 flash hider</t>
  </si>
  <si>
    <t>https://tarkov-market.com/item/regular_rfb_7.62x51_flash_hider</t>
  </si>
  <si>
    <t>https://escapefromtarkov.fandom.com/wiki/RFB_7.62x51_flash_hider</t>
  </si>
  <si>
    <t>5f2aa4559b44de6b1b4e68d1</t>
  </si>
  <si>
    <t>beff3c67-5bbe-4ba2-803b-d51f70482af3</t>
  </si>
  <si>
    <t>M1911A1 Anarchy Outdoors muzzle brake</t>
  </si>
  <si>
    <t>1911 AO</t>
  </si>
  <si>
    <t>https://tarkov-market.com/item/anarchy_outdoors_muzzle_brake_.45_acp</t>
  </si>
  <si>
    <t>https://escapefromtarkov.fandom.com/wiki/M1911A1_Anarchy_Outdoors_muzzle_brake</t>
  </si>
  <si>
    <t>5ef61964ec7f42238c31e0c1</t>
  </si>
  <si>
    <t>6495c2eb-5359-465e-b965-12ff82f02f87</t>
  </si>
  <si>
    <t>Ferfrans CRD Concussion Reduction Device 5.56x45</t>
  </si>
  <si>
    <t>CRD 556</t>
  </si>
  <si>
    <t>https://tarkov-market.com/item/ferfrans_crd_5.56x45</t>
  </si>
  <si>
    <t>https://escapefromtarkov.fandom.com/wiki/Ferfrans_CRD_Concussion_Reduction_Device_5.56x45</t>
  </si>
  <si>
    <t>5f6339d53ada5942720e2dc3</t>
  </si>
  <si>
    <t>93815481-7212-4973-b7f1-3397694dd26c</t>
  </si>
  <si>
    <t>Ferfrans CQB 5.56x45 muzzle brake</t>
  </si>
  <si>
    <t>CQB 556</t>
  </si>
  <si>
    <t>https://tarkov-market.com/item/ferfrans_muzzle_brake_5.56x45</t>
  </si>
  <si>
    <t>https://escapefromtarkov.fandom.com/wiki/Ferfrans_CQB_5.56x45_muzzle_brake</t>
  </si>
  <si>
    <t>5f6372e2865db925d54f3869</t>
  </si>
  <si>
    <t>594a53bc-a711-47ad-b878-04b67576cbad</t>
  </si>
  <si>
    <t>Remington M700 thread protection cap</t>
  </si>
  <si>
    <t>https://tarkov-market.com/item/m700_thread_protection_cap_2</t>
  </si>
  <si>
    <t>5d270b3c8abbc3105335cfb8</t>
  </si>
  <si>
    <t>3900c093-80af-4274-b6ef-bf64358c38b6</t>
  </si>
  <si>
    <t>RFB thread spacer</t>
  </si>
  <si>
    <t>RFB spacer</t>
  </si>
  <si>
    <t>https://tarkov-market.com/item/rfb_thread_spacer</t>
  </si>
  <si>
    <t>https://escapefromtarkov.fandom.com/wiki/RFB_thread_spacer</t>
  </si>
  <si>
    <t>5f2aa43ba9b91d26f20ae6d2</t>
  </si>
  <si>
    <t>c4212aef-2a77-4a6e-a34b-d5bddef23544</t>
  </si>
  <si>
    <t>RFB thread protection cap</t>
  </si>
  <si>
    <t>RFB cap</t>
  </si>
  <si>
    <t>https://tarkov-market.com/item/rfb_thread_protection_cap</t>
  </si>
  <si>
    <t>https://escapefromtarkov.gamepedia.com/RFB_thread_protection_cap</t>
  </si>
  <si>
    <t>5f2aa4464b50c14bcf07acdb</t>
  </si>
  <si>
    <t>b5dbdeea-17e4-4954-92a6-0d47c0a3bdbd</t>
  </si>
  <si>
    <t>Mossberg 590 Ghost Ring front sight</t>
  </si>
  <si>
    <t>590 GR FS</t>
  </si>
  <si>
    <t>https://tarkov-market.com/item/ghost_ring_kit_m590_frontsight</t>
  </si>
  <si>
    <t>5e8708d4ae379e67d22e0102</t>
  </si>
  <si>
    <t>6eae90ad-53e9-4a56-bdf1-8772bdd51196</t>
  </si>
  <si>
    <t>Mossberg 590 Ghost Ring rear sight</t>
  </si>
  <si>
    <t>590 GR RS</t>
  </si>
  <si>
    <t>https://tarkov-market.com/item/ghost_ring_rear_sight_for_m590</t>
  </si>
  <si>
    <t>5e87114fe2db31558c75a120</t>
  </si>
  <si>
    <t>dff5f30e-85f5-4886-a91e-c7fe5c37ac7d</t>
  </si>
  <si>
    <t>M45A1 Novak Lomount front sight</t>
  </si>
  <si>
    <t>M45 Lomount</t>
  </si>
  <si>
    <t>https://tarkov-market.com/item/novak_lomount_front_sight</t>
  </si>
  <si>
    <t>https://escapefromtarkov.fandom.com/wiki/M45A1_Novak_Lomount_front_sight</t>
  </si>
  <si>
    <t>5f3e78a7fbf956000b716b8e</t>
  </si>
  <si>
    <t>37b1d1d8-684c-4bf6-b070-d067e48ba6df</t>
  </si>
  <si>
    <t>M45A1 Novak Lomount rear sight</t>
  </si>
  <si>
    <t>https://tarkov-market.com/item/novak_lomount_rear_sight</t>
  </si>
  <si>
    <t>https://escapefromtarkov.fandom.com/wiki/M45A1_Novak_Lomount_rear_sight</t>
  </si>
  <si>
    <t>5f3e7897ddc4f03b010e204a</t>
  </si>
  <si>
    <t>60a6f708-d26f-4b35-bf73-3b122c20da7b</t>
  </si>
  <si>
    <t>M1911A1 Wilson Extended slide stop</t>
  </si>
  <si>
    <t>1911 Ext.</t>
  </si>
  <si>
    <t>https://tarkov-market.com/item/wilson_extended_slide_stop_for_m1911a1</t>
  </si>
  <si>
    <t>https://escapefromtarkov.fandom.com/wiki/M1911A1_Wilson_Extended_slide_stop</t>
  </si>
  <si>
    <t>5ef3553c43cb350a955a7ccb</t>
  </si>
  <si>
    <t>0f0bd097-69bb-47ef-97a3-12921d0128d1</t>
  </si>
  <si>
    <t>M1911A1 STI HEX hammer</t>
  </si>
  <si>
    <t>1911 HEX</t>
  </si>
  <si>
    <t>https://tarkov-market.com/item/sti_hex_hammer_for_m1911a1</t>
  </si>
  <si>
    <t>https://escapefromtarkov.fandom.com/wiki/M1911A1_STI_HEX_hammer</t>
  </si>
  <si>
    <t>5ef35f46382a846010715a96</t>
  </si>
  <si>
    <t>bddb2c9b-3024-4d84-a53a-10fff2cd7c59</t>
  </si>
  <si>
    <t>M1911A1 Wilson Retro Commander hammer</t>
  </si>
  <si>
    <t>1911 RC</t>
  </si>
  <si>
    <t>https://tarkov-market.com/item/hammer_for_m1911a1_wilson_retro_commander</t>
  </si>
  <si>
    <t>5ef35d2ac64c5d0dfc0571b0</t>
  </si>
  <si>
    <t/>
  </si>
  <si>
    <t>553</t>
  </si>
  <si>
    <t>573603562459776430731618</t>
  </si>
  <si>
    <t>5-7</t>
  </si>
  <si>
    <t>100</t>
  </si>
  <si>
    <t>417</t>
  </si>
  <si>
    <t>1911</t>
  </si>
  <si>
    <t>UID</t>
  </si>
  <si>
    <t>Secure Flash drive (Flash drive)</t>
  </si>
  <si>
    <t>SSD drive (SSD)</t>
  </si>
  <si>
    <t>Trijicon REAP-IR thermal scope (REAP-IR)</t>
  </si>
  <si>
    <t>Purified water canister (Superwater)</t>
  </si>
  <si>
    <t>Lucky Scav Junk box (Junk)</t>
  </si>
  <si>
    <t>Intelligence folder (Intelligence)</t>
  </si>
  <si>
    <t>"Fierce Hatchling" moonshine (Moonshine)</t>
  </si>
  <si>
    <t>Graphics card (GPU)</t>
  </si>
  <si>
    <t>Corrugated hose (Hose)</t>
  </si>
  <si>
    <t>Magazine case (Magazines)</t>
  </si>
  <si>
    <t>FP-100 filter absorber (FP-100)</t>
  </si>
  <si>
    <t>NIXXOR lens (NIXXOR)</t>
  </si>
  <si>
    <t>Metal cutting scissors (MScissors)</t>
  </si>
  <si>
    <t>Roler Submariner gold wrist watch (Roler)</t>
  </si>
  <si>
    <t>Portable Powerbank (Powerbank)</t>
  </si>
  <si>
    <t>Alkaline cleaner for heat exchangers (Alkali)</t>
  </si>
  <si>
    <t>Clin window cleaner (Clin)</t>
  </si>
  <si>
    <t>Magnet (Magnet)</t>
  </si>
  <si>
    <t>Soap (Soap)</t>
  </si>
  <si>
    <t>Screwdriver (Scdr.)</t>
  </si>
  <si>
    <t>Printer paper (Paper)</t>
  </si>
  <si>
    <t>Duct tape (Duct tape)</t>
  </si>
  <si>
    <t>RAM (RAM)</t>
  </si>
  <si>
    <t>PC CPU (CPU)</t>
  </si>
  <si>
    <t>CPU Fan (CPU Fan)</t>
  </si>
  <si>
    <t>Broken GPhone smartphone (GPhone)</t>
  </si>
  <si>
    <t>Capacitors (Caps)</t>
  </si>
  <si>
    <t>Gas analyzer (GasAn)</t>
  </si>
  <si>
    <t>Wooden clock (WClock)</t>
  </si>
  <si>
    <t>Zibbo lighter (Zibbo)</t>
  </si>
  <si>
    <t>Bolts (Bolts)</t>
  </si>
  <si>
    <t>Screw nuts (Nuts)</t>
  </si>
  <si>
    <t>Expeditionary fuel tank (Fuel)</t>
  </si>
  <si>
    <t>Vaseline balm (Vaseline)</t>
  </si>
  <si>
    <t>Bottle of Tarkovskaya vodka (Vodka)</t>
  </si>
  <si>
    <t>Can of TarCola soda (TarCola)</t>
  </si>
  <si>
    <t>Can of Max Energy energy drink (MaxEnergy)</t>
  </si>
  <si>
    <t>Insulating tape (Tape)</t>
  </si>
  <si>
    <t>Pack of Russian Army pineapple juice (Pineapple)</t>
  </si>
  <si>
    <t>0.6 liter water bottle (Water)</t>
  </si>
  <si>
    <t>Can of squash spread (Squash)</t>
  </si>
  <si>
    <t>Pack of sugar (Sugar)</t>
  </si>
  <si>
    <t>SAS drive (SAS)</t>
  </si>
  <si>
    <t>Can of Majaica coffee beans (Majaica)</t>
  </si>
  <si>
    <t>Gold skull ring (Skull)</t>
  </si>
  <si>
    <t>Broken LCD (BrokenLCD)</t>
  </si>
  <si>
    <t>Gas mask air filter (Filter)</t>
  </si>
  <si>
    <t>Silicone tube (Tube)</t>
  </si>
  <si>
    <t>Virtex programmable processor (Virtex)</t>
  </si>
  <si>
    <t>WD-40 (100ml) (WD-40)</t>
  </si>
  <si>
    <t>Power supply unit (PSU)</t>
  </si>
  <si>
    <t>Aquamari water bottle with filter (Aquamari)</t>
  </si>
  <si>
    <t>Damaged hard drive (HDD)</t>
  </si>
  <si>
    <t>Gunpowder "Kite" (Kite)</t>
  </si>
  <si>
    <t>WD-40 (400ml) (WD-40)</t>
  </si>
  <si>
    <t>Schaman shampoo (Shampoo)</t>
  </si>
  <si>
    <t>Metal fuel tank (Fuel)</t>
  </si>
  <si>
    <t>Working LCD (LCD)</t>
  </si>
  <si>
    <t>Iridium military thermal vision module (Iridium)</t>
  </si>
  <si>
    <t>Toolset (Toolset)</t>
  </si>
  <si>
    <t>Ox bleach (Bleach)</t>
  </si>
  <si>
    <t>Can of sprats (Sprats)</t>
  </si>
  <si>
    <t>VPX Flash Storage Module (VPX)</t>
  </si>
  <si>
    <t>Plexiglass piece (PGlass)</t>
  </si>
  <si>
    <t>Bundle of wires (Wires)</t>
  </si>
  <si>
    <t>Gunpowder "Hawk" (Hawk)</t>
  </si>
  <si>
    <t>Toilet paper (TP)</t>
  </si>
  <si>
    <t>DVD drive (DVD)</t>
  </si>
  <si>
    <t>Water filter (WFilter)</t>
  </si>
  <si>
    <t>Pack of sodium bicarbonate (Sodium)</t>
  </si>
  <si>
    <t>Crickent lighter (Crickent)</t>
  </si>
  <si>
    <t>Military circuit board (MCB)</t>
  </si>
  <si>
    <t>Military power filter (PFilter)</t>
  </si>
  <si>
    <t>Tactical sling bag (Sling)</t>
  </si>
  <si>
    <t>Scav Vest (Scav Vest)</t>
  </si>
  <si>
    <t>FLIR RS-32 2.25-9x 35mm 60Hz thermal riflescope (FLIR RS-32)</t>
  </si>
  <si>
    <t>Scav backpack (ScavBP)</t>
  </si>
  <si>
    <t>PACA Soft Armor (PACA)</t>
  </si>
  <si>
    <t>Flyye MBSS backpack (MBSS)</t>
  </si>
  <si>
    <t>BNTI Module-3M body armor (Module-3M)</t>
  </si>
  <si>
    <t>MF-UNTAR body armor (MF-UN)</t>
  </si>
  <si>
    <t>Flat screwdriver (F scdr.)</t>
  </si>
  <si>
    <t>Aluminum splint (Alu splint)</t>
  </si>
  <si>
    <t>9x39mm SP-6 gs (SP-6)</t>
  </si>
  <si>
    <t>12/70 AP-20 armor-piercing slug (AP-20)</t>
  </si>
  <si>
    <t>7.62x39mm PS gzh (PS)</t>
  </si>
  <si>
    <t>Aseptic bandage (Bandage)</t>
  </si>
  <si>
    <t>Security vest (Security)</t>
  </si>
  <si>
    <t>Ratchet wrench (Ratchet)</t>
  </si>
  <si>
    <t>Emergency Water Ration (EWR)</t>
  </si>
  <si>
    <t>GP-7 gas mask (GP-7)</t>
  </si>
  <si>
    <t>Metal spare parts (M.parts)</t>
  </si>
  <si>
    <t>UX PRO beanie (UXPRO)</t>
  </si>
  <si>
    <t>WI-FI Camera (Camera)</t>
  </si>
  <si>
    <t>Grenade case (Grenades)</t>
  </si>
  <si>
    <t>Aramid fiber fabric (Aramid)</t>
  </si>
  <si>
    <t>Ripstop fabric (Ripstop)</t>
  </si>
  <si>
    <t>Fleece fabric (Fleece)</t>
  </si>
  <si>
    <t>Cordura polyamide fabric (Cordura)</t>
  </si>
  <si>
    <t>Splav "Tarzan M22" chest rig (Tarzan)</t>
  </si>
  <si>
    <t>.366 TKM AP-M (AP-M)</t>
  </si>
  <si>
    <t>23x75mm "Barrikada" slug (Barrikada)</t>
  </si>
  <si>
    <t>23x75mm "Shrapnel-10" buckshot (Shrap-10)</t>
  </si>
  <si>
    <t>23x75mm "Shrapnel-25" buckshot (Shrap-25)</t>
  </si>
  <si>
    <t>23x75mm "Zvezda" flashbang round (Zvezda)</t>
  </si>
  <si>
    <t>Power Supply Unit (PSU)</t>
  </si>
  <si>
    <t>Printed Circuit Board (PCB)</t>
  </si>
  <si>
    <t>KEKTAPE Duct tape (KEK)</t>
  </si>
  <si>
    <t>Pile of Meds (Meds)</t>
  </si>
  <si>
    <t>40x46 GL ammo</t>
  </si>
  <si>
    <t>US gzh</t>
  </si>
  <si>
    <t>T-45M1 gzh</t>
  </si>
  <si>
    <t>BP gzh</t>
  </si>
  <si>
    <t>Good market prices</t>
  </si>
  <si>
    <t>Buy</t>
  </si>
  <si>
    <t>Sell</t>
  </si>
  <si>
    <t>Buy or sell</t>
  </si>
  <si>
    <t>Money Calculator</t>
  </si>
  <si>
    <t>EU</t>
  </si>
  <si>
    <t>D2R</t>
  </si>
  <si>
    <t>E2R</t>
  </si>
  <si>
    <t>D2E</t>
  </si>
  <si>
    <t>E2D</t>
  </si>
  <si>
    <t>.300 Blackout</t>
  </si>
  <si>
    <t>AAC Blackout M62 Tracer</t>
  </si>
  <si>
    <t>AAC Blackout AP</t>
  </si>
  <si>
    <t>SP-5 gs</t>
  </si>
  <si>
    <t>SP-6 gs</t>
  </si>
  <si>
    <t>PAB-9 gs</t>
  </si>
  <si>
    <t>SPP gs</t>
  </si>
  <si>
    <t>4.6x30mm HK</t>
  </si>
  <si>
    <t>.338 Lapua Magnum</t>
  </si>
  <si>
    <t>Pack</t>
  </si>
  <si>
    <t>5.25mm Buckshot</t>
  </si>
  <si>
    <t>8.5mm "Magnum" Buckshot</t>
  </si>
  <si>
    <t>6.5mm Express buckshot</t>
  </si>
  <si>
    <t>7mm buckshot</t>
  </si>
  <si>
    <t>SuperFormance HP slug</t>
  </si>
  <si>
    <t>Grizzly 40 slug</t>
  </si>
  <si>
    <t>Copper Sabot Premier HP slug</t>
  </si>
  <si>
    <t>Lead slug</t>
  </si>
  <si>
    <t>"Poleva-3" slug</t>
  </si>
  <si>
    <t>Dual Sabot slug</t>
  </si>
  <si>
    <t>FTX Custom Lite slug</t>
  </si>
  <si>
    <t>"Poleva-6u" slug</t>
  </si>
  <si>
    <t>Shell with .50 BMG bullet</t>
  </si>
  <si>
    <t>AP-20 slug</t>
  </si>
  <si>
    <t>5.6mm Buckshot</t>
  </si>
  <si>
    <t>6.2mm Buckshot</t>
  </si>
  <si>
    <t>7.5mm Buckshot</t>
  </si>
  <si>
    <t>7.3mm Buckshot</t>
  </si>
  <si>
    <t>Devastator slug</t>
  </si>
  <si>
    <t>Star slug</t>
  </si>
  <si>
    <t>GL ammo</t>
  </si>
  <si>
    <t>Key to the cottage on Shoreline.</t>
  </si>
  <si>
    <t>This suppressor has exceptional quietness</t>
  </si>
  <si>
    <t>Assault carbine</t>
  </si>
  <si>
    <t>Skier LL4</t>
  </si>
  <si>
    <t>Mechanic LL4</t>
  </si>
  <si>
    <t>10 need to be found in raid or crafted for the quest Textile - Part 2</t>
  </si>
  <si>
    <t>Duplicate</t>
  </si>
  <si>
    <t>Anything under 130k actually</t>
  </si>
  <si>
    <t>Anything under 60k actually</t>
  </si>
  <si>
    <t>Anything under 15k actually</t>
  </si>
  <si>
    <t>1 needs to be found in raid for the quest Samples</t>
  </si>
  <si>
    <t>1 needs to be found in raid or crafted for the quest Samples</t>
  </si>
  <si>
    <t>LMGs</t>
  </si>
  <si>
    <t>bannedOnFlea</t>
  </si>
  <si>
    <t>haveMarketData</t>
  </si>
  <si>
    <t>tags/0</t>
  </si>
  <si>
    <t>traderPriceRub</t>
  </si>
  <si>
    <t>false</t>
  </si>
  <si>
    <t>true</t>
  </si>
  <si>
    <t>19888</t>
  </si>
  <si>
    <t>https://cdn.tarkov-market.app/images/items/secure_flash_drive_sm.png</t>
  </si>
  <si>
    <t>https://cdn.tarkov-market.app/images/items/secure_flash_drive_lg.png</t>
  </si>
  <si>
    <t>39550</t>
  </si>
  <si>
    <t>https://cdn.tarkov-market.app/images/items/ssd_drive_sm.png?r=1</t>
  </si>
  <si>
    <t>https://cdn.tarkov-market.app/images/items/ssd_drive_lg.png?r=1</t>
  </si>
  <si>
    <t>199245</t>
  </si>
  <si>
    <t>https://cdn.tarkov-market.app/images/items/trijicon_reap-ir_thermal_riflescope_sm.png</t>
  </si>
  <si>
    <t>https://cdn.tarkov-market.app/images/items/trijicon_reap-ir_thermal_riflescope_lg.png</t>
  </si>
  <si>
    <t>268800</t>
  </si>
  <si>
    <t>https://cdn.tarkov-market.app/images/items/t-7_thermal_goggles_with_night_vision_mounts_sm.png</t>
  </si>
  <si>
    <t>https://escapefromtarkov.fandom.com/wiki/T-7_Thermal_Goggles_with_a_Night_Vision_mount</t>
  </si>
  <si>
    <t>https://cdn.tarkov-market.app/images/items/t-7_thermal_goggles_with_night_vision_mounts_lg.png</t>
  </si>
  <si>
    <t>31500</t>
  </si>
  <si>
    <t>https://cdn.tarkov-market.app/images/items/purified_water_sm.png</t>
  </si>
  <si>
    <t>https://escapefromtarkov.fandom.com/wiki/Canister_with_purified_water</t>
  </si>
  <si>
    <t>https://cdn.tarkov-market.app/images/items/purified_water_lg.png</t>
  </si>
  <si>
    <t>81202</t>
  </si>
  <si>
    <t>https://cdn.tarkov-market.app/images/items/gpnvg-18_night_vision_sm.png</t>
  </si>
  <si>
    <t>https://cdn.tarkov-market.app/images/items/gpnvg-18_night_vision_lg.png</t>
  </si>
  <si>
    <t>850500</t>
  </si>
  <si>
    <t>https://cdn.tarkov-market.app/images/items/t_h_i_c_c_weapon_case_sm.png</t>
  </si>
  <si>
    <t>https://cdn.tarkov-market.app/images/items/t_h_i_c_c_weapon_case_lg.png</t>
  </si>
  <si>
    <t>765619</t>
  </si>
  <si>
    <t>https://cdn.tarkov-market.app/images/items/lucky_scav_junkbox_sm.png</t>
  </si>
  <si>
    <t>https://cdn.tarkov-market.app/images/items/lucky_scav_junkbox_lg.png</t>
  </si>
  <si>
    <t>189000</t>
  </si>
  <si>
    <t>https://cdn.tarkov-market.app/images/items/lab._blue_keycard_sm.png</t>
  </si>
  <si>
    <t>https://cdn.tarkov-market.app/images/items/lab._blue_keycard_lg.png</t>
  </si>
  <si>
    <t>63000</t>
  </si>
  <si>
    <t>https://cdn.tarkov-market.app/images/items/terragroup_labs_access_keycard_sm.png</t>
  </si>
  <si>
    <t>https://cdn.tarkov-market.app/images/items/terragroup_labs_access_keycard_lg.png</t>
  </si>
  <si>
    <t>250867</t>
  </si>
  <si>
    <t>https://cdn.tarkov-market.app/images/items/money_case_sm.png</t>
  </si>
  <si>
    <t>https://cdn.tarkov-market.app/images/items/money_case_lg.png</t>
  </si>
  <si>
    <t>663978</t>
  </si>
  <si>
    <t>https://cdn.tarkov-market.app/images/items/red_rebel_ice_pick_sm.png?r=2</t>
  </si>
  <si>
    <t>https://cdn.tarkov-market.app/images/items/red_rebel_ice_pick_lg.png</t>
  </si>
  <si>
    <t>102408</t>
  </si>
  <si>
    <t>https://cdn.tarkov-market.app/images/items/ammo_case_sm.png</t>
  </si>
  <si>
    <t>https://cdn.tarkov-market.app/images/items/ammo_case_lg.png</t>
  </si>
  <si>
    <t>34126</t>
  </si>
  <si>
    <t>https://cdn.tarkov-market.app/images/items/folder_with_intelligence_sm.png</t>
  </si>
  <si>
    <t>https://cdn.tarkov-market.app/images/items/folder_with_intelligence_lg.png</t>
  </si>
  <si>
    <t>110261</t>
  </si>
  <si>
    <t>https://cdn.tarkov-market.app/images/items/physical_bitcoin_(btc)_sm.png</t>
  </si>
  <si>
    <t>https://escapefromtarkov.fandom.com/wiki/Physical_bitcoin</t>
  </si>
  <si>
    <t>https://cdn.tarkov-market.app/images/items/physical_bitcoin_(btc)_lg.png</t>
  </si>
  <si>
    <t>105505</t>
  </si>
  <si>
    <t>https://cdn.tarkov-market.app/images/items/documents_case_sm.png</t>
  </si>
  <si>
    <t>https://cdn.tarkov-market.app/images/items/documents_case_lg.png</t>
  </si>
  <si>
    <t>230647</t>
  </si>
  <si>
    <t>https://cdn.tarkov-market.app/images/items/meds_case_sm.png</t>
  </si>
  <si>
    <t>https://cdn.tarkov-market.app/images/items/meds_case_lg.png</t>
  </si>
  <si>
    <t>102649</t>
  </si>
  <si>
    <t>https://cdn.tarkov-market.app/images/items/bronze_lion_sm.png</t>
  </si>
  <si>
    <t>https://cdn.tarkov-market.app/images/items/bronze_lion_lg.png</t>
  </si>
  <si>
    <t>1953000</t>
  </si>
  <si>
    <t>https://cdn.tarkov-market.app/images/items/t_h_i_c_c_items_case_sm.png</t>
  </si>
  <si>
    <t>https://cdn.tarkov-market.app/images/items/t_h_i_c_c_items_case_lg.png</t>
  </si>
  <si>
    <t>44100</t>
  </si>
  <si>
    <t>https://cdn.tarkov-market.app/images/items/key_to_kiba_store_outlet_sm.png</t>
  </si>
  <si>
    <t>https://escapefromtarkov.fandom.com/wiki/Kiba_Arms_outer_door_key</t>
  </si>
  <si>
    <t>https://cdn.tarkov-market.app/images/items/key_to_kiba_store_outlet_lg.png</t>
  </si>
  <si>
    <t>126000</t>
  </si>
  <si>
    <t>https://cdn.tarkov-market.app/images/items/fierce_hatchling_moonshine_sm.png</t>
  </si>
  <si>
    <t>https://cdn.tarkov-market.app/images/items/fierce_hatchling_moonshine_lg.png</t>
  </si>
  <si>
    <t>124740</t>
  </si>
  <si>
    <t>https://cdn.tarkov-market.app/images/items/graphics_card_sm.png</t>
  </si>
  <si>
    <t>https://cdn.tarkov-market.app/images/items/graphics_card_lg.png</t>
  </si>
  <si>
    <t>471525</t>
  </si>
  <si>
    <t>https://cdn.tarkov-market.app/images/items/keytool_sm.png</t>
  </si>
  <si>
    <t>https://cdn.tarkov-market.app/images/items/keytool_lg.png</t>
  </si>
  <si>
    <t>25200</t>
  </si>
  <si>
    <t>https://cdn.tarkov-market.app/images/items/west_wing_room_219_key_sm.png</t>
  </si>
  <si>
    <t>https://cdn.tarkov-market.app/images/items/west_wing_room_219_key_lg.png</t>
  </si>
  <si>
    <t>7687</t>
  </si>
  <si>
    <t>https://cdn.tarkov-market.app/images/items/corrugated_hose_sm.png</t>
  </si>
  <si>
    <t>https://cdn.tarkov-market.app/images/items/corrugated_hose_lg.png</t>
  </si>
  <si>
    <t>472500</t>
  </si>
  <si>
    <t>https://cdn.tarkov-market.app/images/items/small_s_i_c_c_case_sm.png</t>
  </si>
  <si>
    <t>https://escapefromtarkov.fandom.com/wiki/S_I_C_C_organizational_pouch</t>
  </si>
  <si>
    <t>https://cdn.tarkov-market.app/images/items/small_s_i_c_c_case_lg.png</t>
  </si>
  <si>
    <t>148050</t>
  </si>
  <si>
    <t>https://cdn.tarkov-market.app/images/items/magazine_case_sm.png</t>
  </si>
  <si>
    <t>https://cdn.tarkov-market.app/images/items/magazine_case_lg.png</t>
  </si>
  <si>
    <t>28350</t>
  </si>
  <si>
    <t>https://cdn.tarkov-market.app/images/items/lab._yellow_keycard_sm.png</t>
  </si>
  <si>
    <t>https://cdn.tarkov-market.app/images/items/lab._yellow_keycard_lg.png</t>
  </si>
  <si>
    <t>https://cdn.tarkov-market.app/images/items/factory_exit_key_sm.png</t>
  </si>
  <si>
    <t>https://cdn.tarkov-market.app/images/items/factory_exit_key_lg.png</t>
  </si>
  <si>
    <t>https://cdn.tarkov-market.app/images/items/lab._violet_keycard_sm.png</t>
  </si>
  <si>
    <t>https://cdn.tarkov-market.app/images/items/lab._violet_keycard_lg.png</t>
  </si>
  <si>
    <t>24129</t>
  </si>
  <si>
    <t>https://cdn.tarkov-market.app/images/items/east_wing_room_226_key_sm.png</t>
  </si>
  <si>
    <t>https://cdn.tarkov-market.app/images/items/east_wing_room_226_key_lg.png</t>
  </si>
  <si>
    <t>38785</t>
  </si>
  <si>
    <t>https://cdn.tarkov-market.app/images/items/car_battery_sm.png</t>
  </si>
  <si>
    <t>https://cdn.tarkov-market.app/images/items/car_battery_lg.png</t>
  </si>
  <si>
    <t>51660</t>
  </si>
  <si>
    <t>https://cdn.tarkov-market.app/images/items/fp-100_filter_absorber_sm.png</t>
  </si>
  <si>
    <t>https://cdn.tarkov-market.app/images/items/fp-100_filter_absorber_lg.png</t>
  </si>
  <si>
    <t>207900</t>
  </si>
  <si>
    <t>https://cdn.tarkov-market.app/images/items/6-sten-140-m_military_battery_sm.png</t>
  </si>
  <si>
    <t>https://cdn.tarkov-market.app/images/items/6-sten-140-m_military_battery_lg.png</t>
  </si>
  <si>
    <t>47250</t>
  </si>
  <si>
    <t>https://cdn.tarkov-market.app/images/items/lab._black_keycard_sm.png</t>
  </si>
  <si>
    <t>https://cdn.tarkov-market.app/images/items/lab._black_keycard_lg.png</t>
  </si>
  <si>
    <t>305550</t>
  </si>
  <si>
    <t>https://cdn.tarkov-market.app/images/items/ledx_skin_transilluminator_sm.png</t>
  </si>
  <si>
    <t>https://cdn.tarkov-market.app/images/items/ledx_skin_transilluminator_lg.png</t>
  </si>
  <si>
    <t>50400</t>
  </si>
  <si>
    <t>https://cdn.tarkov-market.app/images/items/lab._green_keycard_sm.png</t>
  </si>
  <si>
    <t>https://cdn.tarkov-market.app/images/items/lab._green_keycard_lg.png</t>
  </si>
  <si>
    <t>504000</t>
  </si>
  <si>
    <t>https://cdn.tarkov-market.app/images/items/lab._red_keycard_sm.png</t>
  </si>
  <si>
    <t>https://cdn.tarkov-market.app/images/items/lab._red_keycard_lg.png</t>
  </si>
  <si>
    <t>40950</t>
  </si>
  <si>
    <t>https://cdn.tarkov-market.app/images/items/RB-RH_key_sm.png</t>
  </si>
  <si>
    <t>https://cdn.tarkov-market.app/images/items/RB-RH_key_lg.png</t>
  </si>
  <si>
    <t>34650</t>
  </si>
  <si>
    <t>https://cdn.tarkov-market.app/images/items/RB-ST_key_sm.png</t>
  </si>
  <si>
    <t>https://cdn.tarkov-market.app/images/items/RB-ST_key_lg.png</t>
  </si>
  <si>
    <t>https://cdn.tarkov-market.app/images/items/RB-PSP2_Key_sm.png</t>
  </si>
  <si>
    <t>https://cdn.tarkov-market.app/images/items/RB-PSP2_Key_lg.png</t>
  </si>
  <si>
    <t>https://cdn.tarkov-market.app/images/items/RB-SMP_key_sm.png</t>
  </si>
  <si>
    <t>https://cdn.tarkov-market.app/images/items/RB-SMP_key_lg.png</t>
  </si>
  <si>
    <t>https://cdn.tarkov-market.app/images/items/RB-KSM_key_sm.png</t>
  </si>
  <si>
    <t>https://cdn.tarkov-market.app/images/items/RB-KSM_key_lg.png</t>
  </si>
  <si>
    <t>https://cdn.tarkov-market.app/images/items/RB-KORL_key_sm.png</t>
  </si>
  <si>
    <t>https://cdn.tarkov-market.app/images/items/RB-KORL_key_lg.png</t>
  </si>
  <si>
    <t>48510</t>
  </si>
  <si>
    <t>https://cdn.tarkov-market.app/images/items/RB-ORB3_key_sm.png</t>
  </si>
  <si>
    <t>https://cdn.tarkov-market.app/images/items/RB-ORB3_key_lg.png</t>
  </si>
  <si>
    <t>22050</t>
  </si>
  <si>
    <t>https://cdn.tarkov-market.app/images/items/RB-PP_key_sm.png</t>
  </si>
  <si>
    <t>https://cdn.tarkov-market.app/images/items/RB-PP_key_lg.png</t>
  </si>
  <si>
    <t>https://cdn.tarkov-market.app/images/items/RB-PSP1_key_sm.png</t>
  </si>
  <si>
    <t>https://cdn.tarkov-market.app/images/items/RB-PSP1_key_lg.png</t>
  </si>
  <si>
    <t>43470</t>
  </si>
  <si>
    <t>https://cdn.tarkov-market.app/images/items/RB-MP22_key_sm.png</t>
  </si>
  <si>
    <t>https://cdn.tarkov-market.app/images/items/RB-MP22_key_lg.png</t>
  </si>
  <si>
    <t>https://cdn.tarkov-market.app/images/items/RB-MP21_key_sm.png</t>
  </si>
  <si>
    <t>https://cdn.tarkov-market.app/images/items/RB-MP21_key_lg.png</t>
  </si>
  <si>
    <t>42840</t>
  </si>
  <si>
    <t>https://cdn.tarkov-market.app/images/items/RB-MP13_key_sm.png</t>
  </si>
  <si>
    <t>https://cdn.tarkov-market.app/images/items/RB-MP13_key_lg.png</t>
  </si>
  <si>
    <t>47880</t>
  </si>
  <si>
    <t>https://cdn.tarkov-market.app/images/items/RB-MP11_key_sm.png</t>
  </si>
  <si>
    <t>https://cdn.tarkov-market.app/images/items/RB-MP11_key_lg.png</t>
  </si>
  <si>
    <t>https://cdn.tarkov-market.app/images/items/RB-AM_key_sm.png</t>
  </si>
  <si>
    <t>https://cdn.tarkov-market.app/images/items/RB-AM_key_lg.png</t>
  </si>
  <si>
    <t>https://cdn.tarkov-market.app/images/items/RB-OB_key_sm.png</t>
  </si>
  <si>
    <t>https://cdn.tarkov-market.app/images/items/RB-OB_key_lg.png</t>
  </si>
  <si>
    <t>37800</t>
  </si>
  <si>
    <t>https://cdn.tarkov-market.app/images/items/RB-VO_key_sm.png</t>
  </si>
  <si>
    <t>https://cdn.tarkov-market.app/images/items/RB-VO_key_lg.png</t>
  </si>
  <si>
    <t>https://cdn.tarkov-market.app/images/items/RB-BK_key_sm.png</t>
  </si>
  <si>
    <t>https://cdn.tarkov-market.app/images/items/RB-BK_key_lg.png</t>
  </si>
  <si>
    <t>https://cdn.tarkov-market.app/images/items/Key_to_EMERCOM_medical_unit_sm.png</t>
  </si>
  <si>
    <t>https://cdn.tarkov-market.app/images/items/Key_to_EMERCOM_medical_unit_lg.png</t>
  </si>
  <si>
    <t>32760</t>
  </si>
  <si>
    <t>https://cdn.tarkov-market.app/images/items/RB-KPRL_key_sm.png</t>
  </si>
  <si>
    <t>https://cdn.tarkov-market.app/images/items/RB-KPRL_key_lg.png</t>
  </si>
  <si>
    <t>12814</t>
  </si>
  <si>
    <t>https://cdn.tarkov-market.app/images/items/East_wing_room_314_key_sm.png</t>
  </si>
  <si>
    <t>https://cdn.tarkov-market.app/images/items/East_wing_room_314_key_lg.png</t>
  </si>
  <si>
    <t>https://cdn.tarkov-market.app/images/items/East_wing_room_313_key_sm.png</t>
  </si>
  <si>
    <t>https://cdn.tarkov-market.app/images/items/East_wing_room_313_key_lg.png</t>
  </si>
  <si>
    <t>15763</t>
  </si>
  <si>
    <t>https://cdn.tarkov-market.app/images/items/East_wing_room_306_key_sm.png</t>
  </si>
  <si>
    <t>https://cdn.tarkov-market.app/images/items/East_wing_room_306_key_lg.png</t>
  </si>
  <si>
    <t>37926</t>
  </si>
  <si>
    <t>https://cdn.tarkov-market.app/images/items/East_wing_room_206_key_sm.png</t>
  </si>
  <si>
    <t>https://cdn.tarkov-market.app/images/items/East_wing_room_206_key_lg.png</t>
  </si>
  <si>
    <t>https://cdn.tarkov-market.app/images/items/East_wing_room_205_key_sm.png</t>
  </si>
  <si>
    <t>https://cdn.tarkov-market.app/images/items/East_wing_room_205_key_lg.png</t>
  </si>
  <si>
    <t>3886</t>
  </si>
  <si>
    <t>https://cdn.tarkov-market.app/images/items/Office_107_East_wing_key_sm.png</t>
  </si>
  <si>
    <t>https://cdn.tarkov-market.app/images/items/Office_107_East_wing_key_lg.png</t>
  </si>
  <si>
    <t>18900</t>
  </si>
  <si>
    <t>https://cdn.tarkov-market.app/images/items/East_wing_room_308_key_sm.png</t>
  </si>
  <si>
    <t>https://cdn.tarkov-market.app/images/items/East_wing_room_308_key_lg.png</t>
  </si>
  <si>
    <t>24079</t>
  </si>
  <si>
    <t>https://cdn.tarkov-market.app/images/items/West_wing_room_306_key_sm.png</t>
  </si>
  <si>
    <t>https://cdn.tarkov-market.app/images/items/West_wing_room_306_key_lg.png</t>
  </si>
  <si>
    <t>54810</t>
  </si>
  <si>
    <t>https://cdn.tarkov-market.app/images/items/West_wing_room_301_key_sm.png</t>
  </si>
  <si>
    <t>https://cdn.tarkov-market.app/images/items/West_wing_room_301_key_lg.png</t>
  </si>
  <si>
    <t>https://cdn.tarkov-market.app/images/items/West_wing_room_222_key_sm.png</t>
  </si>
  <si>
    <t>https://cdn.tarkov-market.app/images/items/West_wing_room_222_key_lg.png</t>
  </si>
  <si>
    <t>56700</t>
  </si>
  <si>
    <t>https://cdn.tarkov-market.app/images/items/West_wing_room_221_key_sm.png</t>
  </si>
  <si>
    <t>https://cdn.tarkov-market.app/images/items/West_wing_room_221_key_lg.png</t>
  </si>
  <si>
    <t>https://cdn.tarkov-market.app/images/items/West_wing_room_220_key_sm.png</t>
  </si>
  <si>
    <t>https://cdn.tarkov-market.app/images/items/West_wing_room_220_key_lg.png</t>
  </si>
  <si>
    <t>26460</t>
  </si>
  <si>
    <t>https://cdn.tarkov-market.app/images/items/RB-MP12_key_sm.png</t>
  </si>
  <si>
    <t>https://cdn.tarkov-market.app/images/items/RB-MP12_key_lg.png</t>
  </si>
  <si>
    <t>27090</t>
  </si>
  <si>
    <t>https://cdn.tarkov-market.app/images/items/RB-AK_key_sm.png</t>
  </si>
  <si>
    <t>https://cdn.tarkov-market.app/images/items/RB-AK_key_lg.png</t>
  </si>
  <si>
    <t>1269</t>
  </si>
  <si>
    <t>https://cdn.tarkov-market.app/images/items/Machinery_key_sm.png</t>
  </si>
  <si>
    <t>https://cdn.tarkov-market.app/images/items/Machinery_key_lg.png</t>
  </si>
  <si>
    <t>https://cdn.tarkov-market.app/images/items/RB-ORB2_key_sm.png</t>
  </si>
  <si>
    <t>https://cdn.tarkov-market.app/images/items/RB-ORB2_key_lg.png</t>
  </si>
  <si>
    <t>https://cdn.tarkov-market.app/images/items/Key_to_Goshan_cash_register_sm.png</t>
  </si>
  <si>
    <t>https://cdn.tarkov-market.app/images/items/Key_to_Goshan_cash_register_lg.png</t>
  </si>
  <si>
    <t>https://cdn.tarkov-market.app/images/items/RB-PS81_key_sm.png?r=1</t>
  </si>
  <si>
    <t>https://cdn.tarkov-market.app/images/items/RB-PS81_key_lg.png</t>
  </si>
  <si>
    <t>29610</t>
  </si>
  <si>
    <t>https://cdn.tarkov-market.app/images/items/East_wing_room_216_key_sm.png</t>
  </si>
  <si>
    <t>https://cdn.tarkov-market.app/images/items/East_wing_room_216_key_lg.png</t>
  </si>
  <si>
    <t>https://cdn.tarkov-market.app/images/items/RB-RS_key_sm.png</t>
  </si>
  <si>
    <t>https://cdn.tarkov-market.app/images/items/RB-RS_key_lg.png</t>
  </si>
  <si>
    <t>https://cdn.tarkov-market.app/images/items/RB-TB_key_sm.png</t>
  </si>
  <si>
    <t>https://cdn.tarkov-market.app/images/items/RB-TB_key_lg.png</t>
  </si>
  <si>
    <t>1011</t>
  </si>
  <si>
    <t>https://cdn.tarkov-market.app/images/items/Unknown_key_sm.png</t>
  </si>
  <si>
    <t>https://cdn.tarkov-market.app/images/items/Unknown_key_lg.png</t>
  </si>
  <si>
    <t>https://cdn.tarkov-market.app/images/items/RB-OP_key_sm.png</t>
  </si>
  <si>
    <t>https://cdn.tarkov-market.app/images/items/RB-OP_key_lg.png</t>
  </si>
  <si>
    <t>41580</t>
  </si>
  <si>
    <t>https://cdn.tarkov-market.app/images/items/East_wing_room_328_key_sm.png</t>
  </si>
  <si>
    <t>https://cdn.tarkov-market.app/images/items/East_wing_room_328_key_lg.png</t>
  </si>
  <si>
    <t>https://cdn.tarkov-market.app/images/items/RB-GN_key_sm.png</t>
  </si>
  <si>
    <t>https://cdn.tarkov-market.app/images/items/RB-GN_key_lg.png</t>
  </si>
  <si>
    <t>https://cdn.tarkov-market.app/images/items/West_wing_room_216_key_sm.png</t>
  </si>
  <si>
    <t>https://cdn.tarkov-market.app/images/items/West_wing_room_216_key_lg.png</t>
  </si>
  <si>
    <t>30870</t>
  </si>
  <si>
    <t>https://cdn.tarkov-market.app/images/items/RB-ORB1_key_sm.png</t>
  </si>
  <si>
    <t>https://cdn.tarkov-market.app/images/items/RB-ORB1_key_lg.png</t>
  </si>
  <si>
    <t>21217</t>
  </si>
  <si>
    <t>https://cdn.tarkov-market.app/images/items/Marked_key_sm.png</t>
  </si>
  <si>
    <t>https://cdn.tarkov-market.app/images/items/Marked_key_lg.png</t>
  </si>
  <si>
    <t>https://cdn.tarkov-market.app/images/items/East_wing_room_222_key_sm.png</t>
  </si>
  <si>
    <t>https://cdn.tarkov-market.app/images/items/East_wing_room_222_key_lg.png</t>
  </si>
  <si>
    <t>https://cdn.tarkov-market.app/images/items/Lab._key._Arsenal_storage_room_sm.png</t>
  </si>
  <si>
    <t>https://escapefromtarkov.fandom.com/wiki/TerraGroup_Labs_arsenal_storage_room_key</t>
  </si>
  <si>
    <t>https://cdn.tarkov-market.app/images/items/Lab._key._Arsenal_storage_room_lg.png</t>
  </si>
  <si>
    <t>https://cdn.tarkov-market.app/images/items/RB-PS82_key_sm.png</t>
  </si>
  <si>
    <t>https://cdn.tarkov-market.app/images/items/RB-PS82_key_lg.png</t>
  </si>
  <si>
    <t>https://cdn.tarkov-market.app/images/items/Health_resort_management_office_safe_key_sm.png</t>
  </si>
  <si>
    <t>https://cdn.tarkov-market.app/images/items/Health_resort_management_office_safe_key_lg.png</t>
  </si>
  <si>
    <t>https://cdn.tarkov-market.app/images/items/Shturman_key_sm.png</t>
  </si>
  <si>
    <t>https://cdn.tarkov-market.app/images/items/Shturman_key_lg.png</t>
  </si>
  <si>
    <t>https://cdn.tarkov-market.app/images/items/Lab._key._Testing_area_(weap.)_sm.png</t>
  </si>
  <si>
    <t>https://escapefromtarkov.fandom.com/wiki/TerraGroup_Labs_weapon_testing_area_key</t>
  </si>
  <si>
    <t>https://cdn.tarkov-market.app/images/items/Lab._key._Testing_area_(weap.)_lg.png</t>
  </si>
  <si>
    <t>2249</t>
  </si>
  <si>
    <t>https://cdn.tarkov-market.app/images/items/Dorm_room_203_Key_sm.png</t>
  </si>
  <si>
    <t>https://cdn.tarkov-market.app/images/items/Dorm_room_203_Key_lg.png</t>
  </si>
  <si>
    <t>4679</t>
  </si>
  <si>
    <t>https://cdn.tarkov-market.app/images/items/Dorm_room_303_Key_sm.png</t>
  </si>
  <si>
    <t>https://cdn.tarkov-market.app/images/items/Dorm_room_303_Key_lg.png</t>
  </si>
  <si>
    <t>https://cdn.tarkov-market.app/images/items/West_wing_room_218_key_sm.png</t>
  </si>
  <si>
    <t>https://cdn.tarkov-market.app/images/items/West_wing_room_218_key_lg.png</t>
  </si>
  <si>
    <t>https://cdn.tarkov-market.app/images/items/Military_base_checkpoint_key_sm.png</t>
  </si>
  <si>
    <t>https://cdn.tarkov-market.app/images/items/Military_base_checkpoint_key_lg.png</t>
  </si>
  <si>
    <t>6997</t>
  </si>
  <si>
    <t>https://cdn.tarkov-market.app/images/items/Customs_office_key_sm.png</t>
  </si>
  <si>
    <t>https://cdn.tarkov-market.app/images/items/Customs_office_key_lg.png</t>
  </si>
  <si>
    <t>2115</t>
  </si>
  <si>
    <t>https://cdn.tarkov-market.app/images/items/Portable_cabin_key_of_customs_Factory_zone_sm.png</t>
  </si>
  <si>
    <t>https://cdn.tarkov-market.app/images/items/Portable_cabin_key_of_customs_Factory_zone_lg.png</t>
  </si>
  <si>
    <t>4162</t>
  </si>
  <si>
    <t>https://cdn.tarkov-market.app/images/items/Trailer_park_cabin_key_sm.png</t>
  </si>
  <si>
    <t>https://cdn.tarkov-market.app/images/items/Trailer_park_cabin_key_lg.png</t>
  </si>
  <si>
    <t>https://cdn.tarkov-market.app/images/items/RB-AO_key_sm.png</t>
  </si>
  <si>
    <t>https://cdn.tarkov-market.app/images/items/RB-AO_key_lg.png</t>
  </si>
  <si>
    <t>23310</t>
  </si>
  <si>
    <t>https://cdn.tarkov-market.app/images/items/Health_resort_utility_room_key_sm.png</t>
  </si>
  <si>
    <t>https://cdn.tarkov-market.app/images/items/Health_resort_utility_room_key_lg.png</t>
  </si>
  <si>
    <t>https://cdn.tarkov-market.app/images/items/Office_104_West_wing_key_sm.png</t>
  </si>
  <si>
    <t>https://cdn.tarkov-market.app/images/items/Office_104_West_wing_key_lg.png</t>
  </si>
  <si>
    <t>https://cdn.tarkov-market.app/images/items/Lab._key._Manager_office_sm.png</t>
  </si>
  <si>
    <t>https://escapefromtarkov.fandom.com/wiki/TerraGroup_Labs_manager%27s_office_room_key</t>
  </si>
  <si>
    <t>https://cdn.tarkov-market.app/images/items/Lab._key._Manager_office_lg.png</t>
  </si>
  <si>
    <t>https://cdn.tarkov-market.app/images/items/Office_112_West_wing_key_sm.png</t>
  </si>
  <si>
    <t>https://cdn.tarkov-market.app/images/items/Office_112_West_wing_key_lg.png</t>
  </si>
  <si>
    <t>8946</t>
  </si>
  <si>
    <t>https://cdn.tarkov-market.app/images/items/Dorm_guard_desk_key_sm.png</t>
  </si>
  <si>
    <t>https://cdn.tarkov-market.app/images/items/Dorm_guard_desk_key_lg.png</t>
  </si>
  <si>
    <t>https://cdn.tarkov-market.app/images/items/Dorm_room_214_Key_sm.png</t>
  </si>
  <si>
    <t>https://cdn.tarkov-market.app/images/items/Dorm_room_214_Key_lg.png</t>
  </si>
  <si>
    <t>8820</t>
  </si>
  <si>
    <t>https://cdn.tarkov-market.app/images/items/Dorm_room_114_Key_sm.png</t>
  </si>
  <si>
    <t>https://cdn.tarkov-market.app/images/items/Dorm_room_114_Key_lg.png</t>
  </si>
  <si>
    <t>6994</t>
  </si>
  <si>
    <t>https://cdn.tarkov-market.app/images/items/Dorm_room_220_Key_sm.png</t>
  </si>
  <si>
    <t>https://cdn.tarkov-market.app/images/items/Dorm_room_220_Key_lg.png</t>
  </si>
  <si>
    <t>11340</t>
  </si>
  <si>
    <t>https://cdn.tarkov-market.app/images/items/Dorm_room_104_Key_sm.png</t>
  </si>
  <si>
    <t>https://cdn.tarkov-market.app/images/items/Dorm_room_104_Key_lg.png</t>
  </si>
  <si>
    <t>1093</t>
  </si>
  <si>
    <t>https://cdn.tarkov-market.app/images/items/Dorm_room_206_Key_sm.png</t>
  </si>
  <si>
    <t>https://cdn.tarkov-market.app/images/items/Dorm_room_206_Key_lg.png</t>
  </si>
  <si>
    <t>15939</t>
  </si>
  <si>
    <t>https://cdn.tarkov-market.app/images/items/NIXXOR_lens_sm.png</t>
  </si>
  <si>
    <t>https://cdn.tarkov-market.app/images/items/NIXXOR_lens_lg.png</t>
  </si>
  <si>
    <t>14049</t>
  </si>
  <si>
    <t>https://cdn.tarkov-market.app/images/items/Metal_cutting_scissors_sm.png</t>
  </si>
  <si>
    <t>https://cdn.tarkov-market.app/images/items/Metal_cutting_scissors_lg.png</t>
  </si>
  <si>
    <t>53550</t>
  </si>
  <si>
    <t>https://cdn.tarkov-market.app/images/items/Chain_with_Prokill_medallion_sm.png</t>
  </si>
  <si>
    <t>https://cdn.tarkov-market.app/images/items/Chain_with_Prokill_medallion_lg.png</t>
  </si>
  <si>
    <t>75600</t>
  </si>
  <si>
    <t>https://cdn.tarkov-market.app/images/items/Tetriz_portable_game_sm.png</t>
  </si>
  <si>
    <t>https://cdn.tarkov-market.app/images/items/Tetriz_portable_game_lg.png</t>
  </si>
  <si>
    <t>34933</t>
  </si>
  <si>
    <t>https://cdn.tarkov-market.app/images/items/Deadlyslob's_beard_oil_sm.png</t>
  </si>
  <si>
    <t>https://cdn.tarkov-market.app/images/items/Deadlyslob's_beard_oil_lg.png</t>
  </si>
  <si>
    <t>44761</t>
  </si>
  <si>
    <t>https://cdn.tarkov-market.app/images/items/Roler_submariner_gold_wrist_watch_sm.png</t>
  </si>
  <si>
    <t>https://cdn.tarkov-market.app/images/items/Roler_submariner_gold_wrist_watch_lg.png</t>
  </si>
  <si>
    <t>17485</t>
  </si>
  <si>
    <t>https://cdn.tarkov-market.app/images/items/42nd_Signature_Blend_English_Tea_sm.png</t>
  </si>
  <si>
    <t>https://escapefromtarkov.fandom.com/wiki/42_Signature_Blend_English_Tea</t>
  </si>
  <si>
    <t>https://cdn.tarkov-market.app/images/items/42nd_Signature_Blend_English_Tea_lg.png</t>
  </si>
  <si>
    <t>12846</t>
  </si>
  <si>
    <t>https://cdn.tarkov-market.app/images/items/Powerbank_sm.png</t>
  </si>
  <si>
    <t>https://cdn.tarkov-market.app/images/items/Powerbank_lg.png</t>
  </si>
  <si>
    <t>53495</t>
  </si>
  <si>
    <t>https://cdn.tarkov-market.app/images/items/Ophthalmoscope_sm.png</t>
  </si>
  <si>
    <t>https://cdn.tarkov-market.app/images/items/Ophthalmoscope_lg.png</t>
  </si>
  <si>
    <t>26570</t>
  </si>
  <si>
    <t>https://cdn.tarkov-market.app/images/items/Dry_fuel_sm.png</t>
  </si>
  <si>
    <t>https://cdn.tarkov-market.app/images/items/Dry_fuel_lg.png</t>
  </si>
  <si>
    <t>5328</t>
  </si>
  <si>
    <t>https://cdn.tarkov-market.app/images/items/Heat-exchange_alkali_surface_washer_sm.png</t>
  </si>
  <si>
    <t>https://cdn.tarkov-market.app/images/items/Heat-exchange_alkali_surface_washer_lg.png</t>
  </si>
  <si>
    <t>7967</t>
  </si>
  <si>
    <t>https://cdn.tarkov-market.app/images/items/5L_propane_tank_sm.png</t>
  </si>
  <si>
    <t>https://escapefromtarkov.fandom.com/wiki/Propane_tank_(5L)</t>
  </si>
  <si>
    <t>https://cdn.tarkov-market.app/images/items/5L_propane_tank_lg.png</t>
  </si>
  <si>
    <t>6152</t>
  </si>
  <si>
    <t>https://cdn.tarkov-market.app/images/items/Medical_bloodset_sm.png</t>
  </si>
  <si>
    <t>https://cdn.tarkov-market.app/images/items/Medical_bloodset_lg.png</t>
  </si>
  <si>
    <t>22366</t>
  </si>
  <si>
    <t>https://cdn.tarkov-market.app/images/items/Shustrilo_sealing_foam_sm.png</t>
  </si>
  <si>
    <t>https://cdn.tarkov-market.app/images/items/Shustrilo_sealing_foam_lg.png</t>
  </si>
  <si>
    <t>4484</t>
  </si>
  <si>
    <t>https://cdn.tarkov-market.app/images/items/Clin_wiper_sm.png</t>
  </si>
  <si>
    <t>https://cdn.tarkov-market.app/images/items/Clin_wiper_lg.png</t>
  </si>
  <si>
    <t>8009</t>
  </si>
  <si>
    <t>https://cdn.tarkov-market.app/images/items/Magnet_sm.png</t>
  </si>
  <si>
    <t>https://cdn.tarkov-market.app/images/items/Magnet_lg.png</t>
  </si>
  <si>
    <t>2451</t>
  </si>
  <si>
    <t>https://cdn.tarkov-market.app/images/items/Soap_sm.png</t>
  </si>
  <si>
    <t>https://cdn.tarkov-market.app/images/items/Soap_lg.png</t>
  </si>
  <si>
    <t>24052</t>
  </si>
  <si>
    <t>https://cdn.tarkov-market.app/images/items/Golden_neck_chain_sm.png</t>
  </si>
  <si>
    <t>https://cdn.tarkov-market.app/images/items/Golden_neck_chain_lg.png</t>
  </si>
  <si>
    <t>4558</t>
  </si>
  <si>
    <t>https://cdn.tarkov-market.app/images/items/Chainlet_sm.png</t>
  </si>
  <si>
    <t>https://cdn.tarkov-market.app/images/items/Chainlet_lg.png</t>
  </si>
  <si>
    <t>37983</t>
  </si>
  <si>
    <t>https://cdn.tarkov-market.app/images/items/Silver_Badge_sm.png</t>
  </si>
  <si>
    <t>https://cdn.tarkov-market.app/images/items/Silver_Badge_lg.png</t>
  </si>
  <si>
    <t>5040</t>
  </si>
  <si>
    <t>https://cdn.tarkov-market.app/images/items/Pliers_sm.png</t>
  </si>
  <si>
    <t>https://cdn.tarkov-market.app/images/items/Pliers_lg.png</t>
  </si>
  <si>
    <t>2233</t>
  </si>
  <si>
    <t>https://cdn.tarkov-market.app/images/items/Wrench_sm.png</t>
  </si>
  <si>
    <t>https://cdn.tarkov-market.app/images/items/Wrench_lg.png</t>
  </si>
  <si>
    <t>2205</t>
  </si>
  <si>
    <t>https://cdn.tarkov-market.app/images/items/Screwdriver_sm.png</t>
  </si>
  <si>
    <t>https://cdn.tarkov-market.app/images/items/Screwdriver_lg.png</t>
  </si>
  <si>
    <t>1472</t>
  </si>
  <si>
    <t>https://cdn.tarkov-market.app/images/items/Printer_paper_sm.png</t>
  </si>
  <si>
    <t>https://cdn.tarkov-market.app/images/items/Printer_paper_lg.png</t>
  </si>
  <si>
    <t>1563</t>
  </si>
  <si>
    <t>https://cdn.tarkov-market.app/images/items/T-Shaped_Plug_sm.png</t>
  </si>
  <si>
    <t>https://cdn.tarkov-market.app/images/items/T-Shaped_Plug_lg.png</t>
  </si>
  <si>
    <t>1094</t>
  </si>
  <si>
    <t>https://cdn.tarkov-market.app/images/items/USB_Adapter_sm.png</t>
  </si>
  <si>
    <t>https://cdn.tarkov-market.app/images/items/USB_Adapter_lg.png</t>
  </si>
  <si>
    <t>1214</t>
  </si>
  <si>
    <t>https://cdn.tarkov-market.app/images/items/Toothpaste_sm.png</t>
  </si>
  <si>
    <t>https://cdn.tarkov-market.app/images/items/Toothpaste_lg.png</t>
  </si>
  <si>
    <t>2374</t>
  </si>
  <si>
    <t>https://cdn.tarkov-market.app/images/items/Construction_measuring_tape_sm.png</t>
  </si>
  <si>
    <t>https://cdn.tarkov-market.app/images/items/Construction_measuring_tape_lg.png</t>
  </si>
  <si>
    <t>1574</t>
  </si>
  <si>
    <t>https://cdn.tarkov-market.app/images/items/Duct_tape_sm.png</t>
  </si>
  <si>
    <t>https://cdn.tarkov-market.app/images/items/Duct_tape_lg.png</t>
  </si>
  <si>
    <t>7952</t>
  </si>
  <si>
    <t>https://cdn.tarkov-market.app/images/items/Powercord_sm.png</t>
  </si>
  <si>
    <t>https://cdn.tarkov-market.app/images/items/Powercord_lg.png</t>
  </si>
  <si>
    <t>6909</t>
  </si>
  <si>
    <t>https://cdn.tarkov-market.app/images/items/RAM_sm.png</t>
  </si>
  <si>
    <t>https://cdn.tarkov-market.app/images/items/RAM_lg.png</t>
  </si>
  <si>
    <t>8766</t>
  </si>
  <si>
    <t>https://cdn.tarkov-market.app/images/items/PC_CPU_sm.png</t>
  </si>
  <si>
    <t>https://cdn.tarkov-market.app/images/items/PC_CPU_lg.png</t>
  </si>
  <si>
    <t>2942</t>
  </si>
  <si>
    <t>https://cdn.tarkov-market.app/images/items/CPU_Fan_sm.png</t>
  </si>
  <si>
    <t>https://cdn.tarkov-market.app/images/items/CPU_Fan_lg.png</t>
  </si>
  <si>
    <t>11770</t>
  </si>
  <si>
    <t>https://cdn.tarkov-market.app/images/items/Broken_GPhone_sm.png</t>
  </si>
  <si>
    <t>https://cdn.tarkov-market.app/images/items/Broken_GPhone_lg.png</t>
  </si>
  <si>
    <t>9799</t>
  </si>
  <si>
    <t>https://cdn.tarkov-market.app/images/items/Ultraviolet_lamp_sm.png</t>
  </si>
  <si>
    <t>https://cdn.tarkov-market.app/images/items/Ultraviolet_lamp_lg.png</t>
  </si>
  <si>
    <t>1390</t>
  </si>
  <si>
    <t>https://cdn.tarkov-market.app/images/items/D_Size_Battery_sm.png</t>
  </si>
  <si>
    <t>https://cdn.tarkov-market.app/images/items/D_Size_Battery_lg.png</t>
  </si>
  <si>
    <t>411</t>
  </si>
  <si>
    <t>https://cdn.tarkov-market.app/images/items/AA_Battery_sm.png</t>
  </si>
  <si>
    <t>https://cdn.tarkov-market.app/images/items/AA_Battery_lg.png</t>
  </si>
  <si>
    <t>20160</t>
  </si>
  <si>
    <t>https://cdn.tarkov-market.app/images/items/Broken_GPhone_X_sm.png</t>
  </si>
  <si>
    <t>https://cdn.tarkov-market.app/images/items/Broken_GPhone_X_lg.png</t>
  </si>
  <si>
    <t>1575</t>
  </si>
  <si>
    <t>https://cdn.tarkov-market.app/images/items/Capacitors_sm.png</t>
  </si>
  <si>
    <t>https://cdn.tarkov-market.app/images/items/Capacitors_lg.png</t>
  </si>
  <si>
    <t>13669</t>
  </si>
  <si>
    <t>https://cdn.tarkov-market.app/images/items/Gas_analyzer_sm.png</t>
  </si>
  <si>
    <t>https://cdn.tarkov-market.app/images/items/Gas_analyzer_lg.png</t>
  </si>
  <si>
    <t>52489</t>
  </si>
  <si>
    <t>https://cdn.tarkov-market.app/images/items/Wooden_clock_sm.png</t>
  </si>
  <si>
    <t>https://cdn.tarkov-market.app/images/items/Wooden_clock_lg.png</t>
  </si>
  <si>
    <t>39254</t>
  </si>
  <si>
    <t>https://cdn.tarkov-market.app/images/items/Cat_figurine_sm.png</t>
  </si>
  <si>
    <t>https://cdn.tarkov-market.app/images/items/Cat_figurine_lg.png</t>
  </si>
  <si>
    <t>1966</t>
  </si>
  <si>
    <t>https://cdn.tarkov-market.app/images/items/Strike_Cigarettes_sm.png</t>
  </si>
  <si>
    <t>https://cdn.tarkov-market.app/images/items/Strike_Cigarettes_lg.png</t>
  </si>
  <si>
    <t>6818</t>
  </si>
  <si>
    <t>https://cdn.tarkov-market.app/images/items/Energy-saving_lamp_sm.png</t>
  </si>
  <si>
    <t>https://cdn.tarkov-market.app/images/items/Energy-saving_lamp_lg.png</t>
  </si>
  <si>
    <t>6059</t>
  </si>
  <si>
    <t>https://cdn.tarkov-market.app/images/items/Zibbo_lighter_sm.png</t>
  </si>
  <si>
    <t>https://cdn.tarkov-market.app/images/items/Zibbo_lighter_lg.png</t>
  </si>
  <si>
    <t>6930</t>
  </si>
  <si>
    <t>https://cdn.tarkov-market.app/images/items/Bolts_sm.png</t>
  </si>
  <si>
    <t>https://cdn.tarkov-market.app/images/items/Bolts_lg.png</t>
  </si>
  <si>
    <t>5481</t>
  </si>
  <si>
    <t>https://cdn.tarkov-market.app/images/items/Screw_nut_sm.png</t>
  </si>
  <si>
    <t>https://cdn.tarkov-market.app/images/items/Screw_nut_lg.png</t>
  </si>
  <si>
    <t>https://cdn.tarkov-market.app/images/items/Expeditionary_fuel_tank_sm.png</t>
  </si>
  <si>
    <t>https://cdn.tarkov-market.app/images/items/Expeditionary_fuel_tank_lg.png</t>
  </si>
  <si>
    <t>14175</t>
  </si>
  <si>
    <t>https://cdn.tarkov-market.app/images/items/Paracord_sm.png</t>
  </si>
  <si>
    <t>https://cdn.tarkov-market.app/images/items/Paracord_lg.png</t>
  </si>
  <si>
    <t>378</t>
  </si>
  <si>
    <t>https://cdn.tarkov-market.app/images/items/Dogtag_USEC_sm.png?r=2</t>
  </si>
  <si>
    <t>https://cdn.tarkov-market.app/images/items/Dogtag_USEC_lg.png?r=1</t>
  </si>
  <si>
    <t>https://cdn.tarkov-market.app/images/items/Dogtag_BEAR_sm.png?r=2</t>
  </si>
  <si>
    <t>https://cdn.tarkov-market.app/images/items/Dogtag_BEAR_lg.png?r=1</t>
  </si>
  <si>
    <t>2586</t>
  </si>
  <si>
    <t>https://cdn.tarkov-market.app/images/items/A_pack_of_nails_sm.png</t>
  </si>
  <si>
    <t>https://cdn.tarkov-market.app/images/items/A_pack_of_nails_lg.png</t>
  </si>
  <si>
    <t>42462</t>
  </si>
  <si>
    <t>https://cdn.tarkov-market.app/images/items/Key_to_KIBA_Outlet_grate_door_sm.png</t>
  </si>
  <si>
    <t>https://escapefromtarkov.fandom.com/wiki/Kiba_Arms_inner_grate_door_key</t>
  </si>
  <si>
    <t>https://cdn.tarkov-market.app/images/items/Key_to_KIBA_Outlet_grate_door_lg.png</t>
  </si>
  <si>
    <t>51030</t>
  </si>
  <si>
    <t>https://cdn.tarkov-market.app/images/items/Key_to_pharmacy_sm.png</t>
  </si>
  <si>
    <t>https://cdn.tarkov-market.app/images/items/Key_to_pharmacy_lg.png</t>
  </si>
  <si>
    <t>6300</t>
  </si>
  <si>
    <t>https://cdn.tarkov-market.app/images/items/Key_to_utility_room_of_power_substation_sm.png</t>
  </si>
  <si>
    <t>https://escapefromtarkov.fandom.com/wiki/Power_substation_utility_cabin_key</t>
  </si>
  <si>
    <t>https://cdn.tarkov-market.app/images/items/Key_to_utility_room_of_power_substation_lg.png</t>
  </si>
  <si>
    <t>https://cdn.tarkov-market.app/images/items/Key_to_utility_room_of_OLI_outlet_sm.png</t>
  </si>
  <si>
    <t>https://cdn.tarkov-market.app/images/items/Key_to_utility_room_of_OLI_outlet_lg.png</t>
  </si>
  <si>
    <t>19530</t>
  </si>
  <si>
    <t>https://cdn.tarkov-market.app/images/items/Key_to_OLI_administrator_office_sm.png</t>
  </si>
  <si>
    <t>https://cdn.tarkov-market.app/images/items/Key_to_OLI_administrator_office_lg.png</t>
  </si>
  <si>
    <t>https://cdn.tarkov-market.app/images/items/East_wing_room_310_key_sm.png</t>
  </si>
  <si>
    <t>https://cdn.tarkov-market.app/images/items/East_wing_room_310_key_lg.png</t>
  </si>
  <si>
    <t>https://cdn.tarkov-market.app/images/items/West_wing_room_325_key_sm.png</t>
  </si>
  <si>
    <t>https://cdn.tarkov-market.app/images/items/West_wing_room_325_key_lg.png</t>
  </si>
  <si>
    <t>https://cdn.tarkov-market.app/images/items/West_wing_room_303_key_sm.png</t>
  </si>
  <si>
    <t>https://cdn.tarkov-market.app/images/items/West_wing_room_303_key_lg.png</t>
  </si>
  <si>
    <t>54436</t>
  </si>
  <si>
    <t>https://cdn.tarkov-market.app/images/items/Maska_1Sch_face_shield_(Killa)_sm.png?r=1</t>
  </si>
  <si>
    <t>https://escapefromtarkov.fandom.com/wiki/%22Maska-1SCh%22_face_shield</t>
  </si>
  <si>
    <t>https://cdn.tarkov-market.app/images/items/Maska_1Sch_face_shield_(Killa)_lg.png?r=1</t>
  </si>
  <si>
    <t>26945</t>
  </si>
  <si>
    <t>https://cdn.tarkov-market.app/images/items/Altyn_face_shield_sm.png</t>
  </si>
  <si>
    <t>https://escapefromtarkov.fandom.com/wiki/%22Altyn%22_face_shield</t>
  </si>
  <si>
    <t>https://cdn.tarkov-market.app/images/items/Altyn_face_shield_lg.png</t>
  </si>
  <si>
    <t>12435</t>
  </si>
  <si>
    <t>https://cdn.tarkov-market.app/images/items/Kiver_face_shield_sm.png</t>
  </si>
  <si>
    <t>https://cdn.tarkov-market.app/images/items/Kiver_face_shield_lg.png</t>
  </si>
  <si>
    <t>10710</t>
  </si>
  <si>
    <t>https://cdn.tarkov-market.app/images/items/Nippers_sm.png</t>
  </si>
  <si>
    <t>https://cdn.tarkov-market.app/images/items/Nippers_lg.png</t>
  </si>
  <si>
    <t>https://cdn.tarkov-market.app/images/items/West_wing_room_309_key_sm.png</t>
  </si>
  <si>
    <t>https://cdn.tarkov-market.app/images/items/West_wing_room_309_key_lg.png</t>
  </si>
  <si>
    <t>19820</t>
  </si>
  <si>
    <t>https://cdn.tarkov-market.app/images/items/Adrenaline_injector_sm.png</t>
  </si>
  <si>
    <t>https://cdn.tarkov-market.app/images/items/Adrenaline_injector_lg.png</t>
  </si>
  <si>
    <t>17609</t>
  </si>
  <si>
    <t>https://cdn.tarkov-market.app/images/items/Combat_stimulant_injector_SJ6_TGLabs_sm.png</t>
  </si>
  <si>
    <t>https://cdn.tarkov-market.app/images/items/Combat_stimulant_injector_SJ6_TGLabs_lg.png</t>
  </si>
  <si>
    <t>22680</t>
  </si>
  <si>
    <t>https://cdn.tarkov-market.app/images/items/CMS_kit_sm.png</t>
  </si>
  <si>
    <t>https://escapefromtarkov.fandom.com/wiki/CMS_surgical_kit</t>
  </si>
  <si>
    <t>https://cdn.tarkov-market.app/images/items/CMS_kit_lg.png</t>
  </si>
  <si>
    <t>18200</t>
  </si>
  <si>
    <t>https://cdn.tarkov-market.app/images/items/Golden_Star_Balm_sm.png</t>
  </si>
  <si>
    <t>https://cdn.tarkov-market.app/images/items/Golden_Star_Balm_lg.png</t>
  </si>
  <si>
    <t>9352</t>
  </si>
  <si>
    <t>https://cdn.tarkov-market.app/images/items/Vaseline_sm.png</t>
  </si>
  <si>
    <t>https://cdn.tarkov-market.app/images/items/Vaseline_lg.png</t>
  </si>
  <si>
    <t>22076</t>
  </si>
  <si>
    <t>https://cdn.tarkov-market.app/images/items/Grizzly_First_Aid_Kit_sm.png</t>
  </si>
  <si>
    <t>https://cdn.tarkov-market.app/images/items/Grizzly_First_Aid_Kit_lg.png</t>
  </si>
  <si>
    <t>https://cdn.tarkov-market.app/images/items/West_wing_room_323_key_sm.png</t>
  </si>
  <si>
    <t>https://cdn.tarkov-market.app/images/items/West_wing_room_323_key_lg.png</t>
  </si>
  <si>
    <t>14971</t>
  </si>
  <si>
    <t>https://cdn.tarkov-market.app/images/items/IFAK_personal_tactical_first_aid_kit_sm.png</t>
  </si>
  <si>
    <t>https://cdn.tarkov-market.app/images/items/IFAK_personal_tactical_first_aid_kit_lg.png</t>
  </si>
  <si>
    <t>11884</t>
  </si>
  <si>
    <t>https://cdn.tarkov-market.app/images/items/Salewa_FIRST_AID_KIT_sm.png</t>
  </si>
  <si>
    <t>https://cdn.tarkov-market.app/images/items/Salewa_FIRST_AID_KIT_lg.png</t>
  </si>
  <si>
    <t>5821</t>
  </si>
  <si>
    <t>https://cdn.tarkov-market.app/images/items/Car_first_aid_kit_sm.png</t>
  </si>
  <si>
    <t>https://cdn.tarkov-market.app/images/items/Car_first_aid_kit_lg.png</t>
  </si>
  <si>
    <t>15942</t>
  </si>
  <si>
    <t>https://cdn.tarkov-market.app/images/items/Morphine_injector_sm.png</t>
  </si>
  <si>
    <t>https://cdn.tarkov-market.app/images/items/Morphine_injector_lg.png</t>
  </si>
  <si>
    <t>8671</t>
  </si>
  <si>
    <t>https://cdn.tarkov-market.app/images/items/Augmentin_antibiotic_pills_sm.png</t>
  </si>
  <si>
    <t>https://cdn.tarkov-market.app/images/items/Augmentin_antibiotic_pills_lg.png</t>
  </si>
  <si>
    <t>15750</t>
  </si>
  <si>
    <t>https://cdn.tarkov-market.app/images/items/Bottle_of_vodka_Tarkovskaya_sm.png</t>
  </si>
  <si>
    <t>https://cdn.tarkov-market.app/images/items/Bottle_of_vodka_Tarkovskaya_lg.png</t>
  </si>
  <si>
    <t>9450</t>
  </si>
  <si>
    <t>https://cdn.tarkov-market.app/images/items/Jar_of_DevilDog_mayo_sm.png</t>
  </si>
  <si>
    <t>https://cdn.tarkov-market.app/images/items/Jar_of_DevilDog_mayo_lg.png</t>
  </si>
  <si>
    <t>2669</t>
  </si>
  <si>
    <t>https://cdn.tarkov-market.app/images/items/Hot_Rod_sm.png</t>
  </si>
  <si>
    <t>https://escapefromtarkov.fandom.com/wiki/Can_of_Hot_Rod_energy_drink</t>
  </si>
  <si>
    <t>https://cdn.tarkov-market.app/images/items/Hot_Rod_lg.png</t>
  </si>
  <si>
    <t>2507</t>
  </si>
  <si>
    <t>https://cdn.tarkov-market.app/images/items/TarCola_sm.png</t>
  </si>
  <si>
    <t>https://escapefromtarkov.fandom.com/wiki/Can_of_TarCola_soda</t>
  </si>
  <si>
    <t>https://cdn.tarkov-market.app/images/items/TarCola_lg.png</t>
  </si>
  <si>
    <t>1848</t>
  </si>
  <si>
    <t>https://cdn.tarkov-market.app/images/items/Max_energy_sm.png</t>
  </si>
  <si>
    <t>https://escapefromtarkov.fandom.com/wiki/Can_of_Max_Energy_energy_drink</t>
  </si>
  <si>
    <t>https://cdn.tarkov-market.app/images/items/Max_energy_lg.png</t>
  </si>
  <si>
    <t>https://cdn.tarkov-market.app/images/items/Handdrill_sm.png</t>
  </si>
  <si>
    <t>https://cdn.tarkov-market.app/images/items/Handdrill_lg.png</t>
  </si>
  <si>
    <t>https://cdn.tarkov-market.app/images/items/Bottle_of_Dan_Jackiel_Whiskey_sm.png</t>
  </si>
  <si>
    <t>https://cdn.tarkov-market.app/images/items/Bottle_of_Dan_Jackiel_Whiskey_lg.png</t>
  </si>
  <si>
    <t>1134</t>
  </si>
  <si>
    <t>https://cdn.tarkov-market.app/images/items/Vita_juice_sm.png</t>
  </si>
  <si>
    <t>https://escapefromtarkov.fandom.com/wiki/Pack_of_Vita_juice</t>
  </si>
  <si>
    <t>https://cdn.tarkov-market.app/images/items/Vita_juice_lg.png</t>
  </si>
  <si>
    <t>2156</t>
  </si>
  <si>
    <t>https://cdn.tarkov-market.app/images/items/Apple_juice_sm.png</t>
  </si>
  <si>
    <t>https://escapefromtarkov.fandom.com/wiki/Pack_of_Apple_juice</t>
  </si>
  <si>
    <t>https://cdn.tarkov-market.app/images/items/Apple_juice_lg.png</t>
  </si>
  <si>
    <t>1272</t>
  </si>
  <si>
    <t>https://cdn.tarkov-market.app/images/items/Insulating_tape_sm.png</t>
  </si>
  <si>
    <t>https://cdn.tarkov-market.app/images/items/Insulating_tape_lg.png</t>
  </si>
  <si>
    <t>1530</t>
  </si>
  <si>
    <t>https://cdn.tarkov-market.app/images/items/Green_Ice_sm.png</t>
  </si>
  <si>
    <t>https://escapefromtarkov.fandom.com/wiki/Can_of_Ice_Green_tea</t>
  </si>
  <si>
    <t>https://cdn.tarkov-market.app/images/items/Green_Ice_lg.png</t>
  </si>
  <si>
    <t>1345</t>
  </si>
  <si>
    <t>https://cdn.tarkov-market.app/images/items/Russian_Army_pineapple_juice_sm.png</t>
  </si>
  <si>
    <t>https://cdn.tarkov-market.app/images/items/Russian_Army_pineapple_juice_lg.png</t>
  </si>
  <si>
    <t>1544</t>
  </si>
  <si>
    <t>https://cdn.tarkov-market.app/images/items/0.6L_water_bottle_sm.png</t>
  </si>
  <si>
    <t>https://escapefromtarkov.fandom.com/wiki/Bottle_of_water_(0.6L)</t>
  </si>
  <si>
    <t>https://cdn.tarkov-market.app/images/items/0.6L_water_bottle_lg.png</t>
  </si>
  <si>
    <t>21130</t>
  </si>
  <si>
    <t>https://cdn.tarkov-market.app/images/items/Hemostatic_drug_Zagustin_sm.png</t>
  </si>
  <si>
    <t>https://cdn.tarkov-market.app/images/items/Hemostatic_drug_Zagustin_lg.png</t>
  </si>
  <si>
    <t>2558</t>
  </si>
  <si>
    <t>https://cdn.tarkov-market.app/images/items/MRE_lunch_box_sm.png</t>
  </si>
  <si>
    <t>https://cdn.tarkov-market.app/images/items/MRE_lunch_box_lg.png</t>
  </si>
  <si>
    <t>https://cdn.tarkov-market.app/images/items/Squash_spread_sm.png</t>
  </si>
  <si>
    <t>https://cdn.tarkov-market.app/images/items/Squash_spread_lg.png</t>
  </si>
  <si>
    <t>4095</t>
  </si>
  <si>
    <t>https://cdn.tarkov-market.app/images/items/Can_of_green_peas_sm.png</t>
  </si>
  <si>
    <t>https://cdn.tarkov-market.app/images/items/Can_of_green_peas_lg.png</t>
  </si>
  <si>
    <t>91665</t>
  </si>
  <si>
    <t>https://cdn.tarkov-market.app/images/items/Military_COFDM_wireless_Signal_Transmitter_sm.png</t>
  </si>
  <si>
    <t>https://escapefromtarkov.fandom.com/wiki/Military_COFDM_Wireless_Signal_Transmitter</t>
  </si>
  <si>
    <t>https://cdn.tarkov-market.app/images/items/Military_COFDM_wireless_Signal_Transmitter_lg.png</t>
  </si>
  <si>
    <t>https://cdn.tarkov-market.app/images/items/Office_108_East_wing_key_sm.png</t>
  </si>
  <si>
    <t>https://cdn.tarkov-market.app/images/items/Office_108_East_wing_key_lg.png</t>
  </si>
  <si>
    <t>1846</t>
  </si>
  <si>
    <t>https://cdn.tarkov-market.app/images/items/Humpback_salmon_sm.png</t>
  </si>
  <si>
    <t>https://cdn.tarkov-market.app/images/items/Humpback_salmon_lg.png</t>
  </si>
  <si>
    <t>188</t>
  </si>
  <si>
    <t>https://cdn.tarkov-market.app/images/items/Emelya_rye_croutons_sm.png</t>
  </si>
  <si>
    <t>https://cdn.tarkov-market.app/images/items/Emelya_rye_croutons_lg.png</t>
  </si>
  <si>
    <t>10388</t>
  </si>
  <si>
    <t>https://cdn.tarkov-market.app/images/items/Pack_of_sugar_sm.png</t>
  </si>
  <si>
    <t>https://cdn.tarkov-market.app/images/items/Pack_of_sugar_lg.png</t>
  </si>
  <si>
    <t>1427</t>
  </si>
  <si>
    <t>https://cdn.tarkov-market.app/images/items/Slickers_bar_sm.png</t>
  </si>
  <si>
    <t>https://cdn.tarkov-market.app/images/items/Slickers_bar_lg.png</t>
  </si>
  <si>
    <t>45539</t>
  </si>
  <si>
    <t>https://cdn.tarkov-market.app/images/items/SAS_drive_sm.png</t>
  </si>
  <si>
    <t>https://cdn.tarkov-market.app/images/items/SAS_drive_lg.png</t>
  </si>
  <si>
    <t>4084</t>
  </si>
  <si>
    <t>https://cdn.tarkov-market.app/images/items/Alyonka_chocolate_bar_sm.png</t>
  </si>
  <si>
    <t>https://cdn.tarkov-market.app/images/items/Alyonka_chocolate_bar_lg.png</t>
  </si>
  <si>
    <t>1513</t>
  </si>
  <si>
    <t>https://cdn.tarkov-market.app/images/items/Army_Crackers_sm.png</t>
  </si>
  <si>
    <t>https://cdn.tarkov-market.app/images/items/Army_Crackers_lg.png</t>
  </si>
  <si>
    <t>195300</t>
  </si>
  <si>
    <t>https://cdn.tarkov-market.app/images/items/Dogtag_case_sm.png</t>
  </si>
  <si>
    <t>https://cdn.tarkov-market.app/images/items/Dogtag_case_lg.png</t>
  </si>
  <si>
    <t>6641</t>
  </si>
  <si>
    <t>https://cdn.tarkov-market.app/images/items/Wallet_sm.png</t>
  </si>
  <si>
    <t>https://cdn.tarkov-market.app/images/items/Wallet_lg.png</t>
  </si>
  <si>
    <t>214200</t>
  </si>
  <si>
    <t>https://cdn.tarkov-market.app/images/items/Mr._Holodilnick_thermobag_sm.png?r=1</t>
  </si>
  <si>
    <t>https://cdn.tarkov-market.app/images/items/Mr._Holodilnick_thermobag_lg.png</t>
  </si>
  <si>
    <t>17980</t>
  </si>
  <si>
    <t>https://cdn.tarkov-market.app/images/items/LSHZ-2DTM_face_shield_sm.png</t>
  </si>
  <si>
    <t>https://cdn.tarkov-market.app/images/items/LSHZ-2DTM_face_shield_lg.png</t>
  </si>
  <si>
    <t>550977</t>
  </si>
  <si>
    <t>https://cdn.tarkov-market.app/images/items/Weapon_case_sm.png</t>
  </si>
  <si>
    <t>https://cdn.tarkov-market.app/images/items/Weapon_case_lg.png</t>
  </si>
  <si>
    <t>10732</t>
  </si>
  <si>
    <t>https://cdn.tarkov-market.app/images/items/Rechargeable_battery_sm.png</t>
  </si>
  <si>
    <t>https://cdn.tarkov-market.app/images/items/Rechargeable_battery_lg.png</t>
  </si>
  <si>
    <t>35143</t>
  </si>
  <si>
    <t>https://cdn.tarkov-market.app/images/items/Slim_diary_sm.png</t>
  </si>
  <si>
    <t>https://cdn.tarkov-market.app/images/items/Slim_diary_lg.png</t>
  </si>
  <si>
    <t>28702</t>
  </si>
  <si>
    <t>https://cdn.tarkov-market.app/images/items/Diary_sm.png</t>
  </si>
  <si>
    <t>https://cdn.tarkov-market.app/images/items/Diary_lg.png</t>
  </si>
  <si>
    <t>5985</t>
  </si>
  <si>
    <t>https://cdn.tarkov-market.app/images/items/Phase_control_relay_sm.png</t>
  </si>
  <si>
    <t>https://cdn.tarkov-market.app/images/items/Phase_control_relay_lg.png</t>
  </si>
  <si>
    <t>20790</t>
  </si>
  <si>
    <t>https://cdn.tarkov-market.app/images/items/Long_flat_screwdriver_sm.png</t>
  </si>
  <si>
    <t>https://cdn.tarkov-market.app/images/items/Long_flat_screwdriver_lg.png</t>
  </si>
  <si>
    <t>6600</t>
  </si>
  <si>
    <t>https://cdn.tarkov-market.app/images/items/Pistol_case_sm.png</t>
  </si>
  <si>
    <t>https://cdn.tarkov-market.app/images/items/Pistol_case_lg.png</t>
  </si>
  <si>
    <t>9135</t>
  </si>
  <si>
    <t>https://cdn.tarkov-market.app/images/items/Radiator_helix_sm.png</t>
  </si>
  <si>
    <t>https://cdn.tarkov-market.app/images/items/Radiator_helix_lg.png</t>
  </si>
  <si>
    <t>https://cdn.tarkov-market.app/images/items/Key_to_OLI_cash_register_sm.png</t>
  </si>
  <si>
    <t>https://cdn.tarkov-market.app/images/items/Key_to_OLI_cash_register_lg.png</t>
  </si>
  <si>
    <t>15714</t>
  </si>
  <si>
    <t>https://cdn.tarkov-market.app/images/items/Condensed_milk_sm.png</t>
  </si>
  <si>
    <t>https://cdn.tarkov-market.app/images/items/Condensed_milk_lg.png</t>
  </si>
  <si>
    <t>2919</t>
  </si>
  <si>
    <t>https://cdn.tarkov-market.app/images/items/Key_ZB-014_sm.png</t>
  </si>
  <si>
    <t>https://cdn.tarkov-market.app/images/items/Key_ZB-014_lg.png</t>
  </si>
  <si>
    <t>39943</t>
  </si>
  <si>
    <t>https://cdn.tarkov-market.app/images/items/Old_firesteel_sm.png</t>
  </si>
  <si>
    <t>https://cdn.tarkov-market.app/images/items/Old_firesteel_lg.png</t>
  </si>
  <si>
    <t>9436</t>
  </si>
  <si>
    <t>https://cdn.tarkov-market.app/images/items/Coffee_Majaica_sm.png</t>
  </si>
  <si>
    <t>https://escapefromtarkov.fandom.com/wiki/Can_of_Majaica_coffee_beans</t>
  </si>
  <si>
    <t>https://cdn.tarkov-market.app/images/items/Coffee_Majaica_lg.png</t>
  </si>
  <si>
    <t>https://cdn.tarkov-market.app/images/items/Gold_skull_ring_sm.png</t>
  </si>
  <si>
    <t>https://cdn.tarkov-market.app/images/items/Gold_skull_ring_lg.png</t>
  </si>
  <si>
    <t>https://cdn.tarkov-market.app/images/items/Weather_station_safe_key_sm.png</t>
  </si>
  <si>
    <t>https://cdn.tarkov-market.app/images/items/Weather_station_safe_key_lg.png</t>
  </si>
  <si>
    <t>13545</t>
  </si>
  <si>
    <t>https://cdn.tarkov-market.app/images/items/Broken_LCD_sm.png</t>
  </si>
  <si>
    <t>https://cdn.tarkov-market.app/images/items/Broken_LCD_lg.png</t>
  </si>
  <si>
    <t>39708</t>
  </si>
  <si>
    <t>https://cdn.tarkov-market.app/images/items/Battered_antique_Book_sm.png</t>
  </si>
  <si>
    <t>https://cdn.tarkov-market.app/images/items/Battered_antique_Book_lg.png</t>
  </si>
  <si>
    <t>28123</t>
  </si>
  <si>
    <t>https://cdn.tarkov-market.app/images/items/Golden_1GPhone_sm.png</t>
  </si>
  <si>
    <t>https://escapefromtarkov.fandom.com/wiki/Golden_1GPhone_smartphone</t>
  </si>
  <si>
    <t>https://cdn.tarkov-market.app/images/items/Golden_1GPhone_lg.png</t>
  </si>
  <si>
    <t>677</t>
  </si>
  <si>
    <t>https://cdn.tarkov-market.app/images/items/Dorm_room_105_Key_sm.png</t>
  </si>
  <si>
    <t>https://cdn.tarkov-market.app/images/items/Dorm_room_105_Key_lg.png</t>
  </si>
  <si>
    <t>6325</t>
  </si>
  <si>
    <t>https://cdn.tarkov-market.app/images/items/Air_filter_for_gas_mask_sm.png</t>
  </si>
  <si>
    <t>https://cdn.tarkov-market.app/images/items/Air_filter_for_gas_mask_lg.png</t>
  </si>
  <si>
    <t>315</t>
  </si>
  <si>
    <t>https://cdn.tarkov-market.app/images/items/Rye_croutons_sm.png</t>
  </si>
  <si>
    <t>https://cdn.tarkov-market.app/images/items/Rye_croutons_lg.png</t>
  </si>
  <si>
    <t>7666</t>
  </si>
  <si>
    <t>https://cdn.tarkov-market.app/images/items/Hydrogen_peroxide_sm.png</t>
  </si>
  <si>
    <t>https://escapefromtarkov.fandom.com/wiki/Bottle_of_hydrogen_peroxide</t>
  </si>
  <si>
    <t>https://cdn.tarkov-market.app/images/items/Hydrogen_peroxide_lg.png</t>
  </si>
  <si>
    <t>29547</t>
  </si>
  <si>
    <t>https://cdn.tarkov-market.app/images/items/Antique_teapot_sm.png</t>
  </si>
  <si>
    <t>https://cdn.tarkov-market.app/images/items/Antique_teapot_lg.png</t>
  </si>
  <si>
    <t>18270</t>
  </si>
  <si>
    <t>https://cdn.tarkov-market.app/images/items/Pliers_Elite_sm.png</t>
  </si>
  <si>
    <t>https://cdn.tarkov-market.app/images/items/Pliers_Elite_lg.png</t>
  </si>
  <si>
    <t>141498</t>
  </si>
  <si>
    <t>https://cdn.tarkov-market.app/images/items/Portable_defibrillator_sm.png</t>
  </si>
  <si>
    <t>https://cdn.tarkov-market.app/images/items/Portable_defibrillator_lg.png</t>
  </si>
  <si>
    <t>1978</t>
  </si>
  <si>
    <t>https://cdn.tarkov-market.app/images/items/A_pack_of_screws_sm.png</t>
  </si>
  <si>
    <t>https://cdn.tarkov-market.app/images/items/A_pack_of_screws_lg.png</t>
  </si>
  <si>
    <t>11907</t>
  </si>
  <si>
    <t>https://cdn.tarkov-market.app/images/items/Silicone_tube_sm.png</t>
  </si>
  <si>
    <t>https://cdn.tarkov-market.app/images/items/Silicone_tube_lg.png</t>
  </si>
  <si>
    <t>22950</t>
  </si>
  <si>
    <t>https://cdn.tarkov-market.app/images/items/FireKlean_gun_lube_sm.png</t>
  </si>
  <si>
    <t>https://cdn.tarkov-market.app/images/items/FireKlean_gun_lube_lg.png</t>
  </si>
  <si>
    <t>45360</t>
  </si>
  <si>
    <t>https://cdn.tarkov-market.app/images/items/Surv12_field_surgical_kit_sm.png</t>
  </si>
  <si>
    <t>https://cdn.tarkov-market.app/images/items/Surv12_field_surgical_kit_lg.png</t>
  </si>
  <si>
    <t>2150</t>
  </si>
  <si>
    <t>https://cdn.tarkov-market.app/images/items/Grand_juice_sm.png</t>
  </si>
  <si>
    <t>https://cdn.tarkov-market.app/images/items/Grand_juice_lg.png</t>
  </si>
  <si>
    <t>21280</t>
  </si>
  <si>
    <t>https://cdn.tarkov-market.app/images/items/Xenomorph_sealing_foam_sm.png</t>
  </si>
  <si>
    <t>https://cdn.tarkov-market.app/images/items/Xenomorph_sealing_foam_lg.png</t>
  </si>
  <si>
    <t>22613</t>
  </si>
  <si>
    <t>https://cdn.tarkov-market.app/images/items/Combat_stimulant_injector_SJ1_TGLabs_sm.png</t>
  </si>
  <si>
    <t>https://cdn.tarkov-market.app/images/items/Combat_stimulant_injector_SJ1_TGLabs_lg.png</t>
  </si>
  <si>
    <t>630</t>
  </si>
  <si>
    <t>https://cdn.tarkov-market.app/images/items/Yotota_car_key_sm.png</t>
  </si>
  <si>
    <t>https://cdn.tarkov-market.app/images/items/Yotota_car_key_lg.png</t>
  </si>
  <si>
    <t>3402</t>
  </si>
  <si>
    <t>https://cdn.tarkov-market.app/images/items/Ortodontox_toothpaste_sm.png</t>
  </si>
  <si>
    <t>https://cdn.tarkov-market.app/images/items/Ortodontox_toothpaste_lg.png</t>
  </si>
  <si>
    <t>5288</t>
  </si>
  <si>
    <t>https://cdn.tarkov-market.app/images/items/Can_of_delicious_beef_stew_sm.png</t>
  </si>
  <si>
    <t>https://cdn.tarkov-market.app/images/items/Can_of_delicious_beef_stew_lg.png</t>
  </si>
  <si>
    <t>1857</t>
  </si>
  <si>
    <t>https://cdn.tarkov-market.app/images/items/Can_of_herring_sm.png</t>
  </si>
  <si>
    <t>https://cdn.tarkov-market.app/images/items/Can_of_herring_lg.png</t>
  </si>
  <si>
    <t>1273</t>
  </si>
  <si>
    <t>https://cdn.tarkov-market.app/images/items/Matches_sm.png</t>
  </si>
  <si>
    <t>https://cdn.tarkov-market.app/images/items/Matches_lg.png</t>
  </si>
  <si>
    <t>7089</t>
  </si>
  <si>
    <t>https://cdn.tarkov-market.app/images/items/Can_of_beef_stew_sm.png</t>
  </si>
  <si>
    <t>https://cdn.tarkov-market.app/images/items/Can_of_beef_stew_lg.png</t>
  </si>
  <si>
    <t>https://cdn.tarkov-market.app/images/items/Virtex_programmable_processor_sm.png</t>
  </si>
  <si>
    <t>https://cdn.tarkov-market.app/images/items/Virtex_programmable_processor_lg.png</t>
  </si>
  <si>
    <t>https://cdn.tarkov-market.app/images/items/Dorm_room_315_Key_sm.png</t>
  </si>
  <si>
    <t>https://cdn.tarkov-market.app/images/items/Dorm_room_315_Key_lg.png</t>
  </si>
  <si>
    <t>33678</t>
  </si>
  <si>
    <t>https://cdn.tarkov-market.app/images/items/Vulkan-5_face_shield_sm.png</t>
  </si>
  <si>
    <t>https://cdn.tarkov-market.app/images/items/Vulkan-5_face_shield_lg.png</t>
  </si>
  <si>
    <t>https://cdn.tarkov-market.app/images/items/Gunpowder_%22Eagle%22_sm.png</t>
  </si>
  <si>
    <t>https://cdn.tarkov-market.app/images/items/Gunpowder_%22Eagle%22_lg.png</t>
  </si>
  <si>
    <t>7406</t>
  </si>
  <si>
    <t>https://cdn.tarkov-market.app/images/items/Cabinet_key_sm.png</t>
  </si>
  <si>
    <t>https://cdn.tarkov-market.app/images/items/Cabinet_key_lg.png</t>
  </si>
  <si>
    <t>1392</t>
  </si>
  <si>
    <t>https://cdn.tarkov-market.app/images/items/Malboro_Cigarettes_sm.png</t>
  </si>
  <si>
    <t>https://cdn.tarkov-market.app/images/items/Malboro_Cigarettes_lg.png</t>
  </si>
  <si>
    <t>4384</t>
  </si>
  <si>
    <t>https://cdn.tarkov-market.app/images/items/WD-40_100ml_sm.png</t>
  </si>
  <si>
    <t>https://cdn.tarkov-market.app/images/items/WD-40_100ml_lg.png</t>
  </si>
  <si>
    <t>38181</t>
  </si>
  <si>
    <t>https://cdn.tarkov-market.app/images/items/Fuel_conditioner_sm.png</t>
  </si>
  <si>
    <t>https://cdn.tarkov-market.app/images/items/Fuel_conditioner_lg.png</t>
  </si>
  <si>
    <t>https://cdn.tarkov-market.app/images/items/Apollon_Soyuz_cigarettes_sm.png</t>
  </si>
  <si>
    <t>https://cdn.tarkov-market.app/images/items/Apollon_Soyuz_cigarettes_lg.png</t>
  </si>
  <si>
    <t>https://cdn.tarkov-market.app/images/items/East_wing_room_322_key_sm.png</t>
  </si>
  <si>
    <t>https://cdn.tarkov-market.app/images/items/East_wing_room_322_key_lg.png</t>
  </si>
  <si>
    <t>https://cdn.tarkov-market.app/images/items/Dorm_room_110_Key_sm.png</t>
  </si>
  <si>
    <t>https://cdn.tarkov-market.app/images/items/Dorm_room_110_Key_lg.png</t>
  </si>
  <si>
    <t>5000</t>
  </si>
  <si>
    <t>https://cdn.tarkov-market.app/images/items/Power_supply_unit_sm.png</t>
  </si>
  <si>
    <t>https://cdn.tarkov-market.app/images/items/Power_supply_unit_lg.png</t>
  </si>
  <si>
    <t>https://cdn.tarkov-market.app/images/items/Pile_of_meds_sm.png</t>
  </si>
  <si>
    <t>https://cdn.tarkov-market.app/images/items/Pile_of_meds_lg.png</t>
  </si>
  <si>
    <t>57057</t>
  </si>
  <si>
    <t>https://cdn.tarkov-market.app/images/items/Golden_rooster_sm.png</t>
  </si>
  <si>
    <t>https://cdn.tarkov-market.app/images/items/Golden_rooster_lg.png</t>
  </si>
  <si>
    <t>10758</t>
  </si>
  <si>
    <t>https://cdn.tarkov-market.app/images/items/ZSh-1-2M_face_shield_sm.png</t>
  </si>
  <si>
    <t>https://cdn.tarkov-market.app/images/items/ZSh-1-2M_face_shield_lg.png</t>
  </si>
  <si>
    <t>104580</t>
  </si>
  <si>
    <t>https://cdn.tarkov-market.app/images/items/Phased_array_element_sm.png</t>
  </si>
  <si>
    <t>https://cdn.tarkov-market.app/images/items/Phased_array_element_lg.png</t>
  </si>
  <si>
    <t>https://cdn.tarkov-market.app/images/items/Key_to_IDEA_cash_register_sm.png</t>
  </si>
  <si>
    <t>https://cdn.tarkov-market.app/images/items/Key_to_IDEA_cash_register_lg.png</t>
  </si>
  <si>
    <t>https://cdn.tarkov-market.app/images/items/Key_to_OLI_logistics_department_office_sm.png</t>
  </si>
  <si>
    <t>https://cdn.tarkov-market.app/images/items/Key_to_OLI_logistics_department_office_lg.png</t>
  </si>
  <si>
    <t>5418</t>
  </si>
  <si>
    <t>https://cdn.tarkov-market.app/images/items/Water_bottle_with_a_filter_Aquamari_sm.png</t>
  </si>
  <si>
    <t>https://cdn.tarkov-market.app/images/items/Water_bottle_with_a_filter_Aquamari_lg.png</t>
  </si>
  <si>
    <t>https://cdn.tarkov-market.app/images/items/East_wing_room_213_key_sm.png</t>
  </si>
  <si>
    <t>https://cdn.tarkov-market.app/images/items/East_wing_room_213_key_lg.png</t>
  </si>
  <si>
    <t>4719</t>
  </si>
  <si>
    <t>https://cdn.tarkov-market.app/images/items/Damaged_hard_drive_sm.png</t>
  </si>
  <si>
    <t>https://cdn.tarkov-market.app/images/items/Damaged_hard_drive_lg.png</t>
  </si>
  <si>
    <t>8032</t>
  </si>
  <si>
    <t>https://cdn.tarkov-market.app/images/items/Printed_circuit_board_sm.png</t>
  </si>
  <si>
    <t>https://cdn.tarkov-market.app/images/items/Printed_circuit_board_lg.png</t>
  </si>
  <si>
    <t>https://cdn.tarkov-market.app/images/items/Gunpowder_%22Kite%22_sm.png</t>
  </si>
  <si>
    <t>https://cdn.tarkov-market.app/images/items/Gunpowder_%22Kite%22_lg.png</t>
  </si>
  <si>
    <t>20754</t>
  </si>
  <si>
    <t>https://cdn.tarkov-market.app/images/items/Electric_drill_sm.png</t>
  </si>
  <si>
    <t>https://cdn.tarkov-market.app/images/items/Electric_drill_lg.png</t>
  </si>
  <si>
    <t>10874</t>
  </si>
  <si>
    <t>https://cdn.tarkov-market.app/images/items/WD-40_400ml_sm.png</t>
  </si>
  <si>
    <t>https://cdn.tarkov-market.app/images/items/WD-40_400ml_lg.png</t>
  </si>
  <si>
    <t>4410</t>
  </si>
  <si>
    <t>https://cdn.tarkov-market.app/images/items/Schaman_shampoo_sm.png?r=1</t>
  </si>
  <si>
    <t>https://cdn.tarkov-market.app/images/items/Schaman_shampoo_lg.png</t>
  </si>
  <si>
    <t>3602</t>
  </si>
  <si>
    <t>https://cdn.tarkov-market.app/images/items/Dorm_room_204_Key_sm.png</t>
  </si>
  <si>
    <t>https://cdn.tarkov-market.app/images/items/Dorm_room_204_Key_lg.png</t>
  </si>
  <si>
    <t>39060</t>
  </si>
  <si>
    <t>https://cdn.tarkov-market.app/images/items/Military_gyrotachometer_sm.png</t>
  </si>
  <si>
    <t>https://cdn.tarkov-market.app/images/items/Military_gyrotachometer_lg.png</t>
  </si>
  <si>
    <t>30240</t>
  </si>
  <si>
    <t>https://cdn.tarkov-market.app/images/items/Metal_fuel_tank_sm.png</t>
  </si>
  <si>
    <t>https://cdn.tarkov-market.app/images/items/Metal_fuel_tank_lg.png</t>
  </si>
  <si>
    <t>42714</t>
  </si>
  <si>
    <t>https://cdn.tarkov-market.app/images/items/Antique_vase_sm.png</t>
  </si>
  <si>
    <t>https://cdn.tarkov-market.app/images/items/Antique_vase_lg.png</t>
  </si>
  <si>
    <t>https://cdn.tarkov-market.app/images/items/East_wing_room_209_key_sm.png</t>
  </si>
  <si>
    <t>https://cdn.tarkov-market.app/images/items/East_wing_room_209_key_lg.png</t>
  </si>
  <si>
    <t>2994</t>
  </si>
  <si>
    <t>https://cdn.tarkov-market.app/images/items/Pack_of_milk_sm.png</t>
  </si>
  <si>
    <t>https://cdn.tarkov-market.app/images/items/Pack_of_milk_lg.png</t>
  </si>
  <si>
    <t>4636</t>
  </si>
  <si>
    <t>https://cdn.tarkov-market.app/images/items/Iskra_lunch_box_sm.png</t>
  </si>
  <si>
    <t>https://cdn.tarkov-market.app/images/items/Iskra_lunch_box_lg.png</t>
  </si>
  <si>
    <t>23940</t>
  </si>
  <si>
    <t>https://cdn.tarkov-market.app/images/items/Working_LCD_sm.png</t>
  </si>
  <si>
    <t>https://cdn.tarkov-market.app/images/items/Working_LCD_lg.png</t>
  </si>
  <si>
    <t>8971</t>
  </si>
  <si>
    <t>https://cdn.tarkov-market.app/images/items/Weapon_parts_sm.png</t>
  </si>
  <si>
    <t>https://cdn.tarkov-market.app/images/items/Weapon_parts_lg.png</t>
  </si>
  <si>
    <t>51156</t>
  </si>
  <si>
    <t>https://cdn.tarkov-market.app/images/items/Military_thermal_vision_module_Iridium_sm.png</t>
  </si>
  <si>
    <t>https://cdn.tarkov-market.app/images/items/Military_thermal_vision_module_Iridium_lg.png</t>
  </si>
  <si>
    <t>3712</t>
  </si>
  <si>
    <t>https://cdn.tarkov-market.app/images/items/Paid_AntiRoach_sm.png</t>
  </si>
  <si>
    <t>https://cdn.tarkov-market.app/images/items/Paid_AntiRoach_lg.png</t>
  </si>
  <si>
    <t>https://cdn.tarkov-market.app/images/items/UHF_RFID_Reader_sm.png</t>
  </si>
  <si>
    <t>https://cdn.tarkov-market.app/images/items/UHF_RFID_Reader_lg.png</t>
  </si>
  <si>
    <t>1921</t>
  </si>
  <si>
    <t>https://cdn.tarkov-market.app/images/items/Technical_documentation_sm.png</t>
  </si>
  <si>
    <t>https://cdn.tarkov-market.app/images/items/Technical_documentation_lg.png</t>
  </si>
  <si>
    <t>https://cdn.tarkov-market.app/images/items/Key_to_HEP_station_storage_sm.png</t>
  </si>
  <si>
    <t>https://cdn.tarkov-market.app/images/items/Key_to_HEP_station_storage_lg.png</t>
  </si>
  <si>
    <t>https://cdn.tarkov-market.app/images/items/Light_bulb_sm.png</t>
  </si>
  <si>
    <t>https://cdn.tarkov-market.app/images/items/Light_bulb_lg.png</t>
  </si>
  <si>
    <t>945</t>
  </si>
  <si>
    <t>https://cdn.tarkov-market.app/images/items/Car_key_sm.png</t>
  </si>
  <si>
    <t>https://cdn.tarkov-market.app/images/items/Car_key_lg.png</t>
  </si>
  <si>
    <t>3508</t>
  </si>
  <si>
    <t>https://cdn.tarkov-market.app/images/items/Pack_of_oat_flakes_sm.png</t>
  </si>
  <si>
    <t>https://cdn.tarkov-market.app/images/items/Pack_of_oat_flakes_lg.png</t>
  </si>
  <si>
    <t>17155</t>
  </si>
  <si>
    <t>https://cdn.tarkov-market.app/images/items/West_wing_room_203_key_sm.png</t>
  </si>
  <si>
    <t>https://cdn.tarkov-market.app/images/items/West_wing_room_203_key_lg.png</t>
  </si>
  <si>
    <t>31185</t>
  </si>
  <si>
    <t>https://cdn.tarkov-market.app/images/items/West_wing_room_205_key_sm.png</t>
  </si>
  <si>
    <t>https://cdn.tarkov-market.app/images/items/West_wing_room_205_key_lg.png</t>
  </si>
  <si>
    <t>6923</t>
  </si>
  <si>
    <t>https://cdn.tarkov-market.app/images/items/Spark_plug_sm.png</t>
  </si>
  <si>
    <t>https://cdn.tarkov-market.app/images/items/Spark_plug_lg.png</t>
  </si>
  <si>
    <t>https://cdn.tarkov-market.app/images/items/A_set_of_tools_sm.png</t>
  </si>
  <si>
    <t>https://cdn.tarkov-market.app/images/items/A_set_of_tools_lg.png</t>
  </si>
  <si>
    <t>5030</t>
  </si>
  <si>
    <t>https://cdn.tarkov-market.app/images/items/Wilston_cigarettes_sm.png</t>
  </si>
  <si>
    <t>https://cdn.tarkov-market.app/images/items/Wilston_cigarettes_lg.png</t>
  </si>
  <si>
    <t>7212</t>
  </si>
  <si>
    <t>https://cdn.tarkov-market.app/images/items/Horse_figurine_sm.png</t>
  </si>
  <si>
    <t>https://cdn.tarkov-market.app/images/items/Horse_figurine_lg.png</t>
  </si>
  <si>
    <t>23833</t>
  </si>
  <si>
    <t>https://cdn.tarkov-market.app/images/items/Regenerative_stimulant_injector_eTG-change_sm.png</t>
  </si>
  <si>
    <t>https://cdn.tarkov-market.app/images/items/Regenerative_stimulant_injector_eTG-change_lg.png</t>
  </si>
  <si>
    <t>2339</t>
  </si>
  <si>
    <t>https://cdn.tarkov-market.app/images/items/Dorm_room_103_Key_sm.png</t>
  </si>
  <si>
    <t>https://cdn.tarkov-market.app/images/items/Dorm_room_103_Key_lg.png</t>
  </si>
  <si>
    <t>3772</t>
  </si>
  <si>
    <t>https://cdn.tarkov-market.app/images/items/Ox_bleach_sm.png</t>
  </si>
  <si>
    <t>https://cdn.tarkov-market.app/images/items/Ox_bleach_lg.png</t>
  </si>
  <si>
    <t>3794</t>
  </si>
  <si>
    <t>https://cdn.tarkov-market.app/images/items/Dorm_room_108_Key_sm.png</t>
  </si>
  <si>
    <t>https://cdn.tarkov-market.app/images/items/Dorm_room_108_Key_lg.png</t>
  </si>
  <si>
    <t>https://cdn.tarkov-market.app/images/items/Can_of_sprats_sm.png</t>
  </si>
  <si>
    <t>https://cdn.tarkov-market.app/images/items/Can_of_sprats_lg.png</t>
  </si>
  <si>
    <t>1610</t>
  </si>
  <si>
    <t>https://cdn.tarkov-market.app/images/items/Can_of_pacific_saury_sm.png</t>
  </si>
  <si>
    <t>https://cdn.tarkov-market.app/images/items/Can_of_pacific_saury_lg.png</t>
  </si>
  <si>
    <t>3376</t>
  </si>
  <si>
    <t>https://cdn.tarkov-market.app/images/items/Dorm_room_118_Key_sm.png</t>
  </si>
  <si>
    <t>https://cdn.tarkov-market.app/images/items/Dorm_room_118_Key_lg.png</t>
  </si>
  <si>
    <t>15898</t>
  </si>
  <si>
    <t>https://cdn.tarkov-market.app/images/items/Ibuprofen_painkillers_sm.png</t>
  </si>
  <si>
    <t>https://cdn.tarkov-market.app/images/items/Ibuprofen_painkillers_lg.png</t>
  </si>
  <si>
    <t>4824</t>
  </si>
  <si>
    <t>https://cdn.tarkov-market.app/images/items/Dorm_room_218_Key_sm.png</t>
  </si>
  <si>
    <t>https://cdn.tarkov-market.app/images/items/Dorm_room_218_Key_lg.png</t>
  </si>
  <si>
    <t>3848</t>
  </si>
  <si>
    <t>https://cdn.tarkov-market.app/images/items/Dorm_room_306_Key_sm.png</t>
  </si>
  <si>
    <t>https://cdn.tarkov-market.app/images/items/Dorm_room_306_Key_lg.png</t>
  </si>
  <si>
    <t>3591</t>
  </si>
  <si>
    <t>https://cdn.tarkov-market.app/images/items/Portable_cabin_key_sm.png</t>
  </si>
  <si>
    <t>https://cdn.tarkov-market.app/images/items/Portable_cabin_key_lg.png</t>
  </si>
  <si>
    <t>10511</t>
  </si>
  <si>
    <t>https://cdn.tarkov-market.app/images/items/Geiger-Muller_counter_sm.png</t>
  </si>
  <si>
    <t>https://cdn.tarkov-market.app/images/items/Geiger-Muller_counter_lg.png</t>
  </si>
  <si>
    <t>96012</t>
  </si>
  <si>
    <t>https://cdn.tarkov-market.app/images/items/VPX_Flash_Storage_Module_sm.png</t>
  </si>
  <si>
    <t>https://cdn.tarkov-market.app/images/items/VPX_Flash_Storage_Module_lg.png</t>
  </si>
  <si>
    <t>5607</t>
  </si>
  <si>
    <t>https://cdn.tarkov-market.app/images/items/The_key_to_the_gas_station_storage_room_sm.png</t>
  </si>
  <si>
    <t>https://cdn.tarkov-market.app/images/items/The_key_to_the_gas_station_storage_room_lg.png</t>
  </si>
  <si>
    <t>5455</t>
  </si>
  <si>
    <t>https://cdn.tarkov-market.app/images/items/Piece_of_plexiglas_sm.png</t>
  </si>
  <si>
    <t>https://cdn.tarkov-market.app/images/items/Piece_of_plexiglas_lg.png</t>
  </si>
  <si>
    <t>5799</t>
  </si>
  <si>
    <t>https://cdn.tarkov-market.app/images/items/East_wing_room_316_key_sm.png</t>
  </si>
  <si>
    <t>https://cdn.tarkov-market.app/images/items/East_wing_room_316_key_lg.png</t>
  </si>
  <si>
    <t>25956</t>
  </si>
  <si>
    <t>https://cdn.tarkov-market.app/images/items/Military_cable_sm.png</t>
  </si>
  <si>
    <t>https://cdn.tarkov-market.app/images/items/Military_cable_lg.png</t>
  </si>
  <si>
    <t>54180</t>
  </si>
  <si>
    <t>https://cdn.tarkov-market.app/images/items/Health_resort_warehouse_safe_key_sm.png</t>
  </si>
  <si>
    <t>https://cdn.tarkov-market.app/images/items/Health_resort_warehouse_safe_key_lg.png</t>
  </si>
  <si>
    <t>4662</t>
  </si>
  <si>
    <t>https://cdn.tarkov-market.app/images/items/Wires_sm.png</t>
  </si>
  <si>
    <t>https://cdn.tarkov-market.app/images/items/Wires_lg.png</t>
  </si>
  <si>
    <t>https://cdn.tarkov-market.app/images/items/Key_to_store_safe_sm.png</t>
  </si>
  <si>
    <t>https://escapefromtarkov.fandom.com/wiki/Store_safe_key</t>
  </si>
  <si>
    <t>https://cdn.tarkov-market.app/images/items/Key_to_store_safe_lg.png</t>
  </si>
  <si>
    <t>5360</t>
  </si>
  <si>
    <t>https://cdn.tarkov-market.app/images/items/Saline_solution_sm.png</t>
  </si>
  <si>
    <t>https://escapefromtarkov.fandom.com/wiki/Bottle_of_saline_solution</t>
  </si>
  <si>
    <t>https://cdn.tarkov-market.app/images/items/Saline_solution_lg.png</t>
  </si>
  <si>
    <t>35280</t>
  </si>
  <si>
    <t>https://cdn.tarkov-market.app/images/items/OFZ_30x160mm_shell_sm.png</t>
  </si>
  <si>
    <t>https://cdn.tarkov-market.app/images/items/OFZ_30x160mm_shell_lg.png</t>
  </si>
  <si>
    <t>https://cdn.tarkov-market.app/images/items/Gas_station_safe_key_sm.png</t>
  </si>
  <si>
    <t>https://escapefromtarkov.fandom.com/wiki/Gas_station_safe_key</t>
  </si>
  <si>
    <t>https://cdn.tarkov-market.app/images/items/Gas_station_safe_key_lg.png</t>
  </si>
  <si>
    <t>14566</t>
  </si>
  <si>
    <t>https://cdn.tarkov-market.app/images/items/Cottage_back_entrance_key_sm.png</t>
  </si>
  <si>
    <t>https://escapefromtarkov.fandom.com/wiki/Cottage_back_door_key</t>
  </si>
  <si>
    <t>https://cdn.tarkov-market.app/images/items/Cottage_back_entrance_key_lg.png</t>
  </si>
  <si>
    <t>https://cdn.tarkov-market.app/images/items/Dorm_room_308_Key_sm.png</t>
  </si>
  <si>
    <t>https://cdn.tarkov-market.app/images/items/Dorm_room_308_Key_lg.png</t>
  </si>
  <si>
    <t>https://cdn.tarkov-market.app/images/items/Gunpowder_%22Hawk%22_sm.png</t>
  </si>
  <si>
    <t>https://cdn.tarkov-market.app/images/items/Gunpowder_%22Hawk%22_lg.png</t>
  </si>
  <si>
    <t>17735</t>
  </si>
  <si>
    <t>https://cdn.tarkov-market.app/images/items/Cottage_safe_key_sm.png</t>
  </si>
  <si>
    <t>https://escapefromtarkov.fandom.com/wiki/Cottage_safe_key</t>
  </si>
  <si>
    <t>https://cdn.tarkov-market.app/images/items/Cottage_safe_key_lg.png</t>
  </si>
  <si>
    <t>7835</t>
  </si>
  <si>
    <t>https://cdn.tarkov-market.app/images/items/SMW_car_key_sm.png</t>
  </si>
  <si>
    <t>https://cdn.tarkov-market.app/images/items/SMW_car_key_lg.png</t>
  </si>
  <si>
    <t>5544</t>
  </si>
  <si>
    <t>https://cdn.tarkov-market.app/images/items/Toilet_paper_sm.png</t>
  </si>
  <si>
    <t>https://cdn.tarkov-market.app/images/items/Toilet_paper_lg.png</t>
  </si>
  <si>
    <t>5226</t>
  </si>
  <si>
    <t>https://cdn.tarkov-market.app/images/items/DVD_drive_sm.png</t>
  </si>
  <si>
    <t>https://cdn.tarkov-market.app/images/items/DVD_drive_lg.png</t>
  </si>
  <si>
    <t>11529</t>
  </si>
  <si>
    <t>https://cdn.tarkov-market.app/images/items/Health_resort_room_321_safe_key_sm.png</t>
  </si>
  <si>
    <t>https://cdn.tarkov-market.app/images/items/Health_resort_room_321_safe_key_lg.png</t>
  </si>
  <si>
    <t>16517</t>
  </si>
  <si>
    <t>https://cdn.tarkov-market.app/images/items/Multi-hit_ballistic_face_shield-visor_for_Ops-Core_FAST_helmet_sm.png</t>
  </si>
  <si>
    <t>https://cdn.tarkov-market.app/images/items/Multi-hit_ballistic_face_shield-visor_for_Ops-Core_FAST_helmet_lg.png</t>
  </si>
  <si>
    <t>https://cdn.tarkov-market.app/images/items/Electric_motor_sm.png</t>
  </si>
  <si>
    <t>https://cdn.tarkov-market.app/images/items/Electric_motor_lg.png</t>
  </si>
  <si>
    <t>https://cdn.tarkov-market.app/images/items/West_wing_room_207_key_sm.png</t>
  </si>
  <si>
    <t>https://cdn.tarkov-market.app/images/items/West_wing_room_207_key_lg.png</t>
  </si>
  <si>
    <t>15435</t>
  </si>
  <si>
    <t>https://cdn.tarkov-market.app/images/items/Water_filter_sm.png</t>
  </si>
  <si>
    <t>https://cdn.tarkov-market.app/images/items/Water_filter_lg.png</t>
  </si>
  <si>
    <t>6426</t>
  </si>
  <si>
    <t>https://cdn.tarkov-market.app/images/items/Sodium_bicarbonate_sm.png</t>
  </si>
  <si>
    <t>https://escapefromtarkov.fandom.com/wiki/Pack_of_sodium_bicarbonate</t>
  </si>
  <si>
    <t>https://cdn.tarkov-market.app/images/items/Sodium_bicarbonate_lg.png</t>
  </si>
  <si>
    <t>22554</t>
  </si>
  <si>
    <t>https://cdn.tarkov-market.app/images/items/GP_coin_sm.png</t>
  </si>
  <si>
    <t>https://cdn.tarkov-market.app/images/items/GP_coin_lg.png</t>
  </si>
  <si>
    <t>832</t>
  </si>
  <si>
    <t>https://cdn.tarkov-market.app/images/items/Crickent_lighter_sm.png</t>
  </si>
  <si>
    <t>https://cdn.tarkov-market.app/images/items/Crickent_lighter_lg.png</t>
  </si>
  <si>
    <t>13268</t>
  </si>
  <si>
    <t>https://cdn.tarkov-market.app/images/items/Propital_sm.png</t>
  </si>
  <si>
    <t>https://cdn.tarkov-market.app/images/items/Propital_lg.png</t>
  </si>
  <si>
    <t>1890</t>
  </si>
  <si>
    <t>https://cdn.tarkov-market.app/images/items/Disposable_syringe_sm.png</t>
  </si>
  <si>
    <t>https://cdn.tarkov-market.app/images/items/Disposable_syringe_lg.png</t>
  </si>
  <si>
    <t>https://cdn.tarkov-market.app/images/items/Military_circuit_board_sm.png</t>
  </si>
  <si>
    <t>https://cdn.tarkov-market.app/images/items/Military_circuit_board_lg.png</t>
  </si>
  <si>
    <t>17010</t>
  </si>
  <si>
    <t>https://cdn.tarkov-market.app/images/items/Round_pliers_sm.png</t>
  </si>
  <si>
    <t>https://cdn.tarkov-market.app/images/items/Round_pliers_lg.png</t>
  </si>
  <si>
    <t>https://cdn.tarkov-market.app/images/items/Military_power_filter_sm.png</t>
  </si>
  <si>
    <t>https://cdn.tarkov-market.app/images/items/Military_power_filter_lg.png</t>
  </si>
  <si>
    <t>38556</t>
  </si>
  <si>
    <t>https://cdn.tarkov-market.app/images/items/Pressure_gauge_sm.png</t>
  </si>
  <si>
    <t>https://cdn.tarkov-market.app/images/items/Pressure_gauge_lg.png</t>
  </si>
  <si>
    <t>28728</t>
  </si>
  <si>
    <t>https://cdn.tarkov-market.app/images/items/Analog_thermometer_sm.png</t>
  </si>
  <si>
    <t>https://cdn.tarkov-market.app/images/items/Analog_thermometer_lg.png</t>
  </si>
  <si>
    <t>21347</t>
  </si>
  <si>
    <t>https://cdn.tarkov-market.app/images/items/Valday_PS-320_1x_6x_Scope_sm.png</t>
  </si>
  <si>
    <t>https://escapefromtarkov.fandom.com/wiki/Valday_PS-320_1/6x_scope</t>
  </si>
  <si>
    <t>https://cdn.tarkov-market.app/images/items/Valday_PS-320_1x_6x_Scope_lg.png</t>
  </si>
  <si>
    <t>8346</t>
  </si>
  <si>
    <t>https://cdn.tarkov-market.app/images/items/Makeshift_7.62x25_%D0%A2%D0%A2_silencer_sm.png</t>
  </si>
  <si>
    <t>https://cdn.tarkov-market.app/images/items/Makeshift_7.62x25_%D0%A2%D0%A2_silencer_lg.png</t>
  </si>
  <si>
    <t>12604</t>
  </si>
  <si>
    <t>https://cdn.tarkov-market.app/images/items/VSS_9x39_integral_barrel-suppressor_sm.png</t>
  </si>
  <si>
    <t>https://escapefromtarkov.fandom.com/wiki/VSS_9x39_integral_barrel-suppressor</t>
  </si>
  <si>
    <t>https://cdn.tarkov-market.app/images/items/VSS_9x39_integral_barrel-suppressor_lg.png</t>
  </si>
  <si>
    <t>37702</t>
  </si>
  <si>
    <t>https://cdn.tarkov-market.app/images/items/AAC_762_SDN-6_7.62x51_Sound_Suppressor_sm.png</t>
  </si>
  <si>
    <t>https://escapefromtarkov.fandom.com/wiki/AAC_762-SDN-6_multi-caliber_sound_suppressor</t>
  </si>
  <si>
    <t>https://cdn.tarkov-market.app/images/items/AAC_762_SDN-6_7.62x51_Sound_Suppressor_lg.png</t>
  </si>
  <si>
    <t>19964</t>
  </si>
  <si>
    <t>https://cdn.tarkov-market.app/images/items/SilencerCo_Salvo_12_sound_suppressor_sm.png</t>
  </si>
  <si>
    <t>https://cdn.tarkov-market.app/images/items/SilencerCo_Salvo_12_sound_suppressor_lg.png</t>
  </si>
  <si>
    <t>20576</t>
  </si>
  <si>
    <t>https://cdn.tarkov-market.app/images/items/Regular_SV-98_7.62x54_silencer_sm.png</t>
  </si>
  <si>
    <t>https://cdn.tarkov-market.app/images/items/Regular_SV-98_7.62x54_silencer_lg.png</t>
  </si>
  <si>
    <t>16016</t>
  </si>
  <si>
    <t>https://cdn.tarkov-market.app/images/items/Sig_SRD_9_9x19mm_sound_suppressor_sm.png</t>
  </si>
  <si>
    <t>https://escapefromtarkov.fandom.com/wiki/SIG_Sauer_SRD9_9x19_sound_suppressor</t>
  </si>
  <si>
    <t>https://cdn.tarkov-market.app/images/items/Sig_SRD_9_9x19mm_sound_suppressor_lg.png</t>
  </si>
  <si>
    <t>18446</t>
  </si>
  <si>
    <t>https://cdn.tarkov-market.app/images/items/AAC_Illusion_9_9x19mm_silencer_sm.png</t>
  </si>
  <si>
    <t>https://escapefromtarkov.fandom.com/wiki/AAC_Illusion_9_9x19_sound_suppressor</t>
  </si>
  <si>
    <t>https://cdn.tarkov-market.app/images/items/AAC_Illusion_9_9x19mm_silencer_lg.png</t>
  </si>
  <si>
    <t>20098</t>
  </si>
  <si>
    <t>https://cdn.tarkov-market.app/images/items/ASh-12_12.7x55_tactical_suppressor_sm.png</t>
  </si>
  <si>
    <t>https://escapefromtarkov.fandom.com/wiki/ASh-12_12.7x55_sound_suppressor</t>
  </si>
  <si>
    <t>https://cdn.tarkov-market.app/images/items/ASh-12_12.7x55_tactical_suppressor_lg.png</t>
  </si>
  <si>
    <t>35532</t>
  </si>
  <si>
    <t>https://cdn.tarkov-market.app/images/items/FN_Attenuator_5.7x28_silencer_sm.png</t>
  </si>
  <si>
    <t>https://cdn.tarkov-market.app/images/items/FN_Attenuator_5.7x28_silencer_lg.png</t>
  </si>
  <si>
    <t>28560</t>
  </si>
  <si>
    <t>https://cdn.tarkov-market.app/images/items/Daniel_Defence_Wave_QD_Sound_Suppressor_sm.png</t>
  </si>
  <si>
    <t>https://cdn.tarkov-market.app/images/items/Daniel_Defence_Wave_QD_Sound_Suppressor_lg.png</t>
  </si>
  <si>
    <t>21246</t>
  </si>
  <si>
    <t>https://cdn.tarkov-market.app/images/items/Gemtech_SFN-57_5.7x28mm_silencer_sm.png</t>
  </si>
  <si>
    <t>https://cdn.tarkov-market.app/images/items/Gemtech_SFN-57_5.7x28mm_silencer_lg.png</t>
  </si>
  <si>
    <t>14224</t>
  </si>
  <si>
    <t>https://cdn.tarkov-market.app/images/items/B%26T_MP9_9x19mm_sound_suppressor_sm.png</t>
  </si>
  <si>
    <t>https://cdn.tarkov-market.app/images/items/B%26T_MP9_9x19mm_sound_suppressor_lg.png</t>
  </si>
  <si>
    <t>24360</t>
  </si>
  <si>
    <t>https://cdn.tarkov-market.app/images/items/KAC_PRS_QDC_7.62x51_Sound_Suppressor_sm.png</t>
  </si>
  <si>
    <t>https://cdn.tarkov-market.app/images/items/KAC_PRS_QDC_7.62x51_Sound_Suppressor_lg.png</t>
  </si>
  <si>
    <t>25872</t>
  </si>
  <si>
    <t>https://cdn.tarkov-market.app/images/items/Rotor_43_7.62x54_muzzle_brake_sm.png</t>
  </si>
  <si>
    <t>https://escapefromtarkov.fandom.com/wiki/Rotor_43_7.62x54R_muzzle_brake-compensator</t>
  </si>
  <si>
    <t>https://cdn.tarkov-market.app/images/items/Rotor_43_7.62x54_muzzle_brake_lg.png</t>
  </si>
  <si>
    <t>23458</t>
  </si>
  <si>
    <t>https://cdn.tarkov-market.app/images/items/TGP-A_5.45x39_muzzle_device_suppressor_sm.png</t>
  </si>
  <si>
    <t>https://cdn.tarkov-market.app/images/items/TGP-A_5.45x39_muzzle_device_suppressor_lg.png</t>
  </si>
  <si>
    <t>24060</t>
  </si>
  <si>
    <t>https://cdn.tarkov-market.app/images/items/Rotor_43_5.56x45_muzzle_brake_sm.png</t>
  </si>
  <si>
    <t>https://escapefromtarkov.fandom.com/wiki/Rotor_43_5.56x45_muzzle_brake-compensator</t>
  </si>
  <si>
    <t>https://cdn.tarkov-market.app/images/items/Rotor_43_5.56x45_muzzle_brake_lg.png</t>
  </si>
  <si>
    <t>26719</t>
  </si>
  <si>
    <t>https://cdn.tarkov-market.app/images/items/KAC_QDSS_NT-4_Black_5.56x45_silencer_sm.png?r=1</t>
  </si>
  <si>
    <t>https://cdn.tarkov-market.app/images/items/KAC_QDSS_NT-4_Black_5.56x45_silencer_lg.png?r=1</t>
  </si>
  <si>
    <t>8221</t>
  </si>
  <si>
    <t>https://cdn.tarkov-market.app/images/items/PP-91-01_Kedr-B_9x18PM_suppressor_sm.png</t>
  </si>
  <si>
    <t>https://escapefromtarkov.fandom.com/wiki/PP-91-01_%22Kedr-B%22_9x18PM_sound_suppressor</t>
  </si>
  <si>
    <t>https://cdn.tarkov-market.app/images/items/PP-91-01_Kedr-B_9x18PM_suppressor_lg.png</t>
  </si>
  <si>
    <t>20529</t>
  </si>
  <si>
    <t>https://cdn.tarkov-market.app/images/items/Alpha_Dog_Alpha_9_9x19_sound_suppressor_sm.png</t>
  </si>
  <si>
    <t>https://cdn.tarkov-market.app/images/items/Alpha_Dog_Alpha_9_9x19_sound_suppressor_lg.png</t>
  </si>
  <si>
    <t>22048</t>
  </si>
  <si>
    <t>https://cdn.tarkov-market.app/images/items/Hexagon_AK-74_5.45x39_sound_suppressor_sm.png</t>
  </si>
  <si>
    <t>https://cdn.tarkov-market.app/images/items/Hexagon_AK-74_5.45x39_sound_suppressor_lg.png</t>
  </si>
  <si>
    <t>29562</t>
  </si>
  <si>
    <t>https://cdn.tarkov-market.app/images/items/B%26T_Rotex_2_4.6x30_silencer_sm.png</t>
  </si>
  <si>
    <t>https://cdn.tarkov-market.app/images/items/B%26T_Rotex_2_4.6x30_silencer_lg.png</t>
  </si>
  <si>
    <t>18475</t>
  </si>
  <si>
    <t>https://cdn.tarkov-market.app/images/items/PBS-4_5.45x39_Silencer_sm.png</t>
  </si>
  <si>
    <t>https://cdn.tarkov-market.app/images/items/PBS-4_5.45x39_Silencer_lg.png</t>
  </si>
  <si>
    <t>24696</t>
  </si>
  <si>
    <t>https://cdn.tarkov-market.app/images/items/Rotor_43_7.62x39_muzzle_brake_sm.png</t>
  </si>
  <si>
    <t>https://escapefromtarkov.fandom.com/wiki/Rotor_43_7.62x39_muzzle_brake-compensator</t>
  </si>
  <si>
    <t>https://cdn.tarkov-market.app/images/items/Rotor_43_7.62x39_muzzle_brake_lg.png</t>
  </si>
  <si>
    <t>26979</t>
  </si>
  <si>
    <t>https://cdn.tarkov-market.app/images/items/PBS-1_7.62x39_silencer_sm.png</t>
  </si>
  <si>
    <t>https://cdn.tarkov-market.app/images/items/PBS-1_7.62x39_silencer_lg.png</t>
  </si>
  <si>
    <t>5449</t>
  </si>
  <si>
    <t>https://cdn.tarkov-market.app/images/items/Stock_silencer_for_PB_9x18_PM_sm.png</t>
  </si>
  <si>
    <t>https://cdn.tarkov-market.app/images/items/Stock_silencer_for_PB_9x18_PM_lg.png</t>
  </si>
  <si>
    <t>20720</t>
  </si>
  <si>
    <t>https://cdn.tarkov-market.app/images/items/Monstrum_Compact_prism_scope_2x32_sm.png</t>
  </si>
  <si>
    <t>https://escapefromtarkov.fandom.com/wiki/Monstrum_Tactical_Compact_Prism_Scope_2x32</t>
  </si>
  <si>
    <t>https://cdn.tarkov-market.app/images/items/Monstrum_Compact_prism_scope_2x32_lg.png</t>
  </si>
  <si>
    <t>13147</t>
  </si>
  <si>
    <t>https://cdn.tarkov-market.app/images/items/Trijicon_ACOG_3.5x35_scope_sm.png</t>
  </si>
  <si>
    <t>https://cdn.tarkov-market.app/images/items/Trijicon_ACOG_3.5x35_scope_lg.png</t>
  </si>
  <si>
    <t>23928</t>
  </si>
  <si>
    <t>https://cdn.tarkov-market.app/images/items/Sig_BRAVO4_4X30_Scope_sm.png</t>
  </si>
  <si>
    <t>https://cdn.tarkov-market.app/images/items/Sig_BRAVO4_4X30_Scope_lg.png</t>
  </si>
  <si>
    <t>9800</t>
  </si>
  <si>
    <t>https://cdn.tarkov-market.app/images/items/Primary_Arms_Compact_prism_scope_2.5x_sm.png</t>
  </si>
  <si>
    <t>https://escapefromtarkov.fandom.com/wiki/Primary_Arms_Compact_Prism_scope_2.5x</t>
  </si>
  <si>
    <t>https://cdn.tarkov-market.app/images/items/Primary_Arms_Compact_prism_scope_2.5x_lg.png</t>
  </si>
  <si>
    <t>24025</t>
  </si>
  <si>
    <t>https://cdn.tarkov-market.app/images/items/Leupold_Mark_4_HAMR_4x24mm_DeltaPoint_hybrid_assault_scope_sm.png</t>
  </si>
  <si>
    <t>https://cdn.tarkov-market.app/images/items/Leupold_Mark_4_HAMR_4x24mm_DeltaPoint_hybrid_assault_scope_lg.png</t>
  </si>
  <si>
    <t>https://cdn.tarkov-market.app/images/items/ELCAN_SpecterDR_1x_4x_Scope_FDE_sm.png?r=1</t>
  </si>
  <si>
    <t>https://escapefromtarkov.fandom.com/wiki/ELCAN_SpecterDR_1x/4x_Scope</t>
  </si>
  <si>
    <t>https://cdn.tarkov-market.app/images/items/ELCAN_SpecterDR_1x_4x_Scope_FDE_lg.png?r=1</t>
  </si>
  <si>
    <t>23305</t>
  </si>
  <si>
    <t>https://cdn.tarkov-market.app/images/items/Optical_scope_March_Tactical_3-24x42_FFP_sm.png</t>
  </si>
  <si>
    <t>https://cdn.tarkov-market.app/images/items/Optical_scope_March_Tactical_3-24x42_FFP_lg.png</t>
  </si>
  <si>
    <t>32805</t>
  </si>
  <si>
    <t>https://cdn.tarkov-market.app/images/items/Leupold_Mark_4_LR_6.5-20x50_riflescope_sm.png</t>
  </si>
  <si>
    <t>https://cdn.tarkov-market.app/images/items/Leupold_Mark_4_LR_6.5-20x50_riflescope_lg.png</t>
  </si>
  <si>
    <t>6908</t>
  </si>
  <si>
    <t>https://cdn.tarkov-market.app/images/items/PU_3.5x_riflescope_sm.png</t>
  </si>
  <si>
    <t>https://cdn.tarkov-market.app/images/items/PU_3.5x_riflescope_lg.png</t>
  </si>
  <si>
    <t>17622</t>
  </si>
  <si>
    <t>https://cdn.tarkov-market.app/images/items/Burris_FullField_TAC_30_1-4x24_riflescope_sm.png</t>
  </si>
  <si>
    <t>https://cdn.tarkov-market.app/images/items/Burris_FullField_TAC_30_1-4x24_riflescope_lg.png</t>
  </si>
  <si>
    <t>10519</t>
  </si>
  <si>
    <t>https://cdn.tarkov-market.app/images/items/Zenit-Belomo_PSO_1M2_4x24_scope_sm.png</t>
  </si>
  <si>
    <t>https://escapefromtarkov.fandom.com/wiki/BelOMO_PSO-1M2_4x24_scope</t>
  </si>
  <si>
    <t>https://cdn.tarkov-market.app/images/items/Zenit-Belomo_PSO_1M2_4x24_scope_lg.png</t>
  </si>
  <si>
    <t>8120</t>
  </si>
  <si>
    <t>https://cdn.tarkov-market.app/images/items/NPZ_USP-1_4x_scope_sm.png</t>
  </si>
  <si>
    <t>https://escapefromtarkov.fandom.com/wiki/NPZ_USP-1_%22Tyulpan%22_4x_scope</t>
  </si>
  <si>
    <t>https://cdn.tarkov-market.app/images/items/NPZ_USP-1_4x_scope_lg.png</t>
  </si>
  <si>
    <t>12432</t>
  </si>
  <si>
    <t>https://cdn.tarkov-market.app/images/items/KMZ_1P59_3-10x_riflescope_sm.png</t>
  </si>
  <si>
    <t>https://cdn.tarkov-market.app/images/items/KMZ_1P59_3-10x_riflescope_lg.png</t>
  </si>
  <si>
    <t>28753</t>
  </si>
  <si>
    <t>https://cdn.tarkov-market.app/images/items/NcSTAR_ADO_P4_Sniper_3-9x42_riflescope_sm.png</t>
  </si>
  <si>
    <t>https://cdn.tarkov-market.app/images/items/NcSTAR_ADO_P4_Sniper_3-9x42_riflescope_lg.png</t>
  </si>
  <si>
    <t>8102</t>
  </si>
  <si>
    <t>https://cdn.tarkov-market.app/images/items/VOMZ_Pilad_4%D1%8532_riflescope_sm.png</t>
  </si>
  <si>
    <t>https://cdn.tarkov-market.app/images/items/VOMZ_Pilad_4%D1%8532_riflescope_lg.png</t>
  </si>
  <si>
    <t>51493</t>
  </si>
  <si>
    <t>https://cdn.tarkov-market.app/images/items/AN_PVS-14_Night_Vision_Monocular_sm.png</t>
  </si>
  <si>
    <t>https://cdn.tarkov-market.app/images/items/AN_PVS-14_Night_Vision_Monocular_lg.png</t>
  </si>
  <si>
    <t>41888</t>
  </si>
  <si>
    <t>https://cdn.tarkov-market.app/images/items/Armasight_N-15_Night_Vision_sm.png</t>
  </si>
  <si>
    <t>https://cdn.tarkov-market.app/images/items/Armasight_N-15_Night_Vision_lg.png</t>
  </si>
  <si>
    <t>15680</t>
  </si>
  <si>
    <t>https://cdn.tarkov-market.app/images/items/PNV-10T_Night_Vision_sm.png</t>
  </si>
  <si>
    <t>https://cdn.tarkov-market.app/images/items/PNV-10T_Night_Vision_lg.png</t>
  </si>
  <si>
    <t>26292</t>
  </si>
  <si>
    <t>https://cdn.tarkov-market.app/images/items/Vulcan_MG_night_scope_3.5x_sm.png</t>
  </si>
  <si>
    <t>https://escapefromtarkov.fandom.com/wiki/Armasight_Vulcan_MG_3.5x_Bravo_night_vision_scope</t>
  </si>
  <si>
    <t>https://cdn.tarkov-market.app/images/items/Vulcan_MG_night_scope_3.5x_lg.png</t>
  </si>
  <si>
    <t>15056</t>
  </si>
  <si>
    <t>https://cdn.tarkov-market.app/images/items/Trijicon_ACOG_TA01NSN_4x32_scope_TAN_sm.png</t>
  </si>
  <si>
    <t>https://cdn.tarkov-market.app/images/items/Trijicon_ACOG_TA01NSN_4x32_scope_TAN_lg.png</t>
  </si>
  <si>
    <t>8680</t>
  </si>
  <si>
    <t>https://cdn.tarkov-market.app/images/items/FN_Ring_sight_reflex_sight_sm.png</t>
  </si>
  <si>
    <t>https://cdn.tarkov-market.app/images/items/FN_Ring_sight_reflex_sight_lg.png</t>
  </si>
  <si>
    <t>12891</t>
  </si>
  <si>
    <t>https://cdn.tarkov-market.app/images/items/Eotech_XPS3-2_holographic_sight_sm.png</t>
  </si>
  <si>
    <t>https://cdn.tarkov-market.app/images/items/Eotech_XPS3-2_holographic_sight_lg.png</t>
  </si>
  <si>
    <t>14474</t>
  </si>
  <si>
    <t>https://cdn.tarkov-market.app/images/items/Vortex_Razor_AMG_UH-1_holographic_sight_sm.png</t>
  </si>
  <si>
    <t>https://escapefromtarkov.fandom.com/wiki/Vortex_Razor_AMG_UH-1_holographic_sight</t>
  </si>
  <si>
    <t>https://cdn.tarkov-market.app/images/items/Vortex_Razor_AMG_UH-1_holographic_sight_lg.png</t>
  </si>
  <si>
    <t>14700</t>
  </si>
  <si>
    <t>https://cdn.tarkov-market.app/images/items/Eotech_EXPS3_holographic_sight_sm.png</t>
  </si>
  <si>
    <t>https://cdn.tarkov-market.app/images/items/Eotech_EXPS3_holographic_sight_lg.png</t>
  </si>
  <si>
    <t>12204</t>
  </si>
  <si>
    <t>https://cdn.tarkov-market.app/images/items/Rotor_43_9x19_muzzle_brake_sm.png</t>
  </si>
  <si>
    <t>https://escapefromtarkov.fandom.com/wiki/Rotor_43_9x19_muzzle_brake-compensator</t>
  </si>
  <si>
    <t>https://cdn.tarkov-market.app/images/items/Rotor_43_9x19_muzzle_brake_lg.png</t>
  </si>
  <si>
    <t>8342</t>
  </si>
  <si>
    <t>https://cdn.tarkov-market.app/images/items/Holosun_HS401G5_reflex_sight_sm.png</t>
  </si>
  <si>
    <t>https://cdn.tarkov-market.app/images/items/Holosun_HS401G5_reflex_sight_lg.png</t>
  </si>
  <si>
    <t>11192</t>
  </si>
  <si>
    <t>https://cdn.tarkov-market.app/images/items/Eotech_XPS3-0_holographic_sight_sm.png</t>
  </si>
  <si>
    <t>https://cdn.tarkov-market.app/images/items/Eotech_XPS3-0_holographic_sight_lg.png</t>
  </si>
  <si>
    <t>17185</t>
  </si>
  <si>
    <t>https://cdn.tarkov-market.app/images/items/SR1MP_silencer_9x21_sm.png</t>
  </si>
  <si>
    <t>https://cdn.tarkov-market.app/images/items/SR1MP_silencer_9x21_lg.png</t>
  </si>
  <si>
    <t>6160</t>
  </si>
  <si>
    <t>https://cdn.tarkov-market.app/images/items/VOMZ_Pilad_P1X42_%22WEAVER%22_reflex_sight_sm.png</t>
  </si>
  <si>
    <t>https://cdn.tarkov-market.app/images/items/VOMZ_Pilad_P1X42_%22WEAVER%22_reflex_sight_lg.png</t>
  </si>
  <si>
    <t>10851</t>
  </si>
  <si>
    <t>https://cdn.tarkov-market.app/images/items/Eotech_553_holographic_sight_sm.png</t>
  </si>
  <si>
    <t>https://cdn.tarkov-market.app/images/items/Eotech_553_holographic_sight_lg.png</t>
  </si>
  <si>
    <t>7840</t>
  </si>
  <si>
    <t>https://cdn.tarkov-market.app/images/items/Cobra_EKP-8-18_reflex_sight_sm.png</t>
  </si>
  <si>
    <t>https://cdn.tarkov-market.app/images/items/Cobra_EKP-8-18_reflex_sight_lg.png</t>
  </si>
  <si>
    <t>16576</t>
  </si>
  <si>
    <t>https://cdn.tarkov-market.app/images/items/Aimpoint_COMP_M4_reflex_sight_sm.png</t>
  </si>
  <si>
    <t>https://escapefromtarkov.fandom.com/wiki/Aimpoint_CompM4_reflex_sight</t>
  </si>
  <si>
    <t>https://cdn.tarkov-market.app/images/items/Aimpoint_COMP_M4_reflex_sight_lg.png</t>
  </si>
  <si>
    <t>12824</t>
  </si>
  <si>
    <t>https://cdn.tarkov-market.app/images/items/Trijicon_SRS-02_reflex_sight_sm.png</t>
  </si>
  <si>
    <t>https://cdn.tarkov-market.app/images/items/Trijicon_SRS-02_reflex_sight_lg.png</t>
  </si>
  <si>
    <t>https://cdn.tarkov-market.app/images/items/VKBO_army_bag_sm.png</t>
  </si>
  <si>
    <t>https://cdn.tarkov-market.app/images/items/VKBO_army_bag_lg.png</t>
  </si>
  <si>
    <t>1143</t>
  </si>
  <si>
    <t>https://cdn.tarkov-market.app/images/items/Tactical_sling_bag_sm.png</t>
  </si>
  <si>
    <t>https://cdn.tarkov-market.app/images/items/Tactical_sling_bag_lg.png</t>
  </si>
  <si>
    <t>2796</t>
  </si>
  <si>
    <t>https://cdn.tarkov-market.app/images/items/Tactical_fleece_hat_sm.png</t>
  </si>
  <si>
    <t>https://escapefromtarkov.fandom.com/wiki/Tactical_fleece_beanie</t>
  </si>
  <si>
    <t>https://cdn.tarkov-market.app/images/items/Tactical_fleece_hat_lg.png</t>
  </si>
  <si>
    <t>9959</t>
  </si>
  <si>
    <t>https://cdn.tarkov-market.app/images/items/Zenit-Belomo_PSO_1_4x24_scope_sm.png</t>
  </si>
  <si>
    <t>https://escapefromtarkov.fandom.com/wiki/BelOMO_PSO-1_4x24_scope</t>
  </si>
  <si>
    <t>https://cdn.tarkov-market.app/images/items/Zenit-Belomo_PSO_1_4x24_scope_lg.png</t>
  </si>
  <si>
    <t>3445</t>
  </si>
  <si>
    <t>https://cdn.tarkov-market.app/images/items/Ski_hat_with_holes_for_eyes_sm.png</t>
  </si>
  <si>
    <t>https://cdn.tarkov-market.app/images/items/Ski_hat_with_holes_for_eyes_lg.png</t>
  </si>
  <si>
    <t>310</t>
  </si>
  <si>
    <t>https://cdn.tarkov-market.app/images/items/Santa's_hat_sm.png</t>
  </si>
  <si>
    <t>https://escapefromtarkov.fandom.com/wiki/Santa_hat</t>
  </si>
  <si>
    <t>https://cdn.tarkov-market.app/images/items/Santa's_hat_lg.png</t>
  </si>
  <si>
    <t>10044</t>
  </si>
  <si>
    <t>https://cdn.tarkov-market.app/images/items/PSH-97_%22Djeta%22_helmet_sm.png</t>
  </si>
  <si>
    <t>https://escapefromtarkov.fandom.com/wiki/PSh-97_%22DJETA%22_riot_helmet</t>
  </si>
  <si>
    <t>https://cdn.tarkov-market.app/images/items/PSH-97_%22Djeta%22_helmet_lg.png</t>
  </si>
  <si>
    <t>2827</t>
  </si>
  <si>
    <t>https://cdn.tarkov-market.app/images/items/Pompon_hat_sm.png</t>
  </si>
  <si>
    <t>https://cdn.tarkov-market.app/images/items/Pompon_hat_lg.png</t>
  </si>
  <si>
    <t>https://cdn.tarkov-market.app/images/items/Miltec_panama_hat_sm.png</t>
  </si>
  <si>
    <t>https://cdn.tarkov-market.app/images/items/Miltec_panama_hat_lg.png</t>
  </si>
  <si>
    <t>14884</t>
  </si>
  <si>
    <t>https://cdn.tarkov-market.app/images/items/Kotton_beanie_sm.png</t>
  </si>
  <si>
    <t>https://cdn.tarkov-market.app/images/items/Kotton_beanie_lg.png</t>
  </si>
  <si>
    <t>12098</t>
  </si>
  <si>
    <t>https://cdn.tarkov-market.app/images/items/Kinda_cowboy_hat_sm.png</t>
  </si>
  <si>
    <t>https://cdn.tarkov-market.app/images/items/Kinda_cowboy_hat_lg.png</t>
  </si>
  <si>
    <t>896</t>
  </si>
  <si>
    <t>https://cdn.tarkov-market.app/images/items/EmerCom_cap_sm.png</t>
  </si>
  <si>
    <t>https://cdn.tarkov-market.app/images/items/EmerCom_cap_lg.png</t>
  </si>
  <si>
    <t>https://cdn.tarkov-market.app/images/items/Ded_Moroz_hat_sm.png</t>
  </si>
  <si>
    <t>https://cdn.tarkov-market.app/images/items/Ded_Moroz_hat_lg.png</t>
  </si>
  <si>
    <t>663</t>
  </si>
  <si>
    <t>https://cdn.tarkov-market.app/images/items/Beanie_sm.png</t>
  </si>
  <si>
    <t>https://cdn.tarkov-market.app/images/items/Beanie_lg.png</t>
  </si>
  <si>
    <t>6324</t>
  </si>
  <si>
    <t>https://cdn.tarkov-market.app/images/items/%22Door_Kicker%22_Boonie_hat_sm.png</t>
  </si>
  <si>
    <t>https://escapefromtarkov.fandom.com/wiki/Door_Kicker_boonie_hat</t>
  </si>
  <si>
    <t>https://cdn.tarkov-market.app/images/items/%22Door_Kicker%22_Boonie_hat_lg.png</t>
  </si>
  <si>
    <t>9920</t>
  </si>
  <si>
    <t>https://cdn.tarkov-market.app/images/items/Slender_mask_sm.png</t>
  </si>
  <si>
    <t>https://cdn.tarkov-market.app/images/items/Slender_mask_lg.png</t>
  </si>
  <si>
    <t>2505</t>
  </si>
  <si>
    <t>https://cdn.tarkov-market.app/images/items/Shemagh_(var._2)_sm.png</t>
  </si>
  <si>
    <t>https://cdn.tarkov-market.app/images/items/Shemagh_(var._2)_lg.png</t>
  </si>
  <si>
    <t>1991</t>
  </si>
  <si>
    <t>https://cdn.tarkov-market.app/images/items/Momex_balaclava_sm.png</t>
  </si>
  <si>
    <t>https://cdn.tarkov-market.app/images/items/Momex_balaclava_lg.png</t>
  </si>
  <si>
    <t>839</t>
  </si>
  <si>
    <t>https://cdn.tarkov-market.app/images/items/Army_cap_sm.png</t>
  </si>
  <si>
    <t>https://cdn.tarkov-market.app/images/items/Army_cap_lg.png</t>
  </si>
  <si>
    <t>9300</t>
  </si>
  <si>
    <t>https://cdn.tarkov-market.app/images/items/Misha_Mayorov's_mask_sm.png</t>
  </si>
  <si>
    <t>https://cdn.tarkov-market.app/images/items/Misha_Mayorov's_mask_lg.png</t>
  </si>
  <si>
    <t>https://cdn.tarkov-market.app/images/items/Jason_mask_sm.png</t>
  </si>
  <si>
    <t>https://cdn.tarkov-market.app/images/items/Jason_mask_lg.png</t>
  </si>
  <si>
    <t>3959</t>
  </si>
  <si>
    <t>https://cdn.tarkov-market.app/images/items/GP-5_gasmask_sm.png</t>
  </si>
  <si>
    <t>https://cdn.tarkov-market.app/images/items/GP-5_gasmask_lg.png</t>
  </si>
  <si>
    <t>4209</t>
  </si>
  <si>
    <t>https://cdn.tarkov-market.app/images/items/Ghost_balaclava_sm.png</t>
  </si>
  <si>
    <t>https://cdn.tarkov-market.app/images/items/Ghost_balaclava_lg.png</t>
  </si>
  <si>
    <t>4650</t>
  </si>
  <si>
    <t>https://cdn.tarkov-market.app/images/items/Fake_white_beard_sm.png</t>
  </si>
  <si>
    <t>https://cdn.tarkov-market.app/images/items/Fake_white_beard_lg.png</t>
  </si>
  <si>
    <t>2141</t>
  </si>
  <si>
    <t>https://cdn.tarkov-market.app/images/items/Cold_Fear_Infrared_balaclava_sm.png</t>
  </si>
  <si>
    <t>https://escapefromtarkov.fandom.com/wiki/Cold_Fear_infrared_balaclava</t>
  </si>
  <si>
    <t>https://cdn.tarkov-market.app/images/items/Cold_Fear_Infrared_balaclava_lg.png</t>
  </si>
  <si>
    <t>1605</t>
  </si>
  <si>
    <t>https://cdn.tarkov-market.app/images/items/Balaclava_sm.png</t>
  </si>
  <si>
    <t>https://cdn.tarkov-market.app/images/items/Balaclava_lg.png</t>
  </si>
  <si>
    <t>56544</t>
  </si>
  <si>
    <t>https://cdn.tarkov-market.app/images/items/Wartech_TV-110_plate_carrier_sm.png</t>
  </si>
  <si>
    <t>https://cdn.tarkov-market.app/images/items/Wartech_TV-110_plate_carrier_lg.png</t>
  </si>
  <si>
    <t>53072</t>
  </si>
  <si>
    <t>https://cdn.tarkov-market.app/images/items/Crye_Precision_AVS_platecarrier_sm.png</t>
  </si>
  <si>
    <t>https://cdn.tarkov-market.app/images/items/Crye_Precision_AVS_platecarrier_lg.png</t>
  </si>
  <si>
    <t>42587</t>
  </si>
  <si>
    <t>https://cdn.tarkov-market.app/images/items/ANA_Tactical_M2_armored_rig_sm.png</t>
  </si>
  <si>
    <t>https://cdn.tarkov-market.app/images/items/ANA_Tactical_M2_armored_rig_lg.png</t>
  </si>
  <si>
    <t>50387</t>
  </si>
  <si>
    <t>https://cdn.tarkov-market.app/images/items/ANA_Tactical_M1_armored_rig_sm.png</t>
  </si>
  <si>
    <t>https://cdn.tarkov-market.app/images/items/ANA_Tactical_M1_armored_rig_lg.png</t>
  </si>
  <si>
    <t>36766</t>
  </si>
  <si>
    <t>https://cdn.tarkov-market.app/images/items/6B5-15_Zh_-86_%22Uley%22_armored_rig_sm.png</t>
  </si>
  <si>
    <t>https://cdn.tarkov-market.app/images/items/6B5-15_Zh_-86_%22Uley%22_armored_rig_lg.png</t>
  </si>
  <si>
    <t>56420</t>
  </si>
  <si>
    <t>https://cdn.tarkov-market.app/images/items/5.11_Tactec_plate_carrier_sm.png</t>
  </si>
  <si>
    <t>https://cdn.tarkov-market.app/images/items/5.11_Tactec_plate_carrier_lg.png</t>
  </si>
  <si>
    <t>26958</t>
  </si>
  <si>
    <t>https://cdn.tarkov-market.app/images/items/Wartech_MK3_chest_rig_(TV-104)_sm.png</t>
  </si>
  <si>
    <t>https://cdn.tarkov-market.app/images/items/Wartech_MK3_chest_rig_(TV-104)_lg.png</t>
  </si>
  <si>
    <t>24833</t>
  </si>
  <si>
    <t>https://cdn.tarkov-market.app/images/items/EOtech_Vudu_1-6_riflescope_sm.png</t>
  </si>
  <si>
    <t>https://cdn.tarkov-market.app/images/items/EOtech_Vudu_1-6_riflescope_lg.png</t>
  </si>
  <si>
    <t>30504</t>
  </si>
  <si>
    <t>https://cdn.tarkov-market.app/images/items/Velocity_Systems_Multi-Purpose_Patrol_Vest_sm.png</t>
  </si>
  <si>
    <t>https://escapefromtarkov.fandom.com/wiki/Velocity_Systems_MPPV_Multi-Purpose_Patrol_Vest</t>
  </si>
  <si>
    <t>https://cdn.tarkov-market.app/images/items/Velocity_Systems_Multi-Purpose_Patrol_Vest_lg.png</t>
  </si>
  <si>
    <t>20875</t>
  </si>
  <si>
    <t>https://cdn.tarkov-market.app/images/items/Blackhawk!_Commando_Chest_Harness_sm.png?r=2</t>
  </si>
  <si>
    <t>https://escapefromtarkov.fandom.com/wiki/BlackHawk!_Commando_chest_harness_(Coyote_Tan)</t>
  </si>
  <si>
    <t>https://cdn.tarkov-market.app/images/items/Blackhawk!_Commando_Chest_Harness_lg.png?r=2</t>
  </si>
  <si>
    <t>12440</t>
  </si>
  <si>
    <t>https://cdn.tarkov-market.app/images/items/Trijicon_RMR_sm.png</t>
  </si>
  <si>
    <t>https://cdn.tarkov-market.app/images/items/Trijicon_RMR_lg.png</t>
  </si>
  <si>
    <t>34162</t>
  </si>
  <si>
    <t>https://cdn.tarkov-market.app/images/items/Belt-A_%2B_Belt-B_gear_rig_sm.png</t>
  </si>
  <si>
    <t>https://cdn.tarkov-market.app/images/items/Belt-A_%2B_Belt-B_gear_rig_lg.png</t>
  </si>
  <si>
    <t>2603</t>
  </si>
  <si>
    <t>https://cdn.tarkov-market.app/images/items/Scav_Vest_sm.png</t>
  </si>
  <si>
    <t>https://cdn.tarkov-market.app/images/items/Scav_Vest_lg.png</t>
  </si>
  <si>
    <t>27590</t>
  </si>
  <si>
    <t>https://cdn.tarkov-market.app/images/items/Peltor_Tactical_Sport_headset_sm.png</t>
  </si>
  <si>
    <t>https://cdn.tarkov-market.app/images/items/Peltor_Tactical_Sport_headset_lg.png</t>
  </si>
  <si>
    <t>8656</t>
  </si>
  <si>
    <t>https://cdn.tarkov-market.app/images/items/GSSh-01_active_headset_sm.png</t>
  </si>
  <si>
    <t>https://cdn.tarkov-market.app/images/items/GSSh-01_active_headset_lg.png</t>
  </si>
  <si>
    <t>19660</t>
  </si>
  <si>
    <t>https://cdn.tarkov-market.app/images/items/Peltor_ComTac_2_headset_sm.png</t>
  </si>
  <si>
    <t>https://cdn.tarkov-market.app/images/items/Peltor_ComTac_2_headset_lg.png</t>
  </si>
  <si>
    <t>24275</t>
  </si>
  <si>
    <t>https://cdn.tarkov-market.app/images/items/MSA_Sordin_Supreme_PRO-X_L_active_headphones_sm.png</t>
  </si>
  <si>
    <t>https://cdn.tarkov-market.app/images/items/MSA_Sordin_Supreme_PRO-X_L_active_headphones_lg.png</t>
  </si>
  <si>
    <t>28914</t>
  </si>
  <si>
    <t>https://cdn.tarkov-market.app/images/items/Ops-Core_FAST_RAC_Headset_sm.png</t>
  </si>
  <si>
    <t>https://cdn.tarkov-market.app/images/items/Ops-Core_FAST_RAC_Headset_lg.png</t>
  </si>
  <si>
    <t>33331</t>
  </si>
  <si>
    <t>https://cdn.tarkov-market.app/images/items/ZSh-1-2M_helmet_(black)_sm.png</t>
  </si>
  <si>
    <t>https://cdn.tarkov-market.app/images/items/ZSh-1-2M_helmet_(black)_lg.png</t>
  </si>
  <si>
    <t>18961</t>
  </si>
  <si>
    <t>https://cdn.tarkov-market.app/images/items/6B47_Ratnik-BSh_Helmet_sm.png</t>
  </si>
  <si>
    <t>https://escapefromtarkov.fandom.com/wiki/6B47_%22Ratnik-BSh%22_helmet</t>
  </si>
  <si>
    <t>https://cdn.tarkov-market.app/images/items/6B47_Ratnik-BSh_Helmet_lg.png</t>
  </si>
  <si>
    <t>13074</t>
  </si>
  <si>
    <t>https://cdn.tarkov-market.app/images/items/AS_VAL_9x39_integral_barrel-suppressor_sm.png</t>
  </si>
  <si>
    <t>https://cdn.tarkov-market.app/images/items/AS_VAL_9x39_integral_barrel-suppressor_lg.png</t>
  </si>
  <si>
    <t>24671</t>
  </si>
  <si>
    <t>https://cdn.tarkov-market.app/images/items/Fischer_Development_FD917_suppressor_sm.png</t>
  </si>
  <si>
    <t>https://cdn.tarkov-market.app/images/items/Fischer_Development_FD917_suppressor_lg.png</t>
  </si>
  <si>
    <t>24569</t>
  </si>
  <si>
    <t>https://cdn.tarkov-market.app/images/items/Hexagon_SKS_7.62x39_sound_suppressor_sm.png</t>
  </si>
  <si>
    <t>https://cdn.tarkov-market.app/images/items/Hexagon_SKS_7.62x39_sound_suppressor_lg.png</t>
  </si>
  <si>
    <t>933</t>
  </si>
  <si>
    <t>https://cdn.tarkov-market.app/images/items/Police_cap_sm.png</t>
  </si>
  <si>
    <t>https://cdn.tarkov-market.app/images/items/Police_cap_lg.png</t>
  </si>
  <si>
    <t>28588</t>
  </si>
  <si>
    <t>https://cdn.tarkov-market.app/images/items/ANA_Tactical_Alpha_chest_rig_sm.png</t>
  </si>
  <si>
    <t>https://cdn.tarkov-market.app/images/items/ANA_Tactical_Alpha_chest_rig_lg.png</t>
  </si>
  <si>
    <t>27010</t>
  </si>
  <si>
    <t>https://cdn.tarkov-market.app/images/items/Pilgrim_tourist_backpack_sm.png?r=1</t>
  </si>
  <si>
    <t>https://cdn.tarkov-market.app/images/items/Pilgrim_tourist_backpack_lg.png</t>
  </si>
  <si>
    <t>3108</t>
  </si>
  <si>
    <t>https://cdn.tarkov-market.app/images/items/Ushanka_ear-flap_cap_sm.png</t>
  </si>
  <si>
    <t>https://cdn.tarkov-market.app/images/items/Ushanka_ear-flap_cap_lg.png</t>
  </si>
  <si>
    <t>633</t>
  </si>
  <si>
    <t>https://cdn.tarkov-market.app/images/items/Baseball_cap_sm.png</t>
  </si>
  <si>
    <t>https://cdn.tarkov-market.app/images/items/Baseball_cap_lg.png</t>
  </si>
  <si>
    <t>30047</t>
  </si>
  <si>
    <t>https://cdn.tarkov-market.app/images/items/BNTI_Kirasa-N_armor_sm.png</t>
  </si>
  <si>
    <t>https://escapefromtarkov.fandom.com/wiki/BNTI_%22Kirasa-N%22_body_armor</t>
  </si>
  <si>
    <t>https://cdn.tarkov-market.app/images/items/BNTI_Kirasa-N_armor_lg.png</t>
  </si>
  <si>
    <t>24490</t>
  </si>
  <si>
    <t>https://cdn.tarkov-market.app/images/items/Haley_Strategic_D3CRX_Chest_Harness_sm.png</t>
  </si>
  <si>
    <t>https://cdn.tarkov-market.app/images/items/Haley_Strategic_D3CRX_Chest_Harness_lg.png</t>
  </si>
  <si>
    <t>10540</t>
  </si>
  <si>
    <t>https://cdn.tarkov-market.app/images/items/SSh-68_helmet_(1968_steel_helmet)_sm.png</t>
  </si>
  <si>
    <t>https://cdn.tarkov-market.app/images/items/SSh-68_helmet_(1968_steel_helmet)_lg.png</t>
  </si>
  <si>
    <t>5952</t>
  </si>
  <si>
    <t>https://cdn.tarkov-market.app/images/items/SOE_Micro_Rig_sm.png</t>
  </si>
  <si>
    <t>https://cdn.tarkov-market.app/images/items/SOE_Micro_Rig_lg.png</t>
  </si>
  <si>
    <t>8487</t>
  </si>
  <si>
    <t>https://cdn.tarkov-market.app/images/items/OKP-7_reflex_sight_(Dovetail)_sm.png</t>
  </si>
  <si>
    <t>https://escapefromtarkov.fandom.com/wiki/OKP-7_reflex_sight_(dovetail)</t>
  </si>
  <si>
    <t>https://cdn.tarkov-market.app/images/items/OKP-7_reflex_sight_(Dovetail)_lg.png</t>
  </si>
  <si>
    <t>5394</t>
  </si>
  <si>
    <t>https://cdn.tarkov-market.app/images/items/Soft_tank_crew_helmet_TSH-4M-L_sm.png</t>
  </si>
  <si>
    <t>https://cdn.tarkov-market.app/images/items/Soft_tank_crew_helmet_TSH-4M-L_lg.png</t>
  </si>
  <si>
    <t>25338</t>
  </si>
  <si>
    <t>https://cdn.tarkov-market.app/images/items/KAC_QDSS_NT-4_FDE_5.56x45_silencer_sm.png?r=1</t>
  </si>
  <si>
    <t>https://cdn.tarkov-market.app/images/items/KAC_QDSS_NT-4_FDE_5.56x45_silencer_lg.png?r=1</t>
  </si>
  <si>
    <t>31239</t>
  </si>
  <si>
    <t>https://cdn.tarkov-market.app/images/items/Hensoldt_FF_4-16x56_scope_sm.png</t>
  </si>
  <si>
    <t>https://cdn.tarkov-market.app/images/items/Hensoldt_FF_4-16x56_scope_lg.png</t>
  </si>
  <si>
    <t>16411</t>
  </si>
  <si>
    <t>https://cdn.tarkov-market.app/images/items/Triton_M43-A_Chest_Harness_sm.png</t>
  </si>
  <si>
    <t>https://cdn.tarkov-market.app/images/items/Triton_M43-A_Chest_Harness_lg.png</t>
  </si>
  <si>
    <t>14016</t>
  </si>
  <si>
    <t>https://cdn.tarkov-market.app/images/items/Rotor_43_.366TKM_muzzle_brake_sm.png</t>
  </si>
  <si>
    <t>https://escapefromtarkov.fandom.com/wiki/Rotor_43_.366_TKM_muzzle_brake-compensator</t>
  </si>
  <si>
    <t>https://cdn.tarkov-market.app/images/items/Rotor_43_.366TKM_muzzle_brake_lg.png</t>
  </si>
  <si>
    <t>https://cdn.tarkov-market.app/images/items/Blackhawk!_Commando_Chest_Harness_(black)_sm.png?r=1</t>
  </si>
  <si>
    <t>https://escapefromtarkov.fandom.com/wiki/BlackHawk!_Commando_chest_harness_(Black)</t>
  </si>
  <si>
    <t>https://cdn.tarkov-market.app/images/items/Blackhawk!_Commando_Chest_Harness_(black)_lg.png?r=1</t>
  </si>
  <si>
    <t>6200</t>
  </si>
  <si>
    <t>https://cdn.tarkov-market.app/images/items/Jack-o'-lantern_tactical_pumpkin_helmet_sm.png</t>
  </si>
  <si>
    <t>https://cdn.tarkov-market.app/images/items/Jack-o'-lantern_tactical_pumpkin_helmet_lg.png</t>
  </si>
  <si>
    <t>75113</t>
  </si>
  <si>
    <t>https://cdn.tarkov-market.app/images/items/Crye_Precision_Airframe_Tan_sm.png</t>
  </si>
  <si>
    <t>https://cdn.tarkov-market.app/images/items/Crye_Precision_Airframe_Tan_lg.png</t>
  </si>
  <si>
    <t>14067</t>
  </si>
  <si>
    <t>https://cdn.tarkov-market.app/images/items/Fake_mustache_sm.png</t>
  </si>
  <si>
    <t>https://cdn.tarkov-market.app/images/items/Fake_mustache_lg.png</t>
  </si>
  <si>
    <t>27111</t>
  </si>
  <si>
    <t>https://cdn.tarkov-market.app/images/items/Zenit_DTK-4%D0%9C_muzzle_brake_sm.png</t>
  </si>
  <si>
    <t>https://escapefromtarkov.fandom.com/wiki/Zenit_DTK-4M_7.62x39_muzzle_brake-compensator</t>
  </si>
  <si>
    <t>https://cdn.tarkov-market.app/images/items/Zenit_DTK-4%D0%9C_muzzle_brake_lg.png</t>
  </si>
  <si>
    <t>116744</t>
  </si>
  <si>
    <t>https://cdn.tarkov-market.app/images/items/FORT_Redut-T5_body_armor_sm.png</t>
  </si>
  <si>
    <t>https://escapefromtarkov.fandom.com/wiki/FORT_%22Redut-T5%22_body_armor</t>
  </si>
  <si>
    <t>https://cdn.tarkov-market.app/images/items/FORT_Redut-T5_body_armor_lg.png</t>
  </si>
  <si>
    <t>71929</t>
  </si>
  <si>
    <t>https://cdn.tarkov-market.app/images/items/Ops-Core_Fast_MT_SUPER_HIGH_CUT_Helmet_Tan_sm.png?r=1</t>
  </si>
  <si>
    <t>https://cdn.tarkov-market.app/images/items/Ops-Core_Fast_MT_SUPER_HIGH_CUT_Helmet_Tan_lg.png?r=1</t>
  </si>
  <si>
    <t>24080</t>
  </si>
  <si>
    <t>https://cdn.tarkov-market.app/images/items/Surefire_SOCOM556-MONSTER_5.56x45_silencer_sm.png</t>
  </si>
  <si>
    <t>https://cdn.tarkov-market.app/images/items/Surefire_SOCOM556-MONSTER_5.56x45_silencer_lg.png</t>
  </si>
  <si>
    <t>22256</t>
  </si>
  <si>
    <t>https://cdn.tarkov-market.app/images/items/SilencerCo_Osprey_9_9x19mm_sound_suppressor_sm.png</t>
  </si>
  <si>
    <t>https://escapefromtarkov.fandom.com/wiki/SilencerCo_Osprey_9_9x19_sound_suppressor</t>
  </si>
  <si>
    <t>https://cdn.tarkov-market.app/images/items/SilencerCo_Osprey_9_9x19mm_sound_suppressor_lg.png</t>
  </si>
  <si>
    <t>238680</t>
  </si>
  <si>
    <t>https://cdn.tarkov-market.app/images/items/6B43_Zabralo-Sh_6A_Armor_sm.png</t>
  </si>
  <si>
    <t>https://escapefromtarkov.fandom.com/wiki/6B43_6A_%22Zabralo-Sh%22_body_armor</t>
  </si>
  <si>
    <t>https://cdn.tarkov-market.app/images/items/6B43_Zabralo-Sh_6A_Armor_lg.png</t>
  </si>
  <si>
    <t>3597</t>
  </si>
  <si>
    <t>https://cdn.tarkov-market.app/images/items/Silencer_APB_9x18PM_sm.png</t>
  </si>
  <si>
    <t>https://cdn.tarkov-market.app/images/items/Silencer_APB_9x18PM_lg.png</t>
  </si>
  <si>
    <t>81344</t>
  </si>
  <si>
    <t>https://cdn.tarkov-market.app/images/items/Team_Wendy_EXFIL_Ballistic_Helmet_Black_sm.png?r=3</t>
  </si>
  <si>
    <t>https://cdn.tarkov-market.app/images/items/Team_Wendy_EXFIL_Ballistic_Helmet_Black_lg.png?r=1</t>
  </si>
  <si>
    <t>23102</t>
  </si>
  <si>
    <t>https://cdn.tarkov-market.app/images/items/Bramit_silencer_for_a_Mosin_rifle_sm.png</t>
  </si>
  <si>
    <t>https://escapefromtarkov.fandom.com/wiki/Mosin_Rifle_Bramit_7.62x54R_sound_suppressor</t>
  </si>
  <si>
    <t>https://cdn.tarkov-market.app/images/items/Bramit_silencer_for_a_Mosin_rifle_lg.png</t>
  </si>
  <si>
    <t>12042</t>
  </si>
  <si>
    <t>https://cdn.tarkov-market.app/images/items/MPX-SD_9x19_Integrated_silencer_sm.png</t>
  </si>
  <si>
    <t>https://cdn.tarkov-market.app/images/items/MPX-SD_9x19_Integrated_silencer_lg.png</t>
  </si>
  <si>
    <t>10168</t>
  </si>
  <si>
    <t>https://cdn.tarkov-market.app/images/items/Leupold_DeltaPoint_Reflex_Sight_sm.png</t>
  </si>
  <si>
    <t>https://cdn.tarkov-market.app/images/items/Leupold_DeltaPoint_Reflex_Sight_lg.png</t>
  </si>
  <si>
    <t>5237</t>
  </si>
  <si>
    <t>https://cdn.tarkov-market.app/images/items/Cobra_EKP-8-02_reflex_sight_sm.png</t>
  </si>
  <si>
    <t>https://escapefromtarkov.fandom.com/wiki/Axion_Kobra_EKP-8-02_reflex_sight_(dovetail)</t>
  </si>
  <si>
    <t>https://cdn.tarkov-market.app/images/items/Cobra_EKP-8-02_reflex_sight_lg.png</t>
  </si>
  <si>
    <t>25730</t>
  </si>
  <si>
    <t>https://cdn.tarkov-market.app/images/items/6B5-16_Zh_-86_%22Uley%22_armored_rig_sm.png</t>
  </si>
  <si>
    <t>https://escapefromtarkov.fandom.com/wiki/6B5-16_Zh-86_Uley_armored_rig</t>
  </si>
  <si>
    <t>https://cdn.tarkov-market.app/images/items/6B5-16_Zh_-86_%22Uley%22_armored_rig_lg.png</t>
  </si>
  <si>
    <t>78323</t>
  </si>
  <si>
    <t>https://cdn.tarkov-market.app/images/items/Maska_1Sch_helmet_(Killa)_sm.png?r=2</t>
  </si>
  <si>
    <t>https://escapefromtarkov.fandom.com/wiki/%22Maska-1SCh%22_bulletproof_helmet</t>
  </si>
  <si>
    <t>https://cdn.tarkov-market.app/images/items/Maska_1Sch_helmet_(Killa)_lg.png?r2</t>
  </si>
  <si>
    <t>66340</t>
  </si>
  <si>
    <t>https://cdn.tarkov-market.app/images/items/Ars_Arma_A18_Skanda_plate_carrier_sm.png</t>
  </si>
  <si>
    <t>https://cdn.tarkov-market.app/images/items/Ars_Arma_A18_Skanda_plate_carrier_lg.png</t>
  </si>
  <si>
    <t>11392</t>
  </si>
  <si>
    <t>https://cdn.tarkov-market.app/images/items/Vityaz_9x19_sound_suppressing_device_sm.png</t>
  </si>
  <si>
    <t>https://escapefromtarkov.fandom.com/wiki/PP-19-01_%22Vityaz%22_9x19_sound_suppressor</t>
  </si>
  <si>
    <t>https://cdn.tarkov-market.app/images/items/Vityaz_9x19_sound_suppressing_device_lg.png</t>
  </si>
  <si>
    <t>13282</t>
  </si>
  <si>
    <t>https://cdn.tarkov-market.app/images/items/UMTBS_6sh112_Scout-Sniper_sm.png</t>
  </si>
  <si>
    <t>https://cdn.tarkov-market.app/images/items/UMTBS_6sh112_Scout-Sniper_lg.png</t>
  </si>
  <si>
    <t>14843</t>
  </si>
  <si>
    <t>https://cdn.tarkov-market.app/images/items/Light_armored_Shattered_mask_sm.png</t>
  </si>
  <si>
    <t>https://escapefromtarkov.fandom.com/wiki/%22Shattered%22_lightweight_armored_mask</t>
  </si>
  <si>
    <t>https://cdn.tarkov-market.app/images/items/Light_armored_Shattered_mask_lg.png</t>
  </si>
  <si>
    <t>34205</t>
  </si>
  <si>
    <t>https://cdn.tarkov-market.app/images/items/Highcom_Striker_ACHHC_IIIA_black_helmet_sm.png?r=1</t>
  </si>
  <si>
    <t>https://escapefromtarkov.fandom.com/wiki/HighCom_Striker_ACHHC_IIIA_helmet_(Black)</t>
  </si>
  <si>
    <t>https://cdn.tarkov-market.app/images/items/Highcom_Striker_ACHHC_IIIA_black_helmet_lg.png?r=1</t>
  </si>
  <si>
    <t>1621</t>
  </si>
  <si>
    <t>https://cdn.tarkov-market.app/images/items/Lower_half-mask_sm.png</t>
  </si>
  <si>
    <t>https://cdn.tarkov-market.app/images/items/Lower_half-mask_lg.png</t>
  </si>
  <si>
    <t>32480</t>
  </si>
  <si>
    <t>https://cdn.tarkov-market.app/images/items/Surefire_SOCOM556-MINI_MONSTER_5.56x45_Silencer_sm.png</t>
  </si>
  <si>
    <t>https://cdn.tarkov-market.app/images/items/Surefire_SOCOM556-MINI_MONSTER_5.56x45_Silencer_lg.png</t>
  </si>
  <si>
    <t>14957</t>
  </si>
  <si>
    <t>https://cdn.tarkov-market.app/images/items/MP5SD_9x19_silencer_sm.png</t>
  </si>
  <si>
    <t>https://escapefromtarkov.fandom.com/wiki/HK_MP5SD_9x19_sound_suppressor</t>
  </si>
  <si>
    <t>https://cdn.tarkov-market.app/images/items/MP5SD_9x19_silencer_lg.png</t>
  </si>
  <si>
    <t>48350</t>
  </si>
  <si>
    <t>https://cdn.tarkov-market.app/images/items/Highcom_Striker_ULACH_IIIA_black_helmet_sm.png?r=1</t>
  </si>
  <si>
    <t>https://escapefromtarkov.fandom.com/wiki/HighCom_Striker_ULACH_IIIA_helmet</t>
  </si>
  <si>
    <t>https://cdn.tarkov-market.app/images/items/Highcom_Striker_ULACH_IIIA_black_helmet_lg.png?r=1</t>
  </si>
  <si>
    <t>4480</t>
  </si>
  <si>
    <t>https://cdn.tarkov-market.app/images/items/Belomo_PK-06_reflex_sight_sm.png</t>
  </si>
  <si>
    <t>https://cdn.tarkov-market.app/images/items/Belomo_PK-06_reflex_sight_lg.png</t>
  </si>
  <si>
    <t>49166</t>
  </si>
  <si>
    <t>https://cdn.tarkov-market.app/images/items/Nightforce_ATACR_7-35x56_riflescope_sm.png</t>
  </si>
  <si>
    <t>https://cdn.tarkov-market.app/images/items/Nightforce_ATACR_7-35x56_riflescope_lg.png</t>
  </si>
  <si>
    <t>7690</t>
  </si>
  <si>
    <t>https://cdn.tarkov-market.app/images/items/NSPU-M_night_Scope_sm.png</t>
  </si>
  <si>
    <t>https://cdn.tarkov-market.app/images/items/NSPU-M_night_Scope_lg.png</t>
  </si>
  <si>
    <t>28086</t>
  </si>
  <si>
    <t>https://cdn.tarkov-market.app/images/items/6B3TM-01M_armored_rig_sm.png</t>
  </si>
  <si>
    <t>https://cdn.tarkov-market.app/images/items/6B3TM-01M_armored_rig_lg.png</t>
  </si>
  <si>
    <t>3851</t>
  </si>
  <si>
    <t>https://cdn.tarkov-market.app/images/items/Deadly_skull_mask_sm.png</t>
  </si>
  <si>
    <t>https://escapefromtarkov.fandom.com/wiki/%22Deadly_Skull%22_mask</t>
  </si>
  <si>
    <t>https://cdn.tarkov-market.app/images/items/Deadly_skull_mask_lg.png</t>
  </si>
  <si>
    <t>34720</t>
  </si>
  <si>
    <t>https://cdn.tarkov-market.app/images/items/Thunder_Beast_Ultra_5_Sound_Suppressor_sm.png</t>
  </si>
  <si>
    <t>https://cdn.tarkov-market.app/images/items/Thunder_Beast_Ultra_5_Sound_Suppressor_lg.png</t>
  </si>
  <si>
    <t>12229</t>
  </si>
  <si>
    <t>https://cdn.tarkov-market.app/images/items/Wilcox_Skull_Lock_head_mount_sm.png</t>
  </si>
  <si>
    <t>https://cdn.tarkov-market.app/images/items/Wilcox_Skull_Lock_head_mount_lg.png</t>
  </si>
  <si>
    <t>37882</t>
  </si>
  <si>
    <t>https://cdn.tarkov-market.app/images/items/6B13_assault_armor_(digital_flora_pattern)_sm.png</t>
  </si>
  <si>
    <t>https://cdn.tarkov-market.app/images/items/6B13_assault_armor_(digital_flora_pattern)_lg.png</t>
  </si>
  <si>
    <t>15873</t>
  </si>
  <si>
    <t>https://cdn.tarkov-market.app/images/items/Aimpoint_Micro_T-1_reflex_sight_sm.png</t>
  </si>
  <si>
    <t>https://cdn.tarkov-market.app/images/items/Aimpoint_Micro_T-1_reflex_sight_lg.png</t>
  </si>
  <si>
    <t>27171</t>
  </si>
  <si>
    <t>https://cdn.tarkov-market.app/images/items/Gemtech_ONE_7.62x51_Sound_Suppressor_sm.png</t>
  </si>
  <si>
    <t>https://cdn.tarkov-market.app/images/items/Gemtech_ONE_7.62x51_Sound_Suppressor_lg.png</t>
  </si>
  <si>
    <t>23920</t>
  </si>
  <si>
    <t>https://cdn.tarkov-market.app/images/items/Hexagon_AKM_7.62x39_sound_suppressor_sm.png</t>
  </si>
  <si>
    <t>https://cdn.tarkov-market.app/images/items/Hexagon_AKM_7.62x39_sound_suppressor_lg.png</t>
  </si>
  <si>
    <t>5600</t>
  </si>
  <si>
    <t>https://cdn.tarkov-market.app/images/items/Walther_MRS_reflex_sight_sm.png</t>
  </si>
  <si>
    <t>https://cdn.tarkov-market.app/images/items/Walther_MRS_reflex_sight_lg.png</t>
  </si>
  <si>
    <t>1107</t>
  </si>
  <si>
    <t>https://cdn.tarkov-market.app/images/items/Respirator_sm.png</t>
  </si>
  <si>
    <t>https://cdn.tarkov-market.app/images/items/Respirator_lg.png</t>
  </si>
  <si>
    <t>176700</t>
  </si>
  <si>
    <t>https://cdn.tarkov-market.app/images/items/Zhuk-6a_heavy_armor_sm.png</t>
  </si>
  <si>
    <t>https://escapefromtarkov.fandom.com/wiki/BNTI_%22Zhuk-6a%22_body_armor</t>
  </si>
  <si>
    <t>https://cdn.tarkov-market.app/images/items/Zhuk-6a_heavy_armor_lg.png</t>
  </si>
  <si>
    <t>65100</t>
  </si>
  <si>
    <t>https://cdn.tarkov-market.app/images/items/6SH118_raid_backpack_sm.png</t>
  </si>
  <si>
    <t>https://cdn.tarkov-market.app/images/items/6SH118_raid_backpack_lg.png</t>
  </si>
  <si>
    <t>1135</t>
  </si>
  <si>
    <t>https://cdn.tarkov-market.app/images/items/Transformer_Bag_sm.png</t>
  </si>
  <si>
    <t>https://cdn.tarkov-market.app/images/items/Transformer_Bag_lg.png</t>
  </si>
  <si>
    <t>10766</t>
  </si>
  <si>
    <t>https://cdn.tarkov-market.app/images/items/Valday_1P87_holographic_sight_sm.png</t>
  </si>
  <si>
    <t>https://cdn.tarkov-market.app/images/items/Valday_1P87_holographic_sight_lg.png</t>
  </si>
  <si>
    <t>70574</t>
  </si>
  <si>
    <t>https://cdn.tarkov-market.app/images/items/BNTI_Gzhel-K_armor_sm.png</t>
  </si>
  <si>
    <t>https://escapefromtarkov.fandom.com/wiki/BNTI_%22Gzhel-K%22_body_armor</t>
  </si>
  <si>
    <t>https://cdn.tarkov-market.app/images/items/BNTI_Gzhel-K_armor_lg.png</t>
  </si>
  <si>
    <t>61132</t>
  </si>
  <si>
    <t>https://cdn.tarkov-market.app/images/items/BNTI_LSHZ-2DTM_Helmet_sm.png</t>
  </si>
  <si>
    <t>https://cdn.tarkov-market.app/images/items/BNTI_LSHZ-2DTM_Helmet_lg.png</t>
  </si>
  <si>
    <t>4545</t>
  </si>
  <si>
    <t>https://cdn.tarkov-market.app/images/items/Kolpak-1S_riot_helmet_sm.png</t>
  </si>
  <si>
    <t>https://cdn.tarkov-market.app/images/items/Kolpak-1S_riot_helmet_lg.png</t>
  </si>
  <si>
    <t>36015</t>
  </si>
  <si>
    <t>https://cdn.tarkov-market.app/images/items/ZSh-1-2M_helmet_sm.png</t>
  </si>
  <si>
    <t>https://cdn.tarkov-market.app/images/items/ZSh-1-2M_helmet_lg.png</t>
  </si>
  <si>
    <t>102245</t>
  </si>
  <si>
    <t>https://cdn.tarkov-market.app/images/items/DEVTAC_Ronin_ballistic_helmet_sm.png</t>
  </si>
  <si>
    <t>https://cdn.tarkov-market.app/images/items/DEVTAC_Ronin_ballistic_helmet_lg.png</t>
  </si>
  <si>
    <t>73640</t>
  </si>
  <si>
    <t>https://cdn.tarkov-market.app/images/items/IOTV_Gen4_armor_(high_mobility_kit)_sm.png</t>
  </si>
  <si>
    <t>https://cdn.tarkov-market.app/images/items/IOTV_Gen4_armor_(high_mobility_kit)_lg.png</t>
  </si>
  <si>
    <t>33170</t>
  </si>
  <si>
    <t>https://cdn.tarkov-market.app/images/items/Oakley_Mechanism_heavy_duty_backpack_(black)_sm.png</t>
  </si>
  <si>
    <t>https://cdn.tarkov-market.app/images/items/Oakley_Mechanism_heavy_duty_backpack_(black)_lg.png</t>
  </si>
  <si>
    <t>81085</t>
  </si>
  <si>
    <t>https://cdn.tarkov-market.app/images/items/FLIR_RS-32_2.25-9x_35mm_60Hz_thermal_riflescope_sm.png</t>
  </si>
  <si>
    <t>https://cdn.tarkov-market.app/images/items/FLIR_RS-32_2.25-9x_35mm_60Hz_thermal_riflescope_lg.png</t>
  </si>
  <si>
    <t>10487</t>
  </si>
  <si>
    <t>https://cdn.tarkov-market.app/images/items/Wartech_gear_rig_(TV-109%2C_TV-106)_sm.png</t>
  </si>
  <si>
    <t>https://cdn.tarkov-market.app/images/items/Wartech_gear_rig_(TV-109%2C_TV-106)_lg.png</t>
  </si>
  <si>
    <t>https://cdn.tarkov-market.app/images/items/Team_Wendy_EXFIL_Ballistic_Helmet_Coyote_sm.png?r=1</t>
  </si>
  <si>
    <t>https://cdn.tarkov-market.app/images/items/Team_Wendy_EXFIL_Ballistic_Helmet_Coyote_lg.png?r=1</t>
  </si>
  <si>
    <t>46811</t>
  </si>
  <si>
    <t>https://cdn.tarkov-market.app/images/items/SSSh-95_Sfera-S_(Sphere-S)_sm.png</t>
  </si>
  <si>
    <t>https://escapefromtarkov.fandom.com/wiki/SSSh-94_%22SFERA-S%22_helmet</t>
  </si>
  <si>
    <t>https://cdn.tarkov-market.app/images/items/SSSh-95_Sfera-S_(Sphere-S)_lg.png</t>
  </si>
  <si>
    <t>11156</t>
  </si>
  <si>
    <t>https://cdn.tarkov-market.app/images/items/Scav_Backpack_sm.png</t>
  </si>
  <si>
    <t>https://cdn.tarkov-market.app/images/items/Scav_Backpack_lg.png</t>
  </si>
  <si>
    <t>30442</t>
  </si>
  <si>
    <t>https://cdn.tarkov-market.app/images/items/MSA_ACH_TC-2002_MICH_Series_Helmet_sm.png</t>
  </si>
  <si>
    <t>https://cdn.tarkov-market.app/images/items/MSA_ACH_TC-2002_MICH_Series_Helmet_lg.png</t>
  </si>
  <si>
    <t>99403</t>
  </si>
  <si>
    <t>https://cdn.tarkov-market.app/images/items/Altyn_helmet_sm.png</t>
  </si>
  <si>
    <t>https://escapefromtarkov.fandom.com/wiki/%22Altyn%22_bulletproof_helmet</t>
  </si>
  <si>
    <t>https://cdn.tarkov-market.app/images/items/Altyn_helmet_lg.png</t>
  </si>
  <si>
    <t>11079</t>
  </si>
  <si>
    <t>https://cdn.tarkov-market.app/images/items/Zenit-Belomo_PSO_1M2-1_4x24_scope_sm.png</t>
  </si>
  <si>
    <t>https://escapefromtarkov.fandom.com/wiki/BelOMO_PSO-1M2-1_4x24_scope</t>
  </si>
  <si>
    <t>https://cdn.tarkov-market.app/images/items/Zenit-Belomo_PSO_1M2-1_4x24_scope_lg.png</t>
  </si>
  <si>
    <t>3251</t>
  </si>
  <si>
    <t>https://cdn.tarkov-market.app/images/items/Neoprene_mask_sm.png</t>
  </si>
  <si>
    <t>https://cdn.tarkov-market.app/images/items/Neoprene_mask_lg.png</t>
  </si>
  <si>
    <t>14112</t>
  </si>
  <si>
    <t>https://cdn.tarkov-market.app/images/items/KMZ_1P69_3-10x_riflescope_sm.png</t>
  </si>
  <si>
    <t>https://cdn.tarkov-market.app/images/items/KMZ_1P69_3-10x_riflescope_lg.png</t>
  </si>
  <si>
    <t>11931</t>
  </si>
  <si>
    <t>https://cdn.tarkov-market.app/images/items/Sig_Sauer_Romeo_4_reflex_sight_sm.png</t>
  </si>
  <si>
    <t>https://cdn.tarkov-market.app/images/items/Sig_Sauer_Romeo_4_reflex_sight_lg.png</t>
  </si>
  <si>
    <t>38976</t>
  </si>
  <si>
    <t>https://cdn.tarkov-market.app/images/items/Silencerco_Hybrid_46_multi-caliber_silencer_sm.png</t>
  </si>
  <si>
    <t>https://cdn.tarkov-market.app/images/items/Silencerco_Hybrid_46_multi-caliber_silencer_lg.png</t>
  </si>
  <si>
    <t>14160</t>
  </si>
  <si>
    <t>https://cdn.tarkov-market.app/images/items/PACA_Soft_Armor_sm.png</t>
  </si>
  <si>
    <t>https://cdn.tarkov-market.app/images/items/PACA_Soft_Armor_lg.png</t>
  </si>
  <si>
    <t>12901</t>
  </si>
  <si>
    <t>https://cdn.tarkov-market.app/images/items/Hexagon_12K_sound_suppressor_sm.png</t>
  </si>
  <si>
    <t>https://cdn.tarkov-market.app/images/items/Hexagon_12K_sound_suppressor_lg.png</t>
  </si>
  <si>
    <t>6979</t>
  </si>
  <si>
    <t>https://cdn.tarkov-market.app/images/items/Flyye_MBSS_Backpack_sm.png</t>
  </si>
  <si>
    <t>https://cdn.tarkov-market.app/images/items/Flyye_MBSS_Backpack_lg.png</t>
  </si>
  <si>
    <t>https://cdn.tarkov-market.app/images/items/Camelbak_Tri-Zip_Backpack_sm.png</t>
  </si>
  <si>
    <t>https://cdn.tarkov-market.app/images/items/Camelbak_Tri-Zip_Backpack_lg.png</t>
  </si>
  <si>
    <t>14144</t>
  </si>
  <si>
    <t>https://cdn.tarkov-market.app/images/items/Module-3M_bodyarmor_sm.png</t>
  </si>
  <si>
    <t>https://cdn.tarkov-market.app/images/items/Module-3M_bodyarmor_lg.png</t>
  </si>
  <si>
    <t>20680</t>
  </si>
  <si>
    <t>https://cdn.tarkov-market.app/images/items/MF-UNTAR_armor_vest_sm.png</t>
  </si>
  <si>
    <t>https://cdn.tarkov-market.app/images/items/MF-UNTAR_armor_vest_lg.png</t>
  </si>
  <si>
    <t>34272</t>
  </si>
  <si>
    <t>https://cdn.tarkov-market.app/images/items/Eotech_HHS-1_sight_Tan_sm.png?r=1</t>
  </si>
  <si>
    <t>https://cdn.tarkov-market.app/images/items/Eotech_HHS-1_sight_Tan_lg.png?r=1</t>
  </si>
  <si>
    <t>25234</t>
  </si>
  <si>
    <t>https://cdn.tarkov-market.app/images/items/BlackRock_chest_rig_sm.png</t>
  </si>
  <si>
    <t>https://cdn.tarkov-market.app/images/items/BlackRock_chest_rig_lg.png</t>
  </si>
  <si>
    <t>23975</t>
  </si>
  <si>
    <t>https://cdn.tarkov-market.app/images/items/Zhuk-3_Press_armor_sm.png</t>
  </si>
  <si>
    <t>https://escapefromtarkov.fandom.com/wiki/BNTI_%22Zhuk-3%22_body_armor_(Press)</t>
  </si>
  <si>
    <t>https://cdn.tarkov-market.app/images/items/Zhuk-3_Press_armor_lg.png</t>
  </si>
  <si>
    <t>54560</t>
  </si>
  <si>
    <t>https://cdn.tarkov-market.app/images/items/Mystery_Ranch_Blackjack_50_backpack_(multicam)_sm.png</t>
  </si>
  <si>
    <t>https://cdn.tarkov-market.app/images/items/Mystery_Ranch_Blackjack_50_backpack_(multicam)_lg.png</t>
  </si>
  <si>
    <t>24986</t>
  </si>
  <si>
    <t>https://cdn.tarkov-market.app/images/items/6B23-1_armor_(digital_flora_pattern)_sm.png</t>
  </si>
  <si>
    <t>https://cdn.tarkov-market.app/images/items/6B23-1_armor_(digital_flora_pattern)_lg.png</t>
  </si>
  <si>
    <t>55180</t>
  </si>
  <si>
    <t>https://cdn.tarkov-market.app/images/items/Highcom_Trooper_TFO_armor_(multicam)_sm.png</t>
  </si>
  <si>
    <t>https://escapefromtarkov.fandom.com/wiki/HighCom_Trooper_TFO_body_armor_(Multicam)</t>
  </si>
  <si>
    <t>https://cdn.tarkov-market.app/images/items/Highcom_Trooper_TFO_armor_(multicam)_lg.png</t>
  </si>
  <si>
    <t>https://cdn.tarkov-market.app/images/items/6B13_assault_armor_(flora_pattern)_sm.png</t>
  </si>
  <si>
    <t>https://cdn.tarkov-market.app/images/items/6B13_assault_armor_(flora_pattern)_lg.png</t>
  </si>
  <si>
    <t>42470</t>
  </si>
  <si>
    <t>https://cdn.tarkov-market.app/images/items/6B23-2_armor_(mountain_flora_pattern)_sm.png</t>
  </si>
  <si>
    <t>https://escapefromtarkov.fandom.com/wiki/6B23-2_body_armor_(Mountain_Flora)</t>
  </si>
  <si>
    <t>https://cdn.tarkov-market.app/images/items/6B23-2_armor_(mountain_flora_pattern)_lg.png</t>
  </si>
  <si>
    <t>63782</t>
  </si>
  <si>
    <t>https://cdn.tarkov-market.app/images/items/FORT_Redut-M_body_armor_sm.png</t>
  </si>
  <si>
    <t>https://cdn.tarkov-market.app/images/items/FORT_Redut-M_body_armor_lg.png</t>
  </si>
  <si>
    <t>155682</t>
  </si>
  <si>
    <t>https://cdn.tarkov-market.app/images/items/6B13_M_assault_armor_(tan)_sm.png</t>
  </si>
  <si>
    <t>https://escapefromtarkov.fandom.com/wiki/6B13_M_modified_assault_armor_(Tan)</t>
  </si>
  <si>
    <t>https://cdn.tarkov-market.app/images/items/6B13_M_assault_armor_(tan)_lg.png</t>
  </si>
  <si>
    <t>84941</t>
  </si>
  <si>
    <t>https://cdn.tarkov-market.app/images/items/IOTV_Gen4_armor_(assault_kit)_sm.png</t>
  </si>
  <si>
    <t>https://cdn.tarkov-market.app/images/items/IOTV_Gen4_armor_(assault_kit)_lg.png</t>
  </si>
  <si>
    <t>43710</t>
  </si>
  <si>
    <t>https://cdn.tarkov-market.app/images/items/SSO_%22Attack_2%22_raid_backpack_sm.png</t>
  </si>
  <si>
    <t>https://escapefromtarkov.fandom.com/wiki/SSO_Attack_2_raid_backpack</t>
  </si>
  <si>
    <t>https://cdn.tarkov-market.app/images/items/SSO_%22Attack_2%22_raid_backpack_lg.png</t>
  </si>
  <si>
    <t>123254</t>
  </si>
  <si>
    <t>https://cdn.tarkov-market.app/images/items/IOTV_Gen4_armor_(full_protection)_sm.png</t>
  </si>
  <si>
    <t>https://cdn.tarkov-market.app/images/items/IOTV_Gen4_armor_(full_protection)_lg.png</t>
  </si>
  <si>
    <t>38130</t>
  </si>
  <si>
    <t>https://cdn.tarkov-market.app/images/items/3V_G_Paratus_3-Day_Operator's_Tactical_Backpack_sm.png</t>
  </si>
  <si>
    <t>https://escapefromtarkov.fandom.com/wiki/3V_Gear_Paratus_3-Day_Operator%27s_Tactical_backpack</t>
  </si>
  <si>
    <t>https://cdn.tarkov-market.app/images/items/3V_G_Paratus_3-Day_Operator's_Tactical_Backpack_lg.png</t>
  </si>
  <si>
    <t>28945</t>
  </si>
  <si>
    <t>https://cdn.tarkov-market.app/images/items/Ana_tactical_Beta_2_battle_backpack_sm.png</t>
  </si>
  <si>
    <t>https://cdn.tarkov-market.app/images/items/Ana_tactical_Beta_2_battle_backpack_lg.png</t>
  </si>
  <si>
    <t>1287</t>
  </si>
  <si>
    <t>https://cdn.tarkov-market.app/images/items/Duffle_bag_sm.png</t>
  </si>
  <si>
    <t>https://cdn.tarkov-market.app/images/items/Duffle_bag_lg.png</t>
  </si>
  <si>
    <t>11904</t>
  </si>
  <si>
    <t>https://cdn.tarkov-market.app/images/items/Wartech_Berkut_VV-102_backpack_sm.png</t>
  </si>
  <si>
    <t>https://cdn.tarkov-market.app/images/items/Wartech_Berkut_VV-102_backpack_lg.png</t>
  </si>
  <si>
    <t>19242</t>
  </si>
  <si>
    <t>https://cdn.tarkov-market.app/images/items/6B47_Helmet_with_cover_(flora_digital)_sm.png</t>
  </si>
  <si>
    <t>https://cdn.tarkov-market.app/images/items/6B47_Helmet_with_cover_(flora_digital)_lg.png</t>
  </si>
  <si>
    <t>11842</t>
  </si>
  <si>
    <t>https://cdn.tarkov-market.app/images/items/Armasight_NVG_mask_sm.png</t>
  </si>
  <si>
    <t>https://cdn.tarkov-market.app/images/items/Armasight_NVG_mask_lg.png</t>
  </si>
  <si>
    <t>13265</t>
  </si>
  <si>
    <t>https://cdn.tarkov-market.app/images/items/UNTAR_helmet_sm.png</t>
  </si>
  <si>
    <t>https://cdn.tarkov-market.app/images/items/UNTAR_helmet_lg.png</t>
  </si>
  <si>
    <t>32598</t>
  </si>
  <si>
    <t>https://cdn.tarkov-market.app/images/items/Highcom_Striker_ACHHC_IIIA_olive_helmet_sm.png?r=1</t>
  </si>
  <si>
    <t>https://escapefromtarkov.fandom.com/wiki/HighCom_Striker_ACHHC_IIIA_helmet_(Olive)</t>
  </si>
  <si>
    <t>https://cdn.tarkov-market.app/images/items/Highcom_Striker_ACHHC_IIIA_olive_helmet_lg.png?r=1</t>
  </si>
  <si>
    <t>19297</t>
  </si>
  <si>
    <t>https://cdn.tarkov-market.app/images/items/Kiver-M_Helmet_sm.png</t>
  </si>
  <si>
    <t>https://cdn.tarkov-market.app/images/items/Kiver-M_Helmet_lg.png</t>
  </si>
  <si>
    <t>29366</t>
  </si>
  <si>
    <t>https://cdn.tarkov-market.app/images/items/LZSh_light_helmet_sm.png</t>
  </si>
  <si>
    <t>https://cdn.tarkov-market.app/images/items/LZSh_light_helmet_lg.png</t>
  </si>
  <si>
    <t>28644</t>
  </si>
  <si>
    <t>https://cdn.tarkov-market.app/images/items/MSA_ACH_TC-2001_MICH_Series_Helmet_sm.png</t>
  </si>
  <si>
    <t>https://cdn.tarkov-market.app/images/items/MSA_ACH_TC-2001_MICH_Series_Helmet_lg.png</t>
  </si>
  <si>
    <t>9245</t>
  </si>
  <si>
    <t>https://cdn.tarkov-market.app/images/items/Burris_FastFire_3_Reflex_Sight_sm.png</t>
  </si>
  <si>
    <t>https://cdn.tarkov-market.app/images/items/Burris_FastFire_3_Reflex_Sight_lg.png</t>
  </si>
  <si>
    <t>7626</t>
  </si>
  <si>
    <t>https://cdn.tarkov-market.app/images/items/SHPM_Firefighter's_helmet_sm.png</t>
  </si>
  <si>
    <t>https://cdn.tarkov-market.app/images/items/SHPM_Firefighter's_helmet_lg.png</t>
  </si>
  <si>
    <t>164193</t>
  </si>
  <si>
    <t>https://cdn.tarkov-market.app/images/items/Vulkan-5_(LShZ-5)_heavy_helmet_sm.png</t>
  </si>
  <si>
    <t>https://escapefromtarkov.fandom.com/wiki/%22Vulkan-5%22_(LShZ-5)_bulletproof_helmet</t>
  </si>
  <si>
    <t>https://cdn.tarkov-market.app/images/items/Vulkan-5_(LShZ-5)_heavy_helmet_lg.png</t>
  </si>
  <si>
    <t>https://cdn.tarkov-market.app/images/items/Flat_screwdriver_sm.png</t>
  </si>
  <si>
    <t>https://cdn.tarkov-market.app/images/items/Flat_screwdriver_lg.png</t>
  </si>
  <si>
    <t>2640</t>
  </si>
  <si>
    <t>https://cdn.tarkov-market.app/images/items/Shemagh_sm.png</t>
  </si>
  <si>
    <t>https://cdn.tarkov-market.app/images/items/Shemagh_lg.png</t>
  </si>
  <si>
    <t>18459</t>
  </si>
  <si>
    <t>https://cdn.tarkov-market.app/images/items/ELCAN_SpecterDR_1x_4x_Scope_sm.png?r1</t>
  </si>
  <si>
    <t>https://cdn.tarkov-market.app/images/items/ELCAN_SpecterDR_1x_4x_Scope_lg.png?r=1</t>
  </si>
  <si>
    <t>81205</t>
  </si>
  <si>
    <t>https://cdn.tarkov-market.app/images/items/Ops-Core_Fast_MT_SUPER_HIGH_CUT_Helmet_sm.png?r=1</t>
  </si>
  <si>
    <t>https://cdn.tarkov-market.app/images/items/Ops-Core_Fast_MT_SUPER_HIGH_CUT_Helmet_lg.png?r=1</t>
  </si>
  <si>
    <t>44979</t>
  </si>
  <si>
    <t>https://cdn.tarkov-market.app/images/items/Highcom_Striker_ULACH_IIIA_tan_helmet_sm.png</t>
  </si>
  <si>
    <t>https://cdn.tarkov-market.app/images/items/Highcom_Striker_ULACH_IIIA_tan_helmet_lg.png</t>
  </si>
  <si>
    <t>15491</t>
  </si>
  <si>
    <t>https://cdn.tarkov-market.app/images/items/Trijicon_ACOG_TA01NSN_4x32_scope_sm.png</t>
  </si>
  <si>
    <t>https://cdn.tarkov-market.app/images/items/Trijicon_ACOG_TA01NSN_4x32_scope_lg.png</t>
  </si>
  <si>
    <t>7150</t>
  </si>
  <si>
    <t>https://cdn.tarkov-market.app/images/items/OKP-7_reflex_sight_sm.png</t>
  </si>
  <si>
    <t>https://cdn.tarkov-market.app/images/items/OKP-7_reflex_sight_lg.png</t>
  </si>
  <si>
    <t>17794</t>
  </si>
  <si>
    <t>https://cdn.tarkov-market.app/images/items/6B2_armor_(flora)_sm.png</t>
  </si>
  <si>
    <t>https://escapefromtarkov.fandom.com/wiki/6B2_body_armor_(Flora)</t>
  </si>
  <si>
    <t>https://cdn.tarkov-market.app/images/items/6B2_armor_(flora)_lg.png</t>
  </si>
  <si>
    <t>28672</t>
  </si>
  <si>
    <t>https://cdn.tarkov-market.app/images/items/Eotech_HHS-1_sight_sm.png?r=1</t>
  </si>
  <si>
    <t>https://cdn.tarkov-market.app/images/items/Eotech_HHS-1_sight_lg.png?r=1</t>
  </si>
  <si>
    <t>774896</t>
  </si>
  <si>
    <t>https://cdn.tarkov-market.app/images/items/Items_case_sm.png</t>
  </si>
  <si>
    <t>https://cdn.tarkov-market.app/images/items/Items_case_lg.png</t>
  </si>
  <si>
    <t>https://cdn.tarkov-market.app/images/items/Maska_1Sch_helmet_sm.png?=1</t>
  </si>
  <si>
    <t>https://cdn.tarkov-market.app/images/items/Maska_1Sch_helmet_lg.png?r=1</t>
  </si>
  <si>
    <t>5242</t>
  </si>
  <si>
    <t>https://cdn.tarkov-market.app/images/items/Immobilizing_splint_sm.png</t>
  </si>
  <si>
    <t>https://cdn.tarkov-market.app/images/items/Immobilizing_splint_lg.png</t>
  </si>
  <si>
    <t>19971</t>
  </si>
  <si>
    <t>https://cdn.tarkov-market.app/images/items/ak-101_5.56x45_assault_rifle_sm.png</t>
  </si>
  <si>
    <t>https://escapefromtarkov.fandom.com/wiki/Kalashnikov_AK-101_5.56x45_assault_rifle</t>
  </si>
  <si>
    <t>https://cdn.tarkov-market.app/images/items/ak-101_5.56x45_assault_rifle_lg.png</t>
  </si>
  <si>
    <t>28923</t>
  </si>
  <si>
    <t>https://cdn.tarkov-market.app/images/items/ak-102_5.56x45_assault_rifle_sm.png</t>
  </si>
  <si>
    <t>https://escapefromtarkov.fandom.com/wiki/Kalashnikov_AK-102_5.56x45_assault_rifle</t>
  </si>
  <si>
    <t>https://cdn.tarkov-market.app/images/items/ak-102_5.56x45_assault_rifle_lg.png</t>
  </si>
  <si>
    <t>19214</t>
  </si>
  <si>
    <t>https://cdn.tarkov-market.app/images/items/ak-103_7.62x39_assault_rifle_sm.png</t>
  </si>
  <si>
    <t>https://escapefromtarkov.fandom.com/wiki/Kalashnikov_AK-103_7.62x39_assault_rifle</t>
  </si>
  <si>
    <t>https://cdn.tarkov-market.app/images/items/ak-103_7.62x39_assault_rifle_lg.png</t>
  </si>
  <si>
    <t>22351</t>
  </si>
  <si>
    <t>https://cdn.tarkov-market.app/images/items/ak-104_7.62x39_assault_rifle_sm.png</t>
  </si>
  <si>
    <t>https://escapefromtarkov.fandom.com/wiki/Kalashnikov_AK-104_7.62x39_assault_rifle</t>
  </si>
  <si>
    <t>https://cdn.tarkov-market.app/images/items/ak-104_7.62x39_assault_rifle_lg.png</t>
  </si>
  <si>
    <t>17283</t>
  </si>
  <si>
    <t>https://cdn.tarkov-market.app/images/items/ak-105_5.45x39_assault_rifle_sm.png</t>
  </si>
  <si>
    <t>https://escapefromtarkov.fandom.com/wiki/Kalashnikov_AK-105_5.45x39_assault_rifle</t>
  </si>
  <si>
    <t>https://cdn.tarkov-market.app/images/items/ak-105_5.45x39_assault_rifle_lg.png</t>
  </si>
  <si>
    <t>12180</t>
  </si>
  <si>
    <t>https://cdn.tarkov-market.app/images/items/ak-74_5.45x39_assault_rifle_sm.png</t>
  </si>
  <si>
    <t>https://escapefromtarkov.fandom.com/wiki/Kalashnikov_AK-74_5.45x39_assault_rifle</t>
  </si>
  <si>
    <t>https://cdn.tarkov-market.app/images/items/ak-74_5.45x39_assault_rifle_lg.png</t>
  </si>
  <si>
    <t>14661</t>
  </si>
  <si>
    <t>https://cdn.tarkov-market.app/images/items/ak-74m_5.45x39_assault_rifle_sm.png</t>
  </si>
  <si>
    <t>https://escapefromtarkov.fandom.com/wiki/Kalashnikov_AK-74M_5.45x39_assault_rifle</t>
  </si>
  <si>
    <t>https://cdn.tarkov-market.app/images/items/ak-74m_5.45x39_assault_rifle_lg.png</t>
  </si>
  <si>
    <t>12962</t>
  </si>
  <si>
    <t>https://cdn.tarkov-market.app/images/items/ak-74n_5.45x39_assault_rifle_sm.png</t>
  </si>
  <si>
    <t>https://cdn.tarkov-market.app/images/items/ak-74n_5.45x39_assault_rifle_lg.png</t>
  </si>
  <si>
    <t>16527</t>
  </si>
  <si>
    <t>https://cdn.tarkov-market.app/images/items/akm_7.62x39_assault_rifle_sm.png</t>
  </si>
  <si>
    <t>https://escapefromtarkov.fandom.com/wiki/Kalashnikov_AKM_7.62x39_assault_rifle</t>
  </si>
  <si>
    <t>https://cdn.tarkov-market.app/images/items/akm_7.62x39_assault_rifle_lg.png</t>
  </si>
  <si>
    <t>19042</t>
  </si>
  <si>
    <t>https://cdn.tarkov-market.app/images/items/akmn_7.62x39_assault_rifle_sm.png</t>
  </si>
  <si>
    <t>https://escapefromtarkov.fandom.com/wiki/Kalashnikov_AKMN_7.62x39_assault_rifle</t>
  </si>
  <si>
    <t>https://cdn.tarkov-market.app/images/items/akmn_7.62x39_assault_rifle_lg.png</t>
  </si>
  <si>
    <t>15608</t>
  </si>
  <si>
    <t>https://cdn.tarkov-market.app/images/items/akms_7.62x39_assault_rifle_sm.png</t>
  </si>
  <si>
    <t>https://escapefromtarkov.fandom.com/wiki/Kalashnikov_AKMS_7.62x39_assault_rifle</t>
  </si>
  <si>
    <t>https://cdn.tarkov-market.app/images/items/akms_7.62x39_assault_rifle_lg.png</t>
  </si>
  <si>
    <t>16224</t>
  </si>
  <si>
    <t>https://cdn.tarkov-market.app/images/items/akmsn_7.62x39_assault_rifle_sm.png</t>
  </si>
  <si>
    <t>https://escapefromtarkov.fandom.com/wiki/Kalashnikov_AKMSN_7.62x39_assault_rifle</t>
  </si>
  <si>
    <t>https://cdn.tarkov-market.app/images/items/akmsn_7.62x39_assault_rifle_lg.png</t>
  </si>
  <si>
    <t>13250</t>
  </si>
  <si>
    <t>https://cdn.tarkov-market.app/images/items/aks-74_5.45x39_assault_rifle_sm.png</t>
  </si>
  <si>
    <t>https://escapefromtarkov.fandom.com/wiki/Kalashnikov_AKS-74_5.45x39_assault_rifle</t>
  </si>
  <si>
    <t>https://cdn.tarkov-market.app/images/items/aks-74_5.45x39_assault_rifle_lg.png</t>
  </si>
  <si>
    <t>14274</t>
  </si>
  <si>
    <t>https://cdn.tarkov-market.app/images/items/aks-74n_5.45x39_assault_rifle_sm.png</t>
  </si>
  <si>
    <t>https://escapefromtarkov.fandom.com/wiki/Kalashnikov_AKS-74N_5.45x39_assault_rifle</t>
  </si>
  <si>
    <t>https://cdn.tarkov-market.app/images/items/aks-74n_5.45x39_assault_rifle_lg.png</t>
  </si>
  <si>
    <t>32562</t>
  </si>
  <si>
    <t>https://cdn.tarkov-market.app/images/items/as_val_sm.png</t>
  </si>
  <si>
    <t>https://cdn.tarkov-market.app/images/items/as_val_lg.png</t>
  </si>
  <si>
    <t>52528</t>
  </si>
  <si>
    <t>https://cdn.tarkov-market.app/images/items/ash-12_12.7x55_assault_rifle_sm.png</t>
  </si>
  <si>
    <t>https://cdn.tarkov-market.app/images/items/ash-12_12.7x55_assault_rifle_lg.png</t>
  </si>
  <si>
    <t>10302</t>
  </si>
  <si>
    <t>https://cdn.tarkov-market.app/images/items/colt_m4a1_5.56x45_assault_rifle_not_func_not_func_sm.png</t>
  </si>
  <si>
    <t>https://cdn.tarkov-market.app/images/items/colt_m4a1_5.56x45_assault_rifle_not_func_not_func_lg.png</t>
  </si>
  <si>
    <t>17412</t>
  </si>
  <si>
    <t>https://cdn.tarkov-market.app/images/items/ds_arms_sa-58_7.62x51_not_func_sm.png</t>
  </si>
  <si>
    <t>https://cdn.tarkov-market.app/images/items/ds_arms_sa-58_7.62x51_not_func_lg.png</t>
  </si>
  <si>
    <t>25329</t>
  </si>
  <si>
    <t>https://cdn.tarkov-market.app/images/items/dt_mdr_5.56x45_assault_rifle_not_func_not_func_sm.png</t>
  </si>
  <si>
    <t>https://cdn.tarkov-market.app/images/items/dt_mdr_5.56x45_assault_rifle_not_func_not_func_lg.png</t>
  </si>
  <si>
    <t>12208</t>
  </si>
  <si>
    <t>https://cdn.tarkov-market.app/images/items/hk_416a5_5.56x45_assault_rifle_sm.png</t>
  </si>
  <si>
    <t>https://cdn.tarkov-market.app/images/items/hk_416a5_5.56x45_assault_rifle_lg.png</t>
  </si>
  <si>
    <t>7640</t>
  </si>
  <si>
    <t>https://cdn.tarkov-market.app/images/items/kalashnikov_aks-74u_5.45x39_sm.png</t>
  </si>
  <si>
    <t>https://escapefromtarkov.fandom.com/wiki/Kalashnikov_AKS-74U_5.45x39_assault_rifle</t>
  </si>
  <si>
    <t>https://cdn.tarkov-market.app/images/items/kalashnikov_aks-74u_5.45x39_lg.png</t>
  </si>
  <si>
    <t>12178</t>
  </si>
  <si>
    <t>https://cdn.tarkov-market.app/images/items/kalashnikov_aks-74ub_5.45x39_sm.png</t>
  </si>
  <si>
    <t>https://escapefromtarkov.fandom.com/wiki/Kalashnikov_AKS-74UB_5.45x39_assault_rifle</t>
  </si>
  <si>
    <t>https://cdn.tarkov-market.app/images/items/kalashnikov_aks-74ub_5.45x39_lg.png</t>
  </si>
  <si>
    <t>10833</t>
  </si>
  <si>
    <t>https://cdn.tarkov-market.app/images/items/kalashnikov_aks-74un_5.45x39_sm.png</t>
  </si>
  <si>
    <t>https://escapefromtarkov.fandom.com/wiki/Kalashnikov_AKS-74UN_5.45x39_assault_rifle</t>
  </si>
  <si>
    <t>https://cdn.tarkov-market.app/images/items/kalashnikov_aks-74un_5.45x39_lg.png</t>
  </si>
  <si>
    <t>35409</t>
  </si>
  <si>
    <t>https://cdn.tarkov-market.app/images/items/dt_mdr_7.62x51_assault_rifle_not_func_not_func_sm.png</t>
  </si>
  <si>
    <t>https://cdn.tarkov-market.app/images/items/dt_mdr_7.62x51_assault_rifle_not_func_not_func_lg.png</t>
  </si>
  <si>
    <t>3528</t>
  </si>
  <si>
    <t>https://cdn.tarkov-market.app/images/items/adar_2-15_.223_carbine_not_func_not_func_sm.png</t>
  </si>
  <si>
    <t>https://cdn.tarkov-market.app/images/items/adar_2-15_.223_carbine_not_func_not_func_lg.png</t>
  </si>
  <si>
    <t>13662</t>
  </si>
  <si>
    <t>https://cdn.tarkov-market.app/images/items/lone_star_tx-15_dml_rifle_not_func_not_func_sm.png</t>
  </si>
  <si>
    <t>https://cdn.tarkov-market.app/images/items/lone_star_tx-15_dml_rifle_not_func_not_func_lg.png</t>
  </si>
  <si>
    <t>10825</t>
  </si>
  <si>
    <t>https://cdn.tarkov-market.app/images/items/simonov_semi-automatic_carbine_sks_7.62x39_sm.png</t>
  </si>
  <si>
    <t>https://escapefromtarkov.fandom.com/wiki/Simonov_SKS_7.62x39_carbine</t>
  </si>
  <si>
    <t>https://cdn.tarkov-market.app/images/items/simonov_semi-automatic_carbine_sks_7.62x39_lg.png</t>
  </si>
  <si>
    <t>12216</t>
  </si>
  <si>
    <t>https://cdn.tarkov-market.app/images/items/simonov_semi-automatic_carbine_sks_7.62x39_hunting_rifle_sm.png</t>
  </si>
  <si>
    <t>https://escapefromtarkov.fandom.com/wiki/Simonov_OP-SKS_7.62x39_carbine_(Hunting_Rifle_Version)</t>
  </si>
  <si>
    <t>https://cdn.tarkov-market.app/images/items/simonov_semi-automatic_carbine_sks_7.62x39_hunting_rifle_lg.png</t>
  </si>
  <si>
    <t>12088</t>
  </si>
  <si>
    <t>https://cdn.tarkov-market.app/images/items/vepr_akm___vpo-209_366tkm_carbine_sm.png</t>
  </si>
  <si>
    <t>https://cdn.tarkov-market.app/images/items/vepr_akm___vpo-209_366tkm_carbine_lg.png</t>
  </si>
  <si>
    <t>21828</t>
  </si>
  <si>
    <t>https://cdn.tarkov-market.app/images/items/vepr_hunter_vpo-101_7.62x51_carbine_sm.png</t>
  </si>
  <si>
    <t>https://escapefromtarkov.fandom.com/wiki/Molot_VPO-101_%22Vepr-Hunter%22_7.62x51_carbine</t>
  </si>
  <si>
    <t>https://cdn.tarkov-market.app/images/items/vepr_hunter_vpo-101_7.62x51_carbine_lg.png</t>
  </si>
  <si>
    <t>10628</t>
  </si>
  <si>
    <t>https://cdn.tarkov-market.app/images/items/vepr_km___vpo-136_7.62x39_carbine_sm.png</t>
  </si>
  <si>
    <t>https://escapefromtarkov.fandom.com/wiki/Molot_VPO-136_%22Vepr-KM%22_7.62x39_carbine</t>
  </si>
  <si>
    <t>https://cdn.tarkov-market.app/images/items/vepr_km___vpo-136_7.62x39_carbine_lg.png</t>
  </si>
  <si>
    <t>25784</t>
  </si>
  <si>
    <t>https://cdn.tarkov-market.app/images/items/dvl-10_saboteur_sniper_rifle_sm.png</t>
  </si>
  <si>
    <t>https://escapefromtarkov.fandom.com/wiki/Lobaev_Arms_DVL-10_7.62x51_bolt-action_sniper_rifle</t>
  </si>
  <si>
    <t>https://cdn.tarkov-market.app/images/items/dvl-10_saboteur_sniper_rifle_lg.png</t>
  </si>
  <si>
    <t>6900</t>
  </si>
  <si>
    <t>https://cdn.tarkov-market.app/images/items/mosin_bolt-action_infantry_rifle_sm.png</t>
  </si>
  <si>
    <t>https://escapefromtarkov.fandom.com/wiki/Mosin_7.62x54R_bolt-action_rifle_(Infantry)</t>
  </si>
  <si>
    <t>https://cdn.tarkov-market.app/images/items/mosin_bolt-action_infantry_rifle_lg.png</t>
  </si>
  <si>
    <t>9346</t>
  </si>
  <si>
    <t>https://cdn.tarkov-market.app/images/items/mosin_bolt-action_sniper_rifle_sm.png</t>
  </si>
  <si>
    <t>https://escapefromtarkov.fandom.com/wiki/Mosin_7.62x54R_bolt-action_rifle_(Sniper)</t>
  </si>
  <si>
    <t>https://cdn.tarkov-market.app/images/items/mosin_bolt-action_sniper_rifle_lg.png</t>
  </si>
  <si>
    <t>16184</t>
  </si>
  <si>
    <t>https://cdn.tarkov-market.app/images/items/orsis_t-5000_.308_sniper_rifle_sm.png</t>
  </si>
  <si>
    <t>https://escapefromtarkov.fandom.com/wiki/ORSIS_T-5000M_7.62x51_bolt-action_sniper_rifle</t>
  </si>
  <si>
    <t>https://cdn.tarkov-market.app/images/items/orsis_t-5000_.308_sniper_rifle_lg.png</t>
  </si>
  <si>
    <t>10500</t>
  </si>
  <si>
    <t>https://cdn.tarkov-market.app/images/items/remington_model_700_sniper_rifle_sm.png</t>
  </si>
  <si>
    <t>https://escapefromtarkov.fandom.com/wiki/Remington_Model_700_7.62x51_bolt-action_sniper_rifle</t>
  </si>
  <si>
    <t>https://cdn.tarkov-market.app/images/items/remington_model_700_sniper_rifle_lg.png</t>
  </si>
  <si>
    <t>14993</t>
  </si>
  <si>
    <t>https://cdn.tarkov-market.app/images/items/sv-98_bolt-action_sniper_rifle_sm.png</t>
  </si>
  <si>
    <t>https://cdn.tarkov-market.app/images/items/sv-98_bolt-action_sniper_rifle_lg.png</t>
  </si>
  <si>
    <t>https://cdn.tarkov-market.app/images/items/molot_vpo-215_.366_tkm_rifle_sm.png</t>
  </si>
  <si>
    <t>https://cdn.tarkov-market.app/images/items/molot_vpo-215_.366_tkm_rifle_lg.png</t>
  </si>
  <si>
    <t>12522</t>
  </si>
  <si>
    <t>https://cdn.tarkov-market.app/images/items/rpk-16_5.45x39_light_machine_gun_sm.png</t>
  </si>
  <si>
    <t>https://cdn.tarkov-market.app/images/items/rpk-16_5.45x39_light_machine_gun_lg.png</t>
  </si>
  <si>
    <t>14763</t>
  </si>
  <si>
    <t>https://cdn.tarkov-market.app/images/items/knight's_armament_company_sr-25_7.62x51_sm.png</t>
  </si>
  <si>
    <t>https://cdn.tarkov-market.app/images/items/knight's_armament_company_sr-25_7.62x51_lg.png</t>
  </si>
  <si>
    <t>24963</t>
  </si>
  <si>
    <t>https://cdn.tarkov-market.app/images/items/remington_r11_rsass_7.62x51_sm.png</t>
  </si>
  <si>
    <t>https://cdn.tarkov-market.app/images/items/remington_r11_rsass_7.62x51_lg.png</t>
  </si>
  <si>
    <t>32602</t>
  </si>
  <si>
    <t>https://cdn.tarkov-market.app/images/items/special_sniper_rifle_vss_vintorez_sm.png</t>
  </si>
  <si>
    <t>https://escapefromtarkov.fandom.com/wiki/VSS_Vintorez_9x39_special_sniper_rifle</t>
  </si>
  <si>
    <t>https://cdn.tarkov-market.app/images/items/special_sniper_rifle_vss_vintorez_lg.png</t>
  </si>
  <si>
    <t>18158</t>
  </si>
  <si>
    <t>https://cdn.tarkov-market.app/images/items/springfield_armory_m1a_7.62x51_sm.png</t>
  </si>
  <si>
    <t>https://escapefromtarkov.fandom.com/wiki/Springfield_Armory_M1A_7.62x51_rifle</t>
  </si>
  <si>
    <t>https://cdn.tarkov-market.app/images/items/springfield_armory_m1a_7.62x51_lg.png</t>
  </si>
  <si>
    <t>25680</t>
  </si>
  <si>
    <t>https://cdn.tarkov-market.app/images/items/svds_7.62x54_sniper_rifle_sm.png</t>
  </si>
  <si>
    <t>https://cdn.tarkov-market.app/images/items/svds_7.62x54_sniper_rifle_lg.png</t>
  </si>
  <si>
    <t>16824</t>
  </si>
  <si>
    <t>https://cdn.tarkov-market.app/images/items/6h5_bayonet_sm.png?r=1</t>
  </si>
  <si>
    <t>https://cdn.tarkov-market.app/images/items/6h5_bayonet_lg.png</t>
  </si>
  <si>
    <t>56760</t>
  </si>
  <si>
    <t>https://cdn.tarkov-market.app/images/items/antique_axe_sm.png?r=2</t>
  </si>
  <si>
    <t>https://cdn.tarkov-market.app/images/items/antique_axe_lg.png</t>
  </si>
  <si>
    <t>3067</t>
  </si>
  <si>
    <t>https://cdn.tarkov-market.app/images/items/bars_a-2607-_95x18_sm.png?r=1</t>
  </si>
  <si>
    <t>https://escapefromtarkov.fandom.com/wiki/Bars_A-2607_95x18_knife</t>
  </si>
  <si>
    <t>https://cdn.tarkov-market.app/images/items/bars_a-2607-_95x18_lg.png</t>
  </si>
  <si>
    <t>2155</t>
  </si>
  <si>
    <t>https://cdn.tarkov-market.app/images/items/bars_a-2607-_damascus_sm.png?r=1</t>
  </si>
  <si>
    <t>https://cdn.tarkov-market.app/images/items/bars_a-2607-_damascus_lg.png</t>
  </si>
  <si>
    <t>24720</t>
  </si>
  <si>
    <t>https://cdn.tarkov-market.app/images/items/camper_axe_sm.png?r=1</t>
  </si>
  <si>
    <t>https://cdn.tarkov-market.app/images/items/camper_axe_lg.png</t>
  </si>
  <si>
    <t>270000</t>
  </si>
  <si>
    <t>https://cdn.tarkov-market.app/images/items/crash_axe_sm.png?r=1</t>
  </si>
  <si>
    <t>https://cdn.tarkov-market.app/images/items/crash_axe_lg.png</t>
  </si>
  <si>
    <t>10260</t>
  </si>
  <si>
    <t>https://cdn.tarkov-market.app/images/items/er_fulcrum_bayonet_sm.png</t>
  </si>
  <si>
    <t>https://cdn.tarkov-market.app/images/items/er_fulcrum_bayonet_lg.png</t>
  </si>
  <si>
    <t>10920</t>
  </si>
  <si>
    <t>https://cdn.tarkov-market.app/images/items/freeman_crowbar_sm.png</t>
  </si>
  <si>
    <t>https://cdn.tarkov-market.app/images/items/freeman_crowbar_lg.png</t>
  </si>
  <si>
    <t>10080</t>
  </si>
  <si>
    <t>https://cdn.tarkov-market.app/images/items/kiba_arms_tactical_tomahawk_sm.png</t>
  </si>
  <si>
    <t>https://cdn.tarkov-market.app/images/items/kiba_arms_tactical_tomahawk_lg.png</t>
  </si>
  <si>
    <t>471000</t>
  </si>
  <si>
    <t>https://cdn.tarkov-market.app/images/items/m-2_tactical_sword_sm.png?r-2</t>
  </si>
  <si>
    <t>https://cdn.tarkov-market.app/images/items/m-2_tactical_sword_lg.png</t>
  </si>
  <si>
    <t>2136</t>
  </si>
  <si>
    <t>https://cdn.tarkov-market.app/images/items/mpl-50_entrenching_tool_sm.png?r=1</t>
  </si>
  <si>
    <t>https://cdn.tarkov-market.app/images/items/mpl-50_entrenching_tool_lg.png</t>
  </si>
  <si>
    <t>46500</t>
  </si>
  <si>
    <t>https://cdn.tarkov-market.app/images/items/sp-8_survival_machete_sm.png</t>
  </si>
  <si>
    <t>https://cdn.tarkov-market.app/images/items/sp-8_survival_machete_lg.png</t>
  </si>
  <si>
    <t>10804</t>
  </si>
  <si>
    <t>https://cdn.tarkov-market.app/images/items/9x21_serdyukov_automatic_pistol_sr1mp_gyurza_sm.png</t>
  </si>
  <si>
    <t>https://cdn.tarkov-market.app/images/items/9x21_serdyukov_automatic_pistol_sr1mp_gyurza_lg.png</t>
  </si>
  <si>
    <t>2688</t>
  </si>
  <si>
    <t>https://cdn.tarkov-market.app/images/items/beretta_m9a3_9x19_pistol_sm.png</t>
  </si>
  <si>
    <t>https://cdn.tarkov-market.app/images/items/beretta_m9a3_9x19_pistol_lg.png</t>
  </si>
  <si>
    <t>7973</t>
  </si>
  <si>
    <t>https://cdn.tarkov-market.app/images/items/fn_five-seven_mk2_5.7x28_pistol_sm.png</t>
  </si>
  <si>
    <t>https://cdn.tarkov-market.app/images/items/fn_five-seven_mk2_5.7x28_pistol_lg.png</t>
  </si>
  <si>
    <t>3700</t>
  </si>
  <si>
    <t>https://cdn.tarkov-market.app/images/items/glock_17_9x19_pistol_sm.png</t>
  </si>
  <si>
    <t>https://cdn.tarkov-market.app/images/items/glock_17_9x19_pistol_lg.png</t>
  </si>
  <si>
    <t>8526</t>
  </si>
  <si>
    <t>https://cdn.tarkov-market.app/images/items/glock_18c_9x19_pistol_sm.png</t>
  </si>
  <si>
    <t>https://cdn.tarkov-market.app/images/items/glock_18c_9x19_pistol_lg.png</t>
  </si>
  <si>
    <t>3493</t>
  </si>
  <si>
    <t>https://cdn.tarkov-market.app/images/items/p226r_9x19_pistol_sm.png</t>
  </si>
  <si>
    <t>https://cdn.tarkov-market.app/images/items/p226r_9x19_pistol_lg.png</t>
  </si>
  <si>
    <t>6439</t>
  </si>
  <si>
    <t>https://cdn.tarkov-market.app/images/items/pb_9x18pm_silenced_pistol_sm.png</t>
  </si>
  <si>
    <t>https://cdn.tarkov-market.app/images/items/pb_9x18pm_silenced_pistol_lg.png</t>
  </si>
  <si>
    <t>2854</t>
  </si>
  <si>
    <t>https://cdn.tarkov-market.app/images/items/pm_9x18pm_pistol_sm.png</t>
  </si>
  <si>
    <t>https://cdn.tarkov-market.app/images/items/pm_9x18pm_pistol_lg.png</t>
  </si>
  <si>
    <t>4770</t>
  </si>
  <si>
    <t>https://cdn.tarkov-market.app/images/items/pm_(t)_9x18pm_pistol_sm.png</t>
  </si>
  <si>
    <t>https://escapefromtarkov.fandom.com/wiki/Makarov_PM_(t)_9x18PM_pistol</t>
  </si>
  <si>
    <t>https://cdn.tarkov-market.app/images/items/pm_(t)_9x18pm_pistol_lg.png</t>
  </si>
  <si>
    <t>6513</t>
  </si>
  <si>
    <t>https://cdn.tarkov-market.app/images/items/silenced_stechkin_automatic_pistol_9x18pm_sm.png</t>
  </si>
  <si>
    <t>https://cdn.tarkov-market.app/images/items/silenced_stechkin_automatic_pistol_9x18pm_lg.png</t>
  </si>
  <si>
    <t>6496</t>
  </si>
  <si>
    <t>https://cdn.tarkov-market.app/images/items/stechkin_automatic_pistol_9x18pm_sm.png</t>
  </si>
  <si>
    <t>https://escapefromtarkov.fandom.com/wiki/Stechkin_APS_9x18PM_machine_pistol</t>
  </si>
  <si>
    <t>https://cdn.tarkov-market.app/images/items/stechkin_automatic_pistol_9x18pm_lg.png</t>
  </si>
  <si>
    <t>12984</t>
  </si>
  <si>
    <t>https://cdn.tarkov-market.app/images/items/tt_pistol_7.62x25_tt_gold_sm.png</t>
  </si>
  <si>
    <t>https://escapefromtarkov.fandom.com/wiki/TT-33_7.62x25_TT_pistol_(Golden)</t>
  </si>
  <si>
    <t>https://cdn.tarkov-market.app/images/items/tt_pistol_7.62x25_tt_gold_lg.png</t>
  </si>
  <si>
    <t>5845</t>
  </si>
  <si>
    <t>https://cdn.tarkov-market.app/images/items/yarygin_mp-443_grach_9x19_pistol_sm.png</t>
  </si>
  <si>
    <t>https://escapefromtarkov.fandom.com/wiki/Yarygin_MP-443_%22Grach%22_9x19_pistol</t>
  </si>
  <si>
    <t>https://cdn.tarkov-market.app/images/items/yarygin_mp-443_grach_9x19_pistol_lg.png</t>
  </si>
  <si>
    <t>2346</t>
  </si>
  <si>
    <t>https://cdn.tarkov-market.app/images/items/tt_pistol_7.62x25_tt_sm.png</t>
  </si>
  <si>
    <t>https://cdn.tarkov-market.app/images/items/tt_pistol_7.62x25_tt_lg.png</t>
  </si>
  <si>
    <t>https://cdn.tarkov-market.app/images/items/fn_five-seven_mk2_fde_frame_5.7x28_pistol_sm.png</t>
  </si>
  <si>
    <t>https://cdn.tarkov-market.app/images/items/fn_five-seven_mk2_fde_frame_5.7x28_pistol_lg.png</t>
  </si>
  <si>
    <t>8088</t>
  </si>
  <si>
    <t>https://cdn.tarkov-market.app/images/items/mp-133_12ga_shotgun_sm.png</t>
  </si>
  <si>
    <t>https://cdn.tarkov-market.app/images/items/mp-133_12ga_shotgun_lg.png</t>
  </si>
  <si>
    <t>8389</t>
  </si>
  <si>
    <t>https://cdn.tarkov-market.app/images/items/mp-153_12ga_semi-automatic_shotgun_sm.png</t>
  </si>
  <si>
    <t>https://cdn.tarkov-market.app/images/items/mp-153_12ga_semi-automatic_shotgun_lg.png</t>
  </si>
  <si>
    <t>8513</t>
  </si>
  <si>
    <t>https://cdn.tarkov-market.app/images/items/remington_model_870_12ga_shotgun_sm.png</t>
  </si>
  <si>
    <t>https://cdn.tarkov-market.app/images/items/remington_model_870_12ga_shotgun_lg.png</t>
  </si>
  <si>
    <t>9250</t>
  </si>
  <si>
    <t>https://cdn.tarkov-market.app/images/items/saiga_12ga_ver._10_12_76_shotgun_sm.png</t>
  </si>
  <si>
    <t>https://cdn.tarkov-market.app/images/items/saiga_12ga_ver._10_12_76_shotgun_lg.png</t>
  </si>
  <si>
    <t>1975</t>
  </si>
  <si>
    <t>https://cdn.tarkov-market.app/images/items/toz-106_bolt-action_shotgun_sm.png</t>
  </si>
  <si>
    <t>https://cdn.tarkov-market.app/images/items/toz-106_bolt-action_shotgun_lg.png</t>
  </si>
  <si>
    <t>8001</t>
  </si>
  <si>
    <t>https://cdn.tarkov-market.app/images/items/b%26t_mp9_9x19_submachinegun_sm.png</t>
  </si>
  <si>
    <t>https://cdn.tarkov-market.app/images/items/b%26t_mp9_9x19_submachinegun_lg.png</t>
  </si>
  <si>
    <t>25312</t>
  </si>
  <si>
    <t>https://cdn.tarkov-market.app/images/items/fn_p90_5.7x28_submachinegun_sm.png</t>
  </si>
  <si>
    <t>https://cdn.tarkov-market.app/images/items/fn_p90_5.7x28_submachinegun_lg.png</t>
  </si>
  <si>
    <t>6794</t>
  </si>
  <si>
    <t>https://cdn.tarkov-market.app/images/items/hk_mp5_9x19_submachinegun_(navy_3_round_burst)_sm.png</t>
  </si>
  <si>
    <t>https://cdn.tarkov-market.app/images/items/hk_mp5_9x19_submachinegun_(navy_3_round_burst)_lg.png</t>
  </si>
  <si>
    <t>5320</t>
  </si>
  <si>
    <t>https://cdn.tarkov-market.app/images/items/hk_mp5_kurz_9x19_submachinegun_sm.png</t>
  </si>
  <si>
    <t>https://cdn.tarkov-market.app/images/items/hk_mp5_kurz_9x19_submachinegun_lg.png</t>
  </si>
  <si>
    <t>24801</t>
  </si>
  <si>
    <t>https://cdn.tarkov-market.app/images/items/hk_mp7a1_4.6x30_submachinegun_sm.png</t>
  </si>
  <si>
    <t>https://cdn.tarkov-market.app/images/items/hk_mp7a1_4.6x30_submachinegun_lg.png</t>
  </si>
  <si>
    <t>https://cdn.tarkov-market.app/images/items/hk_mp7a2_4.6x30_submachinegun_sm.png</t>
  </si>
  <si>
    <t>https://cdn.tarkov-market.app/images/items/hk_mp7a2_4.6x30_submachinegun_lg.png</t>
  </si>
  <si>
    <t>13698</t>
  </si>
  <si>
    <t>https://cdn.tarkov-market.app/images/items/pp-9_klin_9x18pmm_smg_sm.png</t>
  </si>
  <si>
    <t>https://escapefromtarkov.fandom.com/wiki/PP-9_%22Klin%22_9x18PMM_submachine_gun</t>
  </si>
  <si>
    <t>https://cdn.tarkov-market.app/images/items/pp-9_klin_9x18pmm_smg_lg.png</t>
  </si>
  <si>
    <t>10554</t>
  </si>
  <si>
    <t>https://cdn.tarkov-market.app/images/items/pp-91_kedr_9x18pm_smg_sm.png</t>
  </si>
  <si>
    <t>https://escapefromtarkov.fandom.com/wiki/PP-91_%22Kedr%22_9x18PM_submachine_gun</t>
  </si>
  <si>
    <t>https://cdn.tarkov-market.app/images/items/pp-91_kedr_9x18pm_smg_lg.png</t>
  </si>
  <si>
    <t>11333</t>
  </si>
  <si>
    <t>https://cdn.tarkov-market.app/images/items/pp-91-01_kedr-b_9x18pm_smg_sm.png</t>
  </si>
  <si>
    <t>https://escapefromtarkov.fandom.com/wiki/PP-91-01_%22Kedr-B%22_9x18PM_submachine_gun</t>
  </si>
  <si>
    <t>https://cdn.tarkov-market.app/images/items/pp-91-01_kedr-b_9x18pm_smg_lg.png</t>
  </si>
  <si>
    <t>5570</t>
  </si>
  <si>
    <t>https://cdn.tarkov-market.app/images/items/saiga-9_9x19_carbine_sm.png</t>
  </si>
  <si>
    <t>https://cdn.tarkov-market.app/images/items/saiga-9_9x19_carbine_lg.png</t>
  </si>
  <si>
    <t>10588</t>
  </si>
  <si>
    <t>https://cdn.tarkov-market.app/images/items/sig_mpx_9x19_submachine_gun_sm.png</t>
  </si>
  <si>
    <t>https://cdn.tarkov-market.app/images/items/sig_mpx_9x19_submachine_gun_lg.png</t>
  </si>
  <si>
    <t>8261</t>
  </si>
  <si>
    <t>https://cdn.tarkov-market.app/images/items/submachinegun_19-01_vityaz-sn_9x19_sm.png</t>
  </si>
  <si>
    <t>https://escapefromtarkov.fandom.com/wiki/PP-19-01_%22Vityaz%22_9x19_submachine_gun</t>
  </si>
  <si>
    <t>https://cdn.tarkov-market.app/images/items/submachinegun_19-01_vityaz-sn_9x19_lg.png</t>
  </si>
  <si>
    <t>10360</t>
  </si>
  <si>
    <t>https://cdn.tarkov-market.app/images/items/b%26t_mp9-n_9x19_submachinegun_sm.png</t>
  </si>
  <si>
    <t>https://cdn.tarkov-market.app/images/items/b%26t_mp9-n_9x19_submachinegun_lg.png</t>
  </si>
  <si>
    <t>2799</t>
  </si>
  <si>
    <t>https://cdn.tarkov-market.app/images/items/f-1_hand_grenade_sm.png</t>
  </si>
  <si>
    <t>https://cdn.tarkov-market.app/images/items/f-1_hand_grenade_lg.png</t>
  </si>
  <si>
    <t>4009</t>
  </si>
  <si>
    <t>https://cdn.tarkov-market.app/images/items/m67_hand_grenade_sm.png</t>
  </si>
  <si>
    <t>https://cdn.tarkov-market.app/images/items/m67_hand_grenade_lg.png</t>
  </si>
  <si>
    <t>2720</t>
  </si>
  <si>
    <t>https://cdn.tarkov-market.app/images/items/rdg-2b_smoke_grenade_sm.png</t>
  </si>
  <si>
    <t>https://cdn.tarkov-market.app/images/items/rdg-2b_smoke_grenade_lg.png</t>
  </si>
  <si>
    <t>3614</t>
  </si>
  <si>
    <t>https://cdn.tarkov-market.app/images/items/rgd-5_hand_grenade_sm.png</t>
  </si>
  <si>
    <t>https://cdn.tarkov-market.app/images/items/rgd-5_hand_grenade_lg.png</t>
  </si>
  <si>
    <t>3357</t>
  </si>
  <si>
    <t>https://cdn.tarkov-market.app/images/items/zarya_stun_grenade_sm.png</t>
  </si>
  <si>
    <t>https://escapefromtarkov.fandom.com/wiki/%22Zarya%22_stun_grenade</t>
  </si>
  <si>
    <t>https://cdn.tarkov-market.app/images/items/zarya_stun_grenade_lg.png</t>
  </si>
  <si>
    <t>193</t>
  </si>
  <si>
    <t>https://cdn.tarkov-market.app/images/items/5.56x45_mm_m995_sm.png</t>
  </si>
  <si>
    <t>https://cdn.tarkov-market.app/images/items/5.56x45_mm_m995_lg.png</t>
  </si>
  <si>
    <t>169</t>
  </si>
  <si>
    <t>https://cdn.tarkov-market.app/images/items/9x39_mm_7n12_bp_sm.png</t>
  </si>
  <si>
    <t>https://cdn.tarkov-market.app/images/items/9x39_mm_7n12_bp_lg.png</t>
  </si>
  <si>
    <t>143</t>
  </si>
  <si>
    <t>https://cdn.tarkov-market.app/images/items/4.6x30mm_ap_sx_sm.png</t>
  </si>
  <si>
    <t>https://cdn.tarkov-market.app/images/items/4.6x30mm_ap_sx_lg.png</t>
  </si>
  <si>
    <t>https://cdn.tarkov-market.app/images/items/5.45x39_mm_7n39_igolnik_sm.png</t>
  </si>
  <si>
    <t>https://cdn.tarkov-market.app/images/items/5.45x39_mm_7n39_igolnik_lg.png</t>
  </si>
  <si>
    <t>213</t>
  </si>
  <si>
    <t>https://cdn.tarkov-market.app/images/items/5.45x39_mm_bs_sm.png</t>
  </si>
  <si>
    <t>https://cdn.tarkov-market.app/images/items/5.45x39_mm_bs_lg.png</t>
  </si>
  <si>
    <t>167</t>
  </si>
  <si>
    <t>https://cdn.tarkov-market.app/images/items/7.62x39_mm_bp_sm.png</t>
  </si>
  <si>
    <t>https://cdn.tarkov-market.app/images/items/7.62x39_mm_bp_lg.png</t>
  </si>
  <si>
    <t>218</t>
  </si>
  <si>
    <t>https://cdn.tarkov-market.app/images/items/7.62x51_mm_m61_sm.png</t>
  </si>
  <si>
    <t>https://cdn.tarkov-market.app/images/items/7.62x51_mm_m61_lg.png</t>
  </si>
  <si>
    <t>162</t>
  </si>
  <si>
    <t>https://cdn.tarkov-market.app/images/items/9x39_mm_7n9_spp_sm.png</t>
  </si>
  <si>
    <t>https://cdn.tarkov-market.app/images/items/9x39_mm_7n9_spp_lg.png</t>
  </si>
  <si>
    <t>294</t>
  </si>
  <si>
    <t>https://cdn.tarkov-market.app/images/items/7.62x54r_7n37_sm.png</t>
  </si>
  <si>
    <t>https://cdn.tarkov-market.app/images/items/7.62x54r_7n37_lg.png</t>
  </si>
  <si>
    <t>216</t>
  </si>
  <si>
    <t>https://cdn.tarkov-market.app/images/items/9x19_mm_rip_sm.png</t>
  </si>
  <si>
    <t>https://cdn.tarkov-market.app/images/items/9x19_mm_rip_lg.png</t>
  </si>
  <si>
    <t>62</t>
  </si>
  <si>
    <t>https://cdn.tarkov-market.app/images/items/9x19_mm_ap_6.3_sm.png</t>
  </si>
  <si>
    <t>https://cdn.tarkov-market.app/images/items/9x19_mm_ap_6.3_lg.png</t>
  </si>
  <si>
    <t>102</t>
  </si>
  <si>
    <t>https://cdn.tarkov-market.app/images/items/5.56x45_mm_m856a1_sm.png</t>
  </si>
  <si>
    <t>https://cdn.tarkov-market.app/images/items/5.56x45_mm_m856a1_lg.png</t>
  </si>
  <si>
    <t>120</t>
  </si>
  <si>
    <t>https://cdn.tarkov-market.app/images/items/9x39_mm_sp-6_sm.png</t>
  </si>
  <si>
    <t>https://cdn.tarkov-market.app/images/items/9x39_mm_sp-6_lg.png</t>
  </si>
  <si>
    <t>154</t>
  </si>
  <si>
    <t>https://cdn.tarkov-market.app/images/items/7.62x51_mm_m62_sm.png</t>
  </si>
  <si>
    <t>https://cdn.tarkov-market.app/images/items/7.62x51_mm_m62_lg.png</t>
  </si>
  <si>
    <t>80</t>
  </si>
  <si>
    <t>https://cdn.tarkov-market.app/images/items/5.56x45_mm_m855a1_sm.png</t>
  </si>
  <si>
    <t>https://cdn.tarkov-market.app/images/items/5.56x45_mm_m855a1_lg.png</t>
  </si>
  <si>
    <t>133</t>
  </si>
  <si>
    <t>https://cdn.tarkov-market.app/images/items/7.62x54r_7n1_sniper_cartridge_sm.png</t>
  </si>
  <si>
    <t>https://cdn.tarkov-market.app/images/items/7.62x54r_7n1_sniper_cartridge_lg.png</t>
  </si>
  <si>
    <t>134</t>
  </si>
  <si>
    <t>https://cdn.tarkov-market.app/images/items/5.45x39_mm_bt_sm.png</t>
  </si>
  <si>
    <t>https://cdn.tarkov-market.app/images/items/5.45x39_mm_bt_lg.png</t>
  </si>
  <si>
    <t>87</t>
  </si>
  <si>
    <t>https://cdn.tarkov-market.app/images/items/5.56x45mm_warmage_sm.png</t>
  </si>
  <si>
    <t>https://cdn.tarkov-market.app/images/items/5.56x45mm_warmage_lg.png</t>
  </si>
  <si>
    <t>225</t>
  </si>
  <si>
    <t>https://cdn.tarkov-market.app/images/items/7.62x54r_7bt1_sm.png</t>
  </si>
  <si>
    <t>https://cdn.tarkov-market.app/images/items/7.62x54r_7bt1_lg.png</t>
  </si>
  <si>
    <t>https://cdn.tarkov-market.app/images/items/5.7x28_mm_sb193_sm.png</t>
  </si>
  <si>
    <t>https://cdn.tarkov-market.app/images/items/5.7x28_mm_sb193_lg.png</t>
  </si>
  <si>
    <t>https://cdn.tarkov-market.app/images/items/12x70_rip_sm.png</t>
  </si>
  <si>
    <t>https://cdn.tarkov-market.app/images/items/12x70_rip_lg.png</t>
  </si>
  <si>
    <t>255</t>
  </si>
  <si>
    <t>https://cdn.tarkov-market.app/images/items/12.7x55_mm_ps12b_sm.png</t>
  </si>
  <si>
    <t>https://escapefromtarkov.fandom.com/wiki/12.7x55mm_PS12B</t>
  </si>
  <si>
    <t>https://cdn.tarkov-market.app/images/items/12.7x55_mm_ps12b_lg.png</t>
  </si>
  <si>
    <t>72</t>
  </si>
  <si>
    <t>https://cdn.tarkov-market.app/images/items/5.45x39_mm_bp_sm.png</t>
  </si>
  <si>
    <t>https://cdn.tarkov-market.app/images/items/5.45x39_mm_bp_lg.png</t>
  </si>
  <si>
    <t>104</t>
  </si>
  <si>
    <t>https://cdn.tarkov-market.app/images/items/9x19_mm_luger_cci_sm.png</t>
  </si>
  <si>
    <t>https://cdn.tarkov-market.app/images/items/9x19_mm_luger_cci_lg.png</t>
  </si>
  <si>
    <t>75</t>
  </si>
  <si>
    <t>https://cdn.tarkov-market.app/images/items/5.7x28_mm_ss198lf_sm.png</t>
  </si>
  <si>
    <t>https://cdn.tarkov-market.app/images/items/5.7x28_mm_ss198lf_lg.png</t>
  </si>
  <si>
    <t>91</t>
  </si>
  <si>
    <t>https://cdn.tarkov-market.app/images/items/4.6x30mm_subsonic_sx_sm.png</t>
  </si>
  <si>
    <t>https://cdn.tarkov-market.app/images/items/4.6x30mm_subsonic_sx_lg.png</t>
  </si>
  <si>
    <t>69</t>
  </si>
  <si>
    <t>https://cdn.tarkov-market.app/images/items/4.6x30mm_fmj_sx_sm.png</t>
  </si>
  <si>
    <t>https://cdn.tarkov-market.app/images/items/4.6x30mm_fmj_sx_lg.png</t>
  </si>
  <si>
    <t>210</t>
  </si>
  <si>
    <t>https://cdn.tarkov-market.app/images/items/7.62x54r_snb_sm.png</t>
  </si>
  <si>
    <t>https://cdn.tarkov-market.app/images/items/7.62x54r_snb_lg.png</t>
  </si>
  <si>
    <t>179</t>
  </si>
  <si>
    <t>https://cdn.tarkov-market.app/images/items/7.62x51_mm_ultra_nosler_sm.png</t>
  </si>
  <si>
    <t>https://cdn.tarkov-market.app/images/items/7.62x51_mm_ultra_nosler_lg.png</t>
  </si>
  <si>
    <t>63</t>
  </si>
  <si>
    <t>https://cdn.tarkov-market.app/images/items/5.7x28_mm_l191_sm.png</t>
  </si>
  <si>
    <t>https://cdn.tarkov-market.app/images/items/5.7x28_mm_l191_lg.png</t>
  </si>
  <si>
    <t>135</t>
  </si>
  <si>
    <t>https://cdn.tarkov-market.app/images/items/9x21_mm_sp13_sm.png</t>
  </si>
  <si>
    <t>https://cdn.tarkov-market.app/images/items/9x21_mm_sp13_lg.png</t>
  </si>
  <si>
    <t>https://cdn.tarkov-market.app/images/items/5.7x28_mm_r37.f_sm.png</t>
  </si>
  <si>
    <t>https://cdn.tarkov-market.app/images/items/5.7x28_mm_r37.f_lg.png</t>
  </si>
  <si>
    <t>https://cdn.tarkov-market.app/images/items/5.56x45_mm_m855_sm.png</t>
  </si>
  <si>
    <t>https://cdn.tarkov-market.app/images/items/5.56x45_mm_m855_lg.png</t>
  </si>
  <si>
    <t>59</t>
  </si>
  <si>
    <t>https://cdn.tarkov-market.app/images/items/5.7x28_mm_ss190_sm.png</t>
  </si>
  <si>
    <t>https://cdn.tarkov-market.app/images/items/5.7x28_mm_ss190_lg.png</t>
  </si>
  <si>
    <t>110</t>
  </si>
  <si>
    <t>https://cdn.tarkov-market.app/images/items/9x21_mm_sp12_sm.png</t>
  </si>
  <si>
    <t>https://cdn.tarkov-market.app/images/items/9x21_mm_sp12_lg.png</t>
  </si>
  <si>
    <t>https://cdn.tarkov-market.app/images/items/5.7x28_mm_ss197sr_sm.png</t>
  </si>
  <si>
    <t>https://cdn.tarkov-market.app/images/items/5.7x28_mm_ss197sr_lg.png</t>
  </si>
  <si>
    <t>https://cdn.tarkov-market.app/images/items/7.62x51_mm_m80_sm.png</t>
  </si>
  <si>
    <t>https://cdn.tarkov-market.app/images/items/7.62x51_mm_m80_lg.png</t>
  </si>
  <si>
    <t>190</t>
  </si>
  <si>
    <t>https://cdn.tarkov-market.app/images/items/12.7x55_mm_ps12_sm.png</t>
  </si>
  <si>
    <t>https://escapefromtarkov.fandom.com/wiki/12.7x55mm_PS12</t>
  </si>
  <si>
    <t>https://cdn.tarkov-market.app/images/items/12.7x55_mm_ps12_lg.png</t>
  </si>
  <si>
    <t>https://cdn.tarkov-market.app/images/items/5.7x28_mm_r37.x_sm.png</t>
  </si>
  <si>
    <t>https://cdn.tarkov-market.app/images/items/5.7x28_mm_r37.x_lg.png</t>
  </si>
  <si>
    <t>98</t>
  </si>
  <si>
    <t>https://cdn.tarkov-market.app/images/items/7.62x54r_t-46m_sm.png</t>
  </si>
  <si>
    <t>https://cdn.tarkov-market.app/images/items/7.62x54r_t-46m_lg.png</t>
  </si>
  <si>
    <t>76</t>
  </si>
  <si>
    <t>https://cdn.tarkov-market.app/images/items/5.56x45_mm_mk_255_mod_0_sm.png</t>
  </si>
  <si>
    <t>https://cdn.tarkov-market.app/images/items/5.56x45_mm_mk_255_mod_0_lg.png</t>
  </si>
  <si>
    <t>https://cdn.tarkov-market.app/images/items/7.62x39_mm_us_sm.png</t>
  </si>
  <si>
    <t>https://cdn.tarkov-market.app/images/items/7.62x39_mm_us_lg.png</t>
  </si>
  <si>
    <t>54</t>
  </si>
  <si>
    <t>https://cdn.tarkov-market.app/images/items/9x18_mm_pm_sp7_gzh_sm.png</t>
  </si>
  <si>
    <t>https://cdn.tarkov-market.app/images/items/9x18_mm_pm_sp7_gzh_lg.png</t>
  </si>
  <si>
    <t>60</t>
  </si>
  <si>
    <t>https://cdn.tarkov-market.app/images/items/5.45x39_mm_pp_sm.png</t>
  </si>
  <si>
    <t>https://cdn.tarkov-market.app/images/items/5.45x39_mm_pp_lg.png</t>
  </si>
  <si>
    <t>84</t>
  </si>
  <si>
    <t>https://cdn.tarkov-market.app/images/items/9x21_mm_sp11_sm.png</t>
  </si>
  <si>
    <t>https://cdn.tarkov-market.app/images/items/9x21_mm_sp11_lg.png</t>
  </si>
  <si>
    <t>64</t>
  </si>
  <si>
    <t>https://cdn.tarkov-market.app/images/items/9x18_mm_pm_pmm_sm.png</t>
  </si>
  <si>
    <t>https://cdn.tarkov-market.app/images/items/9x18_mm_pm_pmm_lg.png</t>
  </si>
  <si>
    <t>https://cdn.tarkov-market.app/images/items/5.56x45_mm_m856_sm.png</t>
  </si>
  <si>
    <t>https://cdn.tarkov-market.app/images/items/5.56x45_mm_m856_lg.png</t>
  </si>
  <si>
    <t>90</t>
  </si>
  <si>
    <t>https://cdn.tarkov-market.app/images/items/9x39_mm_sp-5_sm.png</t>
  </si>
  <si>
    <t>https://cdn.tarkov-market.app/images/items/9x39_mm_sp-5_lg.png</t>
  </si>
  <si>
    <t>78</t>
  </si>
  <si>
    <t>https://cdn.tarkov-market.app/images/items/9x21_mm_sp10_sm.png</t>
  </si>
  <si>
    <t>https://cdn.tarkov-market.app/images/items/9x21_mm_sp10_lg.png</t>
  </si>
  <si>
    <t>96</t>
  </si>
  <si>
    <t>https://cdn.tarkov-market.app/images/items/7.62x54r_lps_gzh_sm.png</t>
  </si>
  <si>
    <t>https://cdn.tarkov-market.app/images/items/7.62x54r_lps_gzh_lg.png</t>
  </si>
  <si>
    <t>77</t>
  </si>
  <si>
    <t>https://cdn.tarkov-market.app/images/items/12_70_ap-20_slug_sm.png</t>
  </si>
  <si>
    <t>https://escapefromtarkov.fandom.com/wiki/12/70_AP-20_armor-piercing_slug</t>
  </si>
  <si>
    <t>https://cdn.tarkov-market.app/images/items/12_70_ap-20_slug_lg.png</t>
  </si>
  <si>
    <t>55</t>
  </si>
  <si>
    <t>https://cdn.tarkov-market.app/images/items/4.6x30mm_action_sx_sm.png</t>
  </si>
  <si>
    <t>https://cdn.tarkov-market.app/images/items/4.6x30mm_action_sx_lg.png</t>
  </si>
  <si>
    <t>https://cdn.tarkov-market.app/images/items/7.62x51_mm_bpz_fmj_sm.png</t>
  </si>
  <si>
    <t>https://escapefromtarkov.fandom.com/wiki/7.62x51mm_BCP_FMJ</t>
  </si>
  <si>
    <t>https://cdn.tarkov-market.app/images/items/7.62x51_mm_bpz_fmj_lg.png</t>
  </si>
  <si>
    <t>48</t>
  </si>
  <si>
    <t>https://cdn.tarkov-market.app/images/items/5.56x45_mm_55_fmj_sm.png</t>
  </si>
  <si>
    <t>https://cdn.tarkov-market.app/images/items/5.56x45_mm_55_fmj_lg.png</t>
  </si>
  <si>
    <t>https://cdn.tarkov-market.app/images/items/7.62x51_mm_tpz_sp_sm.png</t>
  </si>
  <si>
    <t>https://cdn.tarkov-market.app/images/items/7.62x51_mm_tpz_sp_lg.png</t>
  </si>
  <si>
    <t>46</t>
  </si>
  <si>
    <t>https://cdn.tarkov-market.app/images/items/7.62x39_mm_ps_sm.png</t>
  </si>
  <si>
    <t>https://cdn.tarkov-market.app/images/items/7.62x39_mm_ps_lg.png</t>
  </si>
  <si>
    <t>34</t>
  </si>
  <si>
    <t>https://cdn.tarkov-market.app/images/items/5.45x39_mm_sp_sm.png</t>
  </si>
  <si>
    <t>https://cdn.tarkov-market.app/images/items/5.45x39_mm_sp_lg.png</t>
  </si>
  <si>
    <t>157</t>
  </si>
  <si>
    <t>https://cdn.tarkov-market.app/images/items/12.7x55_mm_ps12a_sm.png</t>
  </si>
  <si>
    <t>https://escapefromtarkov.fandom.com/wiki/12.7x55mm_PS12A</t>
  </si>
  <si>
    <t>https://cdn.tarkov-market.app/images/items/12.7x55_mm_ps12a_lg.png</t>
  </si>
  <si>
    <t>40</t>
  </si>
  <si>
    <t>https://cdn.tarkov-market.app/images/items/9x18_mm_pm_pbm_sm.png</t>
  </si>
  <si>
    <t>https://cdn.tarkov-market.app/images/items/9x18_mm_pm_pbm_lg.png</t>
  </si>
  <si>
    <t>32</t>
  </si>
  <si>
    <t>https://cdn.tarkov-market.app/images/items/5.56x45_mm_55_hp_sm.png</t>
  </si>
  <si>
    <t>https://cdn.tarkov-market.app/images/items/5.56x45_mm_55_hp_lg.png</t>
  </si>
  <si>
    <t>https://cdn.tarkov-market.app/images/items/7.62x39_mm_hp_sm.png</t>
  </si>
  <si>
    <t>https://cdn.tarkov-market.app/images/items/7.62x39_mm_hp_lg.png</t>
  </si>
  <si>
    <t>41</t>
  </si>
  <si>
    <t>https://cdn.tarkov-market.app/images/items/5.45x39_mm_ps_sm.png</t>
  </si>
  <si>
    <t>https://cdn.tarkov-market.app/images/items/5.45x39_mm_ps_lg.png</t>
  </si>
  <si>
    <t>39</t>
  </si>
  <si>
    <t>https://cdn.tarkov-market.app/images/items/9x18_mm_pm_psv_sm.png</t>
  </si>
  <si>
    <t>https://cdn.tarkov-market.app/images/items/9x18_mm_pm_psv_lg.png</t>
  </si>
  <si>
    <t>44</t>
  </si>
  <si>
    <t>https://cdn.tarkov-market.app/images/items/9x18_mm_pm_rg028_gzh_sm.png</t>
  </si>
  <si>
    <t>https://cdn.tarkov-market.app/images/items/9x18_mm_pm_rg028_gzh_lg.png</t>
  </si>
  <si>
    <t>38</t>
  </si>
  <si>
    <t>https://cdn.tarkov-market.app/images/items/7.62x25mm_tt_lrnpc_sm.png</t>
  </si>
  <si>
    <t>https://cdn.tarkov-market.app/images/items/7.62x25mm_tt_lrnpc_lg.png</t>
  </si>
  <si>
    <t>https://cdn.tarkov-market.app/images/items/7.62x25mm_tt_pst_gzh_sm.png</t>
  </si>
  <si>
    <t>https://cdn.tarkov-market.app/images/items/7.62x25mm_tt_pst_gzh_lg.png</t>
  </si>
  <si>
    <t>25</t>
  </si>
  <si>
    <t>https://cdn.tarkov-market.app/images/items/9x18_mm_pm_sp8_gzh_sm.png</t>
  </si>
  <si>
    <t>https://cdn.tarkov-market.app/images/items/9x18_mm_pm_sp8_gzh_lg.png</t>
  </si>
  <si>
    <t>https://cdn.tarkov-market.app/images/items/12_70_hp_slug_copper_sabot_premier_sm.png</t>
  </si>
  <si>
    <t>https://escapefromtarkov.fandom.com/wiki/12/70_Copper_Sabot_Premier_HP_slug</t>
  </si>
  <si>
    <t>https://cdn.tarkov-market.app/images/items/12_70_hp_slug_copper_sabot_premier_lg.png</t>
  </si>
  <si>
    <t>101</t>
  </si>
  <si>
    <t>https://cdn.tarkov-market.app/images/items/20_70_devastator_slug_sm.png</t>
  </si>
  <si>
    <t>https://escapefromtarkov.fandom.com/wiki/20/70_Devastator_slug</t>
  </si>
  <si>
    <t>https://cdn.tarkov-market.app/images/items/20_70_devastator_slug_lg.png</t>
  </si>
  <si>
    <t>35</t>
  </si>
  <si>
    <t>https://cdn.tarkov-market.app/images/items/7.62x25mm_tt_pt_gzh_sm.png</t>
  </si>
  <si>
    <t>https://cdn.tarkov-market.app/images/items/7.62x25mm_tt_pt_gzh_lg.png</t>
  </si>
  <si>
    <t>https://cdn.tarkov-market.app/images/items/.366_tkm_geksa_sm.png</t>
  </si>
  <si>
    <t>https://cdn.tarkov-market.app/images/items/.366_tkm_geksa_lg.png</t>
  </si>
  <si>
    <t>https://cdn.tarkov-market.app/images/items/9x19_mm_green_tracer_sm.png</t>
  </si>
  <si>
    <t>https://cdn.tarkov-market.app/images/items/9x19_mm_green_tracer_lg.png</t>
  </si>
  <si>
    <t>36</t>
  </si>
  <si>
    <t>https://cdn.tarkov-market.app/images/items/9x18_mm_pm_9_bzt_gzh_sm.png</t>
  </si>
  <si>
    <t>https://cdn.tarkov-market.app/images/items/9x18_mm_pm_9_bzt_gzh_lg.png</t>
  </si>
  <si>
    <t>https://cdn.tarkov-market.app/images/items/9x19_mm_pst_gzh_sm.png?r=1</t>
  </si>
  <si>
    <t>https://cdn.tarkov-market.app/images/items/9x19_mm_pst_gzh_lg.png?r=1</t>
  </si>
  <si>
    <t>108</t>
  </si>
  <si>
    <t>https://cdn.tarkov-market.app/images/items/12_70_hp_slug_superformance_sm.png</t>
  </si>
  <si>
    <t>https://escapefromtarkov.fandom.com/wiki/12/70_SuperFormance_HP_slug</t>
  </si>
  <si>
    <t>https://cdn.tarkov-market.app/images/items/12_70_hp_slug_superformance_lg.png</t>
  </si>
  <si>
    <t>29</t>
  </si>
  <si>
    <t>https://cdn.tarkov-market.app/images/items/7.62x25mm_tt_p_gl_sm.png</t>
  </si>
  <si>
    <t>https://cdn.tarkov-market.app/images/items/7.62x25mm_tt_p_gl_lg.png</t>
  </si>
  <si>
    <t>https://cdn.tarkov-market.app/images/items/7.62x39_mm_t45m_sm.png</t>
  </si>
  <si>
    <t>https://cdn.tarkov-market.app/images/items/7.62x39_mm_t45m_lg.png</t>
  </si>
  <si>
    <t>https://cdn.tarkov-market.app/images/items/12x70_shell_with_.50_bmg_bullet_sm.png</t>
  </si>
  <si>
    <t>https://escapefromtarkov.fandom.com/wiki/12/70_makeshift_.50_BMG_slug</t>
  </si>
  <si>
    <t>https://cdn.tarkov-market.app/images/items/12x70_shell_with_.50_bmg_bullet_lg.png</t>
  </si>
  <si>
    <t>https://cdn.tarkov-market.app/images/items/.366_tkm_eko_sm.png</t>
  </si>
  <si>
    <t>https://cdn.tarkov-market.app/images/items/.366_tkm_eko_lg.png</t>
  </si>
  <si>
    <t>https://cdn.tarkov-market.app/images/items/5.45x39_mm_us_sm.png</t>
  </si>
  <si>
    <t>https://cdn.tarkov-market.app/images/items/5.45x39_mm_us_lg.png</t>
  </si>
  <si>
    <t>27</t>
  </si>
  <si>
    <t>https://cdn.tarkov-market.app/images/items/7.62x25mm_tt_lrn_sm.png</t>
  </si>
  <si>
    <t>https://cdn.tarkov-market.app/images/items/7.62x25mm_tt_lrn_lg.png</t>
  </si>
  <si>
    <t>https://cdn.tarkov-market.app/images/items/9x18_mm_pm_ppe_gzh_sm.png</t>
  </si>
  <si>
    <t>https://escapefromtarkov.fandom.com/wiki/9x18mm_PM_PPe_gzh</t>
  </si>
  <si>
    <t>https://cdn.tarkov-market.app/images/items/9x18_mm_pm_ppe_gzh_lg.png</t>
  </si>
  <si>
    <t>12</t>
  </si>
  <si>
    <t>https://cdn.tarkov-market.app/images/items/9x18_mm_pm_pso_gzh_sm.png</t>
  </si>
  <si>
    <t>https://cdn.tarkov-market.app/images/items/9x18_mm_pm_pso_gzh_lg.png</t>
  </si>
  <si>
    <t>28</t>
  </si>
  <si>
    <t>https://cdn.tarkov-market.app/images/items/7.62x25mm_tt_fmj43_sm.png</t>
  </si>
  <si>
    <t>https://cdn.tarkov-market.app/images/items/7.62x25mm_tt_fmj43_lg.png</t>
  </si>
  <si>
    <t>20</t>
  </si>
  <si>
    <t>https://cdn.tarkov-market.app/images/items/5.45x39_mm_fmj_sm.png</t>
  </si>
  <si>
    <t>https://cdn.tarkov-market.app/images/items/5.45x39_mm_fmj_lg.png</t>
  </si>
  <si>
    <t>https://cdn.tarkov-market.app/images/items/7.62x25mm_tt_akbs_sm.png</t>
  </si>
  <si>
    <t>https://cdn.tarkov-market.app/images/items/7.62x25mm_tt_akbs_lg.png</t>
  </si>
  <si>
    <t>https://cdn.tarkov-market.app/images/items/9x19_mm_pso_gzh_sm.png</t>
  </si>
  <si>
    <t>https://cdn.tarkov-market.app/images/items/9x19_mm_pso_gzh_lg.png</t>
  </si>
  <si>
    <t>https://cdn.tarkov-market.app/images/items/9x18_mm_pm_pst_gzh_sm.png</t>
  </si>
  <si>
    <t>https://cdn.tarkov-market.app/images/items/9x18_mm_pm_pst_gzh_lg.png</t>
  </si>
  <si>
    <t>24</t>
  </si>
  <si>
    <t>https://cdn.tarkov-market.app/images/items/9x18_mm_pm_ppt_gzh_sm.png</t>
  </si>
  <si>
    <t>https://cdn.tarkov-market.app/images/items/9x18_mm_pm_ppt_gzh_lg.png</t>
  </si>
  <si>
    <t>45</t>
  </si>
  <si>
    <t>https://cdn.tarkov-market.app/images/items/20_70_star_slug_sm.png</t>
  </si>
  <si>
    <t>https://escapefromtarkov.fandom.com/wiki/20/70_Star_slug</t>
  </si>
  <si>
    <t>https://cdn.tarkov-market.app/images/items/20_70_star_slug_lg.png</t>
  </si>
  <si>
    <t>https://cdn.tarkov-market.app/images/items/5.45x39_mm_hp_sm.png</t>
  </si>
  <si>
    <t>https://cdn.tarkov-market.app/images/items/5.45x39_mm_hp_lg.png</t>
  </si>
  <si>
    <t>https://cdn.tarkov-market.app/images/items/12_70_ftx_custom_lite_slug_sm.png</t>
  </si>
  <si>
    <t>https://escapefromtarkov.fandom.com/wiki/12/70_FTX_Custom_Lite_slug</t>
  </si>
  <si>
    <t>https://cdn.tarkov-market.app/images/items/12_70_ftx_custom_lite_slug_lg.png</t>
  </si>
  <si>
    <t>22</t>
  </si>
  <si>
    <t>https://cdn.tarkov-market.app/images/items/9x18_mm_pm_prs_gs_sm.png</t>
  </si>
  <si>
    <t>https://cdn.tarkov-market.app/images/items/9x18_mm_pm_prs_gs_lg.png</t>
  </si>
  <si>
    <t>42</t>
  </si>
  <si>
    <t>https://cdn.tarkov-market.app/images/items/12_70_flechette_sm.png</t>
  </si>
  <si>
    <t>https://escapefromtarkov.fandom.com/wiki/12/70_flechette</t>
  </si>
  <si>
    <t>https://cdn.tarkov-market.app/images/items/12_70_flechette_lg.png</t>
  </si>
  <si>
    <t>https://cdn.tarkov-market.app/images/items/12_70_8.5_mm_magnum_buckshot_sm.png</t>
  </si>
  <si>
    <t>https://escapefromtarkov.fandom.com/wiki/12/70_8.5mm_Magnum_buckshot</t>
  </si>
  <si>
    <t>https://cdn.tarkov-market.app/images/items/12_70_8.5_mm_magnum_buckshot_lg.png</t>
  </si>
  <si>
    <t>https://cdn.tarkov-market.app/images/items/5.45x39_mm_t_sm.png</t>
  </si>
  <si>
    <t>https://cdn.tarkov-market.app/images/items/5.45x39_mm_t_lg.png</t>
  </si>
  <si>
    <t>https://cdn.tarkov-market.app/images/items/.366_tkm_fmj_sm.png</t>
  </si>
  <si>
    <t>https://cdn.tarkov-market.app/images/items/.366_tkm_fmj_lg.png</t>
  </si>
  <si>
    <t>https://cdn.tarkov-market.app/images/items/12_70_poleva-6u_slug_sm.png</t>
  </si>
  <si>
    <t>https://escapefromtarkov.fandom.com/wiki/12/70_%22Poleva-6u%22_slug</t>
  </si>
  <si>
    <t>https://cdn.tarkov-market.app/images/items/12_70_poleva-6u_slug_lg.png</t>
  </si>
  <si>
    <t>16</t>
  </si>
  <si>
    <t>https://cdn.tarkov-market.app/images/items/9x18_mm_pm_ps_gs_ppo_sm.png</t>
  </si>
  <si>
    <t>https://cdn.tarkov-market.app/images/items/9x18_mm_pm_ps_gs_ppo_lg.png</t>
  </si>
  <si>
    <t>https://cdn.tarkov-market.app/images/items/12_70_dual_sabot_slug_sm.png</t>
  </si>
  <si>
    <t>https://escapefromtarkov.fandom.com/wiki/12/70_Dual_Sabot_slug</t>
  </si>
  <si>
    <t>https://cdn.tarkov-market.app/images/items/12_70_dual_sabot_slug_lg.png</t>
  </si>
  <si>
    <t>37</t>
  </si>
  <si>
    <t>https://cdn.tarkov-market.app/images/items/12_70_grizzly_40_slug_sm.png</t>
  </si>
  <si>
    <t>https://escapefromtarkov.fandom.com/wiki/12/70_Grizzly_40_slug</t>
  </si>
  <si>
    <t>https://cdn.tarkov-market.app/images/items/12_70_grizzly_40_slug_lg.png</t>
  </si>
  <si>
    <t>https://cdn.tarkov-market.app/images/items/20_70_slug_poleva-6u_sm.png</t>
  </si>
  <si>
    <t>https://cdn.tarkov-market.app/images/items/20_70_slug_poleva-6u_lg.png</t>
  </si>
  <si>
    <t>https://cdn.tarkov-market.app/images/items/20_70_slug_poleva-3_sm.png</t>
  </si>
  <si>
    <t>https://cdn.tarkov-market.app/images/items/20_70_slug_poleva-3_lg.png</t>
  </si>
  <si>
    <t>26</t>
  </si>
  <si>
    <t>https://cdn.tarkov-market.app/images/items/5.45x39_mm_prs_sm.png</t>
  </si>
  <si>
    <t>https://cdn.tarkov-market.app/images/items/5.45x39_mm_prs_lg.png</t>
  </si>
  <si>
    <t>https://cdn.tarkov-market.app/images/items/12_70_poleva-3_slug_sm.png</t>
  </si>
  <si>
    <t>https://escapefromtarkov.fandom.com/wiki/12/70_%22Poleva-3%22_slug</t>
  </si>
  <si>
    <t>https://cdn.tarkov-market.app/images/items/12_70_poleva-3_slug_lg.png</t>
  </si>
  <si>
    <t>https://cdn.tarkov-market.app/images/items/12x70_6.5_mm_express_buckshot_sm.png</t>
  </si>
  <si>
    <t>https://cdn.tarkov-market.app/images/items/12x70_6.5_mm_express_buckshot_lg.png</t>
  </si>
  <si>
    <t>21</t>
  </si>
  <si>
    <t>https://cdn.tarkov-market.app/images/items/20_70_7.3mm_buckshot_sm.png</t>
  </si>
  <si>
    <t>https://escapefromtarkov.fandom.com/wiki/20/70_7.3mm_buckshot</t>
  </si>
  <si>
    <t>https://cdn.tarkov-market.app/images/items/20_70_7.3mm_buckshot_lg.png</t>
  </si>
  <si>
    <t>https://cdn.tarkov-market.app/images/items/12_70_5.25mm_buckshot_sm.png</t>
  </si>
  <si>
    <t>https://escapefromtarkov.fandom.com/wiki/12/70_5.25mm_buckshot</t>
  </si>
  <si>
    <t>https://cdn.tarkov-market.app/images/items/12_70_5.25mm_buckshot_lg.png</t>
  </si>
  <si>
    <t>31</t>
  </si>
  <si>
    <t>https://cdn.tarkov-market.app/images/items/12x70_led_slug_sm.png</t>
  </si>
  <si>
    <t>https://cdn.tarkov-market.app/images/items/12x70_led_slug_lg.png</t>
  </si>
  <si>
    <t>17</t>
  </si>
  <si>
    <t>https://cdn.tarkov-market.app/images/items/20_70_6.2mm_buckshot_sm.png</t>
  </si>
  <si>
    <t>https://escapefromtarkov.fandom.com/wiki/20/70_6.2mm_buckshot</t>
  </si>
  <si>
    <t>https://cdn.tarkov-market.app/images/items/20_70_6.2mm_buckshot_lg.png</t>
  </si>
  <si>
    <t>https://cdn.tarkov-market.app/images/items/12x70_7mm_buckshot_sm.png</t>
  </si>
  <si>
    <t>https://cdn.tarkov-market.app/images/items/12x70_7mm_buckshot_lg.png</t>
  </si>
  <si>
    <t>11</t>
  </si>
  <si>
    <t>https://cdn.tarkov-market.app/images/items/20_70_5.6mm_buckshot_sm.png</t>
  </si>
  <si>
    <t>https://escapefromtarkov.fandom.com/wiki/20/70_5.6mm_buckshot</t>
  </si>
  <si>
    <t>https://cdn.tarkov-market.app/images/items/20_70_5.6mm_buckshot_lg.png</t>
  </si>
  <si>
    <t>7</t>
  </si>
  <si>
    <t>https://cdn.tarkov-market.app/images/items/9x18_mm_pm_9_p_gzh_sm.png</t>
  </si>
  <si>
    <t>https://cdn.tarkov-market.app/images/items/9x18_mm_pm_9_p_gzh_lg.png</t>
  </si>
  <si>
    <t>13</t>
  </si>
  <si>
    <t>https://cdn.tarkov-market.app/images/items/20x70_7.5mm_buckshot_sm.png</t>
  </si>
  <si>
    <t>https://cdn.tarkov-market.app/images/items/20x70_7.5mm_buckshot_lg.png</t>
  </si>
  <si>
    <t>16632</t>
  </si>
  <si>
    <t>https://cdn.tarkov-market.app/images/items/x-47_ak_7.62x39_50_rnd_magazine_sm.png</t>
  </si>
  <si>
    <t>https://escapefromtarkov.fandom.com/wiki/AK_7.62x39_X_Products_X-47_50-round_drum_magazine</t>
  </si>
  <si>
    <t>https://cdn.tarkov-market.app/images/items/x-47_ak_7.62x39_50_rnd_magazine_lg.png</t>
  </si>
  <si>
    <t>3432</t>
  </si>
  <si>
    <t>https://cdn.tarkov-market.app/images/items/7.62x54r_promag_opfor_for_archangel_mosin_rifle_kit%2C_10-round_capacity_sm.png</t>
  </si>
  <si>
    <t>https://escapefromtarkov.fandom.com/wiki/Mosin_Rifle_7.62x54R_ProMag_Archangel_OPFOR_10-round_magazine</t>
  </si>
  <si>
    <t>https://cdn.tarkov-market.app/images/items/7.62x54r_promag_opfor_for_archangel_mosin_rifle_kit%2C_10-round_capacity_lg.png</t>
  </si>
  <si>
    <t>8631</t>
  </si>
  <si>
    <t>https://cdn.tarkov-market.app/images/items/magpul_pmag_d-60_5.56x45_60-round_magazine_sm.png</t>
  </si>
  <si>
    <t>https://escapefromtarkov.fandom.com/wiki/5.56x45_Magpul_PMAG_D-60_STANAG_60-round_magazine</t>
  </si>
  <si>
    <t>https://cdn.tarkov-market.app/images/items/magpul_pmag_d-60_5.56x45_60-round_magazine_lg.png</t>
  </si>
  <si>
    <t>11211</t>
  </si>
  <si>
    <t>https://cdn.tarkov-market.app/images/items/30-round_sr3m.130_9x39_sr3m_magazine_sm.png</t>
  </si>
  <si>
    <t>https://cdn.tarkov-market.app/images/items/30-round_sr3m.130_9x39_sr3m_magazine_lg.png</t>
  </si>
  <si>
    <t>21143</t>
  </si>
  <si>
    <t>https://cdn.tarkov-market.app/images/items/100-round_mag5-100_5.56x45_stanag_magazine_sm.png</t>
  </si>
  <si>
    <t>https://escapefromtarkov.fandom.com/wiki/5.56x45_SureFire_MAG5-100_STANAG_100-round_magazine</t>
  </si>
  <si>
    <t>https://cdn.tarkov-market.app/images/items/100-round_mag5-100_5.56x45_stanag_magazine_lg.png</t>
  </si>
  <si>
    <t>7810</t>
  </si>
  <si>
    <t>https://cdn.tarkov-market.app/images/items/x_products_x-5_mp5_50-round_9x19_magazine_sm.png</t>
  </si>
  <si>
    <t>https://escapefromtarkov.fandom.com/wiki/HK_MP5_9x19_X_Products_X-5_50-round_drum_magazine</t>
  </si>
  <si>
    <t>https://cdn.tarkov-market.app/images/items/x_products_x-5_mp5_50-round_9x19_magazine_lg.png</t>
  </si>
  <si>
    <t>12743</t>
  </si>
  <si>
    <t>https://cdn.tarkov-market.app/images/items/60-round_mag5-60_5.56x45_stanag_magazine_sm.png</t>
  </si>
  <si>
    <t>https://cdn.tarkov-market.app/images/items/60-round_mag5-60_5.56x45_stanag_magazine_lg.png</t>
  </si>
  <si>
    <t>7896</t>
  </si>
  <si>
    <t>https://cdn.tarkov-market.app/images/items/f5_mpx_drum_mag_50-round_9x19_magazine_sm.png</t>
  </si>
  <si>
    <t>https://escapefromtarkov.fandom.com/wiki/MPX_9x19_F5_MFG_50-round_drum_magazine</t>
  </si>
  <si>
    <t>https://cdn.tarkov-market.app/images/items/f5_mpx_drum_mag_50-round_9x19_magazine_lg.png</t>
  </si>
  <si>
    <t>https://cdn.tarkov-market.app/images/items/promag_aalvx_35_7.62x39_35-round_sks_magazine._sm.png</t>
  </si>
  <si>
    <t>https://cdn.tarkov-market.app/images/items/promag_aalvx_35_7.62x39_35-round_sks_magazine._lg.png</t>
  </si>
  <si>
    <t>9296</t>
  </si>
  <si>
    <t>https://cdn.tarkov-market.app/images/items/12.7x55_magazine_for_ash-12%2C_20-round_capacity_sm.png</t>
  </si>
  <si>
    <t>https://cdn.tarkov-market.app/images/items/12.7x55_magazine_for_ash-12%2C_20-round_capacity_lg.png</t>
  </si>
  <si>
    <t>10259</t>
  </si>
  <si>
    <t>https://cdn.tarkov-market.app/images/items/60-round_6l31_5.45x39_magazine_for_ak-74_and_compatibles_sm.png</t>
  </si>
  <si>
    <t>https://cdn.tarkov-market.app/images/items/60-round_6l31_5.45x39_magazine_for_ak-74_and_compatibles_lg.png</t>
  </si>
  <si>
    <t>9650</t>
  </si>
  <si>
    <t>https://cdn.tarkov-market.app/images/items/pm_ppsh_9x18pm_84-round_drum_mag_for_pm_sm.png</t>
  </si>
  <si>
    <t>https://cdn.tarkov-market.app/images/items/pm_ppsh_9x18pm_84-round_drum_mag_for_pm_lg.png</t>
  </si>
  <si>
    <t>2050</t>
  </si>
  <si>
    <t>https://cdn.tarkov-market.app/images/items/five-seven_20-round_5.7x28_magazine_sm.png</t>
  </si>
  <si>
    <t>https://cdn.tarkov-market.app/images/items/five-seven_20-round_5.7x28_magazine_lg.png</t>
  </si>
  <si>
    <t>10528</t>
  </si>
  <si>
    <t>https://cdn.tarkov-market.app/images/items/x-14_m14_50_round_7.62x51_magazine_sm.png</t>
  </si>
  <si>
    <t>https://escapefromtarkov.fandom.com/wiki/M14_7.62x51_X_Products_X-14_50-round_drum_magazine</t>
  </si>
  <si>
    <t>https://cdn.tarkov-market.app/images/items/x-14_m14_50_round_7.62x51_magazine_lg.png</t>
  </si>
  <si>
    <t>14725</t>
  </si>
  <si>
    <t>https://cdn.tarkov-market.app/images/items/x-fal_fal_sa-58_7.62x51_50_rnd_magazine_sm.png</t>
  </si>
  <si>
    <t>https://escapefromtarkov.fandom.com/wiki/SA-58/FAL_7.62x51_X_Products_X-FAL_50-round_drum_magazine</t>
  </si>
  <si>
    <t>https://cdn.tarkov-market.app/images/items/x-fal_fal_sa-58_7.62x51_50_rnd_magazine_lg.png</t>
  </si>
  <si>
    <t>14000</t>
  </si>
  <si>
    <t>https://cdn.tarkov-market.app/images/items/maxrounds_powermag_20-round_12_76_magazine_for_sok-12_and_compatible_weapons_sm.png</t>
  </si>
  <si>
    <t>https://cdn.tarkov-market.app/images/items/maxrounds_powermag_20-round_12_76_magazine_for_sok-12_and_compatible_weapons_lg.png</t>
  </si>
  <si>
    <t>6800</t>
  </si>
  <si>
    <t>https://cdn.tarkov-market.app/images/items/standard_mp7_40-round_4.6x30_magazine_sm.png</t>
  </si>
  <si>
    <t>https://escapefromtarkov.fandom.com/wiki/HK_MP7_4.6x30_40-round_magazine</t>
  </si>
  <si>
    <t>https://cdn.tarkov-market.app/images/items/standard_mp7_40-round_4.6x30_magazine_lg.png</t>
  </si>
  <si>
    <t>5880</t>
  </si>
  <si>
    <t>https://cdn.tarkov-market.app/images/items/fn_magazine_for_p90%2C_50-round_capacity_sm.png</t>
  </si>
  <si>
    <t>https://cdn.tarkov-market.app/images/items/fn_magazine_for_p90%2C_50-round_capacity_lg.png</t>
  </si>
  <si>
    <t>5533</t>
  </si>
  <si>
    <t>https://cdn.tarkov-market.app/images/items/20-round_svd_7.62x54_magazine_sm.png</t>
  </si>
  <si>
    <t>https://cdn.tarkov-market.app/images/items/20-round_svd_7.62x54_magazine_lg.png</t>
  </si>
  <si>
    <t>1008</t>
  </si>
  <si>
    <t>https://cdn.tarkov-market.app/images/items/kac_steel_10_7.62x51_10_rnd_sm.png</t>
  </si>
  <si>
    <t>https://escapefromtarkov.fandom.com/wiki/AR-10_7.62x51_KAC_10-round_steel_magazine</t>
  </si>
  <si>
    <t>https://cdn.tarkov-market.app/images/items/kac_steel_10_7.62x51_10_rnd_lg.png</t>
  </si>
  <si>
    <t>2430</t>
  </si>
  <si>
    <t>https://cdn.tarkov-market.app/images/items/promag_aa-70_10-round_.308_m700_magazine_sm.png</t>
  </si>
  <si>
    <t>https://escapefromtarkov.fandom.com/wiki/Remington_M700_7.62x51_ProMag_AA-70_10-round_magazine</t>
  </si>
  <si>
    <t>https://cdn.tarkov-market.app/images/items/promag_aa-70_10-round_.308_m700_magazine_lg.png</t>
  </si>
  <si>
    <t>23296</t>
  </si>
  <si>
    <t>https://cdn.tarkov-market.app/images/items/promag_ak-a-16_73-round_7.62x39_magazine_for_akm_and_compatibles_sm.png</t>
  </si>
  <si>
    <t>https://cdn.tarkov-market.app/images/items/promag_ak-a-16_73-round_7.62x39_magazine_for_akm_and_compatibles_lg.png</t>
  </si>
  <si>
    <t>952</t>
  </si>
  <si>
    <t>https://cdn.tarkov-market.app/images/items/standard_9x19_15-round_magazine_for_mp9_sm.png</t>
  </si>
  <si>
    <t>https://cdn.tarkov-market.app/images/items/standard_9x19_15-round_magazine_for_mp9_lg.png</t>
  </si>
  <si>
    <t>https://cdn.tarkov-market.app/images/items/7.62x51_metal_magazine_for_vpo-101_and_compatibles%2C_10-round_capacity_sm.png</t>
  </si>
  <si>
    <t>https://escapefromtarkov.fandom.com/wiki/VPO-101_%22Vepr-Hunter%22_7.62x51_10-round_magazine</t>
  </si>
  <si>
    <t>https://cdn.tarkov-market.app/images/items/7.62x51_metal_magazine_for_vpo-101_and_compatibles%2C_10-round_capacity_lg.png</t>
  </si>
  <si>
    <t>2516</t>
  </si>
  <si>
    <t>https://cdn.tarkov-market.app/images/items/10-round_.308_dvl-10_magazine_sm.png</t>
  </si>
  <si>
    <t>https://escapefromtarkov.fandom.com/wiki/DVL-10_7.62x51_10-round_magazine</t>
  </si>
  <si>
    <t>https://cdn.tarkov-market.app/images/items/10-round_.308_dvl-10_magazine_lg.png</t>
  </si>
  <si>
    <t>19936</t>
  </si>
  <si>
    <t>https://cdn.tarkov-market.app/images/items/95-round_5.45x39_magazine_for_rpk-16_and_compatibles_sm.png</t>
  </si>
  <si>
    <t>https://cdn.tarkov-market.app/images/items/95-round_5.45x39_magazine_for_rpk-16_and_compatibles_lg.png</t>
  </si>
  <si>
    <t>1092</t>
  </si>
  <si>
    <t>https://cdn.tarkov-market.app/images/items/standard_9x19_20-round_magazine_for_mp9_sm.png</t>
  </si>
  <si>
    <t>https://cdn.tarkov-market.app/images/items/standard_9x19_20-round_magazine_for_mp9_lg.png</t>
  </si>
  <si>
    <t>2255</t>
  </si>
  <si>
    <t>https://cdn.tarkov-market.app/images/items/standard_mp7_20-round_4.6x30_magazine_sm.png</t>
  </si>
  <si>
    <t>https://escapefromtarkov.fandom.com/wiki/HK_MP7_4.6x30_20-round_magazine</t>
  </si>
  <si>
    <t>https://cdn.tarkov-market.app/images/items/standard_mp7_20-round_4.6x30_magazine_lg.png</t>
  </si>
  <si>
    <t>577</t>
  </si>
  <si>
    <t>https://cdn.tarkov-market.app/images/items/4-shell_m870_12ga_magazine_cap_sm.png</t>
  </si>
  <si>
    <t>https://escapefromtarkov.fandom.com/wiki/M870_12ga_4-shell_magazine_cap</t>
  </si>
  <si>
    <t>https://cdn.tarkov-market.app/images/items/4-shell_m870_12ga_magazine_cap_lg.png</t>
  </si>
  <si>
    <t>1736</t>
  </si>
  <si>
    <t>https://cdn.tarkov-market.app/images/items/standard_mp5_20-round_9x19_magazine_sm.png</t>
  </si>
  <si>
    <t>https://escapefromtarkov.fandom.com/wiki/HK_MP5_9x19_20-round_magazine</t>
  </si>
  <si>
    <t>https://cdn.tarkov-market.app/images/items/standard_mp5_20-round_9x19_magazine_lg.png</t>
  </si>
  <si>
    <t>3494</t>
  </si>
  <si>
    <t>https://cdn.tarkov-market.app/images/items/promag_aa-70_20-round_.308_m700_magazine_sm.png</t>
  </si>
  <si>
    <t>https://escapefromtarkov.fandom.com/wiki/Remington_M700_7.62x51_ProMag_AA-70_20-round_magazine</t>
  </si>
  <si>
    <t>https://cdn.tarkov-market.app/images/items/promag_aa-70_20-round_.308_m700_magazine_lg.png</t>
  </si>
  <si>
    <t>3249</t>
  </si>
  <si>
    <t>https://cdn.tarkov-market.app/images/items/m14_30_round_7.62x51_magazine_sm.png</t>
  </si>
  <si>
    <t>https://cdn.tarkov-market.app/images/items/m14_30_round_7.62x51_magazine_lg.png</t>
  </si>
  <si>
    <t>2184</t>
  </si>
  <si>
    <t>https://cdn.tarkov-market.app/images/items/10-round_polymer_magazine_7.62x54r_for_sv-98_sm.png</t>
  </si>
  <si>
    <t>https://escapefromtarkov.fandom.com/wiki/SV-98_7.62x54R_10-round_magazine</t>
  </si>
  <si>
    <t>https://cdn.tarkov-market.app/images/items/10-round_polymer_magazine_7.62x54r_for_sv-98_lg.png</t>
  </si>
  <si>
    <t>1646</t>
  </si>
  <si>
    <t>https://cdn.tarkov-market.app/images/items/p226_extended_magazine_9x19_sm.png</t>
  </si>
  <si>
    <t>https://cdn.tarkov-market.app/images/items/p226_extended_magazine_9x19_lg.png</t>
  </si>
  <si>
    <t>16240</t>
  </si>
  <si>
    <t>https://cdn.tarkov-market.app/images/items/molot_magazine_for_ak_and_compatibles%2C_75-round_capacity_sm.png</t>
  </si>
  <si>
    <t>https://cdn.tarkov-market.app/images/items/molot_magazine_for_ak_and_compatibles%2C_75-round_capacity_lg.png</t>
  </si>
  <si>
    <t>2100</t>
  </si>
  <si>
    <t>https://cdn.tarkov-market.app/images/items/10-round_svd_7.62x54_magazine_sm.png</t>
  </si>
  <si>
    <t>https://cdn.tarkov-market.app/images/items/10-round_svd_7.62x54_magazine_lg.png</t>
  </si>
  <si>
    <t>2243</t>
  </si>
  <si>
    <t>https://cdn.tarkov-market.app/images/items/hk_polymer_mag_30_5.56x45_stanag_30-round_magazine_sm.png</t>
  </si>
  <si>
    <t>https://cdn.tarkov-market.app/images/items/hk_polymer_mag_30_5.56x45_stanag_30-round_magazine_lg.png</t>
  </si>
  <si>
    <t>4850</t>
  </si>
  <si>
    <t>https://cdn.tarkov-market.app/images/items/sgmt_drum_mag_for_glock_9x19%2C_50_rounds_capacity_sm.png</t>
  </si>
  <si>
    <t>https://escapefromtarkov.fandom.com/wiki/Glock_9x19_SGM_Tactical_50-round_drum_magazine</t>
  </si>
  <si>
    <t>https://cdn.tarkov-market.app/images/items/sgmt_drum_mag_for_glock_9x19%2C_50_rounds_capacity_lg.png</t>
  </si>
  <si>
    <t>3696</t>
  </si>
  <si>
    <t>https://cdn.tarkov-market.app/images/items/12.7x55_magazine_for_ash-12%2C_10-round_capacity_sm.png</t>
  </si>
  <si>
    <t>https://cdn.tarkov-market.app/images/items/12.7x55_magazine_for_ash-12%2C_10-round_capacity_lg.png</t>
  </si>
  <si>
    <t>1810</t>
  </si>
  <si>
    <t>https://cdn.tarkov-market.app/images/items/pmag_sr_lr_gen_m3_20_7.62x51_20_rnd_sm.png</t>
  </si>
  <si>
    <t>https://escapefromtarkov.fandom.com/wiki/AR-10_7.62x51_Magpul_PMAG_20_SR-LR_GEN_M3_20-round_magazine</t>
  </si>
  <si>
    <t>https://cdn.tarkov-market.app/images/items/pmag_sr_lr_gen_m3_20_7.62x51_20_rnd_lg.png</t>
  </si>
  <si>
    <t>3136</t>
  </si>
  <si>
    <t>https://cdn.tarkov-market.app/images/items/12-round_.308_mdt_aics_m700_magazine_sm.png</t>
  </si>
  <si>
    <t>https://escapefromtarkov.fandom.com/wiki/Remington_M700_7.62x51_MDT_AICS_12-round_magazine</t>
  </si>
  <si>
    <t>https://cdn.tarkov-market.app/images/items/12-round_.308_mdt_aics_m700_magazine_lg.png</t>
  </si>
  <si>
    <t>1344</t>
  </si>
  <si>
    <t>https://cdn.tarkov-market.app/images/items/arsenal_cwp_30-round_5.56x45_magazine_for_slr-106_and_compatible_weapons_sm.png</t>
  </si>
  <si>
    <t>https://escapefromtarkov.fandom.com/wiki/SLR-106/AK_5.56x45_Circle_10_30-round_magazine</t>
  </si>
  <si>
    <t>https://cdn.tarkov-market.app/images/items/arsenal_cwp_30-round_5.56x45_magazine_for_slr-106_and_compatible_weapons_lg.png</t>
  </si>
  <si>
    <t>3359</t>
  </si>
  <si>
    <t>https://cdn.tarkov-market.app/images/items/20-round_6l25_9x39_vss_magazine_sm.png</t>
  </si>
  <si>
    <t>https://cdn.tarkov-market.app/images/items/20-round_6l25_9x39_vss_magazine_lg.png</t>
  </si>
  <si>
    <t>2296</t>
  </si>
  <si>
    <t>https://cdn.tarkov-market.app/images/items/standard_9x19_30-round_magazine_for_mp9_sm.png</t>
  </si>
  <si>
    <t>https://cdn.tarkov-market.app/images/items/standard_9x19_30-round_magazine_for_mp9_lg.png</t>
  </si>
  <si>
    <t>3361</t>
  </si>
  <si>
    <t>https://cdn.tarkov-market.app/images/items/standard_mp7_30-round_4.6x30_magazine_sm.png</t>
  </si>
  <si>
    <t>https://escapefromtarkov.fandom.com/wiki/HK_MP7_4.6x30_30-round_magazine</t>
  </si>
  <si>
    <t>https://cdn.tarkov-market.app/images/items/standard_mp7_30-round_4.6x30_magazine_lg.png</t>
  </si>
  <si>
    <t>827</t>
  </si>
  <si>
    <t>https://cdn.tarkov-market.app/images/items/glock_9x19_magazine_sm.png</t>
  </si>
  <si>
    <t>https://cdn.tarkov-market.app/images/items/glock_9x19_magazine_lg.png</t>
  </si>
  <si>
    <t>1683</t>
  </si>
  <si>
    <t>https://cdn.tarkov-market.app/images/items/pmag_gen_m3_20_5.56x45_stanag_20-round_magazine_sm.png</t>
  </si>
  <si>
    <t>https://cdn.tarkov-market.app/images/items/pmag_gen_m3_20_5.56x45_stanag_20-round_magazine_lg.png</t>
  </si>
  <si>
    <t>1176</t>
  </si>
  <si>
    <t>https://cdn.tarkov-market.app/images/items/5-round_.308_aics_m700_magazine_sm.png</t>
  </si>
  <si>
    <t>https://escapefromtarkov.fandom.com/wiki/Remington_M700_7.62x51_AICS_5-round_magazine</t>
  </si>
  <si>
    <t>https://cdn.tarkov-market.app/images/items/5-round_.308_aics_m700_magazine_lg.png</t>
  </si>
  <si>
    <t>1568</t>
  </si>
  <si>
    <t>https://cdn.tarkov-market.app/images/items/magpul_pmag_.308_ac_5-round_m700_magazine_sm.png</t>
  </si>
  <si>
    <t>https://escapefromtarkov.fandom.com/wiki/Remington_M700_7.62x51_Magpul_PMAG_AC_5-round_magazine</t>
  </si>
  <si>
    <t>https://cdn.tarkov-market.app/images/items/magpul_pmag_.308_ac_5-round_m700_magazine_lg.png</t>
  </si>
  <si>
    <t>812</t>
  </si>
  <si>
    <t>https://cdn.tarkov-market.app/images/items/standard_mpx_20-round_9x19_magazine_sm.png</t>
  </si>
  <si>
    <t>https://cdn.tarkov-market.app/images/items/standard_mpx_20-round_9x19_magazine_lg.png</t>
  </si>
  <si>
    <t>3190</t>
  </si>
  <si>
    <t>https://cdn.tarkov-market.app/images/items/promag_sks-a5_7.62x39_20-round_sks_magazine_sm.png</t>
  </si>
  <si>
    <t>https://cdn.tarkov-market.app/images/items/promag_sks-a5_7.62x39_20-round_sks_magazine_lg.png</t>
  </si>
  <si>
    <t>1036</t>
  </si>
  <si>
    <t>https://cdn.tarkov-market.app/images/items/5-round_.308_m700_magazine_sm.png</t>
  </si>
  <si>
    <t>https://escapefromtarkov.fandom.com/wiki/Remington_M700_7.62x51_Wyatt%27s_Outdoor_5-round_magazine</t>
  </si>
  <si>
    <t>https://cdn.tarkov-market.app/images/items/5-round_.308_m700_magazine_lg.png</t>
  </si>
  <si>
    <t>2953</t>
  </si>
  <si>
    <t>https://cdn.tarkov-market.app/images/items/mpx_with_tti_base_pad_%2B11_41-round_9x19_magazine_sm.png</t>
  </si>
  <si>
    <t>https://escapefromtarkov.fandom.com/wiki/MPX_9x19_TTI_%22Base_Pad_%2B11%22_41-round_magazine</t>
  </si>
  <si>
    <t>https://cdn.tarkov-market.app/images/items/mpx_with_tti_base_pad_%2B11_41-round_9x19_magazine_lg.png</t>
  </si>
  <si>
    <t>2800</t>
  </si>
  <si>
    <t>https://cdn.tarkov-market.app/images/items/magpul_pmag_.308_ac_10-round_m700_magazine_sm.png</t>
  </si>
  <si>
    <t>https://escapefromtarkov.fandom.com/wiki/Remington_M700_7.62x51_Magpul_PMAG_AC_10-round_magazine</t>
  </si>
  <si>
    <t>https://cdn.tarkov-market.app/images/items/magpul_pmag_.308_ac_10-round_m700_magazine_lg.png</t>
  </si>
  <si>
    <t>https://cdn.tarkov-market.app/images/items/10-round_.308_aics_m700_magazine_sm.png</t>
  </si>
  <si>
    <t>https://escapefromtarkov.fandom.com/wiki/Remington_M700_7.62x51_AICS_10-round_magazine</t>
  </si>
  <si>
    <t>https://cdn.tarkov-market.app/images/items/10-round_.308_aics_m700_magazine_lg.png</t>
  </si>
  <si>
    <t>2501</t>
  </si>
  <si>
    <t>https://cdn.tarkov-market.app/images/items/fal_sa-58_7.62x51_30_rnd_sm.png</t>
  </si>
  <si>
    <t>https://cdn.tarkov-market.app/images/items/fal_sa-58_7.62x51_30_rnd_lg.png</t>
  </si>
  <si>
    <t>2621</t>
  </si>
  <si>
    <t>https://cdn.tarkov-market.app/images/items/troy_battlemag_5.56x45_stanag_30-round_magazine_sm.png</t>
  </si>
  <si>
    <t>https://cdn.tarkov-market.app/images/items/troy_battlemag_5.56x45_stanag_30-round_magazine_lg.png</t>
  </si>
  <si>
    <t>1188</t>
  </si>
  <si>
    <t>https://cdn.tarkov-market.app/images/items/mp-153_8-rd_magazine_extension_sm.png</t>
  </si>
  <si>
    <t>https://cdn.tarkov-market.app/images/items/mp-153_8-rd_magazine_extension_lg.png</t>
  </si>
  <si>
    <t>2581</t>
  </si>
  <si>
    <t>https://cdn.tarkov-market.app/images/items/british_fal_l1a1_7.62x51_30_rnd_magazine_sm.png</t>
  </si>
  <si>
    <t>https://escapefromtarkov.fandom.com/wiki/SA-58/FAL_7.62x51_SLR_30-round_magazine</t>
  </si>
  <si>
    <t>https://cdn.tarkov-market.app/images/items/british_fal_l1a1_7.62x51_30_rnd_magazine_lg.png</t>
  </si>
  <si>
    <t>1174</t>
  </si>
  <si>
    <t>https://cdn.tarkov-market.app/images/items/p226_magazine_sm.png</t>
  </si>
  <si>
    <t>https://cdn.tarkov-market.app/images/items/p226_magazine_lg.png</t>
  </si>
  <si>
    <t>2597</t>
  </si>
  <si>
    <t>https://cdn.tarkov-market.app/images/items/10-round_6l24_9x39_vss_magazine_sm.png</t>
  </si>
  <si>
    <t>https://cdn.tarkov-market.app/images/items/10-round_6l24_9x39_vss_magazine_lg.png</t>
  </si>
  <si>
    <t>https://cdn.tarkov-market.app/images/items/5-round_.308_t-5000_magazine_sm.png</t>
  </si>
  <si>
    <t>https://escapefromtarkov.fandom.com/wiki/ORSIS_T-5000M_7.62x51_5-round_magazine</t>
  </si>
  <si>
    <t>https://cdn.tarkov-market.app/images/items/5-round_.308_t-5000_magazine_lg.png</t>
  </si>
  <si>
    <t>1743</t>
  </si>
  <si>
    <t>https://cdn.tarkov-market.app/images/items/pmag_gen_m3_30_5.56x45_stanag_30-round_magazine_sm.png</t>
  </si>
  <si>
    <t>https://escapefromtarkov.fandom.com/wiki/5.56x45_Magpul_PMAG_30_GEN_M3_STANAG_30-round_magazine</t>
  </si>
  <si>
    <t>https://cdn.tarkov-market.app/images/items/pmag_gen_m3_30_5.56x45_stanag_30-round_magazine_lg.png</t>
  </si>
  <si>
    <t>2246</t>
  </si>
  <si>
    <t>https://cdn.tarkov-market.app/images/items/standard_mp5_30-round_9x19_magazine_sm.png</t>
  </si>
  <si>
    <t>https://escapefromtarkov.fandom.com/wiki/HK_MP5_9x19_30-round_magazine</t>
  </si>
  <si>
    <t>https://cdn.tarkov-market.app/images/items/standard_mp5_30-round_9x19_magazine_lg.png</t>
  </si>
  <si>
    <t>969</t>
  </si>
  <si>
    <t>https://cdn.tarkov-market.app/images/items/pmag_gl9_polymer_magazine_sm.png</t>
  </si>
  <si>
    <t>https://cdn.tarkov-market.app/images/items/pmag_gl9_polymer_magazine_lg.png</t>
  </si>
  <si>
    <t>1428</t>
  </si>
  <si>
    <t>https://cdn.tarkov-market.app/images/items/standard_9x19_25-round_magazine_for_mp9_sm.png</t>
  </si>
  <si>
    <t>https://cdn.tarkov-market.app/images/items/standard_9x19_25-round_magazine_for_mp9_lg.png</t>
  </si>
  <si>
    <t>https://cdn.tarkov-market.app/images/items/m9a3_9x19_17-round_magazine_sm.png</t>
  </si>
  <si>
    <t>https://cdn.tarkov-market.app/images/items/m9a3_9x19_17-round_magazine_lg.png</t>
  </si>
  <si>
    <t>1876</t>
  </si>
  <si>
    <t>https://cdn.tarkov-market.app/images/items/pufgun_sg-919_30_30-round_9x19_magazine_for_pp-19-01_sm.png</t>
  </si>
  <si>
    <t>https://escapefromtarkov.fandom.com/wiki/PP-19-01_%22Vityaz%22_9x19_PUFGUN_SG-919_30_30-round_magazine</t>
  </si>
  <si>
    <t>https://cdn.tarkov-market.app/images/items/pufgun_sg-919_30_30-round_9x19_magazine_for_pp-19-01_lg.png</t>
  </si>
  <si>
    <t>1372</t>
  </si>
  <si>
    <t>https://cdn.tarkov-market.app/images/items/kac_steel_20_7.62x51_20_rnd_sm.png</t>
  </si>
  <si>
    <t>https://escapefromtarkov.fandom.com/wiki/AR-10_7.62x51_KAC_20-round_steel_magazine</t>
  </si>
  <si>
    <t>https://cdn.tarkov-market.app/images/items/kac_steel_20_7.62x51_20_rnd_lg.png</t>
  </si>
  <si>
    <t>1103</t>
  </si>
  <si>
    <t>https://cdn.tarkov-market.app/images/items/regular_4rnd_magazine_for_mosin_rifle_sm.png</t>
  </si>
  <si>
    <t>https://escapefromtarkov.fandom.com/wiki/Mosin_Rifle_7.62x54R_5-round_magazine</t>
  </si>
  <si>
    <t>https://cdn.tarkov-market.app/images/items/regular_4rnd_magazine_for_mosin_rifle_lg.png</t>
  </si>
  <si>
    <t>2457</t>
  </si>
  <si>
    <t>https://cdn.tarkov-market.app/images/items/palm_us_ak30_7.62x39_magazine_for_ak_and_compatibles%2C_30-round_capacity_sm.png</t>
  </si>
  <si>
    <t>https://escapefromtarkov.fandom.com/wiki/AK_7.62x39_US_Palm_%22AK30%22_30-round_magazine_(Black)</t>
  </si>
  <si>
    <t>https://cdn.tarkov-market.app/images/items/palm_us_ak30_7.62x39_magazine_for_ak_and_compatibles%2C_30-round_capacity_lg.png</t>
  </si>
  <si>
    <t>1655</t>
  </si>
  <si>
    <t>https://cdn.tarkov-market.app/images/items/big_stick_9x19_magazine_for_glock_9x19_sm.png</t>
  </si>
  <si>
    <t>https://cdn.tarkov-market.app/images/items/big_stick_9x19_magazine_for_glock_9x19_lg.png</t>
  </si>
  <si>
    <t>3459</t>
  </si>
  <si>
    <t>https://cdn.tarkov-market.app/images/items/40-round_pmag_gen_m3_40_5.56x45_stanag_magazine_sm.png</t>
  </si>
  <si>
    <t>https://cdn.tarkov-market.app/images/items/40-round_pmag_gen_m3_40_5.56x45_stanag_magazine_lg.png</t>
  </si>
  <si>
    <t>2027</t>
  </si>
  <si>
    <t>https://cdn.tarkov-market.app/images/items/hk_steel_maritime_5.56x45_stanag_30-round_magazine_sm.png</t>
  </si>
  <si>
    <t>https://cdn.tarkov-market.app/images/items/hk_steel_maritime_5.56x45_stanag_30-round_magazine_lg.png</t>
  </si>
  <si>
    <t>987</t>
  </si>
  <si>
    <t>https://cdn.tarkov-market.app/images/items/izhmash_ak_magazine_(issued_%E2%80%9855_or_later)_30-round_for_7.62x39_ak_and_compatibles_sm.png</t>
  </si>
  <si>
    <t>https://cdn.tarkov-market.app/images/items/izhmash_ak_magazine_(issued_%E2%80%9855_or_later)_30-round_for_7.62x39_ak_and_compatibles_lg.png</t>
  </si>
  <si>
    <t>2126</t>
  </si>
  <si>
    <t>https://cdn.tarkov-market.app/images/items/pmag_gen_m3_w_30_5.56x45_stanag_30-round_magazine_sm.png?r=1</t>
  </si>
  <si>
    <t>https://cdn.tarkov-market.app/images/items/pmag_gen_m3_w_30_5.56x45_stanag_30-round_magazine_lg.png?r=1</t>
  </si>
  <si>
    <t>1611</t>
  </si>
  <si>
    <t>https://cdn.tarkov-market.app/images/items/standard_9x18pm_30-round_magazine_for_pp-91_sm.png</t>
  </si>
  <si>
    <t>https://escapefromtarkov.fandom.com/wiki/PP-91_%22Kedr%22_9x18PM_30-round_magazine</t>
  </si>
  <si>
    <t>https://cdn.tarkov-market.app/images/items/standard_9x18pm_30-round_magazine_for_pp-91_lg.png</t>
  </si>
  <si>
    <t>https://cdn.tarkov-market.app/images/items/10_rnds._sks_internal_box_magazine_7.62x39_sm.png</t>
  </si>
  <si>
    <t>https://cdn.tarkov-market.app/images/items/10_rnds._sks_internal_box_magazine_7.62x39_lg.png</t>
  </si>
  <si>
    <t>1960</t>
  </si>
  <si>
    <t>https://cdn.tarkov-market.app/images/items/10-round_.308_m700_magazine_sm.png</t>
  </si>
  <si>
    <t>https://escapefromtarkov.fandom.com/wiki/Remington_M700_7.62x51_Wyatt%27s_Outdoor_10-round_magazine</t>
  </si>
  <si>
    <t>https://cdn.tarkov-market.app/images/items/10-round_.308_m700_magazine_lg.png</t>
  </si>
  <si>
    <t>1121</t>
  </si>
  <si>
    <t>https://cdn.tarkov-market.app/images/items/pmag_gen_m3_10_5.56x45_stanag_10-round_magazine_sm.png</t>
  </si>
  <si>
    <t>https://escapefromtarkov.fandom.com/wiki/5.56x45_Magpul_PMAG_10_GEN_M3_STANAG_10-round_magazine</t>
  </si>
  <si>
    <t>https://cdn.tarkov-market.app/images/items/pmag_gen_m3_10_5.56x45_stanag_10-round_magazine_lg.png</t>
  </si>
  <si>
    <t>1782</t>
  </si>
  <si>
    <t>https://cdn.tarkov-market.app/images/items/pmag_30_ak_akm_gen_m3_7.62x39_magazine_for_ak_and_compatibles%2C_30-round_capacity_sm.png</t>
  </si>
  <si>
    <t>https://cdn.tarkov-market.app/images/items/pmag_30_ak_akm_gen_m3_7.62x39_magazine_for_ak_and_compatibles%2C_30-round_capacity_lg.png</t>
  </si>
  <si>
    <t>1382</t>
  </si>
  <si>
    <t>https://cdn.tarkov-market.app/images/items/m1a_20_round_7.62x51_magazine_sm.png</t>
  </si>
  <si>
    <t>https://cdn.tarkov-market.app/images/items/m1a_20_round_7.62x51_magazine_lg.png</t>
  </si>
  <si>
    <t>1684</t>
  </si>
  <si>
    <t>https://cdn.tarkov-market.app/images/items/fal_sa-58_mmw_7.62x51_20_rnd_plastic_mag_sm.png</t>
  </si>
  <si>
    <t>https://escapefromtarkov.fandom.com/wiki/SA-58/FAL_7.62x51_MMW_polymer_20-round_magazine</t>
  </si>
  <si>
    <t>https://cdn.tarkov-market.app/images/items/fal_sa-58_mmw_7.62x51_20_rnd_plastic_mag_lg.png</t>
  </si>
  <si>
    <t>860</t>
  </si>
  <si>
    <t>https://cdn.tarkov-market.app/images/items/mp-443_9x19_18-round_magazine_sm.png</t>
  </si>
  <si>
    <t>https://escapefromtarkov.fandom.com/wiki/MP-443_%22Grach%22_9x19_18-round_magazine</t>
  </si>
  <si>
    <t>https://cdn.tarkov-market.app/images/items/mp-443_9x19_18-round_magazine_lg.png</t>
  </si>
  <si>
    <t>1918</t>
  </si>
  <si>
    <t>https://cdn.tarkov-market.app/images/items/hk_pm_gen.2_5.56x45_stanag_30-round_magazine_sm.png</t>
  </si>
  <si>
    <t>https://cdn.tarkov-market.app/images/items/hk_pm_gen.2_5.56x45_stanag_30-round_magazine_lg.png</t>
  </si>
  <si>
    <t>843</t>
  </si>
  <si>
    <t>https://cdn.tarkov-market.app/images/items/sr1-mp_magazine_sm.png</t>
  </si>
  <si>
    <t>https://cdn.tarkov-market.app/images/items/sr1-mp_magazine_lg.png</t>
  </si>
  <si>
    <t>790</t>
  </si>
  <si>
    <t>https://cdn.tarkov-market.app/images/items/5-shot_mc_20-01_sb.3_20ga_magazine_for_toz-106_sm.png</t>
  </si>
  <si>
    <t>https://escapefromtarkov.fandom.com/wiki/TOZ-106_20ga_MTs_20-01_Sb.3_5-shot_magazine</t>
  </si>
  <si>
    <t>https://cdn.tarkov-market.app/images/items/5-shot_mc_20-01_sb.3_20ga_magazine_for_toz-106_lg.png</t>
  </si>
  <si>
    <t>616</t>
  </si>
  <si>
    <t>https://cdn.tarkov-market.app/images/items/7.62x51_metal_magazine_for_vpo-101_and_compatibles%2C_5-round_capacity_sm.png</t>
  </si>
  <si>
    <t>https://escapefromtarkov.fandom.com/wiki/VPO-101_%22Vepr-Hunter%22_7.62x51_5-round_magazine</t>
  </si>
  <si>
    <t>https://cdn.tarkov-market.app/images/items/7.62x51_metal_magazine_for_vpo-101_and_compatibles%2C_5-round_capacity_lg.png</t>
  </si>
  <si>
    <t>1009</t>
  </si>
  <si>
    <t>https://cdn.tarkov-market.app/images/items/fal_sa-58_7.62x51_10_rnd_sm.png</t>
  </si>
  <si>
    <t>https://cdn.tarkov-market.app/images/items/fal_sa-58_7.62x51_10_rnd_lg.png</t>
  </si>
  <si>
    <t>1488</t>
  </si>
  <si>
    <t>https://cdn.tarkov-market.app/images/items/pmag_30_ak74_gen_m3_5.45x39_magazine_for_ak_and_compatibles%2C_30-round_capacity_sm.png</t>
  </si>
  <si>
    <t>https://cdn.tarkov-market.app/images/items/pmag_30_ak74_gen_m3_5.45x39_magazine_for_ak_and_compatibles%2C_30-round_capacity_lg.png</t>
  </si>
  <si>
    <t>1540</t>
  </si>
  <si>
    <t>https://cdn.tarkov-market.app/images/items/30-round_5.45x39_magazine_for_ak-12_and_compatibles_sm.png</t>
  </si>
  <si>
    <t>https://cdn.tarkov-market.app/images/items/30-round_5.45x39_magazine_for_ak-12_and_compatibles_lg.png</t>
  </si>
  <si>
    <t>1161</t>
  </si>
  <si>
    <t>https://cdn.tarkov-market.app/images/items/standard_mpx_30-round_9x19_magazine_sm.png</t>
  </si>
  <si>
    <t>https://cdn.tarkov-market.app/images/items/standard_mpx_30-round_9x19_magazine_lg.png</t>
  </si>
  <si>
    <t>1356</t>
  </si>
  <si>
    <t>https://cdn.tarkov-market.app/images/items/standard_pp-19-01_30-round_9x19_magazine_sm.png</t>
  </si>
  <si>
    <t>https://escapefromtarkov.fandom.com/wiki/PP-19-01_%22Vityaz%22_9x19_30-round_magazine</t>
  </si>
  <si>
    <t>https://cdn.tarkov-market.app/images/items/standard_pp-19-01_30-round_9x19_magazine_lg.png</t>
  </si>
  <si>
    <t>940</t>
  </si>
  <si>
    <t>https://cdn.tarkov-market.app/images/items/7-shell_m870x7_12ga_magazine_sm.png</t>
  </si>
  <si>
    <t>https://cdn.tarkov-market.app/images/items/7-shell_m870x7_12ga_magazine_lg.png</t>
  </si>
  <si>
    <t>2108</t>
  </si>
  <si>
    <t>https://cdn.tarkov-market.app/images/items/45-round_6l26_5.45x39_magazine_for_ak-74_and_compatibles_sm.png</t>
  </si>
  <si>
    <t>https://cdn.tarkov-market.app/images/items/45-round_6l26_5.45x39_magazine_for_ak-74_and_compatibles_lg.png</t>
  </si>
  <si>
    <t>2072</t>
  </si>
  <si>
    <t>https://cdn.tarkov-market.app/images/items/sai-02_10-round_12x76_magazine_for_sok-12_and_compatible_weapons_sm.png</t>
  </si>
  <si>
    <t>https://cdn.tarkov-market.app/images/items/sai-02_10-round_12x76_magazine_for_sok-12_and_compatible_weapons_lg.png</t>
  </si>
  <si>
    <t>2008</t>
  </si>
  <si>
    <t>https://cdn.tarkov-market.app/images/items/bakelite_7.62x39_magazine_for_ak_and_compatibles%2C_40-round_capacity_sm.png</t>
  </si>
  <si>
    <t>https://cdn.tarkov-market.app/images/items/bakelite_7.62x39_magazine_for_ak_and_compatibles%2C_40-round_capacity_lg.png</t>
  </si>
  <si>
    <t>841</t>
  </si>
  <si>
    <t>https://cdn.tarkov-market.app/images/items/standard_9x18pm_20-round_magazine_for_pp-91_sm.png</t>
  </si>
  <si>
    <t>https://escapefromtarkov.fandom.com/wiki/PP-91_%22Kedr%22_9x18PM_20-round_magazine</t>
  </si>
  <si>
    <t>https://cdn.tarkov-market.app/images/items/standard_9x18pm_20-round_magazine_for_pp-91_lg.png</t>
  </si>
  <si>
    <t>1084</t>
  </si>
  <si>
    <t>https://cdn.tarkov-market.app/images/items/30-round_7.62x39_magazine_for_ak-103_and_compatible_weapons_sm.png</t>
  </si>
  <si>
    <t>https://cdn.tarkov-market.app/images/items/30-round_7.62x39_magazine_for_ak-103_and_compatible_weapons_lg.png</t>
  </si>
  <si>
    <t>602</t>
  </si>
  <si>
    <t>https://cdn.tarkov-market.app/images/items/4-shot_mc_20-01_sb.3_20ga_magazine_for_toz-106_sm.png</t>
  </si>
  <si>
    <t>https://escapefromtarkov.fandom.com/wiki/TOZ-106_20ga_MTs_20-01_Sb.3_4-shot_magazine</t>
  </si>
  <si>
    <t>https://cdn.tarkov-market.app/images/items/4-shot_mc_20-01_sb.3_20ga_magazine_for_toz-106_lg.png</t>
  </si>
  <si>
    <t>1977</t>
  </si>
  <si>
    <t>https://cdn.tarkov-market.app/images/items/6l18_45-round_5.45x39_magazine_for_ak-74_and_compatible_weapons_sm.png</t>
  </si>
  <si>
    <t>https://cdn.tarkov-market.app/images/items/6l18_45-round_5.45x39_magazine_for_ak-74_and_compatible_weapons_lg.png</t>
  </si>
  <si>
    <t>1369</t>
  </si>
  <si>
    <t>https://cdn.tarkov-market.app/images/items/10-shell_m870x10_12ga_magazine_sm.png</t>
  </si>
  <si>
    <t>https://cdn.tarkov-market.app/images/items/10-shell_m870x10_12ga_magazine_lg.png</t>
  </si>
  <si>
    <t>1105</t>
  </si>
  <si>
    <t>https://cdn.tarkov-market.app/images/items/izhmash_6l10_7.62x39_magazine_for_ak_and_compatibles%2C_30-round_capacity_sm.png</t>
  </si>
  <si>
    <t>https://cdn.tarkov-market.app/images/items/izhmash_6l10_7.62x39_magazine_for_ak_and_compatibles%2C_30-round_capacity_lg.png</t>
  </si>
  <si>
    <t>648</t>
  </si>
  <si>
    <t>https://cdn.tarkov-market.app/images/items/tt-105_7.62x25_tt_magazine_sm.png</t>
  </si>
  <si>
    <t>https://cdn.tarkov-market.app/images/items/tt-105_7.62x25_tt_magazine_lg.png</t>
  </si>
  <si>
    <t>1012</t>
  </si>
  <si>
    <t>https://cdn.tarkov-market.app/images/items/6l29_30-round_5.56x45_magazine_for_ak-101_and_compatible_weapons_sm.png</t>
  </si>
  <si>
    <t>https://escapefromtarkov.fandom.com/wiki/AK-101_5.56x45_6L29_30-round_magazine</t>
  </si>
  <si>
    <t>https://cdn.tarkov-market.app/images/items/6l29_30-round_5.56x45_magazine_for_ak-101_and_compatible_weapons_lg.png</t>
  </si>
  <si>
    <t>526</t>
  </si>
  <si>
    <t>https://cdn.tarkov-market.app/images/items/90-93_9x18pm_magazine%2C_for_8_pm_rounds_sm.png</t>
  </si>
  <si>
    <t>https://cdn.tarkov-market.app/images/items/90-93_9x18pm_magazine%2C_for_8_pm_rounds_lg.png</t>
  </si>
  <si>
    <t>https://cdn.tarkov-market.app/images/items/pufgun_sg-919_20_20-round_9x19_magazine_for__pp-19-01_sm.png</t>
  </si>
  <si>
    <t>https://escapefromtarkov.fandom.com/wiki/PP-19-01_%22Vityaz%22_9x19_PUFGUN_SG-919_20_20-round_magazine</t>
  </si>
  <si>
    <t>https://cdn.tarkov-market.app/images/items/pufgun_sg-919_20_20-round_9x19_magazine_for__pp-19-01_lg.png</t>
  </si>
  <si>
    <t>475</t>
  </si>
  <si>
    <t>https://cdn.tarkov-market.app/images/items/standard_aps_9x18pm_20-round_magazine_sm.png</t>
  </si>
  <si>
    <t>https://cdn.tarkov-market.app/images/items/standard_aps_9x18pm_20-round_magazine_lg.png</t>
  </si>
  <si>
    <t>1557</t>
  </si>
  <si>
    <t>https://cdn.tarkov-market.app/images/items/fal_sa-58_7.62x51_20_rnd_sm.png</t>
  </si>
  <si>
    <t>https://cdn.tarkov-market.app/images/items/fal_sa-58_7.62x51_20_rnd_lg.png</t>
  </si>
  <si>
    <t>1137</t>
  </si>
  <si>
    <t>https://cdn.tarkov-market.app/images/items/6l20_30-round_5.45x39_magazine_for_ak-74_and_compatible_weapons_sm.png</t>
  </si>
  <si>
    <t>https://cdn.tarkov-market.app/images/items/6l20_30-round_5.45x39_magazine_for_ak-74_and_compatible_weapons_lg.png</t>
  </si>
  <si>
    <t>505</t>
  </si>
  <si>
    <t>https://cdn.tarkov-market.app/images/items/mp-153_5-rd_magazine_extension_sm.png</t>
  </si>
  <si>
    <t>https://escapefromtarkov.fandom.com/wiki/MP-153_12ga_5-shell_magazine</t>
  </si>
  <si>
    <t>https://cdn.tarkov-market.app/images/items/mp-153_5-rd_magazine_extension_lg.png</t>
  </si>
  <si>
    <t>902</t>
  </si>
  <si>
    <t>https://cdn.tarkov-market.app/images/items/10-round_saiga_545_5.45x39_magazine_for_ak-74_and_compatibles_sm.png</t>
  </si>
  <si>
    <t>https://cdn.tarkov-market.app/images/items/10-round_saiga_545_5.45x39_magazine_for_ak-74_and_compatibles_lg.png</t>
  </si>
  <si>
    <t>1393</t>
  </si>
  <si>
    <t>https://cdn.tarkov-market.app/images/items/molot_6p2.sb-11_7.62x39_magazine_for_ak_and_compatibles%2C_40-round_capacity_sm.png</t>
  </si>
  <si>
    <t>https://cdn.tarkov-market.app/images/items/molot_6p2.sb-11_7.62x39_magazine_for_ak_and_compatibles%2C_40-round_capacity_lg.png</t>
  </si>
  <si>
    <t>949</t>
  </si>
  <si>
    <t>https://cdn.tarkov-market.app/images/items/sb.5_5-round_12_76_magazine_for_sok-12_and_compatible_weapons_sm.png</t>
  </si>
  <si>
    <t>https://cdn.tarkov-market.app/images/items/sb.5_5-round_12_76_magazine_for_sok-12_and_compatible_weapons_lg.png</t>
  </si>
  <si>
    <t>1285</t>
  </si>
  <si>
    <t>https://cdn.tarkov-market.app/images/items/8-shell_mp-133x8_12ga_magazine_sm.png</t>
  </si>
  <si>
    <t>https://cdn.tarkov-market.app/images/items/8-shell_mp-133x8_12ga_magazine_lg.png</t>
  </si>
  <si>
    <t>703</t>
  </si>
  <si>
    <t>https://cdn.tarkov-market.app/images/items/6-shell_mp-133x6_12ga_magazine_sm.png</t>
  </si>
  <si>
    <t>https://cdn.tarkov-market.app/images/items/6-shell_mp-133x6_12ga_magazine_lg.png</t>
  </si>
  <si>
    <t>1127</t>
  </si>
  <si>
    <t>https://cdn.tarkov-market.app/images/items/colt_ar-15_5.56x45_stanag_30-round_magazine_sm.png</t>
  </si>
  <si>
    <t>https://cdn.tarkov-market.app/images/items/colt_ar-15_5.56x45_stanag_30-round_magazine_lg.png</t>
  </si>
  <si>
    <t>1119</t>
  </si>
  <si>
    <t>https://cdn.tarkov-market.app/images/items/30-round_6l23_5.45x39_magazine_for_ak-74_and_compatibles_sm.png?r=1</t>
  </si>
  <si>
    <t>https://cdn.tarkov-market.app/images/items/30-round_6l23_5.45x39_magazine_for_ak-74_and_compatibles_lg.png?r=1</t>
  </si>
  <si>
    <t>559</t>
  </si>
  <si>
    <t>https://cdn.tarkov-market.app/images/items/7.62x39_ribbed_metal_magazine_for_ak_and_compatibles%2C_10-round_capacity_sm.png</t>
  </si>
  <si>
    <t>https://cdn.tarkov-market.app/images/items/7.62x39_ribbed_metal_magazine_for_ak_and_compatibles%2C_10-round_capacity_lg.png</t>
  </si>
  <si>
    <t>684</t>
  </si>
  <si>
    <t>https://cdn.tarkov-market.app/images/items/mp-153_6-rd_magazine_extension_sm.png</t>
  </si>
  <si>
    <t>https://escapefromtarkov.fandom.com/wiki/MP-153_12ga_6-shell_magazine</t>
  </si>
  <si>
    <t>https://cdn.tarkov-market.app/images/items/mp-153_6-rd_magazine_extension_lg.png</t>
  </si>
  <si>
    <t>931</t>
  </si>
  <si>
    <t>https://cdn.tarkov-market.app/images/items/mp-153_7-rd_magazine_extension_sm.png</t>
  </si>
  <si>
    <t>https://escapefromtarkov.fandom.com/wiki/MP-153_12ga_7-shell_magazine</t>
  </si>
  <si>
    <t>https://cdn.tarkov-market.app/images/items/mp-153_7-rd_magazine_extension_lg.png</t>
  </si>
  <si>
    <t>https://cdn.tarkov-market.app/images/items/izhmash_7.62x39_akms_aluminium_magazine_for_ak_and_compatibles%2C_30-round_capacity_sm.png</t>
  </si>
  <si>
    <t>https://escapefromtarkov.fandom.com/wiki/AKMS_7.62x39_aluminium_30-round_magazine</t>
  </si>
  <si>
    <t>https://cdn.tarkov-market.app/images/items/izhmash_7.62x39_akms_aluminium_magazine_for_ak_and_compatibles%2C_30-round_capacity_lg.png</t>
  </si>
  <si>
    <t>https://cdn.tarkov-market.app/images/items/10-round_izh.9x19_sb.7_magazine_sm.png</t>
  </si>
  <si>
    <t>https://escapefromtarkov.fandom.com/wiki/Saiga-9_9x19_sb.7_10-round_magazine</t>
  </si>
  <si>
    <t>https://cdn.tarkov-market.app/images/items/10-round_izh.9x19_sb.7_magazine_lg.png</t>
  </si>
  <si>
    <t>440</t>
  </si>
  <si>
    <t>https://cdn.tarkov-market.app/images/items/2-shot_mc_20-01_sb.3_20ga_magazine_for_toz-106_sm.png</t>
  </si>
  <si>
    <t>https://escapefromtarkov.fandom.com/wiki/TOZ-106_20ga_MTs_20-01_Sb.3_2-shot_magazine</t>
  </si>
  <si>
    <t>https://cdn.tarkov-market.app/images/items/2-shot_mc_20-01_sb.3_20ga_magazine_for_toz-106_lg.png</t>
  </si>
  <si>
    <t>392</t>
  </si>
  <si>
    <t>https://cdn.tarkov-market.app/images/items/izhmash_7.62x39_ak_aluminium_magazine_for_ak_and_compatibles%2C_10-round_capacity_sm.png</t>
  </si>
  <si>
    <t>https://cdn.tarkov-market.app/images/items/izhmash_7.62x39_ak_aluminium_magazine_for_ak_and_compatibles%2C_10-round_capacity_lg.png</t>
  </si>
  <si>
    <t>9104</t>
  </si>
  <si>
    <t>https://cdn.tarkov-market.app/images/items/la-5_tactical_device_sm.png</t>
  </si>
  <si>
    <t>https://cdn.tarkov-market.app/images/items/la-5_tactical_device_lg.png</t>
  </si>
  <si>
    <t>9548</t>
  </si>
  <si>
    <t>https://cdn.tarkov-market.app/images/items/zenit_perst-3_tactical_device_sm.png</t>
  </si>
  <si>
    <t>https://cdn.tarkov-market.app/images/items/zenit_perst-3_tactical_device_lg.png</t>
  </si>
  <si>
    <t>10717</t>
  </si>
  <si>
    <t>https://cdn.tarkov-market.app/images/items/an_peq-15_tactical_device_sm.png</t>
  </si>
  <si>
    <t>https://cdn.tarkov-market.app/images/items/an_peq-15_tactical_device_lg.png</t>
  </si>
  <si>
    <t>7560</t>
  </si>
  <si>
    <t>https://cdn.tarkov-market.app/images/items/steiner_dbal_pl_tactical_flashlight_sm.png</t>
  </si>
  <si>
    <t>https://escapefromtarkov.fandom.com/wiki/Steiner_DBAL-PL_tactical_flashlight_with_laser</t>
  </si>
  <si>
    <t>https://cdn.tarkov-market.app/images/items/steiner_dbal_pl_tactical_flashlight_lg.png</t>
  </si>
  <si>
    <t>11708</t>
  </si>
  <si>
    <t>https://cdn.tarkov-market.app/images/items/las_tac_2_tactical_flashlight_sm.png</t>
  </si>
  <si>
    <t>https://cdn.tarkov-market.app/images/items/las_tac_2_tactical_flashlight_lg.png</t>
  </si>
  <si>
    <t>6383</t>
  </si>
  <si>
    <t>https://cdn.tarkov-market.app/images/items/2u_kleh_tactical_flashlight_sm.png</t>
  </si>
  <si>
    <t>https://cdn.tarkov-market.app/images/items/2u_kleh_tactical_flashlight_lg.png</t>
  </si>
  <si>
    <t>10035</t>
  </si>
  <si>
    <t>https://cdn.tarkov-market.app/images/items/2irs_klesch_flashlight_%2B_laser_designator_sm.png</t>
  </si>
  <si>
    <t>https://escapefromtarkov.fandom.com/wiki/Zenit_Klesch-2IKS_flashlight_with_laser</t>
  </si>
  <si>
    <t>https://cdn.tarkov-market.app/images/items/2irs_klesch_flashlight_%2B_laser_designator_lg.png</t>
  </si>
  <si>
    <t>9433</t>
  </si>
  <si>
    <t>https://cdn.tarkov-market.app/images/items/surefire_xc1_tactical_flashlight_sm.png</t>
  </si>
  <si>
    <t>https://cdn.tarkov-market.app/images/items/surefire_xc1_tactical_flashlight_lg.png</t>
  </si>
  <si>
    <t>8446</t>
  </si>
  <si>
    <t>https://cdn.tarkov-market.app/images/items/glock_tactical_gl21_flashlight_with_laser_sm.png</t>
  </si>
  <si>
    <t>https://cdn.tarkov-market.app/images/items/glock_tactical_gl21_flashlight_with_laser_lg.png</t>
  </si>
  <si>
    <t>5744</t>
  </si>
  <si>
    <t>https://cdn.tarkov-market.app/images/items/an_peq-2_tactical_device_sm.png</t>
  </si>
  <si>
    <t>https://cdn.tarkov-market.app/images/items/an_peq-2_tactical_device_lg.png</t>
  </si>
  <si>
    <t>7017</t>
  </si>
  <si>
    <t>https://cdn.tarkov-market.app/images/items/holosun_ls321_tactical_device_sm.png</t>
  </si>
  <si>
    <t>https://cdn.tarkov-market.app/images/items/holosun_ls321_tactical_device_lg.png</t>
  </si>
  <si>
    <t>2576</t>
  </si>
  <si>
    <t>https://cdn.tarkov-market.app/images/items/dlp_tactical_precision_lam_module_for_tt_pistol_sm.png</t>
  </si>
  <si>
    <t>https://escapefromtarkov.fandom.com/wiki/TT_DLP_Tactical_Precision_LAM-module</t>
  </si>
  <si>
    <t>https://cdn.tarkov-market.app/images/items/dlp_tactical_precision_lam_module_for_tt_pistol_lg.png</t>
  </si>
  <si>
    <t>8779</t>
  </si>
  <si>
    <t>https://cdn.tarkov-market.app/images/items/2p_klesch_flashlight_%2B_laser_designator_sm.png</t>
  </si>
  <si>
    <t>https://cdn.tarkov-market.app/images/items/2p_klesch_flashlight_%2B_laser_designator_lg.png</t>
  </si>
  <si>
    <t>6272</t>
  </si>
  <si>
    <t>https://cdn.tarkov-market.app/images/items/x400_tactical_flashlight_sm.png</t>
  </si>
  <si>
    <t>https://cdn.tarkov-market.app/images/items/x400_tactical_flashlight_lg.png</t>
  </si>
  <si>
    <t>https://cdn.tarkov-market.app/images/items/ncstar_tactical_blue_laser_lam-module_sm.png</t>
  </si>
  <si>
    <t>https://escapefromtarkov.fandom.com/wiki/NcSTAR_Tactical_blue_laser_LAM-module</t>
  </si>
  <si>
    <t>https://cdn.tarkov-market.app/images/items/ncstar_tactical_blue_laser_lam-module_lg.png</t>
  </si>
  <si>
    <t>3387</t>
  </si>
  <si>
    <t>https://cdn.tarkov-market.app/images/items/armytek_predator_pro_v3_xhp35_hi_flashlight_sm.png</t>
  </si>
  <si>
    <t>https://cdn.tarkov-market.app/images/items/armytek_predator_pro_v3_xhp35_hi_flashlight_lg.png</t>
  </si>
  <si>
    <t>2101</t>
  </si>
  <si>
    <t>https://cdn.tarkov-market.app/images/items/ultrafire_wf-501b_flashlight_sm.png</t>
  </si>
  <si>
    <t>https://escapefromtarkov.fandom.com/wiki/Ultrafire_WF-501B_flashlight</t>
  </si>
  <si>
    <t>https://cdn.tarkov-market.app/images/items/ultrafire_wf-501b_flashlight_lg.png</t>
  </si>
  <si>
    <t>3276</t>
  </si>
  <si>
    <t>https://cdn.tarkov-market.app/images/items/ai-2_medikit_sm.png</t>
  </si>
  <si>
    <t>https://cdn.tarkov-market.app/images/items/ai-2_medikit_lg.png</t>
  </si>
  <si>
    <t>https://cdn.tarkov-market.app/images/items/analgin_painkillers_sm.png</t>
  </si>
  <si>
    <t>https://cdn.tarkov-market.app/images/items/analgin_painkillers_lg.png</t>
  </si>
  <si>
    <t>1310</t>
  </si>
  <si>
    <t>https://cdn.tarkov-market.app/images/items/aseptic_bandage_sm.png</t>
  </si>
  <si>
    <t>https://cdn.tarkov-market.app/images/items/aseptic_bandage_lg.png</t>
  </si>
  <si>
    <t>1870</t>
  </si>
  <si>
    <t>https://cdn.tarkov-market.app/images/items/immobilizing_splint_sm.png</t>
  </si>
  <si>
    <t>https://cdn.tarkov-market.app/images/items/immobilizing_splint_lg.png</t>
  </si>
  <si>
    <t>1845</t>
  </si>
  <si>
    <t>https://cdn.tarkov-market.app/images/items/army_bandage_sm.png</t>
  </si>
  <si>
    <t>https://cdn.tarkov-market.app/images/items/army_bandage_lg.png</t>
  </si>
  <si>
    <t>Weapon_parts</t>
  </si>
  <si>
    <t>10578</t>
  </si>
  <si>
    <t>https://cdn.tarkov-market.app/images/items/zenit_rk-1_foregrip_on_b-25u_mount_sm.png</t>
  </si>
  <si>
    <t>https://escapefromtarkov.fandom.com/wiki/Zenit_RK-1_tactical_foregrip_on_B-25U_mount</t>
  </si>
  <si>
    <t>https://cdn.tarkov-market.app/images/items/zenit_rk-1_foregrip_on_b-25u_mount_lg.png</t>
  </si>
  <si>
    <t>7095</t>
  </si>
  <si>
    <t>https://cdn.tarkov-market.app/images/items/zenit_rk-2_foregrip_sm.png</t>
  </si>
  <si>
    <t>https://escapefromtarkov.fandom.com/wiki/Zenit_RK-2_tactical_foregrip</t>
  </si>
  <si>
    <t>https://cdn.tarkov-market.app/images/items/zenit_rk-2_foregrip_lg.png</t>
  </si>
  <si>
    <t>7618</t>
  </si>
  <si>
    <t>https://cdn.tarkov-market.app/images/items/se-5_express_grip_sm.png</t>
  </si>
  <si>
    <t>https://escapefromtarkov.fandom.com/wiki/Stark_SE-5_Express_Forward_foregrip</t>
  </si>
  <si>
    <t>https://cdn.tarkov-market.app/images/items/se-5_express_grip_lg.png</t>
  </si>
  <si>
    <t>1484</t>
  </si>
  <si>
    <t>https://cdn.tarkov-market.app/images/items/b%26t_mp9-n_vertical_grip_sm.png</t>
  </si>
  <si>
    <t>https://cdn.tarkov-market.app/images/items/b%26t_mp9-n_vertical_grip_lg.png</t>
  </si>
  <si>
    <t>5253</t>
  </si>
  <si>
    <t>https://cdn.tarkov-market.app/images/items/zenit_rk-1_foregrip_sm.png</t>
  </si>
  <si>
    <t>https://escapefromtarkov.fandom.com/wiki/Zenit_RK-1_tactical_foregrip</t>
  </si>
  <si>
    <t>https://cdn.tarkov-market.app/images/items/zenit_rk-1_foregrip_lg.png</t>
  </si>
  <si>
    <t>7264</t>
  </si>
  <si>
    <t>https://cdn.tarkov-market.app/images/items/fortis_shift_tactical_grip_sm.png</t>
  </si>
  <si>
    <t>https://escapefromtarkov.fandom.com/wiki/Fortis_Shift_tactical_foregrip</t>
  </si>
  <si>
    <t>https://cdn.tarkov-market.app/images/items/fortis_shift_tactical_grip_lg.png</t>
  </si>
  <si>
    <t>11738</t>
  </si>
  <si>
    <t>https://cdn.tarkov-market.app/images/items/hera_arms_cqr_tactical_grip_sm.png</t>
  </si>
  <si>
    <t>https://escapefromtarkov.fandom.com/wiki/Hera_Arms_CQR_tactical_foregrip</t>
  </si>
  <si>
    <t>https://cdn.tarkov-market.app/images/items/hera_arms_cqr_tactical_grip_lg.png</t>
  </si>
  <si>
    <t>5628</t>
  </si>
  <si>
    <t>https://cdn.tarkov-market.app/images/items/si_cobra_tactical_tactical_grip_sm.png</t>
  </si>
  <si>
    <t>https://cdn.tarkov-market.app/images/items/si_cobra_tactical_tactical_grip_lg.png</t>
  </si>
  <si>
    <t>3944</t>
  </si>
  <si>
    <t>https://cdn.tarkov-market.app/images/items/magpul_m-lok_afg_tactical_grip_sm.png</t>
  </si>
  <si>
    <t>https://escapefromtarkov.fandom.com/wiki/Magpul_M-LOK_AFG_tactical_foregrip_(Black)</t>
  </si>
  <si>
    <t>https://cdn.tarkov-market.app/images/items/magpul_m-lok_afg_tactical_grip_lg.png</t>
  </si>
  <si>
    <t>3366</t>
  </si>
  <si>
    <t>https://cdn.tarkov-market.app/images/items/zenit_rk-5_foregrip_sm.png</t>
  </si>
  <si>
    <t>https://escapefromtarkov.fandom.com/wiki/Zenit_RK-5_tactical_foregrip</t>
  </si>
  <si>
    <t>https://cdn.tarkov-market.app/images/items/zenit_rk-5_foregrip_lg.png</t>
  </si>
  <si>
    <t>3102</t>
  </si>
  <si>
    <t>https://cdn.tarkov-market.app/images/items/zenit_rk-6_foregrip_sm.png</t>
  </si>
  <si>
    <t>https://escapefromtarkov.fandom.com/wiki/Zenit_RK-6_tactical_foregrip</t>
  </si>
  <si>
    <t>https://cdn.tarkov-market.app/images/items/zenit_rk-6_foregrip_lg.png</t>
  </si>
  <si>
    <t>3049</t>
  </si>
  <si>
    <t>https://cdn.tarkov-market.app/images/items/magpul_afg_grip_fde_sm.png</t>
  </si>
  <si>
    <t>https://escapefromtarkov.fandom.com/wiki/Magpul_AFG_tactical_foregrip_(FDE)</t>
  </si>
  <si>
    <t>https://cdn.tarkov-market.app/images/items/magpul_afg_grip_fde_lg.png</t>
  </si>
  <si>
    <t>2944</t>
  </si>
  <si>
    <t>https://cdn.tarkov-market.app/images/items/magpul_afg_grip_fg_sm.png</t>
  </si>
  <si>
    <t>https://escapefromtarkov.fandom.com/wiki/Magpul_AFG_tactical_foregrip_(Forest_Green)</t>
  </si>
  <si>
    <t>https://cdn.tarkov-market.app/images/items/magpul_afg_grip_fg_lg.png</t>
  </si>
  <si>
    <t>3543</t>
  </si>
  <si>
    <t>https://cdn.tarkov-market.app/images/items/magpul_afg_grip_od_sm.png</t>
  </si>
  <si>
    <t>https://escapefromtarkov.fandom.com/wiki/Magpul_AFG_tactical_foregrip_(Olive_Drab)</t>
  </si>
  <si>
    <t>https://cdn.tarkov-market.app/images/items/magpul_afg_grip_od_lg.png</t>
  </si>
  <si>
    <t>3670</t>
  </si>
  <si>
    <t>https://cdn.tarkov-market.app/images/items/magpul_afg_grip_black_sm.png</t>
  </si>
  <si>
    <t>https://escapefromtarkov.fandom.com/wiki/Magpul_AFG_tactical_foregrip_(Black)</t>
  </si>
  <si>
    <t>https://cdn.tarkov-market.app/images/items/magpul_afg_grip_black_lg.png</t>
  </si>
  <si>
    <t>https://cdn.tarkov-market.app/images/items/zenit_rk-0_foregrip_sm.png</t>
  </si>
  <si>
    <t>https://escapefromtarkov.fandom.com/wiki/Zenit_RK-0_tactical_foregrip</t>
  </si>
  <si>
    <t>https://cdn.tarkov-market.app/images/items/zenit_rk-0_foregrip_lg.png</t>
  </si>
  <si>
    <t>3981</t>
  </si>
  <si>
    <t>https://cdn.tarkov-market.app/images/items/magpul_rvg_grip_black_sm.png</t>
  </si>
  <si>
    <t>https://cdn.tarkov-market.app/images/items/magpul_rvg_grip_black_lg.png</t>
  </si>
  <si>
    <t>3298</t>
  </si>
  <si>
    <t>https://cdn.tarkov-market.app/images/items/zenit_rk-4_foregrip_sm.png</t>
  </si>
  <si>
    <t>https://escapefromtarkov.fandom.com/wiki/Zenit_RK-4_tactical_foregrip</t>
  </si>
  <si>
    <t>https://cdn.tarkov-market.app/images/items/zenit_rk-4_foregrip_lg.png</t>
  </si>
  <si>
    <t>2744</t>
  </si>
  <si>
    <t>https://cdn.tarkov-market.app/images/items/bcm_mod.3_tactical_grip_sm.png</t>
  </si>
  <si>
    <t>https://escapefromtarkov.fandom.com/wiki/BCM_GUNFIGHTER_MOD_3_vertical_foregrip</t>
  </si>
  <si>
    <t>https://cdn.tarkov-market.app/images/items/bcm_mod.3_tactical_grip_lg.png</t>
  </si>
  <si>
    <t>https://cdn.tarkov-market.app/images/items/rtm_pillau_tactical_grip_sm.png</t>
  </si>
  <si>
    <t>https://cdn.tarkov-market.app/images/items/rtm_pillau_tactical_grip_lg.png</t>
  </si>
  <si>
    <t>1790</t>
  </si>
  <si>
    <t>https://cdn.tarkov-market.app/images/items/kac_vertical_pistol_grip_sm.png</t>
  </si>
  <si>
    <t>https://cdn.tarkov-market.app/images/items/kac_vertical_pistol_grip_lg.png</t>
  </si>
  <si>
    <t>https://cdn.tarkov-market.app/images/items/tango_down_stubby_bgv-mk46k_tactical_grip_black_sm.png?r=1</t>
  </si>
  <si>
    <t>https://cdn.tarkov-market.app/images/items/tango_down_stubby_bgv-mk46k_tactical_grip_black_lg.png?r=1</t>
  </si>
  <si>
    <t>https://cdn.tarkov-market.app/images/items/tango_down_stubby_bgv-mk46k_tactical_grip_fde_sm.png?r=1</t>
  </si>
  <si>
    <t>https://cdn.tarkov-market.app/images/items/tango_down_stubby_bgv-mk46k_tactical_grip_fde_lg.png?r=1</t>
  </si>
  <si>
    <t>https://cdn.tarkov-market.app/images/items/tango_down_stubby_bgv-mk46k_tactical_grip_fg_sm.png?r=1</t>
  </si>
  <si>
    <t>https://cdn.tarkov-market.app/images/items/tango_down_stubby_bgv-mk46k_tactical_grip_fg_lg.png?r=1</t>
  </si>
  <si>
    <t>3656</t>
  </si>
  <si>
    <t>https://cdn.tarkov-market.app/images/items/viking_tactical_uvg_tactical_grip_sm.png</t>
  </si>
  <si>
    <t>https://escapefromtarkov.fandom.com/wiki/Viking_Tactics_UVG_tactical_foregrip</t>
  </si>
  <si>
    <t>https://cdn.tarkov-market.app/images/items/viking_tactical_uvg_tactical_grip_lg.png</t>
  </si>
  <si>
    <t>1204</t>
  </si>
  <si>
    <t>https://cdn.tarkov-market.app/images/items/ash-12_vertical_pistol_grip_sm.png</t>
  </si>
  <si>
    <t>https://escapefromtarkov.fandom.com/wiki/ASh-12_vertical_foregrip</t>
  </si>
  <si>
    <t>https://cdn.tarkov-market.app/images/items/ash-12_vertical_pistol_grip_lg.png</t>
  </si>
  <si>
    <t>https://cdn.tarkov-market.app/images/items/t-5000_pad_sm.png</t>
  </si>
  <si>
    <t>https://escapefromtarkov.fandom.com/wiki/ORSIS_T-5000M_padded_handguard_grip</t>
  </si>
  <si>
    <t>https://cdn.tarkov-market.app/images/items/t-5000_pad_lg.png</t>
  </si>
  <si>
    <t>3928</t>
  </si>
  <si>
    <t>https://cdn.tarkov-market.app/images/items/magpul_m-lok_afg_(flat_dark_earth)_tactical_grip_sm.png</t>
  </si>
  <si>
    <t>https://escapefromtarkov.fandom.com/wiki/Magpul_M-LOK_AFG_tactical_foregrip_(FDE)</t>
  </si>
  <si>
    <t>https://cdn.tarkov-market.app/images/items/magpul_m-lok_afg_(flat_dark_earth)_tactical_grip_lg.png</t>
  </si>
  <si>
    <t>4471</t>
  </si>
  <si>
    <t>https://cdn.tarkov-market.app/images/items/magpul_m-lok_afg_(olive_drab)_tactical_grip_sm.png</t>
  </si>
  <si>
    <t>https://escapefromtarkov.fandom.com/wiki/Magpul_M-LOK_AFG_tactical_foregrip_(Olive_Drab)</t>
  </si>
  <si>
    <t>https://cdn.tarkov-market.app/images/items/magpul_m-lok_afg_(olive_drab)_tactical_grip_lg.png</t>
  </si>
  <si>
    <t>4438</t>
  </si>
  <si>
    <t>https://cdn.tarkov-market.app/images/items/magpul_m-lok_afg_(stealth_gray)_tactical_grip_sm.png</t>
  </si>
  <si>
    <t>https://escapefromtarkov.fandom.com/wiki/Magpul_M-LOK_AFG_tactical_foregrip_(Stealth_Gray)</t>
  </si>
  <si>
    <t>https://cdn.tarkov-market.app/images/items/magpul_m-lok_afg_(stealth_gray)_tactical_grip_lg.png</t>
  </si>
  <si>
    <t>21427</t>
  </si>
  <si>
    <t>https://cdn.tarkov-market.app/images/items/hera_arms_cqr_pistol_grip-stock_sm.png</t>
  </si>
  <si>
    <t>https://escapefromtarkov.fandom.com/wiki/AR-15_Hera_Arms_CQR_pistol_grip/buttstock</t>
  </si>
  <si>
    <t>https://cdn.tarkov-market.app/images/items/hera_arms_cqr_pistol_grip-stock_lg.png</t>
  </si>
  <si>
    <t>12096</t>
  </si>
  <si>
    <t>https://cdn.tarkov-market.app/images/items/hk_ergo_psg-1_style_pistol_grip_for_ar-15_based_systems_sm.png</t>
  </si>
  <si>
    <t>https://escapefromtarkov.fandom.com/wiki/AR-15_HK_Ergo_PSG-1_style_pistol_grip</t>
  </si>
  <si>
    <t>https://cdn.tarkov-market.app/images/items/hk_ergo_psg-1_style_pistol_grip_for_ar-15_based_systems_lg.png</t>
  </si>
  <si>
    <t>1521</t>
  </si>
  <si>
    <t>https://cdn.tarkov-market.app/images/items/orsis_t-5000_pistol_grip_sm.png</t>
  </si>
  <si>
    <t>https://escapefromtarkov.fandom.com/wiki/ORSIS_T-5000M_pistol_grip</t>
  </si>
  <si>
    <t>https://cdn.tarkov-market.app/images/items/orsis_t-5000_pistol_grip_lg.png</t>
  </si>
  <si>
    <t>7929</t>
  </si>
  <si>
    <t>https://cdn.tarkov-market.app/images/items/fancy_tt_side_grips_sm.png</t>
  </si>
  <si>
    <t>https://cdn.tarkov-market.app/images/items/fancy_tt_side_grips_lg.png</t>
  </si>
  <si>
    <t>561</t>
  </si>
  <si>
    <t>https://cdn.tarkov-market.app/images/items/tsniitochmash_bakelite_pb_side_grips_sm.png</t>
  </si>
  <si>
    <t>https://cdn.tarkov-market.app/images/items/tsniitochmash_bakelite_pb_side_grips_lg.png</t>
  </si>
  <si>
    <t>6727</t>
  </si>
  <si>
    <t>https://cdn.tarkov-market.app/images/items/naroh_arms_gral-s_pistol_grip_for_ar-15-compatible_weapons_sm.png</t>
  </si>
  <si>
    <t>https://cdn.tarkov-market.app/images/items/naroh_arms_gral-s_pistol_grip_for_ar-15-compatible_weapons_lg.png</t>
  </si>
  <si>
    <t>2660</t>
  </si>
  <si>
    <t>https://cdn.tarkov-market.app/images/items/kgb_mg-47_pistol_grip_for_ak_sm.png?r=2</t>
  </si>
  <si>
    <t>https://cdn.tarkov-market.app/images/items/kgb_mg-47_pistol_grip_for_ak_lg.png?r=2</t>
  </si>
  <si>
    <t>4119</t>
  </si>
  <si>
    <t>https://cdn.tarkov-market.app/images/items/magpul_moe_pistol_grip_for_ak_sm.png</t>
  </si>
  <si>
    <t>https://escapefromtarkov.fandom.com/wiki/AK_Magpul_MOE_pistol_grip_(Black)</t>
  </si>
  <si>
    <t>https://cdn.tarkov-market.app/images/items/magpul_moe_pistol_grip_for_ak_lg.png</t>
  </si>
  <si>
    <t>4116</t>
  </si>
  <si>
    <t>https://cdn.tarkov-market.app/images/items/us_palm_pistol_grip_for_ak_sm.png</t>
  </si>
  <si>
    <t>https://cdn.tarkov-market.app/images/items/us_palm_pistol_grip_for_ak_lg.png</t>
  </si>
  <si>
    <t>4648</t>
  </si>
  <si>
    <t>https://cdn.tarkov-market.app/images/items/hogue_chain_link_pistol_grip_for_p226_sm.png</t>
  </si>
  <si>
    <t>https://escapefromtarkov.fandom.com/wiki/P226_Hogue_G10_Chain_Link_pistol_grip</t>
  </si>
  <si>
    <t>https://cdn.tarkov-market.app/images/items/hogue_chain_link_pistol_grip_for_p226_lg.png</t>
  </si>
  <si>
    <t>https://cdn.tarkov-market.app/images/items/magpul_moe_ar-15_pistol_grip_sm.png?r=1</t>
  </si>
  <si>
    <t>https://cdn.tarkov-market.app/images/items/magpul_moe_ar-15_pistol_grip_lg.png?r=1</t>
  </si>
  <si>
    <t>https://cdn.tarkov-market.app/images/items/magpul_moe_ar-15_pistol_grip_(fde)_sm.png?r=1</t>
  </si>
  <si>
    <t>https://escapefromtarkov.fandom.com/wiki/AR-15_Magpul_MOE_pistol_grip_(FDE)</t>
  </si>
  <si>
    <t>https://cdn.tarkov-market.app/images/items/magpul_moe_ar-15_pistol_grip_(fde)_lg.png?r=1</t>
  </si>
  <si>
    <t>https://cdn.tarkov-market.app/images/items/hk_grip_v.2_pistol_grip_for_ar-15_based_systems_sm.png</t>
  </si>
  <si>
    <t>https://cdn.tarkov-market.app/images/items/hk_grip_v.2_pistol_grip_for_ar-15_based_systems_lg.png</t>
  </si>
  <si>
    <t>1674</t>
  </si>
  <si>
    <t>https://cdn.tarkov-market.app/images/items/hk_battle_grip_with_beavertail_pistol_grip_for_ar-15_based_systems_sm.png</t>
  </si>
  <si>
    <t>https://cdn.tarkov-market.app/images/items/hk_battle_grip_with_beavertail_pistol_grip_for_ar-15_based_systems_lg.png</t>
  </si>
  <si>
    <t>4547</t>
  </si>
  <si>
    <t>https://cdn.tarkov-market.app/images/items/zenit_rk-3_ak_pistol_grip_sm.png</t>
  </si>
  <si>
    <t>https://cdn.tarkov-market.app/images/items/zenit_rk-3_ak_pistol_grip_lg.png</t>
  </si>
  <si>
    <t>3559</t>
  </si>
  <si>
    <t>https://cdn.tarkov-market.app/images/items/fab_defence_ag-58_pistol_grip_for_vz-58_sm.png</t>
  </si>
  <si>
    <t>https://cdn.tarkov-market.app/images/items/fab_defence_ag-58_pistol_grip_for_vz-58_lg.png</t>
  </si>
  <si>
    <t>1954</t>
  </si>
  <si>
    <t>https://cdn.tarkov-market.app/images/items/pm-laser_tt-206_side_grips_with_lam_sm.png</t>
  </si>
  <si>
    <t>https://cdn.tarkov-market.app/images/items/pm-laser_tt-206_side_grips_with_lam_lg.png</t>
  </si>
  <si>
    <t>1267</t>
  </si>
  <si>
    <t>https://cdn.tarkov-market.app/images/items/tacfire_pistol_grip_for_mosin_rifle_sm.png</t>
  </si>
  <si>
    <t>https://escapefromtarkov.fandom.com/wiki/Mosin_Rifle_Tacfire_pistol_grip</t>
  </si>
  <si>
    <t>https://cdn.tarkov-market.app/images/items/tacfire_pistol_grip_for_mosin_rifle_lg.png</t>
  </si>
  <si>
    <t>3128</t>
  </si>
  <si>
    <t>https://cdn.tarkov-market.app/images/items/skeletonized_ar-15_pistol_grip_sm.png</t>
  </si>
  <si>
    <t>https://cdn.tarkov-market.app/images/items/skeletonized_ar-15_pistol_grip_lg.png</t>
  </si>
  <si>
    <t>https://cdn.tarkov-market.app/images/items/razor_arms_tt_rubber_grips_sm.png</t>
  </si>
  <si>
    <t>https://cdn.tarkov-market.app/images/items/razor_arms_tt_rubber_grips_lg.png</t>
  </si>
  <si>
    <t>https://cdn.tarkov-market.app/images/items/stark_ar_rifle_grip_(fde)_for_ar-15-compatible_weapons_sm.png?r=2</t>
  </si>
  <si>
    <t>https://cdn.tarkov-market.app/images/items/stark_ar_rifle_grip_(fde)_for_ar-15-compatible_weapons_lg.png?r=2</t>
  </si>
  <si>
    <t>https://cdn.tarkov-market.app/images/items/stark_ar_rifle_grip_(black)_for_ar-15-compatible_weapons_sm.png?r=1</t>
  </si>
  <si>
    <t>https://cdn.tarkov-market.app/images/items/stark_ar_rifle_grip_(black)_for_ar-15-compatible_weapons_lg.png?R=1</t>
  </si>
  <si>
    <t>2856</t>
  </si>
  <si>
    <t>https://cdn.tarkov-market.app/images/items/hera_arms_hg-15_pistol_grip_for_ar-15_based_systems_sm.png</t>
  </si>
  <si>
    <t>https://cdn.tarkov-market.app/images/items/hera_arms_hg-15_pistol_grip_for_ar-15_based_systems_lg.png</t>
  </si>
  <si>
    <t>2520</t>
  </si>
  <si>
    <t>https://cdn.tarkov-market.app/images/items/tapco_saw-style_fde_pistol_grip_for_ak_sm.png</t>
  </si>
  <si>
    <t>https://escapefromtarkov.fandom.com/wiki/AK_TAPCO_SAW-Style_pistol_grip_(FDE)</t>
  </si>
  <si>
    <t>https://cdn.tarkov-market.app/images/items/tapco_saw-style_fde_pistol_grip_for_ak_lg.png</t>
  </si>
  <si>
    <t>https://cdn.tarkov-market.app/images/items/tapco_saw-style_black_pistol_grip_for_ak_sm.png?r=1</t>
  </si>
  <si>
    <t>https://cdn.tarkov-market.app/images/items/tapco_saw-style_black_pistol_grip_for_ak_lg.png?r=1</t>
  </si>
  <si>
    <t>2359</t>
  </si>
  <si>
    <t>https://cdn.tarkov-market.app/images/items/fab_ag_fal_pistol_grip_for_sa-58_sm.png</t>
  </si>
  <si>
    <t>https://cdn.tarkov-market.app/images/items/fab_ag_fal_pistol_grip_for_sa-58_lg.png</t>
  </si>
  <si>
    <t>1796</t>
  </si>
  <si>
    <t>https://cdn.tarkov-market.app/images/items/tapco_saw-style_black_pistol_grip_for_sa-58_sm.png</t>
  </si>
  <si>
    <t>https://cdn.tarkov-market.app/images/items/tapco_saw-style_black_pistol_grip_for_sa-58_lg.png</t>
  </si>
  <si>
    <t>4579</t>
  </si>
  <si>
    <t>https://cdn.tarkov-market.app/images/items/as_val_pistol_grip-buffer_tube_sm.png</t>
  </si>
  <si>
    <t>https://cdn.tarkov-market.app/images/items/as_val_pistol_grip-buffer_tube_lg.png</t>
  </si>
  <si>
    <t>2016</t>
  </si>
  <si>
    <t>https://cdn.tarkov-market.app/images/items/hogue_overmolded_rubber_grip_black_sm.png?r=1</t>
  </si>
  <si>
    <t>https://escapefromtarkov.fandom.com/wiki/Hogue_OverMolded_Rubber_Grip_(Black)</t>
  </si>
  <si>
    <t>https://cdn.tarkov-market.app/images/items/hogue_overmolded_rubber_grip_black_lg.png?r=1</t>
  </si>
  <si>
    <t>https://cdn.tarkov-market.app/images/items/hogue_overmolded_rubber_grip_fde_sm.png?r=1</t>
  </si>
  <si>
    <t>https://escapefromtarkov.fandom.com/wiki/Hogue_OverMolded_Rubber_Grip_(FDE)</t>
  </si>
  <si>
    <t>https://cdn.tarkov-market.app/images/items/hogue_overmolded_rubber_grip_fde_lg.png?r=1</t>
  </si>
  <si>
    <t>https://cdn.tarkov-market.app/images/items/hogue_overmolded_rubber_grip_ghillie_earth_sm.png?r=1</t>
  </si>
  <si>
    <t>https://escapefromtarkov.fandom.com/wiki/Hogue_OverMolded_Rubber_Grip_(Ghillie_Earth)</t>
  </si>
  <si>
    <t>https://cdn.tarkov-market.app/images/items/hogue_overmolded_rubber_grip_ghillie_earth_lg.png?r=1</t>
  </si>
  <si>
    <t>https://cdn.tarkov-market.app/images/items/hogue_overmolded_rubber_grip_ghillie_green_sm.png?r=1</t>
  </si>
  <si>
    <t>https://escapefromtarkov.fandom.com/wiki/Hogue_OverMolded_Rubber_Grip_(Ghillie_Green)</t>
  </si>
  <si>
    <t>https://cdn.tarkov-market.app/images/items/hogue_overmolded_rubber_grip_ghillie_green_lg.png?r=1</t>
  </si>
  <si>
    <t>https://cdn.tarkov-market.app/images/items/hogue_overmolded_rubber_grip_od_green_sm.png?r=1</t>
  </si>
  <si>
    <t>https://escapefromtarkov.fandom.com/wiki/Hogue_OverMolded_Rubber_Grip_(Olive_Drab)</t>
  </si>
  <si>
    <t>https://cdn.tarkov-market.app/images/items/hogue_overmolded_rubber_grip_od_green_lg.png?r=1</t>
  </si>
  <si>
    <t>https://cdn.tarkov-market.app/images/items/rubber_with_finger_grooves_pistol_grip_for_p226_sm.png</t>
  </si>
  <si>
    <t>https://escapefromtarkov.fandom.com/wiki/P226_Hogue_Rubberized_pistol_grip</t>
  </si>
  <si>
    <t>https://cdn.tarkov-market.app/images/items/rubber_with_finger_grooves_pistol_grip_for_p226_lg.png</t>
  </si>
  <si>
    <t>428</t>
  </si>
  <si>
    <t>https://cdn.tarkov-market.app/images/items/izhmash_svds_pistol_grip_sm.png</t>
  </si>
  <si>
    <t>https://cdn.tarkov-market.app/images/items/izhmash_svds_pistol_grip_lg.png</t>
  </si>
  <si>
    <t>https://cdn.tarkov-market.app/images/items/si_enhanced_pistol_grip_for_ak_sm.png</t>
  </si>
  <si>
    <t>https://cdn.tarkov-market.app/images/items/si_enhanced_pistol_grip_for_ak_lg.png</t>
  </si>
  <si>
    <t>https://cdn.tarkov-market.app/images/items/si_enhanced_pistol_grip_for_ak_fde_sm.png</t>
  </si>
  <si>
    <t>https://cdn.tarkov-market.app/images/items/si_enhanced_pistol_grip_for_ak_fde_lg.png</t>
  </si>
  <si>
    <t>739</t>
  </si>
  <si>
    <t>https://cdn.tarkov-market.app/images/items/zmz_polymer_pistol_grip_for_pp-91_sm.png</t>
  </si>
  <si>
    <t>https://escapefromtarkov.fandom.com/wiki/PP-91_%22Kedr%22_polymer_pistol_grip</t>
  </si>
  <si>
    <t>https://cdn.tarkov-market.app/images/items/zmz_polymer_pistol_grip_for_pp-91_lg.png</t>
  </si>
  <si>
    <t>1400</t>
  </si>
  <si>
    <t>https://cdn.tarkov-market.app/images/items/hk_battle_grip_pistol_grip_for_ar-15_based_systems_sm.png</t>
  </si>
  <si>
    <t>https://cdn.tarkov-market.app/images/items/hk_battle_grip_pistol_grip_for_ar-15_based_systems_lg.png</t>
  </si>
  <si>
    <t>679</t>
  </si>
  <si>
    <t>https://cdn.tarkov-market.app/images/items/colt_a2_ar-15_pistol_grip_sm.png</t>
  </si>
  <si>
    <t>https://cdn.tarkov-market.app/images/items/colt_a2_ar-15_pistol_grip_lg.png</t>
  </si>
  <si>
    <t>1299</t>
  </si>
  <si>
    <t>https://cdn.tarkov-market.app/images/items/desert_tech_pistol_grip_for_mdr_fde_sm.png</t>
  </si>
  <si>
    <t>https://cdn.tarkov-market.app/images/items/desert_tech_pistol_grip_for_mdr_fde_lg.png</t>
  </si>
  <si>
    <t>https://cdn.tarkov-market.app/images/items/desert_tech_pistol_grip_for_mdr_black_sm.png</t>
  </si>
  <si>
    <t>https://cdn.tarkov-market.app/images/items/desert_tech_pistol_grip_for_mdr_black_lg.png</t>
  </si>
  <si>
    <t>1680</t>
  </si>
  <si>
    <t>https://cdn.tarkov-market.app/images/items/axelson_tacical_mk.25_pistol_grip_for_p226_sm.png</t>
  </si>
  <si>
    <t>https://cdn.tarkov-market.app/images/items/axelson_tacical_mk.25_pistol_grip_for_p226_lg.png</t>
  </si>
  <si>
    <t>1764</t>
  </si>
  <si>
    <t>https://cdn.tarkov-market.app/images/items/miad_pistol_grip_for_ar-15_based_systems_sm.png</t>
  </si>
  <si>
    <t>https://escapefromtarkov.fandom.com/wiki/AR-15_Magpul_MIAD_pistol_grip_(FDE)</t>
  </si>
  <si>
    <t>https://cdn.tarkov-market.app/images/items/miad_pistol_grip_for_ar-15_based_systems_lg.png</t>
  </si>
  <si>
    <t>1463</t>
  </si>
  <si>
    <t>https://cdn.tarkov-market.app/images/items/m14alcs(mod._0)_pistol_grip_for_m14_sm.png</t>
  </si>
  <si>
    <t>https://cdn.tarkov-market.app/images/items/m14alcs(mod._0)_pistol_grip_for_m14_lg.png</t>
  </si>
  <si>
    <t>1460</t>
  </si>
  <si>
    <t>https://cdn.tarkov-market.app/images/items/fab_defence_agr-870_pistol_grip_for_remington-870_sm.png</t>
  </si>
  <si>
    <t>https://cdn.tarkov-market.app/images/items/fab_defence_agr-870_pistol_grip_for_remington-870_lg.png</t>
  </si>
  <si>
    <t>https://cdn.tarkov-market.app/images/items/tapco_saw-style_pistol_grip_for_sks_intrafuse_kit_sm.png</t>
  </si>
  <si>
    <t>https://cdn.tarkov-market.app/images/items/tapco_saw-style_pistol_grip_for_sks_intrafuse_kit_lg.png</t>
  </si>
  <si>
    <t>https://cdn.tarkov-market.app/images/items/magpul_pistol_grip_for_pro_700_kit_sm.png</t>
  </si>
  <si>
    <t>https://cdn.tarkov-market.app/images/items/magpul_pistol_grip_for_pro_700_kit_lg.png</t>
  </si>
  <si>
    <t>840</t>
  </si>
  <si>
    <t>https://cdn.tarkov-market.app/images/items/izhmash_ak-12_regular_pistol_grip_sm.png</t>
  </si>
  <si>
    <t>https://cdn.tarkov-market.app/images/items/izhmash_ak-12_regular_pistol_grip_lg.png</t>
  </si>
  <si>
    <t>565</t>
  </si>
  <si>
    <t>https://cdn.tarkov-market.app/images/items/pachmayr_tactical_rubber_grip_sm.png</t>
  </si>
  <si>
    <t>https://escapefromtarkov.fandom.com/wiki/Glock_Pachmayr_Tactical_Grip_Glove</t>
  </si>
  <si>
    <t>https://cdn.tarkov-market.app/images/items/pachmayr_tactical_rubber_grip_lg.png</t>
  </si>
  <si>
    <t>895</t>
  </si>
  <si>
    <t>https://cdn.tarkov-market.app/images/items/di_ecs_fde_pistol_grip_for_ar-15_based_systems_sm.png</t>
  </si>
  <si>
    <t>https://cdn.tarkov-market.app/images/items/di_ecs_fde_pistol_grip_for_ar-15_based_systems_lg.png</t>
  </si>
  <si>
    <t>1120</t>
  </si>
  <si>
    <t>https://cdn.tarkov-market.app/images/items/wooden_sig_sauer_elite_pistol_grip_for_p226_sm.png</t>
  </si>
  <si>
    <t>https://escapefromtarkov.fandom.com/wiki/P226_Stainless_Elite_wooden_pistol_grip</t>
  </si>
  <si>
    <t>https://cdn.tarkov-market.app/images/items/wooden_sig_sauer_elite_pistol_grip_for_p226_lg.png</t>
  </si>
  <si>
    <t>403</t>
  </si>
  <si>
    <t>https://cdn.tarkov-market.app/images/items/wooden_izhmash_akm_pistol_grip_for_ak_sm.png</t>
  </si>
  <si>
    <t>https://cdn.tarkov-market.app/images/items/wooden_izhmash_akm_pistol_grip_for_ak_lg.png</t>
  </si>
  <si>
    <t>836</t>
  </si>
  <si>
    <t>https://cdn.tarkov-market.app/images/items/as_val_pistol_grip_sm.png</t>
  </si>
  <si>
    <t>https://cdn.tarkov-market.app/images/items/as_val_pistol_grip_lg.png</t>
  </si>
  <si>
    <t>563</t>
  </si>
  <si>
    <t>https://cdn.tarkov-market.app/images/items/standard_tt_side_grips_sm.png</t>
  </si>
  <si>
    <t>https://cdn.tarkov-market.app/images/items/standard_tt_side_grips_lg.png</t>
  </si>
  <si>
    <t>https://cdn.tarkov-market.app/images/items/black_polymer_sig_sauer_pistol_grip_for_p226_sm.png</t>
  </si>
  <si>
    <t>https://cdn.tarkov-market.app/images/items/black_polymer_sig_sauer_pistol_grip_for_p226_lg.png</t>
  </si>
  <si>
    <t>https://cdn.tarkov-market.app/images/items/emperor_scorpion_sig_sauer_pistol_grip_for_p226_sm.png</t>
  </si>
  <si>
    <t>https://cdn.tarkov-market.app/images/items/emperor_scorpion_sig_sauer_pistol_grip_for_p226_lg.png</t>
  </si>
  <si>
    <t>1833</t>
  </si>
  <si>
    <t>https://cdn.tarkov-market.app/images/items/pistol_grip_sig_mpx_sm.png</t>
  </si>
  <si>
    <t>https://cdn.tarkov-market.app/images/items/pistol_grip_sig_mpx_lg.png</t>
  </si>
  <si>
    <t>562</t>
  </si>
  <si>
    <t>https://cdn.tarkov-market.app/images/items/aps_bakelite_side-pieces_sm.png</t>
  </si>
  <si>
    <t>https://cdn.tarkov-market.app/images/items/aps_bakelite_side-pieces_lg.png</t>
  </si>
  <si>
    <t>1512</t>
  </si>
  <si>
    <t>https://cdn.tarkov-market.app/images/items/hogue_like_tt_rubber_grips_sm.png</t>
  </si>
  <si>
    <t>https://cdn.tarkov-market.app/images/items/hogue_like_tt_rubber_grips_lg.png</t>
  </si>
  <si>
    <t>https://cdn.tarkov-market.app/images/items/regular_ds_arms_pistol_grip_for_sa-58_sm.png</t>
  </si>
  <si>
    <t>https://cdn.tarkov-market.app/images/items/regular_ds_arms_pistol_grip_for_sa-58_lg.png</t>
  </si>
  <si>
    <t>503</t>
  </si>
  <si>
    <t>https://cdn.tarkov-market.app/images/items/pp-19-01_izhmash_pistol_grip_sm.png</t>
  </si>
  <si>
    <t>https://escapefromtarkov.fandom.com/wiki/PP-19-01_%22Vityaz%22_pistol_grip</t>
  </si>
  <si>
    <t>https://cdn.tarkov-market.app/images/items/pp-19-01_izhmash_pistol_grip_lg.png</t>
  </si>
  <si>
    <t>393</t>
  </si>
  <si>
    <t>https://cdn.tarkov-market.app/images/items/izhmash_akm_bakelite_pistol_grip_sm.png</t>
  </si>
  <si>
    <t>https://cdn.tarkov-market.app/images/items/izhmash_akm_bakelite_pistol_grip_lg.png</t>
  </si>
  <si>
    <t>https://cdn.tarkov-market.app/images/items/izhmash_ak_bakelite_pistol_grip_(6p4_sb.8v)_sm.png</t>
  </si>
  <si>
    <t>https://cdn.tarkov-market.app/images/items/izhmash_ak_bakelite_pistol_grip_(6p4_sb.8v)_lg.png</t>
  </si>
  <si>
    <t>394</t>
  </si>
  <si>
    <t>https://cdn.tarkov-market.app/images/items/polymer_izhmekh_pistol_grip_for_mp-443_sm.png</t>
  </si>
  <si>
    <t>https://escapefromtarkov.fandom.com/wiki/MP-443_%22Grach%22_polymer_pistol_grip</t>
  </si>
  <si>
    <t>https://cdn.tarkov-market.app/images/items/polymer_izhmekh_pistol_grip_for_mp-443_lg.png</t>
  </si>
  <si>
    <t>442</t>
  </si>
  <si>
    <t>https://cdn.tarkov-market.app/images/items/izhmash_ak_polymer_pistol_grip_(6p1_sb.8)_sm.png</t>
  </si>
  <si>
    <t>https://cdn.tarkov-market.app/images/items/izhmash_ak_polymer_pistol_grip_(6p1_sb.8)_lg.png</t>
  </si>
  <si>
    <t>408</t>
  </si>
  <si>
    <t>https://cdn.tarkov-market.app/images/items/toz_002_pistol_grip_for_toz-106_sm.png</t>
  </si>
  <si>
    <t>https://cdn.tarkov-market.app/images/items/toz_002_pistol_grip_for_toz-106_lg.png</t>
  </si>
  <si>
    <t>430</t>
  </si>
  <si>
    <t>https://cdn.tarkov-market.app/images/items/molot_ak_bakelite_pistol_grip_sm.png</t>
  </si>
  <si>
    <t>https://cdn.tarkov-market.app/images/items/molot_ak_bakelite_pistol_grip_lg.png</t>
  </si>
  <si>
    <t>414</t>
  </si>
  <si>
    <t>https://cdn.tarkov-market.app/images/items/izhmash_ak-74_textolite_pistol_grip_(6p4_sb.9)_sm.png</t>
  </si>
  <si>
    <t>https://escapefromtarkov.fandom.com/wiki/AK_bakelite_pistol_grip_(6P4_Sb.9)</t>
  </si>
  <si>
    <t>https://cdn.tarkov-market.app/images/items/izhmash_ak-74_textolite_pistol_grip_(6p4_sb.9)_lg.png</t>
  </si>
  <si>
    <t>448</t>
  </si>
  <si>
    <t>https://cdn.tarkov-market.app/images/items/polymer_pistol_grip_for_m9a3_sm.png</t>
  </si>
  <si>
    <t>https://cdn.tarkov-market.app/images/items/polymer_pistol_grip_for_m9a3_lg.png</t>
  </si>
  <si>
    <t>2914</t>
  </si>
  <si>
    <t>https://cdn.tarkov-market.app/images/items/si_m_frame_safety_glasses_sm.png</t>
  </si>
  <si>
    <t>https://cdn.tarkov-market.app/images/items/si_m_frame_safety_glasses_lg.png</t>
  </si>
  <si>
    <t>1912</t>
  </si>
  <si>
    <t>https://cdn.tarkov-market.app/images/items/round_frame_sunglasses_sm.png</t>
  </si>
  <si>
    <t>https://cdn.tarkov-market.app/images/items/round_frame_sunglasses_lg.png</t>
  </si>
  <si>
    <t>2170</t>
  </si>
  <si>
    <t>https://cdn.tarkov-market.app/images/items/crossbow_tactical_glasses_sm.png</t>
  </si>
  <si>
    <t>https://cdn.tarkov-market.app/images/items/crossbow_tactical_glasses_lg.png</t>
  </si>
  <si>
    <t>1352</t>
  </si>
  <si>
    <t>https://cdn.tarkov-market.app/images/items/anti-fragmentation_glasses_sm.png</t>
  </si>
  <si>
    <t>https://cdn.tarkov-market.app/images/items/anti-fragmentation_glasses_lg.png</t>
  </si>
  <si>
    <t>1984</t>
  </si>
  <si>
    <t>https://cdn.tarkov-market.app/images/items/pyramex_proximity_safety_glasses_sm.png</t>
  </si>
  <si>
    <t>https://cdn.tarkov-market.app/images/items/pyramex_proximity_safety_glasses_lg.png</t>
  </si>
  <si>
    <t>4154</t>
  </si>
  <si>
    <t>https://cdn.tarkov-market.app/images/items/raybench_aviator_glasses_sm.png</t>
  </si>
  <si>
    <t>https://cdn.tarkov-market.app/images/items/raybench_aviator_glasses_lg.png</t>
  </si>
  <si>
    <t>3472</t>
  </si>
  <si>
    <t>https://cdn.tarkov-market.app/images/items/gascan_glasses_sm.png</t>
  </si>
  <si>
    <t>https://cdn.tarkov-market.app/images/items/gascan_glasses_lg.png</t>
  </si>
  <si>
    <t>1708</t>
  </si>
  <si>
    <t>https://cdn.tarkov-market.app/images/items/6b34_anti-fragmentation_glasses_sm.png</t>
  </si>
  <si>
    <t>https://cdn.tarkov-market.app/images/items/6b34_anti-fragmentation_glasses_lg.png</t>
  </si>
  <si>
    <t>2220</t>
  </si>
  <si>
    <t>https://cdn.tarkov-market.app/images/items/raybench_hipster_reserve_sunglasses_sm.png</t>
  </si>
  <si>
    <t>https://cdn.tarkov-market.app/images/items/raybench_hipster_reserve_sunglasses_lg.png</t>
  </si>
  <si>
    <t>1257</t>
  </si>
  <si>
    <t>https://cdn.tarkov-market.app/images/items/dundukk_sport_sunglasses_sm.png</t>
  </si>
  <si>
    <t>https://cdn.tarkov-market.app/images/items/dundukk_sport_sunglasses_lg.png</t>
  </si>
  <si>
    <t>1035</t>
  </si>
  <si>
    <t>https://cdn.tarkov-market.app/images/items/tactical_glasses_sm.png</t>
  </si>
  <si>
    <t>https://cdn.tarkov-market.app/images/items/tactical_glasses_lg.png</t>
  </si>
  <si>
    <t>1989</t>
  </si>
  <si>
    <t>https://cdn.tarkov-market.app/images/items/norotos_titanium_advanced_tactical_mount_sm.png</t>
  </si>
  <si>
    <t>https://cdn.tarkov-market.app/images/items/norotos_titanium_advanced_tactical_mount_lg.png</t>
  </si>
  <si>
    <t>1374</t>
  </si>
  <si>
    <t>https://cdn.tarkov-market.app/images/items/dual_dovetail_mount_for_pvs-14_monocular_sm.png</t>
  </si>
  <si>
    <t>https://cdn.tarkov-market.app/images/items/dual_dovetail_mount_for_pvs-14_monocular_lg.png</t>
  </si>
  <si>
    <t>https://cdn.tarkov-market.app/images/items/wilcox_interface_for_pvs-7_sm.png</t>
  </si>
  <si>
    <t>https://cdn.tarkov-market.app/images/items/wilcox_interface_for_pvs-7_lg.png?r=1</t>
  </si>
  <si>
    <t>1294</t>
  </si>
  <si>
    <t>https://cdn.tarkov-market.app/images/items/pnv-10t_dovetail_adapter_sm.png</t>
  </si>
  <si>
    <t>https://cdn.tarkov-market.app/images/items/pnv-10t_dovetail_adapter_lg.png</t>
  </si>
  <si>
    <t>55366</t>
  </si>
  <si>
    <t>https://cdn.tarkov-market.app/images/items/slaap_armor_plate_(tan)_sm.png</t>
  </si>
  <si>
    <t>https://cdn.tarkov-market.app/images/items/slaap_armor_plate_(tan)_lg.png</t>
  </si>
  <si>
    <t>20584</t>
  </si>
  <si>
    <t>https://cdn.tarkov-market.app/images/items/lshz-2dtm_aventail_sm.png</t>
  </si>
  <si>
    <t>https://cdn.tarkov-market.app/images/items/lshz-2dtm_aventail_lg.png</t>
  </si>
  <si>
    <t>24304</t>
  </si>
  <si>
    <t>https://cdn.tarkov-market.app/images/items/tw_exfil_ear_covers_black_sm.png?r=1</t>
  </si>
  <si>
    <t>https://cdn.tarkov-market.app/images/items/tw_exfil_ear_covers_black_lg.png?r=1</t>
  </si>
  <si>
    <t>21371</t>
  </si>
  <si>
    <t>https://cdn.tarkov-market.app/images/items/ops-core_fast__side_armor_sm.png</t>
  </si>
  <si>
    <t>https://cdn.tarkov-market.app/images/items/ops-core_fast__side_armor_lg.png</t>
  </si>
  <si>
    <t>23870</t>
  </si>
  <si>
    <t>https://cdn.tarkov-market.app/images/items/crye_airframe_chops_sm.png</t>
  </si>
  <si>
    <t>https://cdn.tarkov-market.app/images/items/crye_airframe_chops_lg.png</t>
  </si>
  <si>
    <t>22444</t>
  </si>
  <si>
    <t>https://cdn.tarkov-market.app/images/items/crye_airframe_ears_sm.png</t>
  </si>
  <si>
    <t>https://cdn.tarkov-market.app/images/items/crye_airframe_ears_lg.png</t>
  </si>
  <si>
    <t>13231</t>
  </si>
  <si>
    <t>https://cdn.tarkov-market.app/images/items/ops-core_fast_gunsight_mandible_sm.png</t>
  </si>
  <si>
    <t>https://cdn.tarkov-market.app/images/items/ops-core_fast_gunsight_mandible_lg.png</t>
  </si>
  <si>
    <t>https://cdn.tarkov-market.app/images/items/tw_exfil_ear_covers_coyote_sm.png?r=1</t>
  </si>
  <si>
    <t>https://cdn.tarkov-market.app/images/items/tw_exfil_ear_covers_coyote_lg.png?r=1</t>
  </si>
  <si>
    <t>930</t>
  </si>
  <si>
    <t>https://cdn.tarkov-market.app/images/items/lshz-2dtm_cover_sm.png</t>
  </si>
  <si>
    <t>https://escapefromtarkov.fandom.com/wiki/LShZ-2DTM_cover_(Black)</t>
  </si>
  <si>
    <t>https://cdn.tarkov-market.app/images/items/lshz-2dtm_cover_lg.png</t>
  </si>
  <si>
    <t>https://cdn.tarkov-market.app/images/items/hk_mp5_kurz_upper_receiver_sm.png</t>
  </si>
  <si>
    <t>https://escapefromtarkov.fandom.com/wiki/HK_MP5K_9x19_upper_receiver</t>
  </si>
  <si>
    <t>https://cdn.tarkov-market.app/images/items/hk_mp5_kurz_upper_receiver_lg.png</t>
  </si>
  <si>
    <t>14084</t>
  </si>
  <si>
    <t>https://cdn.tarkov-market.app/images/items/noveske_gen.3_5.56x45_upper_receiver_for_ar_systems_sm.png</t>
  </si>
  <si>
    <t>https://cdn.tarkov-market.app/images/items/noveske_gen.3_5.56x45_upper_receiver_for_ar_systems_lg.png</t>
  </si>
  <si>
    <t>18300</t>
  </si>
  <si>
    <t>https://cdn.tarkov-market.app/images/items/vltor_mur-1s_5.56x45_upper_receiver_for_ar_systems_sm.png</t>
  </si>
  <si>
    <t>https://cdn.tarkov-market.app/images/items/vltor_mur-1s_5.56x45_upper_receiver_for_ar_systems_lg.png</t>
  </si>
  <si>
    <t>12868</t>
  </si>
  <si>
    <t>https://cdn.tarkov-market.app/images/items/glock_zev_tech_hex_spartan_slide_sm.png</t>
  </si>
  <si>
    <t>https://escapefromtarkov.fandom.com/wiki/Glock_ZEV_Tech_HEX_Spartan_pistol_slide</t>
  </si>
  <si>
    <t>https://cdn.tarkov-market.app/images/items/glock_zev_tech_hex_spartan_slide_lg.png</t>
  </si>
  <si>
    <t>https://cdn.tarkov-market.app/images/items/tws_dog_leg_rail_dust_cover_for_ak_sm.png</t>
  </si>
  <si>
    <t>https://cdn.tarkov-market.app/images/items/tws_dog_leg_rail_dust_cover_for_ak_lg.png</t>
  </si>
  <si>
    <t>1316</t>
  </si>
  <si>
    <t>https://cdn.tarkov-market.app/images/items/m9a3_9x19_pistol_slide_sm.png</t>
  </si>
  <si>
    <t>https://cdn.tarkov-market.app/images/items/m9a3_9x19_pistol_slide_lg.png</t>
  </si>
  <si>
    <t>7908</t>
  </si>
  <si>
    <t>https://cdn.tarkov-market.app/images/items/polymer80_ps9_glock_slide_sm.png</t>
  </si>
  <si>
    <t>https://cdn.tarkov-market.app/images/items/polymer80_ps9_glock_slide_lg.png</t>
  </si>
  <si>
    <t>11267</t>
  </si>
  <si>
    <t>https://cdn.tarkov-market.app/images/items/zev_tech_hex_gen3_slide_sm.png</t>
  </si>
  <si>
    <t>https://cdn.tarkov-market.app/images/items/zev_tech_hex_gen3_slide_lg.png</t>
  </si>
  <si>
    <t>8316</t>
  </si>
  <si>
    <t>https://cdn.tarkov-market.app/images/items/fab_defence_pdc_dust_cover_for_%D0%B0%D0%BA-74_sm.png</t>
  </si>
  <si>
    <t>https://escapefromtarkov.fandom.com/wiki/AK_FAB_Defense_PDC_dust_cover</t>
  </si>
  <si>
    <t>https://cdn.tarkov-market.app/images/items/fab_defence_pdc_dust_cover_for_%D0%B0%D0%BA-74_lg.png</t>
  </si>
  <si>
    <t>2946</t>
  </si>
  <si>
    <t>https://cdn.tarkov-market.app/images/items/upper_receiver_b%26t_9x19_for_mp9-n_smg_sm.png</t>
  </si>
  <si>
    <t>https://cdn.tarkov-market.app/images/items/upper_receiver_b%26t_9x19_for_mp9-n_smg_lg.png</t>
  </si>
  <si>
    <t>https://cdn.tarkov-market.app/images/items/p226_axelson_tactical_mk.25_pistol_slide_sm.png</t>
  </si>
  <si>
    <t>https://escapefromtarkov.fandom.com/wiki/P226_Axelson_Tactical_Mk.25_pistol_slide</t>
  </si>
  <si>
    <t>https://cdn.tarkov-market.app/images/items/p226_axelson_tactical_mk.25_pistol_slide_lg.png</t>
  </si>
  <si>
    <t>3640</t>
  </si>
  <si>
    <t>https://cdn.tarkov-market.app/images/items/upper_receiver_hk_416a5_5.56x45_for_416a5_sm.png</t>
  </si>
  <si>
    <t>https://cdn.tarkov-market.app/images/items/upper_receiver_hk_416a5_5.56x45_for_416a5_lg.png</t>
  </si>
  <si>
    <t>571</t>
  </si>
  <si>
    <t>https://cdn.tarkov-market.app/images/items/molot_vpo-101_dust_cover_sm.png</t>
  </si>
  <si>
    <t>https://escapefromtarkov.fandom.com/wiki/VPO-101_%22Vepr-Hunter%22_dust_cover</t>
  </si>
  <si>
    <t>https://cdn.tarkov-market.app/images/items/molot_vpo-101_dust_cover_lg.png</t>
  </si>
  <si>
    <t>5152</t>
  </si>
  <si>
    <t>https://cdn.tarkov-market.app/images/items/lightweight_upper_5.56x45_for_tx15_rifle_sm.png</t>
  </si>
  <si>
    <t>https://cdn.tarkov-market.app/images/items/lightweight_upper_5.56x45_for_tx15_rifle_lg.png</t>
  </si>
  <si>
    <t>7587</t>
  </si>
  <si>
    <t>https://cdn.tarkov-market.app/images/items/zenit_b-33_dust_cover_for_ak-74_sm.png</t>
  </si>
  <si>
    <t>https://cdn.tarkov-market.app/images/items/zenit_b-33_dust_cover_for_ak-74_lg.png</t>
  </si>
  <si>
    <t>6478</t>
  </si>
  <si>
    <t>https://cdn.tarkov-market.app/images/items/ds_arms_extreme_duty_dust_cover_for_sa58_sm.png</t>
  </si>
  <si>
    <t>https://cdn.tarkov-market.app/images/items/ds_arms_extreme_duty_dust_cover_for_sa58_lg.png</t>
  </si>
  <si>
    <t>4032</t>
  </si>
  <si>
    <t>https://cdn.tarkov-market.app/images/items/izhmash_regual_dust_cover_for_rpk-16_sm.png</t>
  </si>
  <si>
    <t>https://cdn.tarkov-market.app/images/items/izhmash_regual_dust_cover_for_rpk-16_lg.png</t>
  </si>
  <si>
    <t>4388</t>
  </si>
  <si>
    <t>https://cdn.tarkov-market.app/images/items/hk_mp5sd_upper_receiver_sm.png</t>
  </si>
  <si>
    <t>https://escapefromtarkov.fandom.com/wiki/HK_MP5SD_9x19_upper_receiver</t>
  </si>
  <si>
    <t>https://cdn.tarkov-market.app/images/items/hk_mp5sd_upper_receiver_lg.png</t>
  </si>
  <si>
    <t>1794</t>
  </si>
  <si>
    <t>https://cdn.tarkov-market.app/images/items/izhmash_aks-74ub_dust_cover_sm.png</t>
  </si>
  <si>
    <t>https://cdn.tarkov-market.app/images/items/izhmash_aks-74ub_dust_cover_lg.png</t>
  </si>
  <si>
    <t>6271</t>
  </si>
  <si>
    <t>https://cdn.tarkov-market.app/images/items/glock_9x19_viper_cut_slide_sm.png</t>
  </si>
  <si>
    <t>https://cdn.tarkov-market.app/images/items/glock_9x19_viper_cut_slide_lg.png</t>
  </si>
  <si>
    <t>https://cdn.tarkov-market.app/images/items/fn_upper_receiver_for_p90_sm.png</t>
  </si>
  <si>
    <t>https://escapefromtarkov.fandom.com/wiki/FN_P90_5.7x28_upper_receiver</t>
  </si>
  <si>
    <t>https://cdn.tarkov-market.app/images/items/fn_upper_receiver_for_p90_lg.png</t>
  </si>
  <si>
    <t>5704</t>
  </si>
  <si>
    <t>https://cdn.tarkov-market.app/images/items/glock_9x19_moto_cut_slide_sm.png</t>
  </si>
  <si>
    <t>https://cdn.tarkov-market.app/images/items/glock_9x19_moto_cut_slide_lg.png</t>
  </si>
  <si>
    <t>7052</t>
  </si>
  <si>
    <t>https://cdn.tarkov-market.app/images/items/glock_alpha_wolf_custom_slide_sm.png</t>
  </si>
  <si>
    <t>https://cdn.tarkov-market.app/images/items/glock_alpha_wolf_custom_slide_lg.png</t>
  </si>
  <si>
    <t>4489</t>
  </si>
  <si>
    <t>https://cdn.tarkov-market.app/images/items/glock_alpha_wolf_slide_sm.png</t>
  </si>
  <si>
    <t>https://cdn.tarkov-market.app/images/items/glock_alpha_wolf_slide_lg.png</t>
  </si>
  <si>
    <t>3237</t>
  </si>
  <si>
    <t>https://cdn.tarkov-market.app/images/items/p226_sig_emperor_scorpion_pistol_slide_sm.png</t>
  </si>
  <si>
    <t>https://cdn.tarkov-market.app/images/items/p226_sig_emperor_scorpion_pistol_slide_lg.png</t>
  </si>
  <si>
    <t>3080</t>
  </si>
  <si>
    <t>https://cdn.tarkov-market.app/images/items/akademia_bastion_dust_cover_for_%D0%B0%D0%BA_sm.png</t>
  </si>
  <si>
    <t>https://cdn.tarkov-market.app/images/items/akademia_bastion_dust_cover_for_%D0%B0%D0%BA_lg.png</t>
  </si>
  <si>
    <t>1965</t>
  </si>
  <si>
    <t>https://cdn.tarkov-market.app/images/items/upper_receiver_of_the_first_generation_sig_mpx_sm.png</t>
  </si>
  <si>
    <t>https://escapefromtarkov.fandom.com/wiki/MPX_GEN1_9x19_upper_receiver</t>
  </si>
  <si>
    <t>https://cdn.tarkov-market.app/images/items/upper_receiver_of_the_first_generation_sig_mpx_lg.png</t>
  </si>
  <si>
    <t>621</t>
  </si>
  <si>
    <t>https://cdn.tarkov-market.app/images/items/izhmash_svds_dust_cover_sm.png</t>
  </si>
  <si>
    <t>https://cdn.tarkov-market.app/images/items/izhmash_svds_dust_cover_lg.png</t>
  </si>
  <si>
    <t>1859</t>
  </si>
  <si>
    <t>https://cdn.tarkov-market.app/images/items/upper_receiver_adar_2-15_5.56x45_for_2-15_assault_rifle_sm.png</t>
  </si>
  <si>
    <t>https://cdn.tarkov-market.app/images/items/upper_receiver_adar_2-15_5.56x45_for_2-15_assault_rifle_lg.png</t>
  </si>
  <si>
    <t>2128</t>
  </si>
  <si>
    <t>https://cdn.tarkov-market.app/images/items/fn_effen_90_upper_receiver_for_p90_sm.png</t>
  </si>
  <si>
    <t>https://escapefromtarkov.fandom.com/wiki/FN_P90_EFFEN_90_5.7x28_upper_receiver</t>
  </si>
  <si>
    <t>https://cdn.tarkov-market.app/images/items/fn_effen_90_upper_receiver_for_p90_lg.png</t>
  </si>
  <si>
    <t>2911</t>
  </si>
  <si>
    <t>https://cdn.tarkov-market.app/images/items/upper_receiver_colt_m4a1_5.56x45_for_m4a1_assault_rifle_sm.png</t>
  </si>
  <si>
    <t>https://cdn.tarkov-market.app/images/items/upper_receiver_colt_m4a1_5.56x45_for_m4a1_assault_rifle_lg.png</t>
  </si>
  <si>
    <t>2380</t>
  </si>
  <si>
    <t>https://cdn.tarkov-market.app/images/items/p226_sig_stainless_elite_pistol_slide_sm.png</t>
  </si>
  <si>
    <t>https://cdn.tarkov-market.app/images/items/p226_sig_stainless_elite_pistol_slide_lg.png</t>
  </si>
  <si>
    <t>2307</t>
  </si>
  <si>
    <t>https://cdn.tarkov-market.app/images/items/p226_sig_legion_full_size_pistol_slide_sm.png</t>
  </si>
  <si>
    <t>https://cdn.tarkov-market.app/images/items/p226_sig_legion_full_size_pistol_slide_lg.png</t>
  </si>
  <si>
    <t>1831</t>
  </si>
  <si>
    <t>https://cdn.tarkov-market.app/images/items/hk_mp5_upper_receiver_sm.png</t>
  </si>
  <si>
    <t>https://escapefromtarkov.fandom.com/wiki/HK_MP5_9x19_upper_receiver</t>
  </si>
  <si>
    <t>https://cdn.tarkov-market.app/images/items/hk_mp5_upper_receiver_lg.png</t>
  </si>
  <si>
    <t>https://cdn.tarkov-market.app/images/items/custom_svds_dust_cover_sm.png</t>
  </si>
  <si>
    <t>https://escapefromtarkov.fandom.com/wiki/SVDS_custom_cut_dust_cover</t>
  </si>
  <si>
    <t>https://cdn.tarkov-market.app/images/items/custom_svds_dust_cover_lg.png</t>
  </si>
  <si>
    <t>3808</t>
  </si>
  <si>
    <t>https://cdn.tarkov-market.app/images/items/upper_receiver_kac_7.62x51_for_sr-25_rifle_sm.png</t>
  </si>
  <si>
    <t>https://cdn.tarkov-market.app/images/items/upper_receiver_kac_7.62x51_for_sr-25_rifle_lg.png</t>
  </si>
  <si>
    <t>1798</t>
  </si>
  <si>
    <t>https://cdn.tarkov-market.app/images/items/sig_sauer_p226r_9x19_pistol_slide_sm.png</t>
  </si>
  <si>
    <t>https://cdn.tarkov-market.app/images/items/sig_sauer_p226r_9x19_pistol_slide_lg.png</t>
  </si>
  <si>
    <t>1741</t>
  </si>
  <si>
    <t>https://cdn.tarkov-market.app/images/items/glock_9x19_slide_sm.png</t>
  </si>
  <si>
    <t>https://cdn.tarkov-market.app/images/items/glock_9x19_slide_lg.png</t>
  </si>
  <si>
    <t>1353</t>
  </si>
  <si>
    <t>https://cdn.tarkov-market.app/images/items/izhmash_vityaz-sn_receiver_cover_sm.png</t>
  </si>
  <si>
    <t>https://escapefromtarkov.fandom.com/wiki/PP-19-01_%22Vityaz-SN%22_dust_cover</t>
  </si>
  <si>
    <t>https://cdn.tarkov-market.app/images/items/izhmash_vityaz-sn_receiver_cover_lg.png</t>
  </si>
  <si>
    <t>1232</t>
  </si>
  <si>
    <t>https://cdn.tarkov-market.app/images/items/fn_upper_receiver_for_ps90_sm.png</t>
  </si>
  <si>
    <t>https://escapefromtarkov.fandom.com/wiki/FN_PS90_5.7x28_upper_receiver</t>
  </si>
  <si>
    <t>https://cdn.tarkov-market.app/images/items/fn_upper_receiver_for_ps90_lg.png</t>
  </si>
  <si>
    <t>907</t>
  </si>
  <si>
    <t>https://cdn.tarkov-market.app/images/items/vss_vintorez_dust_cover_sm.png</t>
  </si>
  <si>
    <t>https://escapefromtarkov.fandom.com/wiki/VSS_dust_cover</t>
  </si>
  <si>
    <t>https://cdn.tarkov-market.app/images/items/vss_vintorez_dust_cover_lg.png</t>
  </si>
  <si>
    <t>https://cdn.tarkov-market.app/images/items/as_val_dust_cover_sm.png</t>
  </si>
  <si>
    <t>https://cdn.tarkov-market.app/images/items/as_val_dust_cover_lg.png</t>
  </si>
  <si>
    <t>1401</t>
  </si>
  <si>
    <t>https://cdn.tarkov-market.app/images/items/regular_dust_cover_for_fal_sm.png</t>
  </si>
  <si>
    <t>https://escapefromtarkov.fandom.com/wiki/FAL_standard_dust_cover</t>
  </si>
  <si>
    <t>https://cdn.tarkov-market.app/images/items/regular_dust_cover_for_fal_lg.png</t>
  </si>
  <si>
    <t>https://cdn.tarkov-market.app/images/items/izhmash_%D0%B0k-74m_dust_cover_(6p34_0-1)_sm.png</t>
  </si>
  <si>
    <t>https://cdn.tarkov-market.app/images/items/izhmash_%D0%B0k-74m_dust_cover_(6p34_0-1)_lg.png</t>
  </si>
  <si>
    <t>https://cdn.tarkov-market.app/images/items/molot_akm_type_dust_cover_sm.png</t>
  </si>
  <si>
    <t>https://escapefromtarkov.fandom.com/wiki/Molot_AKM-type_dust_cover</t>
  </si>
  <si>
    <t>https://cdn.tarkov-market.app/images/items/molot_akm_type_dust_cover_lg.png</t>
  </si>
  <si>
    <t>584</t>
  </si>
  <si>
    <t>https://cdn.tarkov-market.app/images/items/izhmash_ak-74_dust_cover_(6p1_0-1)_sm.png</t>
  </si>
  <si>
    <t>https://cdn.tarkov-market.app/images/items/izhmash_ak-74_dust_cover_(6p1_0-1)_lg.png</t>
  </si>
  <si>
    <t>671</t>
  </si>
  <si>
    <t>https://cdn.tarkov-market.app/images/items/aks-74u_dust_cover_(6p26_sb.7)_sm.png</t>
  </si>
  <si>
    <t>https://cdn.tarkov-market.app/images/items/aks-74u_dust_cover_(6p26_sb.7)_lg.png</t>
  </si>
  <si>
    <t>568</t>
  </si>
  <si>
    <t>https://cdn.tarkov-market.app/images/items/izhmash_akm_dust_cover_(6p1_0-1)_sm.png</t>
  </si>
  <si>
    <t>https://cdn.tarkov-market.app/images/items/izhmash_akm_dust_cover_(6p1_0-1)_lg.png</t>
  </si>
  <si>
    <t>669</t>
  </si>
  <si>
    <t>https://cdn.tarkov-market.app/images/items/izhmash_sok-12_sb.0-2_dust_cover_sm.png</t>
  </si>
  <si>
    <t>https://cdn.tarkov-market.app/images/items/izhmash_sok-12_sb.0-2_dust_cover_lg.png</t>
  </si>
  <si>
    <t>https://cdn.tarkov-market.app/images/items/izhmash_vityaz_receiver_cover_sm.png</t>
  </si>
  <si>
    <t>https://escapefromtarkov.fandom.com/wiki/PP-19-01_%22Vityaz%22_dust_cover</t>
  </si>
  <si>
    <t>https://cdn.tarkov-market.app/images/items/izhmash_vityaz_receiver_cover_lg.png</t>
  </si>
  <si>
    <t>3661</t>
  </si>
  <si>
    <t>https://cdn.tarkov-market.app/images/items/glock_18c_9x19_slide_sm.png</t>
  </si>
  <si>
    <t>https://cdn.tarkov-market.app/images/items/glock_18c_9x19_slide_lg.png</t>
  </si>
  <si>
    <t>2358</t>
  </si>
  <si>
    <t>https://cdn.tarkov-market.app/images/items/five-seven_mk2_pistol_slide_sm.png</t>
  </si>
  <si>
    <t>https://cdn.tarkov-market.app/images/items/five-seven_mk2_pistol_slide_lg.png</t>
  </si>
  <si>
    <t>409</t>
  </si>
  <si>
    <t>https://cdn.tarkov-market.app/images/items/sig_double_latch_charging_handle_for_mpx_sm.png</t>
  </si>
  <si>
    <t>https://cdn.tarkov-market.app/images/items/sig_double_latch_charging_handle_for_mpx_lg.png</t>
  </si>
  <si>
    <t>364</t>
  </si>
  <si>
    <t>https://cdn.tarkov-market.app/images/items/b%26t_charging_handle_for_mp9_sm.png</t>
  </si>
  <si>
    <t>https://cdn.tarkov-market.app/images/items/b%26t_charging_handle_for_mp9_lg.png</t>
  </si>
  <si>
    <t>3782</t>
  </si>
  <si>
    <t>https://cdn.tarkov-market.app/images/items/raptor_charging_handle_for_ar-15_sm.png</t>
  </si>
  <si>
    <t>https://cdn.tarkov-market.app/images/items/raptor_charging_handle_for_ar-15_lg.png?r=1</t>
  </si>
  <si>
    <t>https://cdn.tarkov-market.app/images/items/fn_charge_handle_for_p90_sm.png</t>
  </si>
  <si>
    <t>https://cdn.tarkov-market.app/images/items/fn_charge_handle_for_p90_lg.png</t>
  </si>
  <si>
    <t>476</t>
  </si>
  <si>
    <t>https://cdn.tarkov-market.app/images/items/kac_charging_handle_for_sr-25_sm.png</t>
  </si>
  <si>
    <t>https://escapefromtarkov.fandom.com/wiki/AR-10_KAC_charging_handle</t>
  </si>
  <si>
    <t>https://cdn.tarkov-market.app/images/items/kac_charging_handle_for_sr-25_lg.png</t>
  </si>
  <si>
    <t>410</t>
  </si>
  <si>
    <t>https://cdn.tarkov-market.app/images/items/colt_ar-15_charging_handle_for_ar-15_sm.png</t>
  </si>
  <si>
    <t>https://cdn.tarkov-market.app/images/items/colt_ar-15_charging_handle_for_ar-15_lg.png</t>
  </si>
  <si>
    <t>924</t>
  </si>
  <si>
    <t>https://cdn.tarkov-market.app/images/items/mp5_cocking_handle_sm.png</t>
  </si>
  <si>
    <t>https://escapefromtarkov.fandom.com/wiki/HK_MP5_cocking_handle</t>
  </si>
  <si>
    <t>https://cdn.tarkov-market.app/images/items/mp5_cocking_handle_lg.png</t>
  </si>
  <si>
    <t>2462</t>
  </si>
  <si>
    <t>https://cdn.tarkov-market.app/images/items/badger_ordnance_tactical_charging_handle_latch_sm.png</t>
  </si>
  <si>
    <t>https://cdn.tarkov-market.app/images/items/badger_ordnance_tactical_charging_handle_latch_lg.png</t>
  </si>
  <si>
    <t>588</t>
  </si>
  <si>
    <t>https://cdn.tarkov-market.app/images/items/kac_ambidextrous_charging_handle_for_ar-10_sm.png</t>
  </si>
  <si>
    <t>https://escapefromtarkov.fandom.com/wiki/AR-10_KAC_ambidextrous_charging_handle</t>
  </si>
  <si>
    <t>https://cdn.tarkov-market.app/images/items/kac_ambidextrous_charging_handle_for_ar-10_lg.png</t>
  </si>
  <si>
    <t>1154</t>
  </si>
  <si>
    <t>https://cdn.tarkov-market.app/images/items/hk_extended_latch_charging_handle_sm.png</t>
  </si>
  <si>
    <t>https://cdn.tarkov-market.app/images/items/hk_extended_latch_charging_handle_lg.png</t>
  </si>
  <si>
    <t>https://cdn.tarkov-market.app/images/items/adar_2-15_charging_handle_for_ar-15_sm.png</t>
  </si>
  <si>
    <t>https://escapefromtarkov.fandom.com/wiki/AR-15_ADAR_2-15_charging_handle</t>
  </si>
  <si>
    <t>https://cdn.tarkov-market.app/images/items/adar_2-15_charging_handle_for_ar-15_lg.png</t>
  </si>
  <si>
    <t>997</t>
  </si>
  <si>
    <t>https://cdn.tarkov-market.app/images/items/geissele_sch_charging_handle_for_mpx_sm.png</t>
  </si>
  <si>
    <t>https://cdn.tarkov-market.app/images/items/geissele_sch_charging_handle_for_mpx_lg.png</t>
  </si>
  <si>
    <t>1491</t>
  </si>
  <si>
    <t>https://cdn.tarkov-market.app/images/items/k%26m_the_handler_charge_handle_for_p90_sm.png</t>
  </si>
  <si>
    <t>https://cdn.tarkov-market.app/images/items/k%26m_the_handler_charge_handle_for_p90_lg.png</t>
  </si>
  <si>
    <t>https://cdn.tarkov-market.app/images/items/zenit_rp-1_charge_handle_for_ak_sm.png</t>
  </si>
  <si>
    <t>https://cdn.tarkov-market.app/images/items/zenit_rp-1_charge_handle_for_ak_lg.png</t>
  </si>
  <si>
    <t>https://cdn.tarkov-market.app/images/items/sig_single_latch_charging_handle_for_mpx_sm.png</t>
  </si>
  <si>
    <t>https://cdn.tarkov-market.app/images/items/sig_single_latch_charging_handle_for_mpx_lg.png</t>
  </si>
  <si>
    <t>868</t>
  </si>
  <si>
    <t>https://cdn.tarkov-market.app/images/items/mp5_kurz_cocking_handle_sm.png</t>
  </si>
  <si>
    <t>https://escapefromtarkov.fandom.com/wiki/HK_MP5K_cocking_handle</t>
  </si>
  <si>
    <t>https://cdn.tarkov-market.app/images/items/mp5_kurz_cocking_handle_lg.png</t>
  </si>
  <si>
    <t>1411</t>
  </si>
  <si>
    <t>https://cdn.tarkov-market.app/images/items/svds_gas_tube_sm.png</t>
  </si>
  <si>
    <t>https://cdn.tarkov-market.app/images/items/svds_gas_tube_lg.png</t>
  </si>
  <si>
    <t>https://cdn.tarkov-market.app/images/items/molot_akm_type_gas_tube_sm.png</t>
  </si>
  <si>
    <t>https://escapefromtarkov.fandom.com/wiki/Molot_AKM-type_gas_tube</t>
  </si>
  <si>
    <t>https://cdn.tarkov-market.app/images/items/molot_akm_type_gas_tube_lg.png</t>
  </si>
  <si>
    <t>4368</t>
  </si>
  <si>
    <t>https://cdn.tarkov-market.app/images/items/jp_enterprises_gas_system-5b_sm.png</t>
  </si>
  <si>
    <t>https://cdn.tarkov-market.app/images/items/jp_enterprises_gas_system-5b_lg.png</t>
  </si>
  <si>
    <t>10774</t>
  </si>
  <si>
    <t>https://cdn.tarkov-market.app/images/items/handguard_with_a_gas_block_combo_by_troy_industries_for_ak_sm.png</t>
  </si>
  <si>
    <t>https://escapefromtarkov.fandom.com/wiki/AK_TROY_Full_Length_Rail_handguard_%26_gas_tube_combo</t>
  </si>
  <si>
    <t>https://cdn.tarkov-market.app/images/items/handguard_with_a_gas_block_combo_by_troy_industries_for_ak_lg.png</t>
  </si>
  <si>
    <t>9856</t>
  </si>
  <si>
    <t>https://cdn.tarkov-market.app/images/items/vs-24_handguard_with_a_vs-33c_gas_block_combo_for_ak_sm.png?r=2</t>
  </si>
  <si>
    <t>https://escapefromtarkov.fandom.com/wiki/AK_Vezhlivyy_Strelok_VS-24_%2B_VS-33c_handguard_%26_gas_tube_combo</t>
  </si>
  <si>
    <t>https://cdn.tarkov-market.app/images/items/vs-24_handguard_with_a_vs-33c_gas_block_combo_for_ak_lg.png?r=2</t>
  </si>
  <si>
    <t>8226</t>
  </si>
  <si>
    <t>https://cdn.tarkov-market.app/images/items/jp_enterprises_gas_system-6_sm.png</t>
  </si>
  <si>
    <t>https://cdn.tarkov-market.app/images/items/jp_enterprises_gas_system-6_lg.png</t>
  </si>
  <si>
    <t>2828</t>
  </si>
  <si>
    <t>https://cdn.tarkov-market.app/images/items/kac_low_profile_gas_block_sm.png</t>
  </si>
  <si>
    <t>https://escapefromtarkov.fandom.com/wiki/AR-10_KAC_Low_Profile_Gas_Block</t>
  </si>
  <si>
    <t>https://cdn.tarkov-market.app/images/items/kac_low_profile_gas_block_lg.png</t>
  </si>
  <si>
    <t>1626</t>
  </si>
  <si>
    <t>https://cdn.tarkov-market.app/images/items/kiba_arms_vdm_cs_gas_tube_sm.png</t>
  </si>
  <si>
    <t>https://cdn.tarkov-market.app/images/items/kiba_arms_vdm_cs_gas_tube_lg.png</t>
  </si>
  <si>
    <t>https://cdn.tarkov-market.app/images/items/windham_weaponry_rail_gas_block_sm.png</t>
  </si>
  <si>
    <t>https://cdn.tarkov-market.app/images/items/windham_weaponry_rail_gas_block_lg.png</t>
  </si>
  <si>
    <t>2663</t>
  </si>
  <si>
    <t>https://cdn.tarkov-market.app/images/items/mk12_low_profile_gas_block_sm.png</t>
  </si>
  <si>
    <t>https://cdn.tarkov-market.app/images/items/mk12_low_profile_gas_block_lg.png</t>
  </si>
  <si>
    <t>1004</t>
  </si>
  <si>
    <t>https://cdn.tarkov-market.app/images/items/pp-19-01_gas_tube_sm.png</t>
  </si>
  <si>
    <t>https://escapefromtarkov.fandom.com/wiki/PP-19-01_%22Vityaz%22_gas_tube</t>
  </si>
  <si>
    <t>https://cdn.tarkov-market.app/images/items/pp-19-01_gas_tube_lg.png</t>
  </si>
  <si>
    <t>https://cdn.tarkov-market.app/images/items/aks-74u_gas_tube_sm.png</t>
  </si>
  <si>
    <t>https://escapefromtarkov.fandom.com/wiki/AKS-74U_gas_tube_(6P26_Sb.1-2)</t>
  </si>
  <si>
    <t>https://cdn.tarkov-market.app/images/items/aks-74u_gas_tube_lg.png</t>
  </si>
  <si>
    <t>1456</t>
  </si>
  <si>
    <t>https://cdn.tarkov-market.app/images/items/hk_416a5_regular_low_profile_gas_block_sm.png</t>
  </si>
  <si>
    <t>https://cdn.tarkov-market.app/images/items/hk_416a5_regular_low_profile_gas_block_lg.png</t>
  </si>
  <si>
    <t>1151</t>
  </si>
  <si>
    <t>https://cdn.tarkov-market.app/images/items/akm_(6p1_sb.1-2)_gas_tube_sm.png</t>
  </si>
  <si>
    <t>https://cdn.tarkov-market.app/images/items/akm_(6p1_sb.1-2)_gas_tube_lg.png</t>
  </si>
  <si>
    <t>https://cdn.tarkov-market.app/images/items/ak-74_gas_tube_sm.png</t>
  </si>
  <si>
    <t>https://escapefromtarkov.fandom.com/wiki/AK-74_gas_tube_(6P20_Sb.1-2)</t>
  </si>
  <si>
    <t>https://cdn.tarkov-market.app/images/items/ak-74_gas_tube_lg.png</t>
  </si>
  <si>
    <t>1439</t>
  </si>
  <si>
    <t>https://cdn.tarkov-market.app/images/items/colt_m4_front_sight_sm.png</t>
  </si>
  <si>
    <t>https://cdn.tarkov-market.app/images/items/colt_m4_front_sight_lg.png</t>
  </si>
  <si>
    <t>980</t>
  </si>
  <si>
    <t>https://cdn.tarkov-market.app/images/items/vpo-101_gas_tube_sm.png</t>
  </si>
  <si>
    <t>https://escapefromtarkov.fandom.com/wiki/VPO-101_%22Vepr-Hunter%22_gas_tube</t>
  </si>
  <si>
    <t>https://cdn.tarkov-market.app/images/items/vpo-101_gas_tube_lg.png</t>
  </si>
  <si>
    <t>1255</t>
  </si>
  <si>
    <t>https://cdn.tarkov-market.app/images/items/ultimak_m1-b_gas_tube_for_ak_sm.png</t>
  </si>
  <si>
    <t>https://cdn.tarkov-market.app/images/items/ultimak_m1-b_gas_tube_for_ak_lg.png</t>
  </si>
  <si>
    <t>3443</t>
  </si>
  <si>
    <t>https://cdn.tarkov-market.app/images/items/kac_qdc_flash_supressor_kit_7.62x51_flash_hider_sm.png</t>
  </si>
  <si>
    <t>https://cdn.tarkov-market.app/images/items/kac_qdc_flash_supressor_kit_7.62x51_flash_hider_lg.png</t>
  </si>
  <si>
    <t>8954</t>
  </si>
  <si>
    <t>https://cdn.tarkov-market.app/images/items/sai_jail_break_5.56x45_for_ar-15_sm.png</t>
  </si>
  <si>
    <t>https://cdn.tarkov-market.app/images/items/sai_jail_break_5.56x45_for_ar-15_lg.png</t>
  </si>
  <si>
    <t>5236</t>
  </si>
  <si>
    <t>https://cdn.tarkov-market.app/images/items/muzzlebrake_precision_armament_m-11_7.62x51_for_ar-10_sm.png</t>
  </si>
  <si>
    <t>https://escapefromtarkov.fandom.com/wiki/AR-10_Precision_Armanent_M11_Severe-Duty_7.62x51_muzzle_brake</t>
  </si>
  <si>
    <t>https://cdn.tarkov-market.app/images/items/muzzlebrake_precision_armament_m-11_7.62x51_for_ar-10_lg.png</t>
  </si>
  <si>
    <t>11368</t>
  </si>
  <si>
    <t>https://cdn.tarkov-market.app/images/items/fortis_red_brake_7.62x51_muzzle_brake_for_ar-10_sm.png</t>
  </si>
  <si>
    <t>https://cdn.tarkov-market.app/images/items/fortis_red_brake_7.62x51_muzzle_brake_for_ar-10_lg.png</t>
  </si>
  <si>
    <t>2867</t>
  </si>
  <si>
    <t>https://cdn.tarkov-market.app/images/items/desert_tech_.308_flashhider_sm.png</t>
  </si>
  <si>
    <t>https://escapefromtarkov.fandom.com/wiki/Desert_Tech_7.62x51_flash_hider</t>
  </si>
  <si>
    <t>https://cdn.tarkov-market.app/images/items/desert_tech_.308_flashhider_lg.png</t>
  </si>
  <si>
    <t>https://cdn.tarkov-market.app/images/items/muzzlebrake_keeno_arms_shrewd_7.62x51_for_ar-10_sm.png</t>
  </si>
  <si>
    <t>https://cdn.tarkov-market.app/images/items/muzzlebrake_keeno_arms_shrewd_7.62x51_for_ar-10_lg.png</t>
  </si>
  <si>
    <t>6888</t>
  </si>
  <si>
    <t>https://cdn.tarkov-market.app/images/items/lantac_drakon_7.62x39_muzzlebrake_%26_compensator_for_ak_sm.png</t>
  </si>
  <si>
    <t>https://escapefromtarkov.fandom.com/wiki/AK_7.62x39_Lantac_Drakon_muzzle_brake-compensator</t>
  </si>
  <si>
    <t>https://cdn.tarkov-market.app/images/items/lantac_drakon_7.62x39_muzzlebrake_%26_compensator_for_ak_lg.png</t>
  </si>
  <si>
    <t>https://cdn.tarkov-market.app/images/items/jp_enterprises_tactical_compensator_7.62x51_muzzlebrake_%26_compensator_for_m14_sm.png</t>
  </si>
  <si>
    <t>https://escapefromtarkov.fandom.com/wiki/M14_JP_Enterprises_7.62x51_tactical_muzzle_brake-compensator</t>
  </si>
  <si>
    <t>https://cdn.tarkov-market.app/images/items/jp_enterprises_tactical_compensator_7.62x51_muzzlebrake_%26_compensator_for_m14_lg.png</t>
  </si>
  <si>
    <t>5724</t>
  </si>
  <si>
    <t>https://cdn.tarkov-market.app/images/items/witt_machine_muzzlebrake_for_mosin_rifle_sm.png</t>
  </si>
  <si>
    <t>https://escapefromtarkov.fandom.com/wiki/Mosin_Rifle_Witt_Machine_muzzle_brake</t>
  </si>
  <si>
    <t>https://cdn.tarkov-market.app/images/items/witt_machine_muzzlebrake_for_mosin_rifle_lg.png</t>
  </si>
  <si>
    <t>12768</t>
  </si>
  <si>
    <t>https://cdn.tarkov-market.app/images/items/lantac_dragon_7.62x51_muzzlebrake_sm.png</t>
  </si>
  <si>
    <t>https://escapefromtarkov.fandom.com/wiki/Lantac_Drakon_7.62x51_muzzle_brake-compensator</t>
  </si>
  <si>
    <t>https://cdn.tarkov-market.app/images/items/lantac_dragon_7.62x51_muzzlebrake_lg.png</t>
  </si>
  <si>
    <t>https://cdn.tarkov-market.app/images/items/bulletec_st-6012_5.56x45_flashhider_for_ar-15_sm.png</t>
  </si>
  <si>
    <t>https://cdn.tarkov-market.app/images/items/bulletec_st-6012_5.56x45_flashhider_for_ar-15_lg.png</t>
  </si>
  <si>
    <t>371</t>
  </si>
  <si>
    <t>https://cdn.tarkov-market.app/images/items/izhmash_9x19_pp-19-01_muzzle_brake_compensator_sm.png</t>
  </si>
  <si>
    <t>https://escapefromtarkov.fandom.com/wiki/PP-19-01_%22Vityaz%22_9x19_muzzle_brake-compensator</t>
  </si>
  <si>
    <t>https://cdn.tarkov-market.app/images/items/izhmash_9x19_pp-19-01_muzzle_brake_compensator_lg.png</t>
  </si>
  <si>
    <t>4469</t>
  </si>
  <si>
    <t>https://cdn.tarkov-market.app/images/items/daniel_defence_wave_muzzle_brake_7.62x51_sm.png</t>
  </si>
  <si>
    <t>https://cdn.tarkov-market.app/images/items/daniel_defence_wave_muzzle_brake_7.62x51_lg.png</t>
  </si>
  <si>
    <t>5516</t>
  </si>
  <si>
    <t>https://cdn.tarkov-market.app/images/items/lantac_blast_mitigation_device_7.62x51_sm.png</t>
  </si>
  <si>
    <t>https://cdn.tarkov-market.app/images/items/lantac_blast_mitigation_device_7.62x51_lg.png</t>
  </si>
  <si>
    <t>https://cdn.tarkov-market.app/images/items/venom_antidote_muzzlebrake_%26_compensator_for_ak_sm.png</t>
  </si>
  <si>
    <t>https://escapefromtarkov.fandom.com/wiki/AK_7.62x39_Venom_Tactical_Antidote_muzzle_brake-compensator</t>
  </si>
  <si>
    <t>https://cdn.tarkov-market.app/images/items/venom_antidote_muzzlebrake_%26_compensator_for_ak_lg.png</t>
  </si>
  <si>
    <t>9174</t>
  </si>
  <si>
    <t>https://cdn.tarkov-market.app/images/items/muzzlebrake_odin_works_atlas-7_7.62x51_for_ar-10_sm.png</t>
  </si>
  <si>
    <t>https://escapefromtarkov.fandom.com/wiki/AR-10_Odin_Works_ATLAS-7_7.62x51_muzzle_brake</t>
  </si>
  <si>
    <t>https://cdn.tarkov-market.app/images/items/muzzlebrake_odin_works_atlas-7_7.62x51_for_ar-10_lg.png</t>
  </si>
  <si>
    <t>https://cdn.tarkov-market.app/images/items/nordic_corvette_5.56x45_compensator_for_ar-15_sm.png</t>
  </si>
  <si>
    <t>https://cdn.tarkov-market.app/images/items/nordic_corvette_5.56x45_compensator_for_ar-15_lg.png</t>
  </si>
  <si>
    <t>3627</t>
  </si>
  <si>
    <t>https://cdn.tarkov-market.app/images/items/strike_industries_g4_slide_compensator_9x19_sm.png</t>
  </si>
  <si>
    <t>https://escapefromtarkov.fandom.com/wiki/Glock_9x19_Strike_Industries_G4_SlideComp_compensator</t>
  </si>
  <si>
    <t>https://cdn.tarkov-market.app/images/items/strike_industries_g4_slide_compensator_9x19_lg.png</t>
  </si>
  <si>
    <t>6336</t>
  </si>
  <si>
    <t>https://cdn.tarkov-market.app/images/items/muzzle_brake_vendetta_precision_vp-09_5.56x45_sm.png</t>
  </si>
  <si>
    <t>https://escapefromtarkov.fandom.com/wiki/Vendetta_Precision_VP-09_Interceptor_5.56x45_muzzle_brake</t>
  </si>
  <si>
    <t>https://cdn.tarkov-market.app/images/items/muzzle_brake_vendetta_precision_vp-09_5.56x45_lg.png</t>
  </si>
  <si>
    <t>4752</t>
  </si>
  <si>
    <t>https://cdn.tarkov-market.app/images/items/pws_cqb_74_5.45x39_muzzle_brake_sm.png</t>
  </si>
  <si>
    <t>https://cdn.tarkov-market.app/images/items/pws_cqb_74_5.45x39_muzzle_brake_lg.png</t>
  </si>
  <si>
    <t>6714</t>
  </si>
  <si>
    <t>https://cdn.tarkov-market.app/images/items/pws_cqb_5.56_x_45_muzzle_brake_sm.png</t>
  </si>
  <si>
    <t>https://cdn.tarkov-market.app/images/items/pws_cqb_5.56_x_45_muzzle_brake_lg.png</t>
  </si>
  <si>
    <t>https://cdn.tarkov-market.app/images/items/carver_custom_4_port_9x19_muzzle_brake_sm.png</t>
  </si>
  <si>
    <t>https://escapefromtarkov.fandom.com/wiki/Glock_9x19_CARVER_Custom_%224_Port%22_muzzle_brake</t>
  </si>
  <si>
    <t>https://cdn.tarkov-market.app/images/items/carver_custom_4_port_9x19_muzzle_brake_lg.png</t>
  </si>
  <si>
    <t>4077</t>
  </si>
  <si>
    <t>https://cdn.tarkov-market.app/images/items/thunder_beast_30cb_muzzle_brake_7.62x51_sm.png</t>
  </si>
  <si>
    <t>https://cdn.tarkov-market.app/images/items/thunder_beast_30cb_muzzle_brake_7.62x51_lg.png</t>
  </si>
  <si>
    <t>4704</t>
  </si>
  <si>
    <t>https://cdn.tarkov-market.app/images/items/nordic_corvette_7.62x51_muzzle_brake_for_ar-10_sm.png</t>
  </si>
  <si>
    <t>https://cdn.tarkov-market.app/images/items/nordic_corvette_7.62x51_muzzle_brake_for_ar-10_lg.png</t>
  </si>
  <si>
    <t>4984</t>
  </si>
  <si>
    <t>https://cdn.tarkov-market.app/images/items/hk_noveske_style_muzzlebrake_%26_compensator_for_mp-5_sm.png</t>
  </si>
  <si>
    <t>https://escapefromtarkov.fandom.com/wiki/HK_MP5_Noveske-style_muzzle_brake-compensator</t>
  </si>
  <si>
    <t>https://cdn.tarkov-market.app/images/items/hk_noveske_style_muzzlebrake_%26_compensator_for_mp-5_lg.png</t>
  </si>
  <si>
    <t>2522</t>
  </si>
  <si>
    <t>https://cdn.tarkov-market.app/images/items/double_diamond_flash_hider_sm.png</t>
  </si>
  <si>
    <t>https://cdn.tarkov-market.app/images/items/double_diamond_flash_hider_lg.png</t>
  </si>
  <si>
    <t>4927</t>
  </si>
  <si>
    <t>https://cdn.tarkov-market.app/images/items/tromix_monster_claw_12ga_muzzle_brake_sm.png</t>
  </si>
  <si>
    <t>https://cdn.tarkov-market.app/images/items/tromix_monster_claw_12ga_muzzle_brake_lg.png</t>
  </si>
  <si>
    <t>4504</t>
  </si>
  <si>
    <t>https://cdn.tarkov-market.app/images/items/good_iron_7.62x51_muzzlebrake_%26_compensator_for_m14_sm.png</t>
  </si>
  <si>
    <t>https://escapefromtarkov.fandom.com/wiki/M14_Good_Iron_7.62x51_muzzle_brake-compensator</t>
  </si>
  <si>
    <t>https://cdn.tarkov-market.app/images/items/good_iron_7.62x51_muzzlebrake_%26_compensator_for_m14_lg.png</t>
  </si>
  <si>
    <t>https://cdn.tarkov-market.app/images/items/srvv_mk.2.0_compensator_7.62x54_for_sv-98_sm.png</t>
  </si>
  <si>
    <t>https://escapefromtarkov.fandom.com/wiki/SV-98_7.62x54R_SRVV_mk.2.0_muzzle_brake-compensator</t>
  </si>
  <si>
    <t>https://cdn.tarkov-market.app/images/items/srvv_mk.2.0_compensator_7.62x54_for_sv-98_lg.png</t>
  </si>
  <si>
    <t>4395</t>
  </si>
  <si>
    <t>https://cdn.tarkov-market.app/images/items/annihilator_7.62x39%2C_5.56x45_and_9mm_flash_hider_for_ar-15_sm.png</t>
  </si>
  <si>
    <t>https://escapefromtarkov.fandom.com/wiki/Yankee_Hill_Annihilator_multi-caliber_flash_hider</t>
  </si>
  <si>
    <t>https://cdn.tarkov-market.app/images/items/annihilator_7.62x39%2C_5.56x45_and_9mm_flash_hider_for_ar-15_lg.png</t>
  </si>
  <si>
    <t>3783</t>
  </si>
  <si>
    <t>https://cdn.tarkov-market.app/images/items/texas_precision_products_muzzlebrake_for_mosin_rifle_sm.png</t>
  </si>
  <si>
    <t>https://escapefromtarkov.fandom.com/wiki/Mosin_Rifle_Texas_Precision_Products_muzzle_brake</t>
  </si>
  <si>
    <t>https://cdn.tarkov-market.app/images/items/texas_precision_products_muzzlebrake_for_mosin_rifle_lg.png</t>
  </si>
  <si>
    <t>4378</t>
  </si>
  <si>
    <t>https://cdn.tarkov-market.app/images/items/compensator_2a_x3_7.62x51_for_ar-10_sm.png</t>
  </si>
  <si>
    <t>https://cdn.tarkov-market.app/images/items/compensator_2a_x3_7.62x51_for_ar-10_lg.png</t>
  </si>
  <si>
    <t>https://cdn.tarkov-market.app/images/items/daniel_defense_wave_muzzle_brake_5.56x45_sm.png</t>
  </si>
  <si>
    <t>https://cdn.tarkov-market.app/images/items/daniel_defense_wave_muzzle_brake_5.56x45_lg.png</t>
  </si>
  <si>
    <t>6076</t>
  </si>
  <si>
    <t>https://cdn.tarkov-market.app/images/items/carbine_brake_for_sig_mpx_by_taccom_sm.png</t>
  </si>
  <si>
    <t>https://escapefromtarkov.fandom.com/wiki/TACCOM_Carbine_Brake_multi-caliber_muzzle_brake</t>
  </si>
  <si>
    <t>https://cdn.tarkov-market.app/images/items/carbine_brake_for_sig_mpx_by_taccom_lg.png</t>
  </si>
  <si>
    <t>3595</t>
  </si>
  <si>
    <t>https://cdn.tarkov-market.app/images/items/surefire_sf3p_5.56x45_flashhider_for_ar-15_sm.png</t>
  </si>
  <si>
    <t>https://escapefromtarkov.fandom.com/wiki/AR-15_SureFire_SF3P_5.56x45_Flash_hider</t>
  </si>
  <si>
    <t>https://cdn.tarkov-market.app/images/items/surefire_sf3p_5.56x45_flashhider_for_ar-15_lg.png</t>
  </si>
  <si>
    <t>https://cdn.tarkov-market.app/images/items/kac_qd_compensator_5.56x45_sm.png</t>
  </si>
  <si>
    <t>https://cdn.tarkov-market.app/images/items/kac_qd_compensator_5.56x45_lg.png</t>
  </si>
  <si>
    <t>897</t>
  </si>
  <si>
    <t>https://cdn.tarkov-market.app/images/items/ds_arms_3_prong_trident_7.62x51_flashhider_for_sa-58_sm.png</t>
  </si>
  <si>
    <t>https://escapefromtarkov.fandom.com/wiki/SA-58_7.62x51_3-Prong_Trident_flash_hider</t>
  </si>
  <si>
    <t>https://cdn.tarkov-market.app/images/items/ds_arms_3_prong_trident_7.62x51_flashhider_for_sa-58_lg.png</t>
  </si>
  <si>
    <t>336</t>
  </si>
  <si>
    <t>https://cdn.tarkov-market.app/images/items/izhmash_5.45x39_%D0%B0k-105_muzzlebrake_%26_compensator_(6p44_0-20)_sm.png</t>
  </si>
  <si>
    <t>https://escapefromtarkov.fandom.com/wiki/AK-105_5.45x39_muzzle_brake-compensator_(6P44_0-20)</t>
  </si>
  <si>
    <t>https://cdn.tarkov-market.app/images/items/izhmash_5.45x39_%D0%B0k-105_muzzlebrake_%26_compensator_(6p44_0-20)_lg.png</t>
  </si>
  <si>
    <t>337</t>
  </si>
  <si>
    <t>https://cdn.tarkov-market.app/images/items/izhmash_5.56x45_%D0%B0k-102_muzzlebrake_%26_compensator_(6p44_0-20)_sm.png</t>
  </si>
  <si>
    <t>https://escapefromtarkov.fandom.com/wiki/AK-102_5.56x45_muzzle_brake-compensator_(6P44_0-20)</t>
  </si>
  <si>
    <t>https://cdn.tarkov-market.app/images/items/izhmash_5.56x45_%D0%B0k-102_muzzlebrake_%26_compensator_(6p44_0-20)_lg.png</t>
  </si>
  <si>
    <t>4021</t>
  </si>
  <si>
    <t>https://cdn.tarkov-market.app/images/items/thunder_beast_223cb_muzzle_brake_5.56x45_sm.png</t>
  </si>
  <si>
    <t>https://cdn.tarkov-market.app/images/items/thunder_beast_223cb_muzzle_brake_5.56x45_lg.png</t>
  </si>
  <si>
    <t>4396</t>
  </si>
  <si>
    <t>https://cdn.tarkov-market.app/images/items/troy_claymore_5.56x45_muzzle_brakefor_ar-15_sm.png</t>
  </si>
  <si>
    <t>https://cdn.tarkov-market.app/images/items/troy_claymore_5.56x45_muzzle_brakefor_ar-15_lg.png</t>
  </si>
  <si>
    <t>https://cdn.tarkov-market.app/images/items/izhmash_7.62x39_%D0%B0k-104_muzzlebrake_%26_compensator_(6p46_0-20)_sm.png</t>
  </si>
  <si>
    <t>https://escapefromtarkov.fandom.com/wiki/AK-104_7.62x39_muzzle_brake-compensator_(6P46_0-20)</t>
  </si>
  <si>
    <t>https://cdn.tarkov-market.app/images/items/izhmash_7.62x39_%D0%B0k-104_muzzlebrake_%26_compensator_(6p46_0-20)_lg.png</t>
  </si>
  <si>
    <t>https://cdn.tarkov-market.app/images/items/aac_blackout_51t_5.56x45_flash-hider_sm.png</t>
  </si>
  <si>
    <t>https://cdn.tarkov-market.app/images/items/aac_blackout_51t_5.56x45_flash-hider_lg.png</t>
  </si>
  <si>
    <t>3633</t>
  </si>
  <si>
    <t>https://cdn.tarkov-market.app/images/items/phantom_7.62x51_muzzlebrake_%26_compensator_for_m14_sm.png</t>
  </si>
  <si>
    <t>https://escapefromtarkov.fandom.com/wiki/M14_Yankee_Hill_Phantom_7.62x51_muzzle_brake-compensator</t>
  </si>
  <si>
    <t>https://cdn.tarkov-market.app/images/items/phantom_7.62x51_muzzlebrake_%26_compensator_for_m14_lg.png</t>
  </si>
  <si>
    <t>1982</t>
  </si>
  <si>
    <t>https://cdn.tarkov-market.app/images/items/tacfire_tanker_style_muzzlebrake_for_mosin_rifle_sm.png</t>
  </si>
  <si>
    <t>https://escapefromtarkov.fandom.com/wiki/Mosin_Rifle_Tacfire_Tanker_Style_muzzle_brake</t>
  </si>
  <si>
    <t>https://cdn.tarkov-market.app/images/items/tacfire_tanker_style_muzzlebrake_for_mosin_rifle_lg.png</t>
  </si>
  <si>
    <t>2937</t>
  </si>
  <si>
    <t>https://cdn.tarkov-market.app/images/items/dvl-10_muzzle_device_sm.png</t>
  </si>
  <si>
    <t>https://cdn.tarkov-market.app/images/items/dvl-10_muzzle_device_lg.png</t>
  </si>
  <si>
    <t>532</t>
  </si>
  <si>
    <t>https://cdn.tarkov-market.app/images/items/izhmash_5.45x39_rpk-16_muzzlebrake_%26_compensator_sm.png</t>
  </si>
  <si>
    <t>https://escapefromtarkov.fandom.com/wiki/RPK-16_5.45x39_muzzle_brake-compensator</t>
  </si>
  <si>
    <t>https://cdn.tarkov-market.app/images/items/izhmash_5.45x39_rpk-16_muzzlebrake_%26_compensator_lg.png</t>
  </si>
  <si>
    <t>3338</t>
  </si>
  <si>
    <t>https://cdn.tarkov-market.app/images/items/srvv_7.62x39_ak_muzzlebrake_%26_compensator_sm.png</t>
  </si>
  <si>
    <t>https://escapefromtarkov.fandom.com/wiki/AK_7.62x39_SRVV_muzzle_brake-compensator</t>
  </si>
  <si>
    <t>https://cdn.tarkov-market.app/images/items/srvv_7.62x39_ak_muzzlebrake_%26_compensator_lg.png</t>
  </si>
  <si>
    <t>3170</t>
  </si>
  <si>
    <t>https://cdn.tarkov-market.app/images/items/srvv_5.45x39_ak-74_muzzlebrake_sm.png</t>
  </si>
  <si>
    <t>https://cdn.tarkov-market.app/images/items/srvv_5.45x39_ak-74_muzzlebrake_lg.png</t>
  </si>
  <si>
    <t>3416</t>
  </si>
  <si>
    <t>https://cdn.tarkov-market.app/images/items/ash-12_regular_muzzlebrake_12.7x55_sm.png</t>
  </si>
  <si>
    <t>https://escapefromtarkov.fandom.com/wiki/ASh-12_12.7x55_muzzle_brake-compensator</t>
  </si>
  <si>
    <t>https://cdn.tarkov-market.app/images/items/ash-12_regular_muzzlebrake_12.7x55_lg.png</t>
  </si>
  <si>
    <t>3026</t>
  </si>
  <si>
    <t>https://cdn.tarkov-market.app/images/items/vortex_dc_7.62x51_muzzlebrake_%26_compensator_for_m14_sm.png</t>
  </si>
  <si>
    <t>https://escapefromtarkov.fandom.com/wiki/M14_Smith_Enterprise_Vortex_7.62x51_muzzle_brake-compensator</t>
  </si>
  <si>
    <t>https://cdn.tarkov-market.app/images/items/vortex_dc_7.62x51_muzzlebrake_%26_compensator_for_m14_lg.png</t>
  </si>
  <si>
    <t>2698</t>
  </si>
  <si>
    <t>https://cdn.tarkov-market.app/images/items/thread_adapter_7.62x54_for_sv-98_sm.png</t>
  </si>
  <si>
    <t>https://cdn.tarkov-market.app/images/items/thread_adapter_7.62x54_for_sv-98_lg.png</t>
  </si>
  <si>
    <t>https://cdn.tarkov-market.app/images/items/tj_custom_9x19_compensator_sm.png</t>
  </si>
  <si>
    <t>https://cdn.tarkov-market.app/images/items/tj_custom_9x19_compensator_lg.png</t>
  </si>
  <si>
    <t>2369</t>
  </si>
  <si>
    <t>https://cdn.tarkov-market.app/images/items/zenit_dtk-1_7.62x39_%26_5.45x39_muzzlebrake_%26_compensator_for_ak_sm.png</t>
  </si>
  <si>
    <t>https://cdn.tarkov-market.app/images/items/zenit_dtk-1_7.62x39_%26_5.45x39_muzzlebrake_%26_compensator_for_ak_lg.png</t>
  </si>
  <si>
    <t>2552</t>
  </si>
  <si>
    <t>https://cdn.tarkov-market.app/images/items/orsis_t-5000m_muzzle_break_sm.png</t>
  </si>
  <si>
    <t>https://escapefromtarkov.fandom.com/wiki/ORSIS_T-5000M_muzzle_brake-compensator</t>
  </si>
  <si>
    <t>https://cdn.tarkov-market.app/images/items/orsis_t-5000m_muzzle_break_lg.png</t>
  </si>
  <si>
    <t>https://cdn.tarkov-market.app/images/items/aac_blackout_51t_flash_hider_(7.62x51)_sm.png</t>
  </si>
  <si>
    <t>https://cdn.tarkov-market.app/images/items/aac_blackout_51t_flash_hider_(7.62x51)_lg.png</t>
  </si>
  <si>
    <t>https://cdn.tarkov-market.app/images/items/desert_tech_5.56x45_flashhider_sm.png</t>
  </si>
  <si>
    <t>https://cdn.tarkov-market.app/images/items/desert_tech_5.56x45_flashhider_lg.png</t>
  </si>
  <si>
    <t>https://cdn.tarkov-market.app/images/items/surefire_warcomp_5.56x45_flashhider_for_ar-15_sm.png</t>
  </si>
  <si>
    <t>https://escapefromtarkov.fandom.com/wiki/AR-15_SureFire_WarComp_5.56x45_flash_hider</t>
  </si>
  <si>
    <t>https://cdn.tarkov-market.app/images/items/surefire_warcomp_5.56x45_flashhider_for_ar-15_lg.png</t>
  </si>
  <si>
    <t>https://cdn.tarkov-market.app/images/items/izhmash_7.62x39_%D0%B0k-103_muzzlebrake_%26_compensator_sm.png</t>
  </si>
  <si>
    <t>https://escapefromtarkov.fandom.com/wiki/AK-103_7.62x39_muzzle_brake-compensator</t>
  </si>
  <si>
    <t>https://cdn.tarkov-market.app/images/items/izhmash_7.62x39_%D0%B0k-103_muzzlebrake_%26_compensator_lg.png</t>
  </si>
  <si>
    <t>2830</t>
  </si>
  <si>
    <t>https://cdn.tarkov-market.app/images/items/decelerator_3_port_9x19_compensator_sm.png</t>
  </si>
  <si>
    <t>https://escapefromtarkov.fandom.com/wiki/Glock_9x19_CARVER_Custom_%22Decelerator_3_Port%22_compensator</t>
  </si>
  <si>
    <t>https://cdn.tarkov-market.app/images/items/decelerator_3_port_9x19_compensator_lg.png</t>
  </si>
  <si>
    <t>2665</t>
  </si>
  <si>
    <t>https://cdn.tarkov-market.app/images/items/national_match_7.62x51_muzzlebrake_%26_compensator_for_m1a_sm.png</t>
  </si>
  <si>
    <t>https://escapefromtarkov.fandom.com/wiki/M1A_National_Match_7.62x51_muzzle_brake-compensator</t>
  </si>
  <si>
    <t>https://cdn.tarkov-market.app/images/items/national_match_7.62x51_muzzlebrake_%26_compensator_for_m1a_lg.png</t>
  </si>
  <si>
    <t>https://cdn.tarkov-market.app/images/items/dvl-10_m2_muzzle_break_sm.png</t>
  </si>
  <si>
    <t>https://cdn.tarkov-market.app/images/items/dvl-10_m2_muzzle_break_lg.png</t>
  </si>
  <si>
    <t>https://cdn.tarkov-market.app/images/items/pm-laser_dtk-tt_muzzle_brake_for_tt_pistol_sm.png</t>
  </si>
  <si>
    <t>https://escapefromtarkov.fandom.com/wiki/TT_PM-Laser_DTK-TT_muzzle_brake-compensator</t>
  </si>
  <si>
    <t>https://cdn.tarkov-market.app/images/items/pm-laser_dtk-tt_muzzle_brake_for_tt_pistol_lg.png</t>
  </si>
  <si>
    <t>https://cdn.tarkov-market.app/images/items/izhmash_5.56x45_%D0%B0k-101_muzzlebrake_%26_compensator_sm.png</t>
  </si>
  <si>
    <t>https://escapefromtarkov.fandom.com/wiki/AK-101_5.56x45_muzzle_brake-compensator</t>
  </si>
  <si>
    <t>https://cdn.tarkov-market.app/images/items/izhmash_5.56x45_%D0%B0k-101_muzzlebrake_%26_compensator_lg.png</t>
  </si>
  <si>
    <t>510</t>
  </si>
  <si>
    <t>https://cdn.tarkov-market.app/images/items/hk_a1_4.6x30_flashhider_for_mp7_sm.png</t>
  </si>
  <si>
    <t>https://escapefromtarkov.fandom.com/wiki/HK_MP7A1_4.6x30_flash_hider</t>
  </si>
  <si>
    <t>https://cdn.tarkov-market.app/images/items/hk_a1_4.6x30_flashhider_for_mp7_lg.png</t>
  </si>
  <si>
    <t>https://cdn.tarkov-market.app/images/items/spike_tactical_dynacomp_7.62x39_muzzlebrake_%26_compensator_for_ak_sm.png</t>
  </si>
  <si>
    <t>https://escapefromtarkov.fandom.com/wiki/AK_Spikes_Tactical_Dynacomp_7.62x39_muzzle_brake-compensator</t>
  </si>
  <si>
    <t>https://cdn.tarkov-market.app/images/items/spike_tactical_dynacomp_7.62x39_muzzlebrake_%26_compensator_for_ak_lg.png</t>
  </si>
  <si>
    <t>https://cdn.tarkov-market.app/images/items/alpha_wolf_bullnose_9x19_compensator_sm.png</t>
  </si>
  <si>
    <t>https://cdn.tarkov-market.app/images/items/alpha_wolf_bullnose_9x19_compensator_lg.png</t>
  </si>
  <si>
    <t>4053</t>
  </si>
  <si>
    <t>https://cdn.tarkov-market.app/images/items/noveske_kx3_5.56x45_flashhider_sm.png</t>
  </si>
  <si>
    <t>https://cdn.tarkov-market.app/images/items/noveske_kx3_5.56x45_flashhider_lg.png</t>
  </si>
  <si>
    <t>https://cdn.tarkov-market.app/images/items/molot_7.62x39_vepr_km___vpo-136_muzzlebrake_%26_compensator_sm.png</t>
  </si>
  <si>
    <t>https://escapefromtarkov.fandom.com/wiki/VPO-136_%22Vepr-KM%22_7.62x39_muzzle_brake_%26_compensator</t>
  </si>
  <si>
    <t>https://cdn.tarkov-market.app/images/items/molot_7.62x39_vepr_km___vpo-136_muzzlebrake_%26_compensator_lg.png</t>
  </si>
  <si>
    <t>1884</t>
  </si>
  <si>
    <t>https://cdn.tarkov-market.app/images/items/lone_wolf_compensator_9_9x19_sm.png</t>
  </si>
  <si>
    <t>https://cdn.tarkov-market.app/images/items/lone_wolf_compensator_9_9x19_lg.png</t>
  </si>
  <si>
    <t>https://cdn.tarkov-market.app/images/items/fn_p90_5.7x28_flash_hider_sm.png</t>
  </si>
  <si>
    <t>https://cdn.tarkov-market.app/images/items/fn_p90_5.7x28_flash_hider_lg.png</t>
  </si>
  <si>
    <t>https://cdn.tarkov-market.app/images/items/ds_arms_austrian_style_7.62x51_muzzle_brake_for_sa-58_sm.png</t>
  </si>
  <si>
    <t>https://escapefromtarkov.fandom.com/wiki/SA-58_7.62x51_Austrian_Style_muzzle_brake</t>
  </si>
  <si>
    <t>https://cdn.tarkov-market.app/images/items/ds_arms_austrian_style_7.62x51_muzzle_brake_for_sa-58_lg.png</t>
  </si>
  <si>
    <t>https://cdn.tarkov-market.app/images/items/izhmash_7.62x54_svds_muzzlebrake_%26_compensator_sm.png</t>
  </si>
  <si>
    <t>https://escapefromtarkov.fandom.com/wiki/SVDS_7.62x54R_muzzle_brake-compensator</t>
  </si>
  <si>
    <t>https://cdn.tarkov-market.app/images/items/izhmash_7.62x54_svds_muzzlebrake_%26_compensator_lg.png</t>
  </si>
  <si>
    <t>508</t>
  </si>
  <si>
    <t>https://cdn.tarkov-market.app/images/items/adar_2-15.56x45_flashhider_sm.png</t>
  </si>
  <si>
    <t>https://escapefromtarkov.fandom.com/wiki/AR-15_ADAR_2-15_5.56x45_flash_hider</t>
  </si>
  <si>
    <t>https://cdn.tarkov-market.app/images/items/adar_2-15.56x45_flashhider_lg.png</t>
  </si>
  <si>
    <t>838</t>
  </si>
  <si>
    <t>https://cdn.tarkov-market.app/images/items/sv-98_muzzle_device_sm.png</t>
  </si>
  <si>
    <t>https://cdn.tarkov-market.app/images/items/sv-98_muzzle_device_lg.png</t>
  </si>
  <si>
    <t>750</t>
  </si>
  <si>
    <t>https://cdn.tarkov-market.app/images/items/colt_usgi_a2_5.56x45_flashhider_for_ar-15_sm.png</t>
  </si>
  <si>
    <t>https://cdn.tarkov-market.app/images/items/colt_usgi_a2_5.56x45_flashhider_for_ar-15_lg.png</t>
  </si>
  <si>
    <t>344</t>
  </si>
  <si>
    <t>https://cdn.tarkov-market.app/images/items/taktika_tula_ak_and_akm_adapter_sm.png</t>
  </si>
  <si>
    <t>https://cdn.tarkov-market.app/images/items/taktika_tula_ak_and_akm_adapter_lg.png</t>
  </si>
  <si>
    <t>https://cdn.tarkov-market.app/images/items/izhmash_5.45x39_%D0%B0k-74m_muzzlebrake_%26_compensator_(6p20_0-20)_sm.png</t>
  </si>
  <si>
    <t>https://escapefromtarkov.fandom.com/wiki/AK-74M_5.45x39_muzzle_brake-compensator_(6P20_0-20)</t>
  </si>
  <si>
    <t>https://cdn.tarkov-market.app/images/items/izhmash_5.45x39_%D0%B0k-74m_muzzlebrake_%26_compensator_(6p20_0-20)_lg.png</t>
  </si>
  <si>
    <t>506</t>
  </si>
  <si>
    <t>https://cdn.tarkov-market.app/images/items/a2_9x19_flashhider_for_mpx_sm.png</t>
  </si>
  <si>
    <t>https://cdn.tarkov-market.app/images/items/a2_9x19_flashhider_for_mpx_lg.png</t>
  </si>
  <si>
    <t>339</t>
  </si>
  <si>
    <t>https://cdn.tarkov-market.app/images/items/izhmash_7.62x39_flash_hider_for_akml_system_sm.png</t>
  </si>
  <si>
    <t>https://escapefromtarkov.fandom.com/wiki/AKML_system_7.62x39_flash_hider</t>
  </si>
  <si>
    <t>https://cdn.tarkov-market.app/images/items/izhmash_7.62x39_flash_hider_for_akml_system_lg.png</t>
  </si>
  <si>
    <t>389</t>
  </si>
  <si>
    <t>https://cdn.tarkov-market.app/images/items/izhmash_5.45x39_ak-74_muzzlebrake_%26_compensator_(6p20_0-20)_sm.png</t>
  </si>
  <si>
    <t>https://cdn.tarkov-market.app/images/items/izhmash_5.45x39_ak-74_muzzlebrake_%26_compensator_(6p20_0-20)_lg.png</t>
  </si>
  <si>
    <t>https://cdn.tarkov-market.app/images/items/izhmash_5.45x39_muzzle_break_for_aks-74u_(6p26_0-20)_sm.png</t>
  </si>
  <si>
    <t>https://cdn.tarkov-market.app/images/items/izhmash_5.45x39_muzzle_break_for_aks-74u_(6p26_0-20)_lg.png</t>
  </si>
  <si>
    <t>https://cdn.tarkov-market.app/images/items/thread_protection_for_akm_vpo-209_sm.png</t>
  </si>
  <si>
    <t>https://cdn.tarkov-market.app/images/items/thread_protection_for_akm_vpo-209_lg.png</t>
  </si>
  <si>
    <t>340</t>
  </si>
  <si>
    <t>https://cdn.tarkov-market.app/images/items/izhmash_7.62x39_akm_muzzlebrake_%26_compensator_(6p1_0-14)_sm.png</t>
  </si>
  <si>
    <t>https://escapefromtarkov.fandom.com/wiki/AKM_7.62x39_muzzle_brake-compensator_(6P1_0-14)</t>
  </si>
  <si>
    <t>https://cdn.tarkov-market.app/images/items/izhmash_7.62x39_akm_muzzlebrake_%26_compensator_(6p1_0-14)_lg.png</t>
  </si>
  <si>
    <t>280</t>
  </si>
  <si>
    <t>https://cdn.tarkov-market.app/images/items/izhmash_9x19_saiga-9_muzzle_brake_compensator_sm.png</t>
  </si>
  <si>
    <t>https://escapefromtarkov.fandom.com/wiki/Saiga-9_9x19_muzzle_brake-compensator</t>
  </si>
  <si>
    <t>https://cdn.tarkov-market.app/images/items/izhmash_9x19_saiga-9_muzzle_brake_compensator_lg.png</t>
  </si>
  <si>
    <t>1200</t>
  </si>
  <si>
    <t>https://cdn.tarkov-market.app/images/items/socom_16_7.62x51_muzzlebrake_%26_compensator_for_m1a_(unthreaded)_sm.png</t>
  </si>
  <si>
    <t>https://escapefromtarkov.fandom.com/wiki/M1A_SOCOM_16_7.62x51_muzzle_brake-compensator</t>
  </si>
  <si>
    <t>https://cdn.tarkov-market.app/images/items/socom_16_7.62x51_muzzlebrake_%26_compensator_for_m1a_(unthreaded)_lg.png</t>
  </si>
  <si>
    <t>2749</t>
  </si>
  <si>
    <t>https://cdn.tarkov-market.app/images/items/socom_16_7.62x51_muzzlebrake_%26_compensator_for_m1a_(threaded)_sm.png</t>
  </si>
  <si>
    <t>https://escapefromtarkov.fandom.com/wiki/M1A_Smith_Enterprise_SOCOM_16_7.62x51_threaded_muzzle_brake_%26_gas_block</t>
  </si>
  <si>
    <t>https://cdn.tarkov-market.app/images/items/socom_16_7.62x51_muzzlebrake_%26_compensator_for_m1a_(threaded)_lg.png</t>
  </si>
  <si>
    <t>199</t>
  </si>
  <si>
    <t>https://cdn.tarkov-market.app/images/items/reap-ir_scope_eyecup_sm.png</t>
  </si>
  <si>
    <t>https://cdn.tarkov-market.app/images/items/reap-ir_scope_eyecup_lg.png</t>
  </si>
  <si>
    <t>https://cdn.tarkov-market.app/images/items/kac_long_panel_for_urx_3_3.1_fde_sm.png</t>
  </si>
  <si>
    <t>https://escapefromtarkov.fandom.com/wiki/KAC_%22URX_3/3.1%22_long_panel</t>
  </si>
  <si>
    <t>https://cdn.tarkov-market.app/images/items/kac_long_panel_for_urx_3_3.1_fde_lg.png</t>
  </si>
  <si>
    <t>1312</t>
  </si>
  <si>
    <t>https://cdn.tarkov-market.app/images/items/sv-98_anti-heat_ribbon_sm.png</t>
  </si>
  <si>
    <t>https://cdn.tarkov-market.app/images/items/sv-98_anti-heat_ribbon_lg.png</t>
  </si>
  <si>
    <t>1596</t>
  </si>
  <si>
    <t>https://cdn.tarkov-market.app/images/items/kac_stopper_panel_for_urx_3_3.1_sm.png</t>
  </si>
  <si>
    <t>https://escapefromtarkov.fandom.com/wiki/KAC_%22URX_3/3.1%22_stopper_panel</t>
  </si>
  <si>
    <t>https://cdn.tarkov-market.app/images/items/kac_stopper_panel_for_urx_3_3.1_lg.png</t>
  </si>
  <si>
    <t>672</t>
  </si>
  <si>
    <t>https://cdn.tarkov-market.app/images/items/kac_short_panel_for_urx_3_3.1_sm.png?=2</t>
  </si>
  <si>
    <t>https://escapefromtarkov.fandom.com/wiki/KAC_%22URX_3/3.1%22_short_panel</t>
  </si>
  <si>
    <t>https://cdn.tarkov-market.app/images/items/kac_short_panel_for_urx_3_3.1_lg.png?r=1</t>
  </si>
  <si>
    <t>https://cdn.tarkov-market.app/images/items/vulcan_mg_scope_eyecup_sm.png</t>
  </si>
  <si>
    <t>https://cdn.tarkov-market.app/images/items/vulcan_mg_scope_eyecup_lg.png</t>
  </si>
  <si>
    <t>224</t>
  </si>
  <si>
    <t>https://cdn.tarkov-market.app/images/items/heat_shield_for_sv-98_silencer_sm.png</t>
  </si>
  <si>
    <t>https://cdn.tarkov-market.app/images/items/heat_shield_for_sv-98_silencer_lg.png</t>
  </si>
  <si>
    <t>323</t>
  </si>
  <si>
    <t>https://cdn.tarkov-market.app/images/items/1p59_scope_eyecup_sm.png</t>
  </si>
  <si>
    <t>https://cdn.tarkov-market.app/images/items/1p59_scope_eyecup_lg.png</t>
  </si>
  <si>
    <t>155</t>
  </si>
  <si>
    <t>https://cdn.tarkov-market.app/images/items/pso_scope_eyecup_sm.png</t>
  </si>
  <si>
    <t>https://cdn.tarkov-market.app/images/items/pso_scope_eyecup_lg.png</t>
  </si>
  <si>
    <t>https://cdn.tarkov-market.app/images/items/usp-1_scope_eyecup_sm.png</t>
  </si>
  <si>
    <t>https://cdn.tarkov-market.app/images/items/usp-1_scope_eyecup_lg.png</t>
  </si>
  <si>
    <t>144</t>
  </si>
  <si>
    <t>https://cdn.tarkov-market.app/images/items/agr-870_protection_cap_sm.png</t>
  </si>
  <si>
    <t>https://cdn.tarkov-market.app/images/items/agr-870_protection_cap_lg.png</t>
  </si>
  <si>
    <t>146</t>
  </si>
  <si>
    <t>https://cdn.tarkov-market.app/images/items/nspu-m_scope_eyecup_sm.png</t>
  </si>
  <si>
    <t>https://cdn.tarkov-market.app/images/items/nspu-m_scope_eyecup_lg.png</t>
  </si>
  <si>
    <t>56</t>
  </si>
  <si>
    <t>https://cdn.tarkov-market.app/images/items/zev_tech_sight_mount_cap_sm.png</t>
  </si>
  <si>
    <t>https://cdn.tarkov-market.app/images/items/zev_tech_sight_mount_cap_lg.png</t>
  </si>
  <si>
    <t>https://cdn.tarkov-market.app/images/items/cobra_family_sights_shade_sm.png</t>
  </si>
  <si>
    <t>https://cdn.tarkov-market.app/images/items/cobra_family_sights_shade_lg.png</t>
  </si>
  <si>
    <t>https://cdn.tarkov-market.app/images/items/direct_thread_adapter_for_the_lantac_blast_mitigation_device._sm.png</t>
  </si>
  <si>
    <t>https://cdn.tarkov-market.app/images/items/direct_thread_adapter_for_the_lantac_blast_mitigation_device._lg.png</t>
  </si>
  <si>
    <t>2862</t>
  </si>
  <si>
    <t>https://cdn.tarkov-market.app/images/items/pp-91-01_kedr-b_muzzle_thread_piece_sm.png</t>
  </si>
  <si>
    <t>https://escapefromtarkov.fandom.com/wiki/PP-91-01_%22Kedr-B%22_muzzle_thread_piece</t>
  </si>
  <si>
    <t>https://cdn.tarkov-market.app/images/items/pp-91-01_kedr-b_muzzle_thread_piece_lg.png</t>
  </si>
  <si>
    <t>https://cdn.tarkov-market.app/images/items/thread_protector_for_alpha_wolf_glock_barrels_sm.png</t>
  </si>
  <si>
    <t>https://cdn.tarkov-market.app/images/items/thread_protector_for_alpha_wolf_glock_barrels_lg.png</t>
  </si>
  <si>
    <t>2436</t>
  </si>
  <si>
    <t>https://cdn.tarkov-market.app/images/items/b%26t_adapter_for_mp9_regular_supressor._sm.png</t>
  </si>
  <si>
    <t>https://cdn.tarkov-market.app/images/items/b%26t_adapter_for_mp9_regular_supressor._lg.png</t>
  </si>
  <si>
    <t>2223</t>
  </si>
  <si>
    <t>https://cdn.tarkov-market.app/images/items/direct_thread_mount_adapter_for_gemtech_one._sm.png</t>
  </si>
  <si>
    <t>https://cdn.tarkov-market.app/images/items/direct_thread_mount_adapter_for_gemtech_one._lg.png</t>
  </si>
  <si>
    <t>1558</t>
  </si>
  <si>
    <t>https://cdn.tarkov-market.app/images/items/remington_tactical_choke_12ga_sm.png</t>
  </si>
  <si>
    <t>https://cdn.tarkov-market.app/images/items/remington_tactical_choke_12ga_lg.png</t>
  </si>
  <si>
    <t>https://cdn.tarkov-market.app/images/items/direct_thread_mount_adapter_for_silencerco_hybrid_46._sm.png</t>
  </si>
  <si>
    <t>https://cdn.tarkov-market.app/images/items/direct_thread_mount_adapter_for_silencerco_hybrid_46._lg.png</t>
  </si>
  <si>
    <t>https://cdn.tarkov-market.app/images/items/glock_thread_protector_produced_by_double_diamond_sm.png</t>
  </si>
  <si>
    <t>https://cdn.tarkov-market.app/images/items/glock_thread_protector_produced_by_double_diamond_lg.png</t>
  </si>
  <si>
    <t>1549</t>
  </si>
  <si>
    <t>https://cdn.tarkov-market.app/images/items/3_lug_thread_protector_sm.png</t>
  </si>
  <si>
    <t>https://escapefromtarkov.fandom.com/wiki/HK_MP5_3-lug_thread_protector</t>
  </si>
  <si>
    <t>https://cdn.tarkov-market.app/images/items/3_lug_thread_protector_lg.png</t>
  </si>
  <si>
    <t>1663</t>
  </si>
  <si>
    <t>https://cdn.tarkov-market.app/images/items/3_lug_threaded_protector_sm.png</t>
  </si>
  <si>
    <t>https://escapefromtarkov.fandom.com/wiki/HK_MP5_3-lug_threaded_muzzle_protector</t>
  </si>
  <si>
    <t>https://cdn.tarkov-market.app/images/items/3_lug_threaded_protector_lg.png</t>
  </si>
  <si>
    <t>1652</t>
  </si>
  <si>
    <t>https://cdn.tarkov-market.app/images/items/tiger_rock_mosin_rifle_tread_adapter_sm.png</t>
  </si>
  <si>
    <t>https://escapefromtarkov.fandom.com/wiki/Mosin_Rifle_7.62x54R_Tiger_Rock_thread_adapter</t>
  </si>
  <si>
    <t>https://cdn.tarkov-market.app/images/items/tiger_rock_mosin_rifle_tread_adapter_lg.png</t>
  </si>
  <si>
    <t>https://cdn.tarkov-market.app/images/items/rotor_43_thread_adapter_for_svd-s_sm.png</t>
  </si>
  <si>
    <t>https://cdn.tarkov-market.app/images/items/rotor_43_thread_adapter_for_svd-s_lg.png</t>
  </si>
  <si>
    <t>2266</t>
  </si>
  <si>
    <t>https://cdn.tarkov-market.app/images/items/gk-02_muzzle_brake_sm.png</t>
  </si>
  <si>
    <t>https://cdn.tarkov-market.app/images/items/gk-02_muzzle_brake_lg.png</t>
  </si>
  <si>
    <t>https://cdn.tarkov-market.app/images/items/me_cylinder_muzzle_adapter_12_ga_sm.png</t>
  </si>
  <si>
    <t>https://cdn.tarkov-market.app/images/items/me_cylinder_muzzle_adapter_12_ga_lg.png</t>
  </si>
  <si>
    <t>1064</t>
  </si>
  <si>
    <t>https://cdn.tarkov-market.app/images/items/weapon_tuning_mosin_rifle_tread_adapter_sm.png</t>
  </si>
  <si>
    <t>https://escapefromtarkov.fandom.com/wiki/Mosin_Rifle_7.62x54R_Weapon_Tuning_thread_adapter</t>
  </si>
  <si>
    <t>https://cdn.tarkov-market.app/images/items/weapon_tuning_mosin_rifle_tread_adapter_lg.png</t>
  </si>
  <si>
    <t>https://cdn.tarkov-market.app/images/items/weapon_tuning_sks_tread_adapter_sm.png</t>
  </si>
  <si>
    <t>https://cdn.tarkov-market.app/images/items/weapon_tuning_sks_tread_adapter_lg.png</t>
  </si>
  <si>
    <t>https://cdn.tarkov-market.app/images/items/silencerco_salvo_12_thread_adapter_sm.png</t>
  </si>
  <si>
    <t>https://cdn.tarkov-market.app/images/items/silencerco_salvo_12_thread_adapter_lg.png</t>
  </si>
  <si>
    <t>https://cdn.tarkov-market.app/images/items/custom_mosin_rifle_thread_adapter_sm.png</t>
  </si>
  <si>
    <t>https://escapefromtarkov.fandom.com/wiki/Mosin_Rifle_7.62x54R_Custom_thread_adapter</t>
  </si>
  <si>
    <t>https://cdn.tarkov-market.app/images/items/custom_mosin_rifle_thread_adapter_lg.png</t>
  </si>
  <si>
    <t>112</t>
  </si>
  <si>
    <t>https://cdn.tarkov-market.app/images/items/vpo-215_thread_protection_cap_sm.png</t>
  </si>
  <si>
    <t>https://escapefromtarkov.fandom.com/wiki/VPO-215_%22Gornostay%22_thread_protection_cap</t>
  </si>
  <si>
    <t>https://cdn.tarkov-market.app/images/items/vpo-215_thread_protection_cap_lg.png</t>
  </si>
  <si>
    <t>564</t>
  </si>
  <si>
    <t>https://cdn.tarkov-market.app/images/items/glock_thread_protector_produced_by_salient_arms_sm.png</t>
  </si>
  <si>
    <t>https://cdn.tarkov-market.app/images/items/glock_thread_protector_produced_by_salient_arms_lg.png</t>
  </si>
  <si>
    <t>https://cdn.tarkov-market.app/images/items/p226_thread_protection_cap_sm.png</t>
  </si>
  <si>
    <t>https://cdn.tarkov-market.app/images/items/p226_thread_protection_cap_lg.png</t>
  </si>
  <si>
    <t>https://cdn.tarkov-market.app/images/items/sok-12_protection_tube_sm.png</t>
  </si>
  <si>
    <t>https://cdn.tarkov-market.app/images/items/sok-12_protection_tube_lg.png</t>
  </si>
  <si>
    <t>https://cdn.tarkov-market.app/images/items/m700_thread_protection_cap_sm.png</t>
  </si>
  <si>
    <t>https://cdn.tarkov-market.app/images/items/m700_thread_protection_cap_lg.png</t>
  </si>
  <si>
    <t>168</t>
  </si>
  <si>
    <t>https://cdn.tarkov-market.app/images/items/m9a3_thread_protection_cap_sm.png</t>
  </si>
  <si>
    <t>https://cdn.tarkov-market.app/images/items/m9a3_thread_protection_cap_lg.png</t>
  </si>
  <si>
    <t>9240</t>
  </si>
  <si>
    <t>https://cdn.tarkov-market.app/images/items/urx-4_handguard_for_ar-10_and_compatible_sm.png</t>
  </si>
  <si>
    <t>https://escapefromtarkov.fandom.com/wiki/AR-10_KAC_%22URX_4%22_14.5_inch_handguard</t>
  </si>
  <si>
    <t>https://cdn.tarkov-market.app/images/items/urx-4_handguard_for_ar-10_and_compatible_lg.png</t>
  </si>
  <si>
    <t>1607</t>
  </si>
  <si>
    <t>https://cdn.tarkov-market.app/images/items/mp5k_polymer_handguard_sm.png</t>
  </si>
  <si>
    <t>https://escapefromtarkov.fandom.com/wiki/HK_MP5K_polymer_handguard</t>
  </si>
  <si>
    <t>https://cdn.tarkov-market.app/images/items/mp5k_polymer_handguard_lg.png</t>
  </si>
  <si>
    <t>10864</t>
  </si>
  <si>
    <t>https://cdn.tarkov-market.app/images/items/5.45_design_aggressor_handguard_for_ak_sm.png</t>
  </si>
  <si>
    <t>https://cdn.tarkov-market.app/images/items/5.45_design_aggressor_handguard_for_ak_lg.png</t>
  </si>
  <si>
    <t>15736</t>
  </si>
  <si>
    <t>https://cdn.tarkov-market.app/images/items/vltor_cmrd_keymod_handguard_for_ak_sm.png</t>
  </si>
  <si>
    <t>https://cdn.tarkov-market.app/images/items/vltor_cmrd_keymod_handguard_for_ak_lg.png</t>
  </si>
  <si>
    <t>16710</t>
  </si>
  <si>
    <t>https://cdn.tarkov-market.app/images/items/hexagon_handguard_for_ak_sm.png</t>
  </si>
  <si>
    <t>https://escapefromtarkov.fandom.com/wiki/AK_Hexagon_tubular_handguard</t>
  </si>
  <si>
    <t>https://cdn.tarkov-market.app/images/items/hexagon_handguard_for_ak_lg.png</t>
  </si>
  <si>
    <t>4837</t>
  </si>
  <si>
    <t>https://cdn.tarkov-market.app/images/items/ds_arms_quad_rail_foregrip_for_sa-58_sm.png</t>
  </si>
  <si>
    <t>https://cdn.tarkov-market.app/images/items/ds_arms_quad_rail_foregrip_for_sa-58_lg.png</t>
  </si>
  <si>
    <t>4340</t>
  </si>
  <si>
    <t>https://cdn.tarkov-market.app/images/items/izhmash_rpk-16_regular_handguard_sm.png</t>
  </si>
  <si>
    <t>https://cdn.tarkov-market.app/images/items/izhmash_rpk-16_regular_handguard_lg.png</t>
  </si>
  <si>
    <t>7463</t>
  </si>
  <si>
    <t>https://cdn.tarkov-market.app/images/items/b-10m_foregrip_and_rail_mount_b-19_sm.png</t>
  </si>
  <si>
    <t>https://cdn.tarkov-market.app/images/items/b-10m_foregrip_and_rail_mount_b-19_lg.png</t>
  </si>
  <si>
    <t>9091</t>
  </si>
  <si>
    <t>https://cdn.tarkov-market.app/images/items/magpul_moe_akm_hand_guard_(black)_for_ak_sm.png?r=1</t>
  </si>
  <si>
    <t>https://cdn.tarkov-market.app/images/items/magpul_moe_akm_hand_guard_(black)_for_ak_lg.png?r=1</t>
  </si>
  <si>
    <t>https://cdn.tarkov-market.app/images/items/urx_3_8_handguard_for_ar15_sm.png</t>
  </si>
  <si>
    <t>https://escapefromtarkov.fandom.com/wiki/AR-15_KAC_%22URX_3%22_8_inch_handguard</t>
  </si>
  <si>
    <t>https://cdn.tarkov-market.app/images/items/urx_3_8_handguard_for_ar15_lg.png</t>
  </si>
  <si>
    <t>10752</t>
  </si>
  <si>
    <t>https://cdn.tarkov-market.app/images/items/noveske_sws_n6_10.5_inch_foregrip_for_ar-10-compatible_systems_sm.png</t>
  </si>
  <si>
    <t>https://cdn.tarkov-market.app/images/items/noveske_sws_n6_10.5_inch_foregrip_for_ar-10-compatible_systems_lg.png</t>
  </si>
  <si>
    <t>https://cdn.tarkov-market.app/images/items/urx_3.1_10.75_handguard_for_ar15_sm.png</t>
  </si>
  <si>
    <t>https://escapefromtarkov.fandom.com/wiki/AR-15_KAC_%22URX_3.1%22_10.75_inch_handguard</t>
  </si>
  <si>
    <t>https://cdn.tarkov-market.app/images/items/urx_3.1_10.75_handguard_for_ar15_lg.png</t>
  </si>
  <si>
    <t>12370</t>
  </si>
  <si>
    <t>https://cdn.tarkov-market.app/images/items/xrsu47su_tactical_handguard_for_aks-74u_sm.png</t>
  </si>
  <si>
    <t>https://cdn.tarkov-market.app/images/items/xrsu47su_tactical_handguard_for_aks-74u_lg.png</t>
  </si>
  <si>
    <t>4065</t>
  </si>
  <si>
    <t>https://cdn.tarkov-market.app/images/items/strike_industries_trax_2_sm.png</t>
  </si>
  <si>
    <t>https://cdn.tarkov-market.app/images/items/strike_industries_trax_2_lg.png</t>
  </si>
  <si>
    <t>5957</t>
  </si>
  <si>
    <t>https://cdn.tarkov-market.app/images/items/caa_rs47_foregrip_for_ak-compatible_systems_sm.png</t>
  </si>
  <si>
    <t>https://cdn.tarkov-market.app/images/items/caa_rs47_foregrip_for_ak-compatible_systems_lg.png</t>
  </si>
  <si>
    <t>16296</t>
  </si>
  <si>
    <t>https://cdn.tarkov-market.app/images/items/sai_14.5_qd_rail_foregrip_for_ar15_sm.png</t>
  </si>
  <si>
    <t>https://cdn.tarkov-market.app/images/items/sai_14.5_qd_rail_foregrip_for_ar15_lg.png</t>
  </si>
  <si>
    <t>9744</t>
  </si>
  <si>
    <t>https://cdn.tarkov-market.app/images/items/daniel_defence_ris_ii_12.25_foregrip_for_ar-15-compatible_systems_sm.png</t>
  </si>
  <si>
    <t>https://escapefromtarkov.fandom.com/wiki/AR-15_Daniel_Defense_RIS_II_12.25_handguard_(Coyote_Brown)</t>
  </si>
  <si>
    <t>https://cdn.tarkov-market.app/images/items/daniel_defence_ris_ii_12.25_foregrip_for_ar-15-compatible_systems_lg.png</t>
  </si>
  <si>
    <t>3584</t>
  </si>
  <si>
    <t>https://cdn.tarkov-market.app/images/items/midwest_4.5_inch_m-lok_foregrip_for_mpx_sm.png</t>
  </si>
  <si>
    <t>https://cdn.tarkov-market.app/images/items/midwest_4.5_inch_m-lok_foregrip_for_mpx_lg.png</t>
  </si>
  <si>
    <t>4852</t>
  </si>
  <si>
    <t>https://cdn.tarkov-market.app/images/items/desert_tech_foregrip_for_mdr_sm.png?r=1</t>
  </si>
  <si>
    <t>https://cdn.tarkov-market.app/images/items/desert_tech_foregrip_for_mdr_lg.png?r=1</t>
  </si>
  <si>
    <t>https://cdn.tarkov-market.app/images/items/orsis_handguard_for_t-5000_sm.png</t>
  </si>
  <si>
    <t>https://escapefromtarkov.fandom.com/wiki/ORSIS_T-5000M_handguard</t>
  </si>
  <si>
    <t>https://cdn.tarkov-market.app/images/items/orsis_handguard_for_t-5000_lg.png</t>
  </si>
  <si>
    <t>3511</t>
  </si>
  <si>
    <t>https://cdn.tarkov-market.app/images/items/lobaev_arms_dvl-10_m2_handguard_sm.png</t>
  </si>
  <si>
    <t>https://cdn.tarkov-market.app/images/items/lobaev_arms_dvl-10_m2_handguard_lg.png</t>
  </si>
  <si>
    <t>4397</t>
  </si>
  <si>
    <t>https://cdn.tarkov-market.app/images/items/magpul_moe_m870_forestock_sm.png</t>
  </si>
  <si>
    <t>https://cdn.tarkov-market.app/images/items/magpul_moe_m870_forestock_lg.png</t>
  </si>
  <si>
    <t>10049</t>
  </si>
  <si>
    <t>https://cdn.tarkov-market.app/images/items/handguard_mk_10_for_use_with_ar-15_and_compatible_sm.png</t>
  </si>
  <si>
    <t>https://escapefromtarkov.fandom.com/wiki/AR-15_Alexander_Arms_MK10_rifle_length_handguard</t>
  </si>
  <si>
    <t>https://cdn.tarkov-market.app/images/items/handguard_mk_10_for_use_with_ar-15_and_compatible_lg.png</t>
  </si>
  <si>
    <t>https://cdn.tarkov-market.app/images/items/lancer_oem_14_inch_m-lok_foregrip_for_mpx_sm.png</t>
  </si>
  <si>
    <t>https://cdn.tarkov-market.app/images/items/lancer_oem_14_inch_m-lok_foregrip_for_mpx_lg.png</t>
  </si>
  <si>
    <t>9382</t>
  </si>
  <si>
    <t>https://cdn.tarkov-market.app/images/items/remington_arms_handguard_for_a_r11_rsass_sm.png</t>
  </si>
  <si>
    <t>https://cdn.tarkov-market.app/images/items/remington_arms_handguard_for_a_r11_rsass_lg.png</t>
  </si>
  <si>
    <t>8064</t>
  </si>
  <si>
    <t>https://cdn.tarkov-market.app/images/items/caa_hx-5_mp5_handguard_sm.png</t>
  </si>
  <si>
    <t>https://escapefromtarkov.fandom.com/wiki/HK_MP5_CAA_HX-5_handguard</t>
  </si>
  <si>
    <t>https://cdn.tarkov-market.app/images/items/caa_hx-5_mp5_handguard_lg.png</t>
  </si>
  <si>
    <t>https://cdn.tarkov-market.app/images/items/stngr_vypr_10_m-lok_foregrip_for_ar15_sm.png</t>
  </si>
  <si>
    <t>https://cdn.tarkov-market.app/images/items/stngr_vypr_10_m-lok_foregrip_for_ar15_lg.png</t>
  </si>
  <si>
    <t>https://cdn.tarkov-market.app/images/items/strike_industries_trax_1_foregrip_sm.png</t>
  </si>
  <si>
    <t>https://cdn.tarkov-market.app/images/items/strike_industries_trax_1_foregrip_lg.png</t>
  </si>
  <si>
    <t>8199</t>
  </si>
  <si>
    <t>https://cdn.tarkov-market.app/images/items/daniel_defence_ris_ii_9.5_foregrip_for_ar-15-compatible_systems_sm.png?r=1</t>
  </si>
  <si>
    <t>https://cdn.tarkov-market.app/images/items/daniel_defence_ris_ii_9.5_foregrip_for_ar-15-compatible_systems_lg.png?r=1</t>
  </si>
  <si>
    <t>2909</t>
  </si>
  <si>
    <t>https://cdn.tarkov-market.app/images/items/alfa_arms_goliaf_aks-74u_handguard_sm.png</t>
  </si>
  <si>
    <t>https://cdn.tarkov-market.app/images/items/alfa_arms_goliaf_aks-74u_handguard_lg.png</t>
  </si>
  <si>
    <t>10584</t>
  </si>
  <si>
    <t>https://cdn.tarkov-market.app/images/items/troy_industries_13_m-lok_foregrip_for_416a5_sm.png</t>
  </si>
  <si>
    <t>https://escapefromtarkov.fandom.com/wiki/HK_416A5_TROY_M-LOK_13_inch_handguard</t>
  </si>
  <si>
    <t>https://cdn.tarkov-market.app/images/items/troy_industries_13_m-lok_foregrip_for_416a5_lg.png</t>
  </si>
  <si>
    <t>7318</t>
  </si>
  <si>
    <t>https://cdn.tarkov-market.app/images/items/vltor_casv_fas_foregrip_for_fal_sm.png</t>
  </si>
  <si>
    <t>https://escapefromtarkov.fandom.com/wiki/SA-58/FAL_Vltor_CASV-FAS_handguard</t>
  </si>
  <si>
    <t>https://cdn.tarkov-market.app/images/items/vltor_casv_fas_foregrip_for_fal_lg.png</t>
  </si>
  <si>
    <t>9107</t>
  </si>
  <si>
    <t>https://cdn.tarkov-market.app/images/items/vltor_casv_fal_foregrip_for_fal_sm.png</t>
  </si>
  <si>
    <t>https://cdn.tarkov-market.app/images/items/vltor_casv_fal_foregrip_for_fal_lg.png</t>
  </si>
  <si>
    <t>5738</t>
  </si>
  <si>
    <t>https://cdn.tarkov-market.app/images/items/sok-12_aluminum_handguard_mtu002_long_top_sm.png</t>
  </si>
  <si>
    <t>https://cdn.tarkov-market.app/images/items/sok-12_aluminum_handguard_mtu002_long_top_lg.png</t>
  </si>
  <si>
    <t>11193</t>
  </si>
  <si>
    <t>https://cdn.tarkov-market.app/images/items/handguard_war_sport_lvoa-c_blk._for_use_with_ar-15_and_compatible_sm.png</t>
  </si>
  <si>
    <t>https://cdn.tarkov-market.app/images/items/handguard_war_sport_lvoa-c_blk._for_use_with_ar-15_and_compatible_lg.png</t>
  </si>
  <si>
    <t>https://cdn.tarkov-market.app/images/items/strike_industries_crux_15_m-lok_foregrip_for_416a5_sm.png</t>
  </si>
  <si>
    <t>https://cdn.tarkov-market.app/images/items/strike_industries_crux_15_m-lok_foregrip_for_416a5_lg.png</t>
  </si>
  <si>
    <t>https://cdn.tarkov-market.app/images/items/midwest_13.5_m-lok_foregrip_for_416a5_sm.png</t>
  </si>
  <si>
    <t>https://cdn.tarkov-market.app/images/items/midwest_13.5_m-lok_foregrip_for_416a5_lg.png</t>
  </si>
  <si>
    <t>https://cdn.tarkov-market.app/images/items/handguard_war_sport_lvoa-s_blk._for_use_with_ar-15_and_compatible_sm.png</t>
  </si>
  <si>
    <t>https://cdn.tarkov-market.app/images/items/handguard_war_sport_lvoa-s_blk._for_use_with_ar-15_and_compatible_lg.png</t>
  </si>
  <si>
    <t>8848</t>
  </si>
  <si>
    <t>https://cdn.tarkov-market.app/images/items/daniel_defence_fde_ris_ii_fsp_9.5_foregrip_for_ar-15-compatible_systems_sm.png</t>
  </si>
  <si>
    <t>https://escapefromtarkov.fandom.com/wiki/AR-15_Daniel_Defense_RIS_II_FSP_9.5_handguard_(Coyote_Brown)</t>
  </si>
  <si>
    <t>https://cdn.tarkov-market.app/images/items/daniel_defence_fde_ris_ii_fsp_9.5_foregrip_for_ar-15-compatible_systems_lg.png</t>
  </si>
  <si>
    <t>https://cdn.tarkov-market.app/images/items/magpul_zhukov-u_hand_guard_(black)_for_ak_sm.png</t>
  </si>
  <si>
    <t>https://cdn.tarkov-market.app/images/items/magpul_zhukov-u_hand_guard_(black)_for_ak_lg.png</t>
  </si>
  <si>
    <t>8904</t>
  </si>
  <si>
    <t>https://cdn.tarkov-market.app/images/items/sag_mk1_freefloat_chassis_for_svd_sm.png</t>
  </si>
  <si>
    <t>https://escapefromtarkov.fandom.com/wiki/SVD_SAG_MK1_chassis</t>
  </si>
  <si>
    <t>https://cdn.tarkov-market.app/images/items/sag_mk1_freefloat_chassis_for_svd_lg.png</t>
  </si>
  <si>
    <t>6216</t>
  </si>
  <si>
    <t>https://cdn.tarkov-market.app/images/items/magpul_moe_sl_mid_length_m-lok_foregrip_for_ar15_sm.png</t>
  </si>
  <si>
    <t>https://escapefromtarkov.fandom.com/wiki/AR-15_Magpul_MOE_SL_medium_length_M-LOK_handguard</t>
  </si>
  <si>
    <t>https://cdn.tarkov-market.app/images/items/magpul_moe_sl_mid_length_m-lok_foregrip_for_ar15_lg.png</t>
  </si>
  <si>
    <t>11399</t>
  </si>
  <si>
    <t>https://cdn.tarkov-market.app/images/items/krebs_custom_ufm_keymod_system_handguard_for_akm_sm.png</t>
  </si>
  <si>
    <t>https://cdn.tarkov-market.app/images/items/krebs_custom_ufm_keymod_system_handguard_for_akm_lg.png</t>
  </si>
  <si>
    <t>13944</t>
  </si>
  <si>
    <t>https://cdn.tarkov-market.app/images/items/sai_10_qd_rail_foregrip_for_ar15_sm.png</t>
  </si>
  <si>
    <t>https://cdn.tarkov-market.app/images/items/sai_10_qd_rail_foregrip_for_ar15_lg.png</t>
  </si>
  <si>
    <t>https://cdn.tarkov-market.app/images/items/noveske_sws_n6_split_handguard_for_ar-10-compatible_systems_sm.png</t>
  </si>
  <si>
    <t>https://cdn.tarkov-market.app/images/items/noveske_sws_n6_split_handguard_for_ar-10-compatible_systems_lg.png</t>
  </si>
  <si>
    <t>11144</t>
  </si>
  <si>
    <t>https://cdn.tarkov-market.app/images/items/lone_star_ion_lite_handguard_for_ar-15_and_compatible_sm.png</t>
  </si>
  <si>
    <t>https://escapefromtarkov.fandom.com/wiki/AR-15_Lone_Star_Ion_Lite_handguard</t>
  </si>
  <si>
    <t>https://cdn.tarkov-market.app/images/items/lone_star_ion_lite_handguard_for_ar-15_and_compatible_lg.png</t>
  </si>
  <si>
    <t>5124</t>
  </si>
  <si>
    <t>https://cdn.tarkov-market.app/images/items/custom_plastic_mp-133_forestock_with_mounts_sm.png</t>
  </si>
  <si>
    <t>https://cdn.tarkov-market.app/images/items/custom_plastic_mp-133_forestock_with_mounts_lg.png</t>
  </si>
  <si>
    <t>https://cdn.tarkov-market.app/images/items/wooden_caf_wasr_10-63_handguard_sm.png</t>
  </si>
  <si>
    <t>https://cdn.tarkov-market.app/images/items/wooden_caf_wasr_10-63_handguard_lg.png</t>
  </si>
  <si>
    <t>7784</t>
  </si>
  <si>
    <t>https://cdn.tarkov-market.app/images/items/hk_mrs_14_keymod_foregrip_for_416a5_sm.png</t>
  </si>
  <si>
    <t>https://cdn.tarkov-market.app/images/items/hk_mrs_14_keymod_foregrip_for_416a5_lg.png</t>
  </si>
  <si>
    <t>4928</t>
  </si>
  <si>
    <t>https://cdn.tarkov-market.app/images/items/magpul_moe_sl_carbine_length_m-lok_foregrip_for_ar15_sm.png</t>
  </si>
  <si>
    <t>https://escapefromtarkov.fandom.com/wiki/AR-15_Magpul_MOE_SL_carbine_length_M-LOK_handguard</t>
  </si>
  <si>
    <t>https://cdn.tarkov-market.app/images/items/magpul_moe_sl_carbine_length_m-lok_foregrip_for_ar15_lg.png</t>
  </si>
  <si>
    <t>6328</t>
  </si>
  <si>
    <t>https://cdn.tarkov-market.app/images/items/hk_extended_quadrail_handguard_for_416-compatible_systems_sm.png</t>
  </si>
  <si>
    <t>https://cdn.tarkov-market.app/images/items/hk_extended_quadrail_handguard_for_416-compatible_systems_lg.png</t>
  </si>
  <si>
    <t>4676</t>
  </si>
  <si>
    <t>https://cdn.tarkov-market.app/images/items/hk_quadrail_handguard_with_a_flip-up_sight_for_416-compatible_systems_sm.png</t>
  </si>
  <si>
    <t>https://escapefromtarkov.fandom.com/wiki/HK_416A5_Quad_Rail_handguard_with_flip-up_front_sight</t>
  </si>
  <si>
    <t>https://cdn.tarkov-market.app/images/items/hk_quadrail_handguard_with_a_flip-up_sight_for_416-compatible_systems_lg.png</t>
  </si>
  <si>
    <t>https://cdn.tarkov-market.app/images/items/mp5_tl-99_aluminum_handguard_sm.png</t>
  </si>
  <si>
    <t>https://escapefromtarkov.fandom.com/wiki/HK_MP5_B%26T_TL-99_aluminum_handguard</t>
  </si>
  <si>
    <t>https://cdn.tarkov-market.app/images/items/mp5_tl-99_aluminum_handguard_lg.png</t>
  </si>
  <si>
    <t>https://cdn.tarkov-market.app/images/items/b-11_aks-74u_handguard_sm.png</t>
  </si>
  <si>
    <t>https://cdn.tarkov-market.app/images/items/b-11_aks-74u_handguard_lg.png</t>
  </si>
  <si>
    <t>2352</t>
  </si>
  <si>
    <t>https://cdn.tarkov-market.app/images/items/tdi_akm-l_handguard_for_ak_sm.png</t>
  </si>
  <si>
    <t>https://cdn.tarkov-market.app/images/items/tdi_akm-l_handguard_for_ak_lg.png</t>
  </si>
  <si>
    <t>https://cdn.tarkov-market.app/images/items/wilson_ultralight_skeletonized_hammer_for_m1911a1_sm.png</t>
  </si>
  <si>
    <t>https://cdn.tarkov-market.app/images/items/wilson_ultralight_skeletonized_hammer_for_m1911a1_lg.png</t>
  </si>
  <si>
    <t>https://cdn.tarkov-market.app/images/items/caspian_trik_trigger_for_m1911a1_sm.png</t>
  </si>
  <si>
    <t>https://cdn.tarkov-market.app/images/items/caspian_trik_trigger_for_m1911a1_lg.png</t>
  </si>
  <si>
    <t>https://cdn.tarkov-market.app/images/items/slide_lock_for_m45a1_sm.png</t>
  </si>
  <si>
    <t>https://cdn.tarkov-market.app/images/items/slide_lock_for_m45a1_lg.png</t>
  </si>
  <si>
    <t>https://cdn.tarkov-market.app/images/items/hammer_for_m45a1_sm.png</t>
  </si>
  <si>
    <t>https://cdn.tarkov-market.app/images/items/hammer_for_m45a1_lg.png</t>
  </si>
  <si>
    <t>308</t>
  </si>
  <si>
    <t>https://cdn.tarkov-market.app/images/items/trigger_for_m45a1_sm.png</t>
  </si>
  <si>
    <t>https://cdn.tarkov-market.app/images/items/trigger_for_m45a1_lg.png</t>
  </si>
  <si>
    <t>3920</t>
  </si>
  <si>
    <t>https://cdn.tarkov-market.app/images/items/avalanche_mod.2_charging_handle_for_ar-15_sm.png</t>
  </si>
  <si>
    <t>https://escapefromtarkov.fandom.com/wiki/AR-15_Rainier_Arms_Avalanche_MOD2_charging_handle</t>
  </si>
  <si>
    <t>https://cdn.tarkov-market.app/images/items/avalanche_mod.2_charging_handle_for_ar-15_lg.png</t>
  </si>
  <si>
    <t>https://cdn.tarkov-market.app/images/items/%D0%BCp-153_forend_cap_sm.png</t>
  </si>
  <si>
    <t>https://escapefromtarkov.fandom.com/wiki/MP-153_12ga_4-shell_magazine_cap</t>
  </si>
  <si>
    <t>https://cdn.tarkov-market.app/images/items/%D0%BCp-153_forend_cap_lg.png</t>
  </si>
  <si>
    <t>https://cdn.tarkov-market.app/images/items/30-round_6l23_plum_5.45x39_magazine_for_%D0%B0%D0%BA-74_and_compatibles_sm.png?r=1</t>
  </si>
  <si>
    <t>https://cdn.tarkov-market.app/images/items/30-round_6l23_plum_5.45x39_magazine_for_%D0%B0%D0%BA-74_and_compatibles_lg.png?r=2</t>
  </si>
  <si>
    <t>https://cdn.tarkov-market.app/images/items/3-shell_ks-23m_23mm_magazine_cap_sm.png</t>
  </si>
  <si>
    <t>https://cdn.tarkov-market.app/images/items/3-shell_ks-23m_23mm_magazine_cap_lg.png</t>
  </si>
  <si>
    <t>2632</t>
  </si>
  <si>
    <t>https://cdn.tarkov-market.app/images/items/palm_us_ak30_7.62x39_magazine_for_ak_and_compatibles%2C_30-round_capacity_(fde)_sm.png</t>
  </si>
  <si>
    <t>https://escapefromtarkov.fandom.com/wiki/AK_7.62x39_US_Palm_%22AK30%22_30-round_magazine_(FDE)</t>
  </si>
  <si>
    <t>https://cdn.tarkov-market.app/images/items/palm_us_ak30_7.62x39_magazine_for_ak_and_compatibles%2C_30-round_capacity_(fde)_lg.png</t>
  </si>
  <si>
    <t>https://cdn.tarkov-market.app/images/items/pmag_gen_m3_30_5.56x45_stanag_30-round_magazine_fde_sm.png</t>
  </si>
  <si>
    <t>https://escapefromtarkov.fandom.com/wiki/5.56x45_Magpul_PMAG_30_GEN_M3_STANAG_30-round_magazine_(FDE)</t>
  </si>
  <si>
    <t>https://cdn.tarkov-market.app/images/items/pmag_gen_m3_30_5.56x45_stanag_30-round_magazine_fde_lg.png</t>
  </si>
  <si>
    <t>2902</t>
  </si>
  <si>
    <t>https://cdn.tarkov-market.app/images/items/pmag_30_ak_akm_gen_m3_7.62x39_magazine_for_ak_and_compatibles%2C_30-round_capacity_(banana)_sm.png</t>
  </si>
  <si>
    <t>https://cdn.tarkov-market.app/images/items/pmag_30_ak_akm_gen_m3_7.62x39_magazine_for_ak_and_compatibles%2C_30-round_capacity_(banana)_lg.png</t>
  </si>
  <si>
    <t>https://cdn.tarkov-market.app/images/items/8-shell_m590a1_12ga_magazine_cap_sm.png</t>
  </si>
  <si>
    <t>https://escapefromtarkov.fandom.com/wiki/Mossberg_590A1_12ga_8-shell_magazine_cap</t>
  </si>
  <si>
    <t>https://cdn.tarkov-market.app/images/items/8-shell_m590a1_12ga_magazine_cap_lg.png</t>
  </si>
  <si>
    <t>https://cdn.tarkov-market.app/images/items/m45a1_.45_acp_7-round_magazine_sm.png</t>
  </si>
  <si>
    <t>https://cdn.tarkov-market.app/images/items/m45a1_.45_acp_7-round_magazine_lg.png</t>
  </si>
  <si>
    <t>https://cdn.tarkov-market.app/images/items/mec-gar_.45_acp_11-round_magazine_for_m1911a1_sm.png</t>
  </si>
  <si>
    <t>https://cdn.tarkov-market.app/images/items/mec-gar_.45_acp_11-round_magazine_for_m1911a1_lg.png</t>
  </si>
  <si>
    <t>3304</t>
  </si>
  <si>
    <t>https://cdn.tarkov-market.app/images/items/black_aces_tactical_rb7m_rail_for_m590_sm.png</t>
  </si>
  <si>
    <t>https://escapefromtarkov.fandom.com/wiki/Mossberg_590A1_Tactical_rail</t>
  </si>
  <si>
    <t>https://cdn.tarkov-market.app/images/items/black_aces_tactical_rb7m_rail_for_m590_lg.png</t>
  </si>
  <si>
    <t>6720</t>
  </si>
  <si>
    <t>https://cdn.tarkov-market.app/images/items/ops_core_picatinny_rail_adapter_mount_sm.png</t>
  </si>
  <si>
    <t>https://cdn.tarkov-market.app/images/items/ops_core_picatinny_rail_adapter_mount_lg.png</t>
  </si>
  <si>
    <t>https://cdn.tarkov-market.app/images/items/ops_core_single_clamp_rail_adapter_mount_sm.png</t>
  </si>
  <si>
    <t>https://escapefromtarkov.fandom.com/wiki/Ops-Core_Single_Clamp_Rail_Adapter_mount</t>
  </si>
  <si>
    <t>https://cdn.tarkov-market.app/images/items/ops_core_single_clamp_rail_adapter_mount_lg.png</t>
  </si>
  <si>
    <t>1478</t>
  </si>
  <si>
    <t>https://cdn.tarkov-market.app/images/items/kel-tec_rfb_scope_mount_rail_sm.png</t>
  </si>
  <si>
    <t>https://escapefromtarkov.fandom.com/wiki/RFB_scope_rail_mount</t>
  </si>
  <si>
    <t>https://cdn.tarkov-market.app/images/items/kel-tec_rfb_scope_mount_rail_lg.png</t>
  </si>
  <si>
    <t>1624</t>
  </si>
  <si>
    <t>https://cdn.tarkov-market.app/images/items/weigand_weig-a-tinny_mount_for_m1911a1_sm.png</t>
  </si>
  <si>
    <t>https://cdn.tarkov-market.app/images/items/weigand_weig-a-tinny_mount_for_m1911a1_lg.png</t>
  </si>
  <si>
    <t>1288</t>
  </si>
  <si>
    <t>https://cdn.tarkov-market.app/images/items/ncstar_trigger_guard_mount_for_m1911a1_sm.png</t>
  </si>
  <si>
    <t>https://cdn.tarkov-market.app/images/items/ncstar_trigger_guard_mount_for_m1911a1_lg.png</t>
  </si>
  <si>
    <t>1190</t>
  </si>
  <si>
    <t>https://cdn.tarkov-market.app/images/items/kel-tec_rfb_handguard_rail_sm.png</t>
  </si>
  <si>
    <t>https://cdn.tarkov-market.app/images/items/kel-tec_rfb_handguard_rail_lg.png</t>
  </si>
  <si>
    <t>4941</t>
  </si>
  <si>
    <t>https://cdn.tarkov-market.app/images/items/sga_stock_for_m590_sm.png</t>
  </si>
  <si>
    <t>https://escapefromtarkov.fandom.com/wiki/Mossberg_590A1_Magpul_SGA_stock</t>
  </si>
  <si>
    <t>https://cdn.tarkov-market.app/images/items/sga_stock_for_m590_lg.png</t>
  </si>
  <si>
    <t>https://cdn.tarkov-market.app/images/items/wired_stock_for_ks-23m_sm.png</t>
  </si>
  <si>
    <t>https://cdn.tarkov-market.app/images/items/wired_stock_for_ks-23m_lg.png</t>
  </si>
  <si>
    <t>https://cdn.tarkov-market.app/images/items/wooden_stock_for_ks-23_sm.png</t>
  </si>
  <si>
    <t>https://cdn.tarkov-market.app/images/items/wooden_stock_for_ks-23_lg.png</t>
  </si>
  <si>
    <t>https://cdn.tarkov-market.app/images/items/polymer_stock_for_m590a1_sm.png</t>
  </si>
  <si>
    <t>https://escapefromtarkov.fandom.com/wiki/Mossberg_590A1_polymer_stock</t>
  </si>
  <si>
    <t>https://cdn.tarkov-market.app/images/items/polymer_stock_for_m590a1_lg.png</t>
  </si>
  <si>
    <t>11928</t>
  </si>
  <si>
    <t>https://cdn.tarkov-market.app/images/items/mesa_tactical_crosshair_hydraulic_buffer_tube_sm.png</t>
  </si>
  <si>
    <t>https://cdn.tarkov-market.app/images/items/mesa_tactical_crosshair_hydraulic_buffer_tube_lg.png</t>
  </si>
  <si>
    <t>https://cdn.tarkov-market.app/images/items/leo_stock_adapter_gen.1_for_m590_sm.png</t>
  </si>
  <si>
    <t>https://escapefromtarkov.fandom.com/wiki/Mossberg_590A1_Mesa_Tactical_LEO_gen.1_stock_adapter</t>
  </si>
  <si>
    <t>https://cdn.tarkov-market.app/images/items/leo_stock_adapter_gen.1_for_m590_lg.png</t>
  </si>
  <si>
    <t>3024</t>
  </si>
  <si>
    <t>https://cdn.tarkov-market.app/images/items/vpo-101_svd_style_stock_sm.png</t>
  </si>
  <si>
    <t>https://escapefromtarkov.fandom.com/wiki/VPO-101_%22Vepr-Hunter%22_SVD-style_stock</t>
  </si>
  <si>
    <t>https://cdn.tarkov-market.app/images/items/vpo-101_svd_style_stock_lg.png</t>
  </si>
  <si>
    <t>4536</t>
  </si>
  <si>
    <t>https://cdn.tarkov-market.app/images/items/510mm_barrel_for_ks-23_23x75mm_sm.png</t>
  </si>
  <si>
    <t>https://cdn.tarkov-market.app/images/items/510mm_barrel_for_ks-23_23x75mm_lg.png</t>
  </si>
  <si>
    <t>4146</t>
  </si>
  <si>
    <t>https://cdn.tarkov-market.app/images/items/700mm_barrel_for_ks-23_23x75mm_sm.png</t>
  </si>
  <si>
    <t>https://cdn.tarkov-market.app/images/items/700mm_barrel_for_ks-23_23x75mm_lg.png</t>
  </si>
  <si>
    <t>8792</t>
  </si>
  <si>
    <t>https://cdn.tarkov-market.app/images/items/18_barrel_for_rfb_7.62x51_sm.png</t>
  </si>
  <si>
    <t>https://cdn.tarkov-market.app/images/items/18_barrel_for_rfb_7.62x51_lg.png</t>
  </si>
  <si>
    <t>5488</t>
  </si>
  <si>
    <t>https://cdn.tarkov-market.app/images/items/20_barrel_for_m590_12ga_sm.png</t>
  </si>
  <si>
    <t>https://escapefromtarkov.fandom.com/wiki/Mossberg_590A1_12ga_20_inch_barrel</t>
  </si>
  <si>
    <t>https://cdn.tarkov-market.app/images/items/20_barrel_for_m590_12ga_lg.png</t>
  </si>
  <si>
    <t>1792</t>
  </si>
  <si>
    <t>https://cdn.tarkov-market.app/images/items/threaded_barrel_for_m1911a1_.45_acp_sm.png</t>
  </si>
  <si>
    <t>https://cdn.tarkov-market.app/images/items/threaded_barrel_for_m1911a1_.45_acp_lg.png</t>
  </si>
  <si>
    <t>https://cdn.tarkov-market.app/images/items/national_match_barrel_for_m1911_.45_acp_sm.png</t>
  </si>
  <si>
    <t>https://cdn.tarkov-market.app/images/items/national_match_barrel_for_m1911_.45_acp_lg.png</t>
  </si>
  <si>
    <t>15399</t>
  </si>
  <si>
    <t>https://cdn.tarkov-market.app/images/items/6b43_zabralo-sh_6a_armor_sm.png</t>
  </si>
  <si>
    <t>https://cdn.tarkov-market.app/images/items/6b43_zabralo-sh_6a_armor_lg.png</t>
  </si>
  <si>
    <t>3150</t>
  </si>
  <si>
    <t>https://cdn.tarkov-market.app/images/items/expeditionary_fuel_tank_sm.png</t>
  </si>
  <si>
    <t>https://escapefromtarkov.fandom.com/wiki/Expeditionary_fuel_tank</t>
  </si>
  <si>
    <t>https://cdn.tarkov-market.app/images/items/expeditionary_fuel_tank_lg.png</t>
  </si>
  <si>
    <t>3248</t>
  </si>
  <si>
    <t>https://cdn.tarkov-market.app/images/items/aeroknox_scorpius_pistol_grip_for_ak_sm.png</t>
  </si>
  <si>
    <t>https://cdn.tarkov-market.app/images/items/aeroknox_scorpius_pistol_grip_for_ak_lg.png</t>
  </si>
  <si>
    <t>698</t>
  </si>
  <si>
    <t>https://cdn.tarkov-market.app/images/items/sig_sauer_fde_pistol_grip_for_p226_(combat)_sm.png</t>
  </si>
  <si>
    <t>https://cdn.tarkov-market.app/images/items/sig_sauer_fde_pistol_grip_for_p226_(combat)_lg.png</t>
  </si>
  <si>
    <t>https://cdn.tarkov-market.app/images/items/pachmayr_american_legend_grip_%23423_for_m1911a1_sm.png</t>
  </si>
  <si>
    <t>https://cdn.tarkov-market.app/images/items/pachmayr_american_legend_grip_%23423_for_m1911a1_lg.png</t>
  </si>
  <si>
    <t>https://cdn.tarkov-market.app/images/items/polymer_pistol_grip_for_ks-23m_sm.png</t>
  </si>
  <si>
    <t>https://escapefromtarkov.fandom.com/wiki/KS-23M_pistol_grip</t>
  </si>
  <si>
    <t>https://cdn.tarkov-market.app/images/items/polymer_pistol_grip_for_ks-23m_lg.png</t>
  </si>
  <si>
    <t>https://cdn.tarkov-market.app/images/items/standart_polymerpistol_grip_for_m45a1_sm.png</t>
  </si>
  <si>
    <t>https://cdn.tarkov-market.app/images/items/standart_polymerpistol_grip_for_m45a1_lg.png</t>
  </si>
  <si>
    <t>3560</t>
  </si>
  <si>
    <t>https://cdn.tarkov-market.app/images/items/highcom_trooper_tfo_armor_(multicam)_(0_70)_sm.png</t>
  </si>
  <si>
    <t>https://cdn.tarkov-market.app/images/items/highcom_trooper_tfo_armor_(multicam)_(0_70)_lg.png</t>
  </si>
  <si>
    <t>https://cdn.tarkov-market.app/images/items/lone_star_tx-15_dml_rifle_sm.png</t>
  </si>
  <si>
    <t>https://cdn.tarkov-market.app/images/items/lone_star_tx-15_dml_rifle_lg.png</t>
  </si>
  <si>
    <t>https://cdn.tarkov-market.app/images/items/adar_2-15_.223_carbine_sm.png?r=2</t>
  </si>
  <si>
    <t>https://cdn.tarkov-market.app/images/items/adar_2-15_.223_carbine_lg.png</t>
  </si>
  <si>
    <t>https://cdn.tarkov-market.app/images/items/ds_arms_sa-58_7.62x51_sm.png</t>
  </si>
  <si>
    <t>https://cdn.tarkov-market.app/images/items/ds_arms_sa-58_7.62x51_lg.png</t>
  </si>
  <si>
    <t>https://cdn.tarkov-market.app/images/items/dt_mdr_5.56x45_assault_rifle_sm.png</t>
  </si>
  <si>
    <t>https://cdn.tarkov-market.app/images/items/dt_mdr_5.56x45_assault_rifle_lg.png</t>
  </si>
  <si>
    <t>https://cdn.tarkov-market.app/images/items/dt_mdr_7.62x51_assault_rifle_sm.png</t>
  </si>
  <si>
    <t>https://cdn.tarkov-market.app/images/items/dt_mdr_7.62x51_assault_rifle_lg.png</t>
  </si>
  <si>
    <t>https://cdn.tarkov-market.app/images/items/colt_m4a1_5.56x45_assault_rifle_sm.png</t>
  </si>
  <si>
    <t>https://cdn.tarkov-market.app/images/items/colt_m4a1_5.56x45_assault_rifle_lg.png</t>
  </si>
  <si>
    <t>13980</t>
  </si>
  <si>
    <t>https://cdn.tarkov-market.app/images/items/kel-tec_rfb_7.62x51_sm.png</t>
  </si>
  <si>
    <t>https://escapefromtarkov.fandom.com/wiki/Kel-Tec_RFB_7.62x51_rifle</t>
  </si>
  <si>
    <t>https://cdn.tarkov-market.app/images/items/kel-tec_rfb_7.62x51_lg.png</t>
  </si>
  <si>
    <t>15568</t>
  </si>
  <si>
    <t>https://cdn.tarkov-market.app/images/items/tdi_kriss_vector_gen.2_9x19_submachinegun_sm.png</t>
  </si>
  <si>
    <t>https://cdn.tarkov-market.app/images/items/tdi_kriss_vector_gen.2_9x19_submachinegun_lg.png</t>
  </si>
  <si>
    <t>17724</t>
  </si>
  <si>
    <t>https://cdn.tarkov-market.app/images/items/tdi_kriss_vector_gen.2_.45_acp_submachinegun_sm.png</t>
  </si>
  <si>
    <t>https://cdn.tarkov-market.app/images/items/tdi_kriss_vector_gen.2_.45_acp_submachinegun_lg.png</t>
  </si>
  <si>
    <t>14840</t>
  </si>
  <si>
    <t>https://cdn.tarkov-market.app/images/items/hk_ump_45_submachinegun_sm.png</t>
  </si>
  <si>
    <t>https://cdn.tarkov-market.app/images/items/hk_ump_45_submachinegun_lg.png</t>
  </si>
  <si>
    <t>3100</t>
  </si>
  <si>
    <t>https://cdn.tarkov-market.app/images/items/diy_idea_chest_rig_sm.png</t>
  </si>
  <si>
    <t>https://cdn.tarkov-market.app/images/items/diy_idea_chest_rig_lg.png</t>
  </si>
  <si>
    <t>2418</t>
  </si>
  <si>
    <t>https://cdn.tarkov-market.app/images/items/security_vest_sm.png</t>
  </si>
  <si>
    <t>https://cdn.tarkov-market.app/images/items/security_vest_lg.png</t>
  </si>
  <si>
    <t>24812</t>
  </si>
  <si>
    <t>https://cdn.tarkov-market.app/images/items/gear_craft_gc-bss-mk1_rig_sm.png</t>
  </si>
  <si>
    <t>https://cdn.tarkov-market.app/images/items/gear_craft_gc-bss-mk1_rig_lg.png</t>
  </si>
  <si>
    <t>https://cdn.tarkov-market.app/images/items/sig_mcx_.300_aac_blackout_assault_rifle_sm.png</t>
  </si>
  <si>
    <t>https://escapefromtarkov.fandom.com/wiki/SIG_MCX_.300_Blackout_assault_rifle</t>
  </si>
  <si>
    <t>https://cdn.tarkov-market.app/images/items/sig_mcx_.300_aac_blackout_assault_rifle_lg.png</t>
  </si>
  <si>
    <t>38640</t>
  </si>
  <si>
    <t>https://cdn.tarkov-market.app/images/items/mk-18_.338_lm_marksman_rifle_sm.png</t>
  </si>
  <si>
    <t>https://cdn.tarkov-market.app/images/items/mk-18_.338_lm_marksman_rifle_lg.png</t>
  </si>
  <si>
    <t>https://cdn.tarkov-market.app/images/items/.300_bpz_aac_blackout_sm.png</t>
  </si>
  <si>
    <t>https://escapefromtarkov.fandom.com/wiki/.300_Blackout_BCP_FMJ</t>
  </si>
  <si>
    <t>https://cdn.tarkov-market.app/images/items/.300_bpz_aac_blackout_lg.png</t>
  </si>
  <si>
    <t>136</t>
  </si>
  <si>
    <t>https://cdn.tarkov-market.app/images/items/.300_aac_blackout_ap_sm.png</t>
  </si>
  <si>
    <t>https://escapefromtarkov.fandom.com/wiki/.300_Blackout_AP</t>
  </si>
  <si>
    <t>https://cdn.tarkov-market.app/images/items/.300_aac_blackout_ap_lg.png</t>
  </si>
  <si>
    <t>https://cdn.tarkov-market.app/images/items/.338_lapua_magnum_ap_sm.png</t>
  </si>
  <si>
    <t>https://cdn.tarkov-market.app/images/items/.338_lapua_magnum_ap_lg.png</t>
  </si>
  <si>
    <t>538</t>
  </si>
  <si>
    <t>https://cdn.tarkov-market.app/images/items/.338_lapua_magnum_fmj_sm.png</t>
  </si>
  <si>
    <t>https://cdn.tarkov-market.app/images/items/.338_lapua_magnum_fmj_lg.png</t>
  </si>
  <si>
    <t>420</t>
  </si>
  <si>
    <t>https://cdn.tarkov-market.app/images/items/.338_upz_lapua_magnum_sm.png</t>
  </si>
  <si>
    <t>https://cdn.tarkov-market.app/images/items/.338_upz_lapua_magnum_lg.png</t>
  </si>
  <si>
    <t>https://cdn.tarkov-market.app/images/items/.338_lapua_magnum_tac-x_sm.png</t>
  </si>
  <si>
    <t>https://cdn.tarkov-market.app/images/items/.338_lapua_magnum_tac-x_lg.png</t>
  </si>
  <si>
    <t>130200</t>
  </si>
  <si>
    <t>https://cdn.tarkov-market.app/images/items/5.11_hexgrid_plate_carrier_sm.png?r=5</t>
  </si>
  <si>
    <t>https://cdn.tarkov-market.app/images/items/5.11_hexgrid_plate_carrier_lg.png</t>
  </si>
  <si>
    <t>21136</t>
  </si>
  <si>
    <t>https://cdn.tarkov-market.app/images/items/silencerco_omega_45k_.45_acp_sound_suppressor_sm.png</t>
  </si>
  <si>
    <t>https://cdn.tarkov-market.app/images/items/silencerco_omega_45k_.45_acp_sound_suppressor_lg.png</t>
  </si>
  <si>
    <t>29131</t>
  </si>
  <si>
    <t>https://cdn.tarkov-market.app/images/items/sig-sauer_srd_7.62x51_sound_suppressor_sm.png</t>
  </si>
  <si>
    <t>https://cdn.tarkov-market.app/images/items/sig-sauer_srd_7.62x51_sound_suppressor_lg.png</t>
  </si>
  <si>
    <t>30531</t>
  </si>
  <si>
    <t>https://cdn.tarkov-market.app/images/items/sig-sauer_srd_qd_7.62x51_sound_suppressor_sm.png</t>
  </si>
  <si>
    <t>https://cdn.tarkov-market.app/images/items/sig-sauer_srd_qd_7.62x51_sound_suppressor_lg.png</t>
  </si>
  <si>
    <t>https://cdn.tarkov-market.app/images/items/sig_mcx_flip_up_sight_rearsight_sm.png</t>
  </si>
  <si>
    <t>https://cdn.tarkov-market.app/images/items/sig_mcx_flip_up_sight_rearsight_lg.png</t>
  </si>
  <si>
    <t>21000</t>
  </si>
  <si>
    <t>https://cdn.tarkov-market.app/images/items/cultist's_knife_sm.png</t>
  </si>
  <si>
    <t>https://cdn.tarkov-market.app/images/items/cultist's_knife_lg.png</t>
  </si>
  <si>
    <t>50778</t>
  </si>
  <si>
    <t>https://cdn.tarkov-market.app/images/items/antidote_xtg-12_sm.png</t>
  </si>
  <si>
    <t>https://cdn.tarkov-market.app/images/items/antidote_xtg-12_lg.png</t>
  </si>
  <si>
    <t>56511</t>
  </si>
  <si>
    <t>https://cdn.tarkov-market.app/images/items/combat_stimulant_injector_sj9_tglabs_sm.png</t>
  </si>
  <si>
    <t>https://cdn.tarkov-market.app/images/items/combat_stimulant_injector_sj9_tglabs_lg.png</t>
  </si>
  <si>
    <t>https://cdn.tarkov-market.app/images/items/magpul_rvg_grip_fde_sm.png</t>
  </si>
  <si>
    <t>https://cdn.tarkov-market.app/images/items/magpul_rvg_grip_fde_lg.png</t>
  </si>
  <si>
    <t>4373</t>
  </si>
  <si>
    <t>https://cdn.tarkov-market.app/images/items/mvf001_a3_vertical_grip_keymod_black_sm.png</t>
  </si>
  <si>
    <t>https://escapefromtarkov.fandom.com/wiki/A3_Tactical_MVF001_KeyMod_vertical_foregrip_(Black)</t>
  </si>
  <si>
    <t>https://cdn.tarkov-market.app/images/items/mvf001_a3_vertical_grip_keymod_black_lg.png</t>
  </si>
  <si>
    <t>https://cdn.tarkov-market.app/images/items/sig_sauer_vertical_foregrip_keymod_black_sm.png</t>
  </si>
  <si>
    <t>https://cdn.tarkov-market.app/images/items/sig_sauer_vertical_foregrip_keymod_black_lg.png</t>
  </si>
  <si>
    <t>https://cdn.tarkov-market.app/images/items/sig_mcx_gas_block_sm.png</t>
  </si>
  <si>
    <t>https://cdn.tarkov-market.app/images/items/sig_mcx_gas_block_lg.png</t>
  </si>
  <si>
    <t>4508</t>
  </si>
  <si>
    <t>https://cdn.tarkov-market.app/images/items/mk-18_gas_block_sm.png</t>
  </si>
  <si>
    <t>https://cdn.tarkov-market.app/images/items/mk-18_gas_block_lg.png</t>
  </si>
  <si>
    <t>1030</t>
  </si>
  <si>
    <t>https://cdn.tarkov-market.app/images/items/3-prong_sig_flash_hider_7.62x51_sm.png</t>
  </si>
  <si>
    <t>https://cdn.tarkov-market.app/images/items/3-prong_sig_flash_hider_7.62x51_lg.png</t>
  </si>
  <si>
    <t>https://cdn.tarkov-market.app/images/items/sig_micro_brake_muzzle_brake_7.62x51_sm.png</t>
  </si>
  <si>
    <t>https://cdn.tarkov-market.app/images/items/sig_micro_brake_muzzle_brake_7.62x51_lg.png</t>
  </si>
  <si>
    <t>https://cdn.tarkov-market.app/images/items/kriss_vector_.45_acp_flash_hider_sm.png</t>
  </si>
  <si>
    <t>https://cdn.tarkov-market.app/images/items/kriss_vector_.45_acp_flash_hider_lg.png</t>
  </si>
  <si>
    <t>https://cdn.tarkov-market.app/images/items/silencerco_ac-858_asr_.338_lm_muzzle_brake_sm.png</t>
  </si>
  <si>
    <t>https://escapefromtarkov.fandom.com/wiki/SilencerCo_AC-858_ASR_.338_LM_muzzle_brake</t>
  </si>
  <si>
    <t>https://cdn.tarkov-market.app/images/items/silencerco_ac-858_asr_.338_lm_muzzle_brake_lg.png</t>
  </si>
  <si>
    <t>https://cdn.tarkov-market.app/images/items/kriss_vector_9x19_flash_hider_sm.png</t>
  </si>
  <si>
    <t>https://cdn.tarkov-market.app/images/items/kriss_vector_9x19_flash_hider_lg.png</t>
  </si>
  <si>
    <t>https://cdn.tarkov-market.app/images/items/sig_two_port_brake_muzzle_brake_7.62x51_sm.png</t>
  </si>
  <si>
    <t>https://cdn.tarkov-market.app/images/items/sig_two_port_brake_muzzle_brake_7.62x51_lg.png</t>
  </si>
  <si>
    <t>https://cdn.tarkov-market.app/images/items/sig_taper-lok_muzzle_adapter_sm.png</t>
  </si>
  <si>
    <t>https://cdn.tarkov-market.app/images/items/sig_taper-lok_muzzle_adapter_lg.png</t>
  </si>
  <si>
    <t>https://cdn.tarkov-market.app/images/items/vector_9x19_thread_protection_cap_sm.png</t>
  </si>
  <si>
    <t>https://cdn.tarkov-market.app/images/items/vector_9x19_thread_protection_cap_lg.png</t>
  </si>
  <si>
    <t>https://cdn.tarkov-market.app/images/items/direct_thread_mount_adapter_for_silencerco_omega_45k_sm.png</t>
  </si>
  <si>
    <t>https://cdn.tarkov-market.app/images/items/direct_thread_mount_adapter_for_silencerco_omega_45k_lg.png</t>
  </si>
  <si>
    <t>2234</t>
  </si>
  <si>
    <t>https://cdn.tarkov-market.app/images/items/piston_mount_adapter_for_silencerco_omega_45k_sm.png</t>
  </si>
  <si>
    <t>https://cdn.tarkov-market.app/images/items/piston_mount_adapter_for_silencerco_omega_45k_lg.png</t>
  </si>
  <si>
    <t>https://cdn.tarkov-market.app/images/items/kriss_vector_.45_acp__thread_protection_cap_sm.png</t>
  </si>
  <si>
    <t>https://cdn.tarkov-market.app/images/items/kriss_vector_.45_acp__thread_protection_cap_lg.png</t>
  </si>
  <si>
    <t>https://cdn.tarkov-market.app/images/items/sig_mcx_folding_sight_frontsight_sm.png</t>
  </si>
  <si>
    <t>https://cdn.tarkov-market.app/images/items/sig_mcx_folding_sight_frontsight_lg.png</t>
  </si>
  <si>
    <t>https://cdn.tarkov-market.app/images/items/kriss_defiance_low_profile_flip_up_frontsight_sm.png</t>
  </si>
  <si>
    <t>https://cdn.tarkov-market.app/images/items/kriss_defiance_low_profile_flip_up_frontsight_lg.png</t>
  </si>
  <si>
    <t>https://cdn.tarkov-market.app/images/items/kriss_defiance_low_profile_flip-up_rear_sight_sm.png</t>
  </si>
  <si>
    <t>https://escapefromtarkov.fandom.com/wiki/KRISS_Defiance_low_profile_flip-up_rear_sight</t>
  </si>
  <si>
    <t>https://cdn.tarkov-market.app/images/items/kriss_defiance_low_profile_flip-up_rear_sight_lg.png</t>
  </si>
  <si>
    <t>https://cdn.tarkov-market.app/images/items/sig-sauer_charging_handle_for_mcx_sm.png</t>
  </si>
  <si>
    <t>https://cdn.tarkov-market.app/images/items/sig-sauer_charging_handle_for_mcx_lg.png</t>
  </si>
  <si>
    <t>https://cdn.tarkov-market.app/images/items/magex_g30_magazine_for_glock_.45_acp_sm.png</t>
  </si>
  <si>
    <t>https://cdn.tarkov-market.app/images/items/magex_g30_magazine_for_glock_.45_acp_lg.png</t>
  </si>
  <si>
    <t>https://cdn.tarkov-market.app/images/items/glock_.45_acp_magazine_sm.png</t>
  </si>
  <si>
    <t>https://cdn.tarkov-market.app/images/items/glock_.45_acp_magazine_lg.png</t>
  </si>
  <si>
    <t>https://cdn.tarkov-market.app/images/items/standard_ump_25-round_.45_acp_magazine_sm.png?r=1</t>
  </si>
  <si>
    <t>https://cdn.tarkov-market.app/images/items/standard_ump_25-round_.45_acp_magazine_lg.png</t>
  </si>
  <si>
    <t>8176</t>
  </si>
  <si>
    <t>https://cdn.tarkov-market.app/images/items/sword_int._mk-18_.338_lm_10-round_magazine_sm.png</t>
  </si>
  <si>
    <t>https://cdn.tarkov-market.app/images/items/sword_int._mk-18_.338_lm_10-round_magazine_lg.png</t>
  </si>
  <si>
    <t>https://cdn.tarkov-market.app/images/items/kriss_vector_bottom_rail_sm.png</t>
  </si>
  <si>
    <t>https://cdn.tarkov-market.app/images/items/kriss_vector_bottom_rail_lg.png</t>
  </si>
  <si>
    <t>881</t>
  </si>
  <si>
    <t>https://cdn.tarkov-market.app/images/items/hk_ump_bottom_rail_sm.png</t>
  </si>
  <si>
    <t>https://cdn.tarkov-market.app/images/items/hk_ump_bottom_rail_lg.png</t>
  </si>
  <si>
    <t>578</t>
  </si>
  <si>
    <t>https://cdn.tarkov-market.app/images/items/kriss_vector_side_rail_sm.png</t>
  </si>
  <si>
    <t>https://cdn.tarkov-market.app/images/items/kriss_vector_side_rail_lg.png</t>
  </si>
  <si>
    <t>https://cdn.tarkov-market.app/images/items/kriss_mk.5_modular_rail_for_vector_sm.png</t>
  </si>
  <si>
    <t>https://cdn.tarkov-market.app/images/items/kriss_mk.5_modular_rail_for_vector_lg.png</t>
  </si>
  <si>
    <t>https://cdn.tarkov-market.app/images/items/hk_ump_side_rail_sm.png</t>
  </si>
  <si>
    <t>https://cdn.tarkov-market.app/images/items/hk_ump_side_rail_lg.png</t>
  </si>
  <si>
    <t>https://cdn.tarkov-market.app/images/items/b5_precision_stock_sm.png</t>
  </si>
  <si>
    <t>https://cdn.tarkov-market.app/images/items/b5_precision_stock_lg.png</t>
  </si>
  <si>
    <t>https://cdn.tarkov-market.app/images/items/polymer_stock_for_ump_sm.png</t>
  </si>
  <si>
    <t>https://cdn.tarkov-market.app/images/items/polymer_stock_for_ump_lg.png</t>
  </si>
  <si>
    <t>https://cdn.tarkov-market.app/images/items/kriss_vector_non_folding_stock_adapter_sm.png</t>
  </si>
  <si>
    <t>https://cdn.tarkov-market.app/images/items/kriss_vector_non_folding_stock_adapter_lg.png</t>
  </si>
  <si>
    <t>https://cdn.tarkov-market.app/images/items/kriss_vector_pistol_sling_adapter_sm.png</t>
  </si>
  <si>
    <t>https://cdn.tarkov-market.app/images/items/kriss_vector_pistol_sling_adapter_lg.png</t>
  </si>
  <si>
    <t>4424</t>
  </si>
  <si>
    <t>https://cdn.tarkov-market.app/images/items/kriss_defiance_ds150_fde_stock_sm.png</t>
  </si>
  <si>
    <t>https://cdn.tarkov-market.app/images/items/kriss_defiance_ds150_fde_stock_lg.png</t>
  </si>
  <si>
    <t>3864</t>
  </si>
  <si>
    <t>https://cdn.tarkov-market.app/images/items/sig_sauer_thin_lightweight_mcx_mpx_stock_sm.png</t>
  </si>
  <si>
    <t>https://escapefromtarkov.fandom.com/wiki/MPX/MCX_lightweight_stock</t>
  </si>
  <si>
    <t>https://cdn.tarkov-market.app/images/items/sig_sauer_thin_lightweight_mcx_mpx_stock_lg.png</t>
  </si>
  <si>
    <t>https://cdn.tarkov-market.app/images/items/kriss_defiance_ds150_stock_sm.png</t>
  </si>
  <si>
    <t>https://cdn.tarkov-market.app/images/items/kriss_defiance_ds150_stock_lg.png</t>
  </si>
  <si>
    <t>3427</t>
  </si>
  <si>
    <t>https://cdn.tarkov-market.app/images/items/krissvector_gen.2_folding_stock_sm.png</t>
  </si>
  <si>
    <t>https://cdn.tarkov-market.app/images/items/krissvector_gen.2_folding_stock_lg.png</t>
  </si>
  <si>
    <t>2710</t>
  </si>
  <si>
    <t>https://cdn.tarkov-market.app/images/items/sig_sauer_telescoping_mcx_mpx_stock_sm.png</t>
  </si>
  <si>
    <t>https://escapefromtarkov.fandom.com/wiki/MCX/MPX_telescoping_stock</t>
  </si>
  <si>
    <t>https://cdn.tarkov-market.app/images/items/sig_sauer_telescoping_mcx_mpx_stock_lg.png</t>
  </si>
  <si>
    <t>9026</t>
  </si>
  <si>
    <t>https://cdn.tarkov-market.app/images/items/171mm_barrel_for_mcx_and_compatible_.300_blk_sm.png</t>
  </si>
  <si>
    <t>https://cdn.tarkov-market.app/images/items/171mm_barrel_for_mcx_and_compatible_.300_blk_lg.png</t>
  </si>
  <si>
    <t>https://cdn.tarkov-market.app/images/items/229mm_barrel_for_mcx_and_compatible_.300_blk_sm.png</t>
  </si>
  <si>
    <t>https://cdn.tarkov-market.app/images/items/229mm_barrel_for_mcx_and_compatible_.300_blk_lg.png</t>
  </si>
  <si>
    <t>35598</t>
  </si>
  <si>
    <t>https://cdn.tarkov-market.app/images/items/24_barrel_for_mk-18_.338_lm_sm.png</t>
  </si>
  <si>
    <t>https://cdn.tarkov-market.app/images/items/24_barrel_for_mk-18_.338_lm_lg.png</t>
  </si>
  <si>
    <t>4592</t>
  </si>
  <si>
    <t>https://cdn.tarkov-market.app/images/items/5_barrel_for_vector_9x19_sm.png</t>
  </si>
  <si>
    <t>https://cdn.tarkov-market.app/images/items/5_barrel_for_vector_9x19_lg.png</t>
  </si>
  <si>
    <t>5992</t>
  </si>
  <si>
    <t>https://cdn.tarkov-market.app/images/items/6_vector_barrel_.45_acp_sm.png</t>
  </si>
  <si>
    <t>https://cdn.tarkov-market.app/images/items/6_vector_barrel_.45_acp_lg.png</t>
  </si>
  <si>
    <t>https://cdn.tarkov-market.app/images/items/8_barrel_for_ump_.45_acp_sm.png</t>
  </si>
  <si>
    <t>https://cdn.tarkov-market.app/images/items/8_barrel_for_ump_.45_acp_lg.png</t>
  </si>
  <si>
    <t>https://cdn.tarkov-market.app/images/items/5_vector_barrel_.45_acp_sm.png</t>
  </si>
  <si>
    <t>https://cdn.tarkov-market.app/images/items/5_vector_barrel_.45_acp_lg.png</t>
  </si>
  <si>
    <t>5432</t>
  </si>
  <si>
    <t>https://cdn.tarkov-market.app/images/items/6_barrel_for_vector_9x19_sm.png</t>
  </si>
  <si>
    <t>https://cdn.tarkov-market.app/images/items/6_barrel_for_vector_9x19_lg.png</t>
  </si>
  <si>
    <t>https://cdn.tarkov-market.app/images/items/sig_12_keymod_foregrip_for_mcx_sm.png</t>
  </si>
  <si>
    <t>https://cdn.tarkov-market.app/images/items/sig_12_keymod_foregrip_for_mcx_lg.png</t>
  </si>
  <si>
    <t>9184</t>
  </si>
  <si>
    <t>https://cdn.tarkov-market.app/images/items/sword_int._18_inch_handguard_for_mk-18_sm.png</t>
  </si>
  <si>
    <t>https://cdn.tarkov-market.app/images/items/sword_int._18_inch_handguard_for_mk-18_lg.png</t>
  </si>
  <si>
    <t>https://cdn.tarkov-market.app/images/items/sig_8_keymod_foregrip_for_mcx_sm.png</t>
  </si>
  <si>
    <t>https://cdn.tarkov-market.app/images/items/sig_8_keymod_foregrip_for_mcx_lg.png</t>
  </si>
  <si>
    <t>https://cdn.tarkov-market.app/images/items/sig_mcx_pistol_grip_sm.png</t>
  </si>
  <si>
    <t>https://cdn.tarkov-market.app/images/items/sig_mcx_pistol_grip_lg.png</t>
  </si>
  <si>
    <t>https://cdn.tarkov-market.app/images/items/upper_receiver_of_the_first_generation_sig-sauer_mcx_sm.png</t>
  </si>
  <si>
    <t>https://escapefromtarkov.fandom.com/wiki/MCX_GEN1_.300_BLK_upper_receiver</t>
  </si>
  <si>
    <t>https://cdn.tarkov-market.app/images/items/upper_receiver_of_the_first_generation_sig-sauer_mcx_lg.png</t>
  </si>
  <si>
    <t>12404</t>
  </si>
  <si>
    <t>https://cdn.tarkov-market.app/images/items/sword_int._mk-18_mod_1_upper_receiver_sm.png</t>
  </si>
  <si>
    <t>https://cdn.tarkov-market.app/images/items/sword_int._mk-18_mod_1_upper_receiver_lg.png</t>
  </si>
  <si>
    <t>27466</t>
  </si>
  <si>
    <t>https://cdn.tarkov-market.app/images/items/smoke_balaclava_sm.png</t>
  </si>
  <si>
    <t>https://cdn.tarkov-market.app/images/items/smoke_balaclava_lg.png</t>
  </si>
  <si>
    <t>560</t>
  </si>
  <si>
    <t>https://escapefromtarkov.fandom.com/wiki/5.45x39mm_T_gs_ammo_pack_(30_pcs)</t>
  </si>
  <si>
    <t>https://cdn.tarkov-market.app/images/items/120_pcs._5.45x39_ps_gs_ammo_pack_sm.png</t>
  </si>
  <si>
    <t>https://escapefromtarkov.fandom.com/wiki/5.45x39mm_PS_gs_ammo_pack_(120_pcs)</t>
  </si>
  <si>
    <t>https://cdn.tarkov-market.app/images/items/120_pcs._5.45x39_ps_gs_ammo_pack_lg.png</t>
  </si>
  <si>
    <t>https://escapefromtarkov.fandom.com/wiki/5.45x39mm_US_gs_ammo_pack_(30_pcs)</t>
  </si>
  <si>
    <t>https://escapefromtarkov.fandom.com/wiki/5.45x39mm_FMJ_ammo_pack_(30_pcs)</t>
  </si>
  <si>
    <t>https://cdn.tarkov-market.app/images/items/30_pcs._5.45x39_hp_ammo_box_sm.png</t>
  </si>
  <si>
    <t>https://escapefromtarkov.fandom.com/wiki/5.45x39mm_HP_ammo_pack_(30_pcs)</t>
  </si>
  <si>
    <t>https://cdn.tarkov-market.app/images/items/30_pcs._5.45x39_hp_ammo_box_lg.png</t>
  </si>
  <si>
    <t>https://cdn.tarkov-market.app/images/items/120_pcs._5.45x39_t_gs_ammo_pack_sm.png</t>
  </si>
  <si>
    <t>https://escapefromtarkov.fandom.com/wiki/5.45x39mm_T_gs_ammo_pack_(120_pcs)</t>
  </si>
  <si>
    <t>https://cdn.tarkov-market.app/images/items/120_pcs._5.45x39_t_gs_ammo_pack_lg.png</t>
  </si>
  <si>
    <t>https://escapefromtarkov.fandom.com/wiki/5.45x39mm_SP_ammo_pack_(30_pcs)</t>
  </si>
  <si>
    <t>https://cdn.tarkov-market.app/images/items/120_pcs._5.45x39_bp_gs_ammo_pack_sm.png</t>
  </si>
  <si>
    <t>https://cdn.tarkov-market.app/images/items/120_pcs._5.45x39_bp_gs_ammo_pack_lg.png</t>
  </si>
  <si>
    <t>https://cdn.tarkov-market.app/images/items/120_pcs._5.45x39_bs_gs_ammo_pack_sm.png</t>
  </si>
  <si>
    <t>https://cdn.tarkov-market.app/images/items/120_pcs._5.45x39_bs_gs_ammo_pack_lg.png</t>
  </si>
  <si>
    <t>https://cdn.tarkov-market.app/images/items/120_pcs._5.45x39_bs_gs_ammo_pack_2_lg.png</t>
  </si>
  <si>
    <t>https://cdn.tarkov-market.app/images/items/120_pcs._5.45x39_t_gs_ammo_pack_damaged_lg.png</t>
  </si>
  <si>
    <t>https://cdn.tarkov-market.app/images/items/120_pcs._5.45x39_bt_gs_ammo_pack_2_lg.png</t>
  </si>
  <si>
    <t>https://cdn.tarkov-market.app/images/items/120_pcs._5.45x39_prs_gs_ammo_pack_sm.png</t>
  </si>
  <si>
    <t>https://escapefromtarkov.fandom.com/wiki/5.45x39mm_PRS_gs_ammo_pack_(120_pcs)</t>
  </si>
  <si>
    <t>https://cdn.tarkov-market.app/images/items/120_pcs._5.45x39_prs_gs_ammo_pack_lg.png</t>
  </si>
  <si>
    <t>https://cdn.tarkov-market.app/images/items/120_pcs._5.45x39_pp_gs_ammo_pack_sm.png</t>
  </si>
  <si>
    <t>https://escapefromtarkov.fandom.com/wiki/5.45x39mm_PP_gs_ammo_pack_(120_pcs)</t>
  </si>
  <si>
    <t>https://cdn.tarkov-market.app/images/items/120_pcs._5.45x39_pp_gs_ammo_pack_lg.png</t>
  </si>
  <si>
    <t>https://cdn.tarkov-market.app/images/items/120_pcs._5.45x39_ps_gs_ammo_pack_2_lg.png</t>
  </si>
  <si>
    <t>https://cdn.tarkov-market.app/images/items/120_pcs._5.45x39_us_gs_ammo_pack_sm.png</t>
  </si>
  <si>
    <t>https://escapefromtarkov.fandom.com/wiki/5.45x39mm_US_gs_ammo_pack_(120_pcs)</t>
  </si>
  <si>
    <t>12400</t>
  </si>
  <si>
    <t>https://cdn.tarkov-market.app/images/items/rivals_2020_armband_sm.png</t>
  </si>
  <si>
    <t>https://cdn.tarkov-market.app/images/items/rivals_2020_armband_lg.png</t>
  </si>
  <si>
    <t>https://cdn.tarkov-market.app/images/items/rivals_2020_cap_sm.png</t>
  </si>
  <si>
    <t>https://cdn.tarkov-market.app/images/items/rivals_2020_cap_lg.png</t>
  </si>
  <si>
    <t>https://cdn.tarkov-market.app/images/items/rivals_2020_beanie_sm.png</t>
  </si>
  <si>
    <t>https://cdn.tarkov-market.app/images/items/rivals_2020_beanie_lg.png</t>
  </si>
  <si>
    <t>1</t>
  </si>
  <si>
    <t>https://cdn.tarkov-market.app/images/items/roubles_sm.png</t>
  </si>
  <si>
    <t>https://cdn.tarkov-market.app/images/items/roubles_lg.png</t>
  </si>
  <si>
    <t>https://cdn.tarkov-market.app/images/items/metal_fuel_tank_(0_100)_sm.png</t>
  </si>
  <si>
    <t>https://cdn.tarkov-market.app/images/items/metal_fuel_tank_(0_100)_lg.png</t>
  </si>
  <si>
    <t>1334</t>
  </si>
  <si>
    <t>https://cdn.tarkov-market.app/images/items/mf-untar_armor_vest_(0_45)_sm.png</t>
  </si>
  <si>
    <t>https://cdn.tarkov-market.app/images/items/mf-untar_armor_vest_(0_45)_lg.png</t>
  </si>
  <si>
    <t>1738</t>
  </si>
  <si>
    <t>https://cdn.tarkov-market.app/images/items/altyn_face_shield_damaged_sm.png</t>
  </si>
  <si>
    <t>https://cdn.tarkov-market.app/images/items/altyn_face_shield_damaged_lg.png</t>
  </si>
  <si>
    <t>4553</t>
  </si>
  <si>
    <t>https://cdn.tarkov-market.app/images/items/bnti_gzhel-k_armor_0_65_sm.png</t>
  </si>
  <si>
    <t>https://cdn.tarkov-market.app/images/items/bnti_gzhel-k_armor_0_65_lg.png</t>
  </si>
  <si>
    <t>https://cdn.tarkov-market.app/images/items/tp-200_tnt_brick_sm.png</t>
  </si>
  <si>
    <t>https://cdn.tarkov-market.app/images/items/tp-200_tnt_brick_lg.png</t>
  </si>
  <si>
    <t>https://cdn.tarkov-market.app/images/items/can_of_thermite_sm.png</t>
  </si>
  <si>
    <t>https://cdn.tarkov-market.app/images/items/can_of_thermite_lg.png</t>
  </si>
  <si>
    <t>78120</t>
  </si>
  <si>
    <t>https://cdn.tarkov-market.app/images/items/ratchet_wrench_sm.png</t>
  </si>
  <si>
    <t>https://cdn.tarkov-market.app/images/items/ratchet_wrench_lg.png</t>
  </si>
  <si>
    <t>1068</t>
  </si>
  <si>
    <t>https://cdn.tarkov-market.app/images/items/stm-9_9x19_muzzle_brake_sm.png</t>
  </si>
  <si>
    <t>https://cdn.tarkov-market.app/images/items/stm-9_9x19_muzzle_brake_lg.png</t>
  </si>
  <si>
    <t>17360</t>
  </si>
  <si>
    <t>https://cdn.tarkov-market.app/images/items/pl-15_9x19mm_sound_suppressor_sm.png</t>
  </si>
  <si>
    <t>https://cdn.tarkov-market.app/images/items/pl-15_9x19mm_sound_suppressor_lg.png</t>
  </si>
  <si>
    <t>38502</t>
  </si>
  <si>
    <t>https://cdn.tarkov-market.app/images/items/eberlestock_g2_gunslinger_ii_backpack_(dry_earth)_sm.png</t>
  </si>
  <si>
    <t>https://cdn.tarkov-market.app/images/items/eberlestock_g2_gunslinger_ii_backpack_(dry_earth)_lg.png</t>
  </si>
  <si>
    <t>23250</t>
  </si>
  <si>
    <t>https://cdn.tarkov-market.app/images/items/hazard4_takedown_sling_backpack_(multicam)_sm.png</t>
  </si>
  <si>
    <t>https://cdn.tarkov-market.app/images/items/hazard4_takedown_sling_backpack_(multicam)_lg.png</t>
  </si>
  <si>
    <t>21390</t>
  </si>
  <si>
    <t>https://cdn.tarkov-market.app/images/items/hazard4_takedown_sling_backpack_sm.png</t>
  </si>
  <si>
    <t>https://cdn.tarkov-market.app/images/items/hazard4_takedown_sling_backpack_lg.png</t>
  </si>
  <si>
    <t>21991</t>
  </si>
  <si>
    <t>https://cdn.tarkov-market.app/images/items/azimut_ss_jhuk_chest_harness_(black)_sm.png</t>
  </si>
  <si>
    <t>https://escapefromtarkov.fandom.com/wiki/Ground_cache</t>
  </si>
  <si>
    <t>https://cdn.tarkov-market.app/images/items/azimut_ss_jhuk_chest_harness_(black)_lg.png</t>
  </si>
  <si>
    <t>11718</t>
  </si>
  <si>
    <t>https://cdn.tarkov-market.app/images/items/csa_chest_rig_sm.png</t>
  </si>
  <si>
    <t>https://cdn.tarkov-market.app/images/items/csa_chest_rig_lg.png</t>
  </si>
  <si>
    <t>15934</t>
  </si>
  <si>
    <t>https://cdn.tarkov-market.app/images/items/umka_%D0%BC33-set1_hunter's_vest_sm.png</t>
  </si>
  <si>
    <t>https://cdn.tarkov-market.app/images/items/umka_%D0%BC33-set1_hunter's_vest_lg.png</t>
  </si>
  <si>
    <t>https://cdn.tarkov-market.app/images/items/azimut_ss_jhuk_chest_harness_(surpat)_sm.png</t>
  </si>
  <si>
    <t>https://cdn.tarkov-market.app/images/items/azimut_ss_jhuk_chest_harness_(surpat)_lg.png</t>
  </si>
  <si>
    <t>3976</t>
  </si>
  <si>
    <t>https://cdn.tarkov-market.app/images/items/pl-15_9x19_pistol_sm.png</t>
  </si>
  <si>
    <t>https://escapefromtarkov.fandom.com/wiki/Lebedev_PL-15_9x19_pistol</t>
  </si>
  <si>
    <t>https://cdn.tarkov-market.app/images/items/pl-15_9x19_pistol_lg.png</t>
  </si>
  <si>
    <t>7000</t>
  </si>
  <si>
    <t>https://cdn.tarkov-market.app/images/items/stm-9_gen.2_9x19_carabine_sm.png</t>
  </si>
  <si>
    <t>https://escapefromtarkov.fandom.com/wiki/Soyuz-TM_STM-9_Gen.2_9x19_carbine</t>
  </si>
  <si>
    <t>https://cdn.tarkov-market.app/images/items/stm-9_gen.2_9x19_carabine_lg.png</t>
  </si>
  <si>
    <t>232190</t>
  </si>
  <si>
    <t>https://cdn.tarkov-market.app/images/items/lbt_6094a_slick_plate_carrier_(olive)_sm.png</t>
  </si>
  <si>
    <t>https://escapefromtarkov.fandom.com/wiki/LBT-6094A_Slick_Plate_Carrier</t>
  </si>
  <si>
    <t>https://cdn.tarkov-market.app/images/items/lbt_6094a_slick_plate_carrier_(olive)_lg.png</t>
  </si>
  <si>
    <t>https://cdn.tarkov-market.app/images/items/lbt_6094a_slick_plate_carrier_(tan)_sm.png</t>
  </si>
  <si>
    <t>https://cdn.tarkov-market.app/images/items/lbt_6094a_slick_plate_carrier_(tan)_lg.png</t>
  </si>
  <si>
    <t>15500</t>
  </si>
  <si>
    <t>https://cdn.tarkov-market.app/images/items/opsmen_earmor_m32_headset_sm.png</t>
  </si>
  <si>
    <t>https://escapefromtarkov.fandom.com/wiki/OPSMEN_Earmor_M32_headset</t>
  </si>
  <si>
    <t>https://cdn.tarkov-market.app/images/items/opsmen_earmor_m32_headset_lg.png</t>
  </si>
  <si>
    <t>https://cdn.tarkov-market.app/images/items/a*b_arms_mod_x_gen.3_keymod_handguard_for_m700_sm.png</t>
  </si>
  <si>
    <t>https://cdn.tarkov-market.app/images/items/a*b_arms_mod_x_gen.3_keymod_handguard_for_m700_lg.png</t>
  </si>
  <si>
    <t>4222</t>
  </si>
  <si>
    <t>https://cdn.tarkov-market.app/images/items/sok-12_aluminum_handguard_mtu002_short_top_sm.png</t>
  </si>
  <si>
    <t>https://cdn.tarkov-market.app/images/items/sok-12_aluminum_handguard_mtu002_short_top_lg.png</t>
  </si>
  <si>
    <t>https://cdn.tarkov-market.app/images/items/zenit_b-10_ak_handguard_sm.png</t>
  </si>
  <si>
    <t>https://cdn.tarkov-market.app/images/items/zenit_b-10_ak_handguard_lg.png</t>
  </si>
  <si>
    <t>6776</t>
  </si>
  <si>
    <t>https://cdn.tarkov-market.app/images/items/midwest_9_m-lok_foregrip_for_416a5_sm.png</t>
  </si>
  <si>
    <t>https://cdn.tarkov-market.app/images/items/midwest_9_m-lok_foregrip_for_416a5_lg.png</t>
  </si>
  <si>
    <t>5712</t>
  </si>
  <si>
    <t>https://cdn.tarkov-market.app/images/items/ptr_tri-rail_mp5_handguard_sm.png</t>
  </si>
  <si>
    <t>https://escapefromtarkov.fandom.com/wiki/HK_MP5_PTR_Tri-Rail_handguard</t>
  </si>
  <si>
    <t>https://cdn.tarkov-market.app/images/items/ptr_tri-rail_mp5_handguard_lg.png</t>
  </si>
  <si>
    <t>https://cdn.tarkov-market.app/images/items/hk_quadrail_handguard_for_416-compatible_systems_sm.png</t>
  </si>
  <si>
    <t>https://cdn.tarkov-market.app/images/items/hk_quadrail_handguard_for_416-compatible_systems_lg.png</t>
  </si>
  <si>
    <t>3071</t>
  </si>
  <si>
    <t>https://cdn.tarkov-market.app/images/items/aim_sport_universal_m-lok_foregrip_for_fal_sm.png</t>
  </si>
  <si>
    <t>https://cdn.tarkov-market.app/images/items/aim_sport_universal_m-lok_foregrip_for_fal_lg.png</t>
  </si>
  <si>
    <t>572</t>
  </si>
  <si>
    <t>https://cdn.tarkov-market.app/images/items/polymer_ash-12_foregrip_sm.png</t>
  </si>
  <si>
    <t>https://cdn.tarkov-market.app/images/items/polymer_ash-12_foregrip_lg.png</t>
  </si>
  <si>
    <t>885</t>
  </si>
  <si>
    <t>https://cdn.tarkov-market.app/images/items/polymer_svds_handguard_sm.png</t>
  </si>
  <si>
    <t>https://cdn.tarkov-market.app/images/items/polymer_svds_handguard_lg.png</t>
  </si>
  <si>
    <t>5208</t>
  </si>
  <si>
    <t>https://cdn.tarkov-market.app/images/items/midwest_10.5_inch_m-lok_foregrip_for_mpx_sm.png</t>
  </si>
  <si>
    <t>https://cdn.tarkov-market.app/images/items/midwest_10.5_inch_m-lok_foregrip_for_mpx_lg.png</t>
  </si>
  <si>
    <t>3796</t>
  </si>
  <si>
    <t>https://cdn.tarkov-market.app/images/items/knight's_armament_kac_ris_handguard_for_ar-15_and_compatibles_sm.png</t>
  </si>
  <si>
    <t>https://cdn.tarkov-market.app/images/items/knight's_armament_kac_ris_handguard_for_ar-15_and_compatibles_lg.png</t>
  </si>
  <si>
    <t>2711</t>
  </si>
  <si>
    <t>https://cdn.tarkov-market.app/images/items/aim_sport_universal_keymod_foregrip_for_fal_sm.png</t>
  </si>
  <si>
    <t>https://cdn.tarkov-market.app/images/items/aim_sport_universal_keymod_foregrip_for_fal_lg.png</t>
  </si>
  <si>
    <t>2414</t>
  </si>
  <si>
    <t>https://cdn.tarkov-market.app/images/items/handguard_sig_mpx_gen._1_for_mpx_sm.png</t>
  </si>
  <si>
    <t>https://cdn.tarkov-market.app/images/items/handguard_sig_mpx_gen._1_for_mpx_lg.png</t>
  </si>
  <si>
    <t>https://cdn.tarkov-market.app/images/items/adar_2-15_wooden_stock_for_ar-15_and_compatibles_sm.png</t>
  </si>
  <si>
    <t>https://escapefromtarkov.fandom.com/wiki/AR-15_ADAR_2-15_wooden_handguard</t>
  </si>
  <si>
    <t>https://cdn.tarkov-market.app/images/items/adar_2-15_wooden_stock_for_ar-15_and_compatibles_lg.png</t>
  </si>
  <si>
    <t>3054</t>
  </si>
  <si>
    <t>https://cdn.tarkov-market.app/images/items/mp5sd_polymer_handguard_sm.png</t>
  </si>
  <si>
    <t>https://escapefromtarkov.fandom.com/wiki/HK_MP5SD_polymer_handguard</t>
  </si>
  <si>
    <t>https://cdn.tarkov-market.app/images/items/mp5sd_polymer_handguard_lg.png</t>
  </si>
  <si>
    <t>1681</t>
  </si>
  <si>
    <t>https://cdn.tarkov-market.app/images/items/dsa_belgian_style_foregrip_for_a_fal_sm.png</t>
  </si>
  <si>
    <t>https://escapefromtarkov.fandom.com/wiki/SA-58/FAL_Belgian_Style_handguard</t>
  </si>
  <si>
    <t>https://cdn.tarkov-market.app/images/items/dsa_belgian_style_foregrip_for_a_fal_lg.png</t>
  </si>
  <si>
    <t>4256</t>
  </si>
  <si>
    <t>https://cdn.tarkov-market.app/images/items/midwest_6.5_inch_m-lok_foregrip_for_mpx_sm.png</t>
  </si>
  <si>
    <t>https://cdn.tarkov-market.app/images/items/midwest_6.5_inch_m-lok_foregrip_for_mpx_lg.png</t>
  </si>
  <si>
    <t>782</t>
  </si>
  <si>
    <t>https://cdn.tarkov-market.app/images/items/sok-12_polymer_handguard_sb.7-1_sm.png</t>
  </si>
  <si>
    <t>https://cdn.tarkov-market.app/images/items/sok-12_polymer_handguard_sb.7-1_lg.png</t>
  </si>
  <si>
    <t>1329</t>
  </si>
  <si>
    <t>https://cdn.tarkov-market.app/images/items/colt_m4_length_handguard_for_ar-15_and_compatibles_sm.png</t>
  </si>
  <si>
    <t>https://cdn.tarkov-market.app/images/items/colt_m4_length_handguard_for_ar-15_and_compatibles_lg.png</t>
  </si>
  <si>
    <t>740</t>
  </si>
  <si>
    <t>https://cdn.tarkov-market.app/images/items/polymer_ak-100_series_foregrip_sm.png</t>
  </si>
  <si>
    <t>https://cdn.tarkov-market.app/images/items/polymer_ak-100_series_foregrip_lg.png</t>
  </si>
  <si>
    <t>1149</t>
  </si>
  <si>
    <t>https://cdn.tarkov-market.app/images/items/fab_defence_pr870_forestock_sm.png</t>
  </si>
  <si>
    <t>https://cdn.tarkov-market.app/images/items/fab_defence_pr870_forestock_lg.png</t>
  </si>
  <si>
    <t>https://cdn.tarkov-market.app/images/items/polymer_ak-74_foregrip_(6p20_sb.9)_sm.png</t>
  </si>
  <si>
    <t>https://cdn.tarkov-market.app/images/items/polymer_ak-74_foregrip_(6p20_sb.9)_lg.png</t>
  </si>
  <si>
    <t>452</t>
  </si>
  <si>
    <t>https://cdn.tarkov-market.app/images/items/wooden_ak-74_handguard_(6p1_sb.6-1)_sm.png</t>
  </si>
  <si>
    <t>https://escapefromtarkov.fandom.com/wiki/AKM_wooden_handguard_(6P1_Sb.6-1)</t>
  </si>
  <si>
    <t>https://cdn.tarkov-market.app/images/items/wooden_ak-74_handguard_(6p1_sb.6-1)_lg.png</t>
  </si>
  <si>
    <t>455</t>
  </si>
  <si>
    <t>https://cdn.tarkov-market.app/images/items/wooden_akm___vpo-209_handguard_sm.png</t>
  </si>
  <si>
    <t>https://cdn.tarkov-market.app/images/items/wooden_akm___vpo-209_handguard_lg.png</t>
  </si>
  <si>
    <t>449</t>
  </si>
  <si>
    <t>https://cdn.tarkov-market.app/images/items/wooden_vpo-136_handguard_sm.png</t>
  </si>
  <si>
    <t>https://escapefromtarkov.fandom.com/wiki/VPO-136_%22Vepr-KM%22_wooden_handguard</t>
  </si>
  <si>
    <t>https://cdn.tarkov-market.app/images/items/wooden_vpo-136_handguard_lg.png</t>
  </si>
  <si>
    <t>https://cdn.tarkov-market.app/images/items/wooden_ak-74_handguard_(6p20_sb.6)_sm.png</t>
  </si>
  <si>
    <t>https://cdn.tarkov-market.app/images/items/wooden_ak-74_handguard_(6p20_sb.6)_lg.png</t>
  </si>
  <si>
    <t>391</t>
  </si>
  <si>
    <t>https://cdn.tarkov-market.app/images/items/wooden_aks-74u_handguard_(6p26_sb.6)_sm.png</t>
  </si>
  <si>
    <t>https://cdn.tarkov-market.app/images/items/wooden_aks-74u_handguard_(6p26_sb.6)_lg.png</t>
  </si>
  <si>
    <t>1703</t>
  </si>
  <si>
    <t>https://cdn.tarkov-market.app/images/items/mp5_wide_tropical_polymer_handguard_sm.png</t>
  </si>
  <si>
    <t>https://escapefromtarkov.fandom.com/wiki/HK_MP5_Wide_Tropical_polymer_handguard</t>
  </si>
  <si>
    <t>https://cdn.tarkov-market.app/images/items/mp5_wide_tropical_polymer_handguard_lg.png</t>
  </si>
  <si>
    <t>785</t>
  </si>
  <si>
    <t>https://cdn.tarkov-market.app/images/items/speedfeed_short_m870_forestock_sm.png</t>
  </si>
  <si>
    <t>https://cdn.tarkov-market.app/images/items/speedfeed_short_m870_forestock_lg.png</t>
  </si>
  <si>
    <t>https://cdn.tarkov-market.app/images/items/original_austrian_foregrip_for_a_fal_sm.png</t>
  </si>
  <si>
    <t>https://escapefromtarkov.fandom.com/wiki/FAL_original_handguard</t>
  </si>
  <si>
    <t>https://cdn.tarkov-market.app/images/items/original_austrian_foregrip_for_a_fal_lg.png</t>
  </si>
  <si>
    <t>856</t>
  </si>
  <si>
    <t>https://cdn.tarkov-market.app/images/items/izhmekh_mp-133_beechwood_forestock_sm.png</t>
  </si>
  <si>
    <t>https://cdn.tarkov-market.app/images/items/izhmekh_mp-133_beechwood_forestock_lg.png</t>
  </si>
  <si>
    <t>1897</t>
  </si>
  <si>
    <t>https://cdn.tarkov-market.app/images/items/izhmekh_mp-153_polymer_stock_sm.png</t>
  </si>
  <si>
    <t>https://cdn.tarkov-market.app/images/items/izhmekh_mp-153_polymer_stock_lg.png</t>
  </si>
  <si>
    <t>https://cdn.tarkov-market.app/images/items/strike_industries_viper_carbine_length_m-lok_foregrip_for_ar-15_sm.png?r=1</t>
  </si>
  <si>
    <t>https://escapefromtarkov.fandom.com/wiki/AR-15_Strike_Industries_Viper_carbine_length_M-LOK_handguard</t>
  </si>
  <si>
    <t>https://cdn.tarkov-market.app/images/items/strike_industries_viper_carbine_length_m-lok_foregrip_for_ar-15_lg.png?r=1</t>
  </si>
  <si>
    <t>7776</t>
  </si>
  <si>
    <t>https://cdn.tarkov-market.app/images/items/magpul_moe_akm_hand_guard_(flat_dark_earth)_for_ak_sm.png</t>
  </si>
  <si>
    <t>https://cdn.tarkov-market.app/images/items/magpul_moe_akm_hand_guard_(flat_dark_earth)_for_ak_lg.png</t>
  </si>
  <si>
    <t>7653</t>
  </si>
  <si>
    <t>https://cdn.tarkov-market.app/images/items/magpul_moe_akm_hand_guard_(olive_drab)_for_ak_sm.png</t>
  </si>
  <si>
    <t>https://cdn.tarkov-market.app/images/items/magpul_moe_akm_hand_guard_(olive_drab)_for_ak_lg.png</t>
  </si>
  <si>
    <t>7919</t>
  </si>
  <si>
    <t>https://cdn.tarkov-market.app/images/items/magpul_moe_akm_hand_guard_(plum)_for_ak_sm.png</t>
  </si>
  <si>
    <t>https://cdn.tarkov-market.app/images/items/magpul_moe_akm_hand_guard_(plum)_for_ak_lg.png</t>
  </si>
  <si>
    <t>7701</t>
  </si>
  <si>
    <t>https://cdn.tarkov-market.app/images/items/magpul_moe_akm_hand_guard_(stealth_gray)_for_ak_sm.png</t>
  </si>
  <si>
    <t>https://cdn.tarkov-market.app/images/items/magpul_moe_akm_hand_guard_(stealth_gray)_for_ak_lg.png</t>
  </si>
  <si>
    <t>https://cdn.tarkov-market.app/images/items/magpul_zhukov-u_hand_guard_(fde)_for_ak_sm.png</t>
  </si>
  <si>
    <t>https://cdn.tarkov-market.app/images/items/magpul_zhukov-u_hand_guard_(fde)_for_ak_lg.png</t>
  </si>
  <si>
    <t>https://cdn.tarkov-market.app/images/items/magpul_zhukov-u_hand_guard_(plum)_for_ak_sm.png</t>
  </si>
  <si>
    <t>https://cdn.tarkov-market.app/images/items/magpul_zhukov-u_hand_guard_(plum)_for_ak_lg.png</t>
  </si>
  <si>
    <t>https://cdn.tarkov-market.app/images/items/16_inch_.308_barrel_for_mdr_and_compatible_sm.png</t>
  </si>
  <si>
    <t>https://escapefromtarkov.fandom.com/wiki/MDR_7.62x51_16_inch_barrel</t>
  </si>
  <si>
    <t>https://cdn.tarkov-market.app/images/items/16_inch_.308_barrel_for_mdr_and_compatible_lg.png</t>
  </si>
  <si>
    <t>2229</t>
  </si>
  <si>
    <t>https://cdn.tarkov-market.app/images/items/barrel_for_five-seven_5.7x28_sm.png</t>
  </si>
  <si>
    <t>https://cdn.tarkov-market.app/images/items/barrel_for_five-seven_5.7x28_lg.png</t>
  </si>
  <si>
    <t>https://cdn.tarkov-market.app/images/items/threaded_barrel_for_five-seven_5.7x28_sm.png</t>
  </si>
  <si>
    <t>https://cdn.tarkov-market.app/images/items/threaded_barrel_for_five-seven_5.7x28_lg.png</t>
  </si>
  <si>
    <t>20870</t>
  </si>
  <si>
    <t>https://cdn.tarkov-market.app/images/items/406mm_barrel_for_mdr_and_compatible_5.56x45_sm.png</t>
  </si>
  <si>
    <t>https://escapefromtarkov.fandom.com/wiki/MDR_5.56x45_16_inch_barrel</t>
  </si>
  <si>
    <t>https://cdn.tarkov-market.app/images/items/406mm_barrel_for_mdr_and_compatible_5.56x45_lg.png</t>
  </si>
  <si>
    <t>9896</t>
  </si>
  <si>
    <t>https://cdn.tarkov-market.app/images/items/660mm_.308_barrel_for_t-5000_sm.png</t>
  </si>
  <si>
    <t>https://escapefromtarkov.fandom.com/wiki/T-5000M_7.62x51_660mm_barrel</t>
  </si>
  <si>
    <t>https://cdn.tarkov-market.app/images/items/660mm_.308_barrel_for_t-5000_lg.png</t>
  </si>
  <si>
    <t>6359</t>
  </si>
  <si>
    <t>https://cdn.tarkov-market.app/images/items/threaded_barrel_for_glock_9x19_manufactured_by_salient_arms_sm.png</t>
  </si>
  <si>
    <t>https://cdn.tarkov-market.app/images/items/threaded_barrel_for_glock_9x19_manufactured_by_salient_arms_lg.png</t>
  </si>
  <si>
    <t>17678</t>
  </si>
  <si>
    <t>https://cdn.tarkov-market.app/images/items/18_barrel_for_ar-15_and_compatible_5.56x45_sm.png</t>
  </si>
  <si>
    <t>https://cdn.tarkov-market.app/images/items/18_barrel_for_ar-15_and_compatible_5.56x45_lg.png</t>
  </si>
  <si>
    <t>https://cdn.tarkov-market.app/images/items/20_barrel_for_sr-25_and_compatible_7.62x51_sm.png</t>
  </si>
  <si>
    <t>https://cdn.tarkov-market.app/images/items/20_barrel_for_sr-25_and_compatible_7.62x51_lg.png</t>
  </si>
  <si>
    <t>4451</t>
  </si>
  <si>
    <t>https://cdn.tarkov-market.app/images/items/threaded_barrel_for_glock_9x19_manufactured_by_lone_wolf._sm.png</t>
  </si>
  <si>
    <t>https://cdn.tarkov-market.app/images/items/threaded_barrel_for_glock_9x19_manufactured_by_lone_wolf._lg.png</t>
  </si>
  <si>
    <t>11833</t>
  </si>
  <si>
    <t>https://cdn.tarkov-market.app/images/items/10.6_barrel_for_416a5_and_compatible_5.56x45_sm.png</t>
  </si>
  <si>
    <t>https://cdn.tarkov-market.app/images/items/10.6_barrel_for_416a5_and_compatible_5.56x45_lg.png</t>
  </si>
  <si>
    <t>18760</t>
  </si>
  <si>
    <t>https://cdn.tarkov-market.app/images/items/16.5_barrel_for_416a5_and_compatible_5.56x45_sm.png</t>
  </si>
  <si>
    <t>https://cdn.tarkov-market.app/images/items/16.5_barrel_for_416a5_and_compatible_5.56x45_lg.png</t>
  </si>
  <si>
    <t>5812</t>
  </si>
  <si>
    <t>https://cdn.tarkov-market.app/images/items/508mm_barrel_for_m870_12ga_sm.png</t>
  </si>
  <si>
    <t>https://cdn.tarkov-market.app/images/items/508mm_barrel_for_m870_12ga_lg.png</t>
  </si>
  <si>
    <t>5256</t>
  </si>
  <si>
    <t>https://cdn.tarkov-market.app/images/items/116mm_7.62x25_tt_gilded_barrel_sm.png</t>
  </si>
  <si>
    <t>https://cdn.tarkov-market.app/images/items/116mm_7.62x25_tt_gilded_barrel_lg.png</t>
  </si>
  <si>
    <t>3340</t>
  </si>
  <si>
    <t>https://cdn.tarkov-market.app/images/items/threaded_barrel_for_glock_9x19_manufactured_by_double_diamond_sm.png</t>
  </si>
  <si>
    <t>https://cdn.tarkov-market.app/images/items/threaded_barrel_for_glock_9x19_manufactured_by_double_diamond_lg.png</t>
  </si>
  <si>
    <t>10976</t>
  </si>
  <si>
    <t>https://cdn.tarkov-market.app/images/items/10.5_barrel_for_p90_5.7x28_sm.png</t>
  </si>
  <si>
    <t>https://cdn.tarkov-market.app/images/items/10.5_barrel_for_p90_5.7x28_lg.png</t>
  </si>
  <si>
    <t>21112</t>
  </si>
  <si>
    <t>https://cdn.tarkov-market.app/images/items/20_barrel_for_416a5_and_compatible_5.56x45_sm.png</t>
  </si>
  <si>
    <t>https://cdn.tarkov-market.app/images/items/20_barrel_for_416a5_and_compatible_5.56x45_lg.png</t>
  </si>
  <si>
    <t>https://cdn.tarkov-market.app/images/items/4.5_9x19_barrel_for_mpx_sm.png</t>
  </si>
  <si>
    <t>https://cdn.tarkov-market.app/images/items/4.5_9x19_barrel_for_mpx_lg.png</t>
  </si>
  <si>
    <t>20478</t>
  </si>
  <si>
    <t>https://cdn.tarkov-market.app/images/items/20_barrel_for_ar-15_and_compatible_5.56x45_sm.png</t>
  </si>
  <si>
    <t>https://cdn.tarkov-market.app/images/items/20_barrel_for_ar-15_and_compatible_5.56x45_lg.png</t>
  </si>
  <si>
    <t>10706</t>
  </si>
  <si>
    <t>https://cdn.tarkov-market.app/images/items/260mm_barrel_for_ar-15_and_compatible_5.56x45_sm.png</t>
  </si>
  <si>
    <t>https://cdn.tarkov-market.app/images/items/260mm_barrel_for_ar-15_and_compatible_5.56x45_lg.png</t>
  </si>
  <si>
    <t>875</t>
  </si>
  <si>
    <t>https://cdn.tarkov-market.app/images/items/threaded_barrel_for_p226_9x19_sm.png</t>
  </si>
  <si>
    <t>https://cdn.tarkov-market.app/images/items/threaded_barrel_for_p226_9x19_lg.png</t>
  </si>
  <si>
    <t>13102</t>
  </si>
  <si>
    <t>https://cdn.tarkov-market.app/images/items/16_barrel_for_sa-58_7.62x51_sm.png</t>
  </si>
  <si>
    <t>https://cdn.tarkov-market.app/images/items/16_barrel_for_sa-58_7.62x51_lg.png</t>
  </si>
  <si>
    <t>https://cdn.tarkov-market.app/images/items/20_stainless_steel_barrel_for_a_remington_m700_7.62x51_nato_sm.png</t>
  </si>
  <si>
    <t>https://cdn.tarkov-market.app/images/items/20_stainless_steel_barrel_for_a_remington_m700_7.62x51_nato_lg.png</t>
  </si>
  <si>
    <t>12488</t>
  </si>
  <si>
    <t>https://cdn.tarkov-market.app/images/items/16_barrel_for_p90_5.7x28_sm.png</t>
  </si>
  <si>
    <t>https://cdn.tarkov-market.app/images/items/16_barrel_for_p90_5.7x28_lg.png</t>
  </si>
  <si>
    <t>14504</t>
  </si>
  <si>
    <t>https://cdn.tarkov-market.app/images/items/26_stainless_steel_barrel_for_a_remington_m700_7.62x51_nato_sm.png</t>
  </si>
  <si>
    <t>https://cdn.tarkov-market.app/images/items/26_stainless_steel_barrel_for_a_remington_m700_7.62x51_nato_lg.png</t>
  </si>
  <si>
    <t>6832</t>
  </si>
  <si>
    <t>https://cdn.tarkov-market.app/images/items/15_barrel_for_rpk-16_and_compatible_5.45x39_sm.png</t>
  </si>
  <si>
    <t>https://cdn.tarkov-market.app/images/items/15_barrel_for_rpk-16_and_compatible_5.45x39_lg.png</t>
  </si>
  <si>
    <t>11949</t>
  </si>
  <si>
    <t>https://cdn.tarkov-market.app/images/items/11_barrel_for_sa-58_7.62x51_sm.png</t>
  </si>
  <si>
    <t>https://cdn.tarkov-market.app/images/items/11_barrel_for_sa-58_7.62x51_lg.png</t>
  </si>
  <si>
    <t>21056</t>
  </si>
  <si>
    <t>https://cdn.tarkov-market.app/images/items/660mm_.308_barrel_for_dvl-10_m2_sm.png</t>
  </si>
  <si>
    <t>https://escapefromtarkov.fandom.com/wiki/DVL-10_M2_7.62x51_660mm_barrel</t>
  </si>
  <si>
    <t>https://cdn.tarkov-market.app/images/items/660mm_.308_barrel_for_dvl-10_m2_lg.png</t>
  </si>
  <si>
    <t>13664</t>
  </si>
  <si>
    <t>https://cdn.tarkov-market.app/images/items/22_barrel_for_a_svds_7.62x54_sm.png</t>
  </si>
  <si>
    <t>https://cdn.tarkov-market.app/images/items/22_barrel_for_a_svds_7.62x54_lg.png</t>
  </si>
  <si>
    <t>26787</t>
  </si>
  <si>
    <t>https://cdn.tarkov-market.app/images/items/22_barrel_for_a_ar-10_and_compatible_7.62x51_nato_sm.png</t>
  </si>
  <si>
    <t>https://cdn.tarkov-market.app/images/items/22_barrel_for_a_ar-10_and_compatible_7.62x51_nato_lg.png</t>
  </si>
  <si>
    <t>13513</t>
  </si>
  <si>
    <t>https://cdn.tarkov-market.app/images/items/11_barrel_for_416a5_and_compatible_5.56x45_sm.png</t>
  </si>
  <si>
    <t>https://cdn.tarkov-market.app/images/items/11_barrel_for_416a5_and_compatible_5.56x45_lg.png</t>
  </si>
  <si>
    <t>9688</t>
  </si>
  <si>
    <t>https://cdn.tarkov-market.app/images/items/22_barrel_for_rpk-16_and_compatible_5.45x39_sm.png</t>
  </si>
  <si>
    <t>https://cdn.tarkov-market.app/images/items/22_barrel_for_rpk-16_and_compatible_5.45x39_lg.png</t>
  </si>
  <si>
    <t>21917</t>
  </si>
  <si>
    <t>https://cdn.tarkov-market.app/images/items/18_barrel_for_a_ar-10_and_compatible_7.62x51_nato_sm.png</t>
  </si>
  <si>
    <t>https://cdn.tarkov-market.app/images/items/18_barrel_for_a_ar-10_and_compatible_7.62x51_nato_lg.png</t>
  </si>
  <si>
    <t>19416</t>
  </si>
  <si>
    <t>https://cdn.tarkov-market.app/images/items/500mm_.308_barrel_for_dvl-10_sm.png</t>
  </si>
  <si>
    <t>https://escapefromtarkov.fandom.com/wiki/DVL-10_7.62x51_500mm_barrel</t>
  </si>
  <si>
    <t>https://cdn.tarkov-market.app/images/items/500mm_.308_barrel_for_dvl-10_lg.png</t>
  </si>
  <si>
    <t>4577</t>
  </si>
  <si>
    <t>https://cdn.tarkov-market.app/images/items/10.5_9x19_barrel_for_mpx_sm.png</t>
  </si>
  <si>
    <t>https://cdn.tarkov-market.app/images/items/10.5_9x19_barrel_for_mpx_lg.png</t>
  </si>
  <si>
    <t>15344</t>
  </si>
  <si>
    <t>https://cdn.tarkov-market.app/images/items/14.5_barrel_for_416a5_and_compatible_5.56x45_sm.png</t>
  </si>
  <si>
    <t>https://cdn.tarkov-market.app/images/items/14.5_barrel_for_416a5_and_compatible_5.56x45_lg.png</t>
  </si>
  <si>
    <t>18514</t>
  </si>
  <si>
    <t>https://cdn.tarkov-market.app/images/items/21_barrel_for_sa-58_7.62x51_sm.png</t>
  </si>
  <si>
    <t>https://cdn.tarkov-market.app/images/items/21_barrel_for_sa-58_7.62x51_lg.png</t>
  </si>
  <si>
    <t>13696</t>
  </si>
  <si>
    <t>https://cdn.tarkov-market.app/images/items/22_barrel_for_a_m1a_7.62x51_nato_sm.png</t>
  </si>
  <si>
    <t>https://cdn.tarkov-market.app/images/items/22_barrel_for_a_m1a_7.62x51_nato_lg.png</t>
  </si>
  <si>
    <t>16072</t>
  </si>
  <si>
    <t>https://cdn.tarkov-market.app/images/items/16_barrel_for_sr-25_and_compatible_7.62x51_sm.png</t>
  </si>
  <si>
    <t>https://cdn.tarkov-market.app/images/items/16_barrel_for_sr-25_and_compatible_7.62x51_lg.png</t>
  </si>
  <si>
    <t>https://cdn.tarkov-market.app/images/items/26_barrel_for_a_remington_m700_7.62x51_nato_sm.png</t>
  </si>
  <si>
    <t>https://cdn.tarkov-market.app/images/items/26_barrel_for_a_remington_m700_7.62x51_nato_lg.png</t>
  </si>
  <si>
    <t>6933</t>
  </si>
  <si>
    <t>https://cdn.tarkov-market.app/images/items/14_9x19_barrel_for_mpx_sm.png</t>
  </si>
  <si>
    <t>https://cdn.tarkov-market.app/images/items/14_9x19_barrel_for_mpx_lg.png</t>
  </si>
  <si>
    <t>2465</t>
  </si>
  <si>
    <t>https://cdn.tarkov-market.app/images/items/regular_730mm_mosin_barrel_sm.png</t>
  </si>
  <si>
    <t>https://escapefromtarkov.fandom.com/wiki/Mosin_Rifle_7.62x54R_730mm_regular_barrel</t>
  </si>
  <si>
    <t>https://cdn.tarkov-market.app/images/items/regular_730mm_mosin_barrel_lg.png</t>
  </si>
  <si>
    <t>1057</t>
  </si>
  <si>
    <t>https://cdn.tarkov-market.app/images/items/barrel_with_compensator_for_glock_17_9x19_sm.png</t>
  </si>
  <si>
    <t>https://escapefromtarkov.fandom.com/wiki/Glock_17_9x19_barrel_with_a_compensator</t>
  </si>
  <si>
    <t>https://cdn.tarkov-market.app/images/items/barrel_with_compensator_for_glock_17_9x19_lg.png</t>
  </si>
  <si>
    <t>7960</t>
  </si>
  <si>
    <t>https://cdn.tarkov-market.app/images/items/660mm_vent_rib_barrel_for_m870_12ga_sm.png</t>
  </si>
  <si>
    <t>https://cdn.tarkov-market.app/images/items/660mm_vent_rib_barrel_for_m870_12ga_lg.png</t>
  </si>
  <si>
    <t>https://cdn.tarkov-market.app/images/items/sawn_off_220mm_mosin_barrel_sm.png</t>
  </si>
  <si>
    <t>https://escapefromtarkov.fandom.com/wiki/Mosin_Rifle_7.62x54R_sawn-off_220mm_threaded_barrel</t>
  </si>
  <si>
    <t>https://cdn.tarkov-market.app/images/items/sawn_off_220mm_mosin_barrel_lg.png</t>
  </si>
  <si>
    <t>13758</t>
  </si>
  <si>
    <t>https://cdn.tarkov-market.app/images/items/370mm_barrel_for_ar-15_and_compatible_5.56x45_sm.png</t>
  </si>
  <si>
    <t>https://cdn.tarkov-market.app/images/items/370mm_barrel_for_ar-15_and_compatible_5.56x45_lg.png</t>
  </si>
  <si>
    <t>https://cdn.tarkov-market.app/images/items/20_barrel_for_a_remington_m700_7.62x51_nato_sm.png</t>
  </si>
  <si>
    <t>https://cdn.tarkov-market.app/images/items/20_barrel_for_a_remington_m700_7.62x51_nato_lg.png</t>
  </si>
  <si>
    <t>2897</t>
  </si>
  <si>
    <t>https://cdn.tarkov-market.app/images/items/6.5_9x19_barrel_for_mpx_sm.png</t>
  </si>
  <si>
    <t>https://cdn.tarkov-market.app/images/items/6.5_9x19_barrel_for_mpx_lg.png</t>
  </si>
  <si>
    <t>3132</t>
  </si>
  <si>
    <t>https://cdn.tarkov-market.app/images/items/cut_off_325mm_barrel_for_m870_12ga_sm.png</t>
  </si>
  <si>
    <t>https://escapefromtarkov.fandom.com/wiki/M870_12ga_sawn-off_325mm_barrel</t>
  </si>
  <si>
    <t>https://cdn.tarkov-market.app/images/items/cut_off_325mm_barrel_for_m870_12ga_lg.png</t>
  </si>
  <si>
    <t>2059</t>
  </si>
  <si>
    <t>https://cdn.tarkov-market.app/images/items/355mm_barrel_for_m870_12ga_sm.png</t>
  </si>
  <si>
    <t>https://cdn.tarkov-market.app/images/items/355mm_barrel_for_m870_12ga_lg.png</t>
  </si>
  <si>
    <t>8736</t>
  </si>
  <si>
    <t>https://cdn.tarkov-market.app/images/items/16_barrel_for_a_m1a_7.62x51_nato_sm.png</t>
  </si>
  <si>
    <t>https://cdn.tarkov-market.app/images/items/16_barrel_for_a_m1a_7.62x51_nato_lg.png</t>
  </si>
  <si>
    <t>https://cdn.tarkov-market.app/images/items/610_mm_barrel_for_mp-153_12ga_shotgun_sm.png</t>
  </si>
  <si>
    <t>https://cdn.tarkov-market.app/images/items/610_mm_barrel_for_mp-153_12ga_shotgun_lg.png</t>
  </si>
  <si>
    <t>9072</t>
  </si>
  <si>
    <t>https://cdn.tarkov-market.app/images/items/406mm_molot_barrel_for_ar-15_and_compatible_5.56x45_sm.png</t>
  </si>
  <si>
    <t>https://escapefromtarkov.fandom.com/wiki/AR-15_5.56x45_Molot_Arms_406mm_barrel</t>
  </si>
  <si>
    <t>https://cdn.tarkov-market.app/images/items/406mm_molot_barrel_for_ar-15_and_compatible_5.56x45_lg.png</t>
  </si>
  <si>
    <t>1203</t>
  </si>
  <si>
    <t>https://cdn.tarkov-market.app/images/items/homespun_121mm_7.62x25_tt_barrel_with_threading_sm.png</t>
  </si>
  <si>
    <t>https://cdn.tarkov-market.app/images/items/homespun_121mm_7.62x25_tt_barrel_with_threading_lg.png</t>
  </si>
  <si>
    <t>https://cdn.tarkov-market.app/images/items/510mm_barrel_for_mp-133_12ga_sm.png</t>
  </si>
  <si>
    <t>https://cdn.tarkov-market.app/images/items/510mm_barrel_for_mp-133_12ga_lg.png</t>
  </si>
  <si>
    <t>2251</t>
  </si>
  <si>
    <t>https://cdn.tarkov-market.app/images/items/510mm_barrel_for_mp-133_12ga_shotgun_with_rib_sm.png</t>
  </si>
  <si>
    <t>https://cdn.tarkov-market.app/images/items/510mm_barrel_for_mp-133_12ga_shotgun_with_rib_lg.png</t>
  </si>
  <si>
    <t>https://cdn.tarkov-market.app/images/items/540mm_barrel_for_mr-133_12ga_shotgun_with_rib_sm.png</t>
  </si>
  <si>
    <t>https://cdn.tarkov-market.app/images/items/540mm_barrel_for_mr-133_12ga_shotgun_with_rib_lg.png</t>
  </si>
  <si>
    <t>4301</t>
  </si>
  <si>
    <t>https://cdn.tarkov-market.app/images/items/750mm_barrel_for_mp-133_12ga_shotgun_with_rib_sm.png</t>
  </si>
  <si>
    <t>https://cdn.tarkov-market.app/images/items/750mm_barrel_for_mp-133_12ga_shotgun_with_rib_lg.png</t>
  </si>
  <si>
    <t>https://cdn.tarkov-market.app/images/items/basic_barrel_for_glock_17_9x19_sm.png</t>
  </si>
  <si>
    <t>https://cdn.tarkov-market.app/images/items/basic_barrel_for_glock_17_9x19_lg.png</t>
  </si>
  <si>
    <t>3429</t>
  </si>
  <si>
    <t>https://cdn.tarkov-market.app/images/items/710mm_barrel_for_mp-133_12ga_shotgun_sm.png</t>
  </si>
  <si>
    <t>https://cdn.tarkov-market.app/images/items/710mm_barrel_for_mp-133_12ga_shotgun_lg.png</t>
  </si>
  <si>
    <t>https://cdn.tarkov-market.app/images/items/sawn_off_200mm_mosin_barrel_sm.png</t>
  </si>
  <si>
    <t>https://escapefromtarkov.fandom.com/wiki/Mosin_Rifle_7.62x54R_sawn-off_200mm_barrel</t>
  </si>
  <si>
    <t>https://cdn.tarkov-market.app/images/items/sawn_off_200mm_mosin_barrel_lg.png</t>
  </si>
  <si>
    <t>https://cdn.tarkov-market.app/images/items/540mm_barrel_for_mp-133_12ga_shotgun_sm.png</t>
  </si>
  <si>
    <t>https://cdn.tarkov-market.app/images/items/540mm_barrel_for_mp-133_12ga_shotgun_lg.png</t>
  </si>
  <si>
    <t>2858</t>
  </si>
  <si>
    <t>https://cdn.tarkov-market.app/images/items/610mm_barrel_for_mp-133_12ga_shotgun_with_rib_sm.png</t>
  </si>
  <si>
    <t>https://cdn.tarkov-market.app/images/items/610mm_barrel_for_mp-133_12ga_shotgun_with_rib_lg.png</t>
  </si>
  <si>
    <t>3147</t>
  </si>
  <si>
    <t>https://cdn.tarkov-market.app/images/items/165_mm_9x19_barrel_for_mpx-sd_sm.png</t>
  </si>
  <si>
    <t>https://cdn.tarkov-market.app/images/items/165_mm_9x19_barrel_for_mpx-sd_lg.png</t>
  </si>
  <si>
    <t>4020</t>
  </si>
  <si>
    <t>https://cdn.tarkov-market.app/images/items/660_mm_barrel_for_mp-153_12ga_shotgun_sm.png</t>
  </si>
  <si>
    <t>https://cdn.tarkov-market.app/images/items/660_mm_barrel_for_mp-153_12ga_shotgun_lg.png</t>
  </si>
  <si>
    <t>2195</t>
  </si>
  <si>
    <t>https://cdn.tarkov-market.app/images/items/regular_514mm_mosin_carabine_barrel_sm.png</t>
  </si>
  <si>
    <t>https://escapefromtarkov.fandom.com/wiki/Mosin_Carbine_7.62x54R_514mm_barrel</t>
  </si>
  <si>
    <t>https://cdn.tarkov-market.app/images/items/regular_514mm_mosin_carabine_barrel_lg.png</t>
  </si>
  <si>
    <t>2803</t>
  </si>
  <si>
    <t>https://cdn.tarkov-market.app/images/items/660mm_barrel_for_mr-133_12ga_shotgun_sm.png</t>
  </si>
  <si>
    <t>https://cdn.tarkov-market.app/images/items/660mm_barrel_for_mr-133_12ga_shotgun_lg.png</t>
  </si>
  <si>
    <t>https://cdn.tarkov-market.app/images/items/112mm_barrel_for_p226_9x19_sm.png</t>
  </si>
  <si>
    <t>https://cdn.tarkov-market.app/images/items/112mm_barrel_for_p226_9x19_lg.png</t>
  </si>
  <si>
    <t>4189</t>
  </si>
  <si>
    <t>https://cdn.tarkov-market.app/images/items/710_mm_barrel_for_mp-153_12ga_shotgun_sm.png</t>
  </si>
  <si>
    <t>https://cdn.tarkov-market.app/images/items/710_mm_barrel_for_mp-153_12ga_shotgun_lg.png</t>
  </si>
  <si>
    <t>3955</t>
  </si>
  <si>
    <t>https://cdn.tarkov-market.app/images/items/750mm_barrel_for_mp-133_12ga_shotgun_sm.png</t>
  </si>
  <si>
    <t>https://cdn.tarkov-market.app/images/items/750mm_barrel_for_mp-133_12ga_shotgun_lg.png</t>
  </si>
  <si>
    <t>3896</t>
  </si>
  <si>
    <t>https://cdn.tarkov-market.app/images/items/710mm_barrel_for_mr-133_12ga_shotgun_with_rib_sm.png</t>
  </si>
  <si>
    <t>https://cdn.tarkov-market.app/images/items/710mm_barrel_for_mr-133_12ga_shotgun_with_rib_lg.png</t>
  </si>
  <si>
    <t>3081</t>
  </si>
  <si>
    <t>https://cdn.tarkov-market.app/images/items/660mm_barrel_for_mp-133_12ga_shotgun_with_rib_sm.png</t>
  </si>
  <si>
    <t>https://cdn.tarkov-market.app/images/items/660mm_barrel_for_mp-133_12ga_shotgun_with_rib_lg.png</t>
  </si>
  <si>
    <t>2745</t>
  </si>
  <si>
    <t>https://cdn.tarkov-market.app/images/items/610mm_barrel_for_mp-133_12ga_shotgun_sm.png</t>
  </si>
  <si>
    <t>https://cdn.tarkov-market.app/images/items/610mm_barrel_for_mp-133_12ga_shotgun_lg.png</t>
  </si>
  <si>
    <t>4267</t>
  </si>
  <si>
    <t>https://cdn.tarkov-market.app/images/items/750_mm_barrel_for_mp-153_12ga_shotgun_sm.png</t>
  </si>
  <si>
    <t>https://cdn.tarkov-market.app/images/items/750_mm_barrel_for_mp-153_12ga_shotgun_lg.png</t>
  </si>
  <si>
    <t>https://cdn.tarkov-market.app/images/items/508mm_barrel_for_m870_12ga_with_a_fixed_sight_sm.png</t>
  </si>
  <si>
    <t>https://cdn.tarkov-market.app/images/items/508mm_barrel_for_m870_12ga_with_a_fixed_sight_lg.png</t>
  </si>
  <si>
    <t>https://cdn.tarkov-market.app/images/items/23_barrel_for_a_vpo-215_.366tkm_sm.png</t>
  </si>
  <si>
    <t>https://escapefromtarkov.fandom.com/wiki/VPO-215_%22Gornostay%22_.366TKM_23_inch_barrel</t>
  </si>
  <si>
    <t>https://cdn.tarkov-market.app/images/items/23_barrel_for_a_vpo-215_.366tkm_lg.png</t>
  </si>
  <si>
    <t>3681</t>
  </si>
  <si>
    <t>https://cdn.tarkov-market.app/images/items/203_mm_9x19_barrel_for_mpx_sm.png</t>
  </si>
  <si>
    <t>https://cdn.tarkov-market.app/images/items/203_mm_9x19_barrel_for_mpx_lg.png</t>
  </si>
  <si>
    <t>652</t>
  </si>
  <si>
    <t>https://cdn.tarkov-market.app/images/items/116mm_7.62x25_tt_barrel_sm.png</t>
  </si>
  <si>
    <t>https://cdn.tarkov-market.app/images/items/116mm_7.62x25_tt_barrel_lg.png</t>
  </si>
  <si>
    <t>1783</t>
  </si>
  <si>
    <t>https://cdn.tarkov-market.app/images/items/barrel_with_compensator_for_glock_18c_9x19_sm.png</t>
  </si>
  <si>
    <t>https://escapefromtarkov.fandom.com/wiki/Glock_18C_9x19_barrel_with_a_compensator</t>
  </si>
  <si>
    <t>https://cdn.tarkov-market.app/images/items/barrel_with_compensator_for_glock_18c_9x19_lg.png</t>
  </si>
  <si>
    <t>https://cdn.tarkov-market.app/images/items/threaded_barrel_for_m9a3_9x19_sm.png</t>
  </si>
  <si>
    <t>https://cdn.tarkov-market.app/images/items/threaded_barrel_for_m9a3_9x19_lg.png</t>
  </si>
  <si>
    <t>644</t>
  </si>
  <si>
    <t>https://cdn.tarkov-market.app/images/items/orsis_long_lenght_rail_sm.png</t>
  </si>
  <si>
    <t>https://escapefromtarkov.fandom.com/wiki/ORSIS_T-5000M_long_length_rail</t>
  </si>
  <si>
    <t>https://cdn.tarkov-market.app/images/items/orsis_long_lenght_rail_lg.png</t>
  </si>
  <si>
    <t>https://cdn.tarkov-market.app/images/items/orsis_scope_mount_for_t-5000m_sm.png</t>
  </si>
  <si>
    <t>https://escapefromtarkov.fandom.com/wiki/ORSIS_T-5000M_scope_mount</t>
  </si>
  <si>
    <t>https://cdn.tarkov-market.app/images/items/orsis_scope_mount_for_t-5000m_lg.png</t>
  </si>
  <si>
    <t>1839</t>
  </si>
  <si>
    <t>https://cdn.tarkov-market.app/images/items/b%26t_mp5_sd_tri_rail_ring_mount_sm.png</t>
  </si>
  <si>
    <t>https://escapefromtarkov.fandom.com/wiki/HK_MP5SD_B%26T_tri-rail_ring_mount</t>
  </si>
  <si>
    <t>https://cdn.tarkov-market.app/images/items/b%26t_mp5_sd_tri_rail_ring_mount_lg.png</t>
  </si>
  <si>
    <t>8889</t>
  </si>
  <si>
    <t>https://cdn.tarkov-market.app/images/items/m14_ultimak_m8_upper_part_sm.png</t>
  </si>
  <si>
    <t>https://escapefromtarkov.fandom.com/wiki/M14_UltiMAK_M8_Forward_Optic_mount</t>
  </si>
  <si>
    <t>https://cdn.tarkov-market.app/images/items/m14_ultimak_m8_upper_part_lg.png</t>
  </si>
  <si>
    <t>2508</t>
  </si>
  <si>
    <t>https://cdn.tarkov-market.app/images/items/trijicon_rmr_mount_for_a_sig-sauer_pistols_sm.png</t>
  </si>
  <si>
    <t>https://cdn.tarkov-market.app/images/items/trijicon_rmr_mount_for_a_sig-sauer_pistols_lg.png</t>
  </si>
  <si>
    <t>5096</t>
  </si>
  <si>
    <t>https://cdn.tarkov-market.app/images/items/svd_low_sidemount_sm.png</t>
  </si>
  <si>
    <t>https://escapefromtarkov.fandom.com/wiki/SVD_SAG_low_profile_sidemount</t>
  </si>
  <si>
    <t>https://cdn.tarkov-market.app/images/items/svd_low_sidemount_lg.png</t>
  </si>
  <si>
    <t>5494</t>
  </si>
  <si>
    <t>https://cdn.tarkov-market.app/images/items/m14_utg_4_point_locking_deluxe_mount_sm.png</t>
  </si>
  <si>
    <t>https://escapefromtarkov.fandom.com/wiki/M14_Leapers_UTG_4-Point_Locking_Deluxe_mount</t>
  </si>
  <si>
    <t>https://cdn.tarkov-market.app/images/items/m14_utg_4_point_locking_deluxe_mount_lg.png</t>
  </si>
  <si>
    <t>4899</t>
  </si>
  <si>
    <t>https://cdn.tarkov-market.app/images/items/sr1mp_quad_rail_mount_sm.png</t>
  </si>
  <si>
    <t>https://cdn.tarkov-market.app/images/items/sr1mp_quad_rail_mount_lg.png</t>
  </si>
  <si>
    <t>4260</t>
  </si>
  <si>
    <t>https://cdn.tarkov-market.app/images/items/mfi_hk_universal_low_profile_scope_mount_sm.png</t>
  </si>
  <si>
    <t>https://escapefromtarkov.fandom.com/wiki/HK_MP5_MFI_HK_universal_low_profile_scope_mount</t>
  </si>
  <si>
    <t>https://cdn.tarkov-market.app/images/items/mfi_hk_universal_low_profile_scope_mount_lg.png</t>
  </si>
  <si>
    <t>https://cdn.tarkov-market.app/images/items/b-13v_rail_platform_above_reciever_classic_sm.png</t>
  </si>
  <si>
    <t>https://cdn.tarkov-market.app/images/items/b-13v_rail_platform_above_reciever_classic_lg.png</t>
  </si>
  <si>
    <t>5205</t>
  </si>
  <si>
    <t>https://cdn.tarkov-market.app/images/items/30mm_ring-mount_made_by_jp_sm.png</t>
  </si>
  <si>
    <t>https://escapefromtarkov.fandom.com/wiki/JP_Enterprises_Flat-Top_30mm_ring_scope_mount</t>
  </si>
  <si>
    <t>https://cdn.tarkov-market.app/images/items/30mm_ring-mount_made_by_jp_lg.png</t>
  </si>
  <si>
    <t>https://cdn.tarkov-market.app/images/items/b-13_rail_platform_sm.png</t>
  </si>
  <si>
    <t>https://cdn.tarkov-market.app/images/items/b-13_rail_platform_lg.png</t>
  </si>
  <si>
    <t>3462</t>
  </si>
  <si>
    <t>https://cdn.tarkov-market.app/images/items/trijicon_rmr_mount_for_acog_scopes_sm.png</t>
  </si>
  <si>
    <t>https://cdn.tarkov-market.app/images/items/trijicon_rmr_mount_for_acog_scopes_lg.png</t>
  </si>
  <si>
    <t>6703</t>
  </si>
  <si>
    <t>https://cdn.tarkov-market.app/images/items/utg_sks_socom_rail_mount_sm.png</t>
  </si>
  <si>
    <t>https://escapefromtarkov.fandom.com/wiki/SKS_Leapers_UTG_SOCOM_rail_mount</t>
  </si>
  <si>
    <t>https://cdn.tarkov-market.app/images/items/utg_sks_socom_rail_mount_lg.png</t>
  </si>
  <si>
    <t>3503</t>
  </si>
  <si>
    <t>https://cdn.tarkov-market.app/images/items/unv_dloc-ird_mount_for_sights_sm.png</t>
  </si>
  <si>
    <t>https://cdn.tarkov-market.app/images/items/unv_dloc-ird_mount_for_sights_lg.png</t>
  </si>
  <si>
    <t>2390</t>
  </si>
  <si>
    <t>https://cdn.tarkov-market.app/images/items/ta51_mount_for_sights_sm.png</t>
  </si>
  <si>
    <t>https://cdn.tarkov-market.app/images/items/ta51_mount_for_sights_lg.png</t>
  </si>
  <si>
    <t>5369</t>
  </si>
  <si>
    <t>https://cdn.tarkov-market.app/images/items/30mm_ring-mount_ar-_p.e.p.r._made_by_burris_sm.png</t>
  </si>
  <si>
    <t>https://escapefromtarkov.fandom.com/wiki/Burris_AR-P.E.P.R._30mm_ring_scope_mount</t>
  </si>
  <si>
    <t>https://cdn.tarkov-market.app/images/items/30mm_ring-mount_ar-_p.e.p.r._made_by_burris_lg.png</t>
  </si>
  <si>
    <t>4225</t>
  </si>
  <si>
    <t>https://cdn.tarkov-market.app/images/items/toz_6p29m_mount_sm.png</t>
  </si>
  <si>
    <t>https://cdn.tarkov-market.app/images/items/toz_6p29m_mount_lg.png</t>
  </si>
  <si>
    <t>https://cdn.tarkov-market.app/images/items/um_tactical_um3_sight_mount_sm.png</t>
  </si>
  <si>
    <t>https://cdn.tarkov-market.app/images/items/um_tactical_um3_sight_mount_lg.png</t>
  </si>
  <si>
    <t>5325</t>
  </si>
  <si>
    <t>https://cdn.tarkov-market.app/images/items/34mm_one_piece_magmount_made_by_nightforce_sm.png</t>
  </si>
  <si>
    <t>https://escapefromtarkov.fandom.com/wiki/Nightforce_Magmount_34mm_ring_scope_mount</t>
  </si>
  <si>
    <t>https://cdn.tarkov-market.app/images/items/34mm_one_piece_magmount_made_by_nightforce_lg.png</t>
  </si>
  <si>
    <t>https://cdn.tarkov-market.app/images/items/aimtech_tiger_shark_sm.png</t>
  </si>
  <si>
    <t>https://cdn.tarkov-market.app/images/items/aimtech_tiger_shark_lg.png</t>
  </si>
  <si>
    <t>620</t>
  </si>
  <si>
    <t>https://cdn.tarkov-market.app/images/items/short_length_rail_for_hexagon_sm.png</t>
  </si>
  <si>
    <t>https://cdn.tarkov-market.app/images/items/short_length_rail_for_hexagon_lg.png</t>
  </si>
  <si>
    <t>3077</t>
  </si>
  <si>
    <t>https://cdn.tarkov-market.app/images/items/b-3_mount_combo_sm.png</t>
  </si>
  <si>
    <t>https://escapefromtarkov.fandom.com/wiki/VSS/VAL_Zenit_B-3_mount_combo</t>
  </si>
  <si>
    <t>https://cdn.tarkov-market.app/images/items/b-3_mount_combo_lg.png</t>
  </si>
  <si>
    <t>1541</t>
  </si>
  <si>
    <t>https://cdn.tarkov-market.app/images/items/b-3_mount_sm.png</t>
  </si>
  <si>
    <t>https://cdn.tarkov-market.app/images/items/b-3_mount_lg.png</t>
  </si>
  <si>
    <t>5682</t>
  </si>
  <si>
    <t>https://cdn.tarkov-market.app/images/items/casv_14_mount_for_m14_sm.png</t>
  </si>
  <si>
    <t>https://cdn.tarkov-market.app/images/items/casv_14_mount_for_m14_lg.png</t>
  </si>
  <si>
    <t>3370</t>
  </si>
  <si>
    <t>https://cdn.tarkov-market.app/images/items/dovetail_op-sks_mount._sm.png</t>
  </si>
  <si>
    <t>https://cdn.tarkov-market.app/images/items/dovetail_op-sks_mount._lg.png</t>
  </si>
  <si>
    <t>1373</t>
  </si>
  <si>
    <t>https://cdn.tarkov-market.app/images/items/aimpoint_mount_for_the_sights_of_micro_series_sm.png</t>
  </si>
  <si>
    <t>https://cdn.tarkov-market.app/images/items/aimpoint_mount_for_the_sights_of_micro_series_lg.png</t>
  </si>
  <si>
    <t>https://cdn.tarkov-market.app/images/items/orsis_medium_lenght_rail_sm.png</t>
  </si>
  <si>
    <t>https://escapefromtarkov.fandom.com/wiki/ORSIS_T-5000M_medium_length_rail</t>
  </si>
  <si>
    <t>https://cdn.tarkov-market.app/images/items/orsis_medium_lenght_rail_lg.png</t>
  </si>
  <si>
    <t>https://cdn.tarkov-market.app/images/items/arbalet_patriot_k%2Bw_mount_sm.png</t>
  </si>
  <si>
    <t>https://escapefromtarkov.fandom.com/wiki/Mosin_Rifle_Arbalet_Patriot_K%2BW_rail_mount</t>
  </si>
  <si>
    <t>https://cdn.tarkov-market.app/images/items/arbalet_patriot_k%2Bw_mount_lg.png</t>
  </si>
  <si>
    <t>2969</t>
  </si>
  <si>
    <t>https://cdn.tarkov-market.app/images/items/axion_cobra_mount_sm.png</t>
  </si>
  <si>
    <t>https://cdn.tarkov-market.app/images/items/axion_cobra_mount_lg.png</t>
  </si>
  <si>
    <t>2395</t>
  </si>
  <si>
    <t>https://cdn.tarkov-market.app/images/items/mesa_tactical_magazine_clamp_for_m870_sm.png</t>
  </si>
  <si>
    <t>https://cdn.tarkov-market.app/images/items/mesa_tactical_magazine_clamp_for_m870_lg.png</t>
  </si>
  <si>
    <t>3129</t>
  </si>
  <si>
    <t>https://cdn.tarkov-market.app/images/items/svds_upper_band_sm.png</t>
  </si>
  <si>
    <t>https://cdn.tarkov-market.app/images/items/svds_upper_band_lg.png</t>
  </si>
  <si>
    <t>4760</t>
  </si>
  <si>
    <t>https://cdn.tarkov-market.app/images/items/34mm_one_piece_magmount_made_by_i-e-a_mil_optics_sm.png</t>
  </si>
  <si>
    <t>https://escapefromtarkov.fandom.com/wiki/IEA_Mil-Optics_KH/F_34mm_one-piece_magmount</t>
  </si>
  <si>
    <t>https://cdn.tarkov-market.app/images/items/34mm_one_piece_magmount_made_by_i-e-a_mil_optics_lg.png</t>
  </si>
  <si>
    <t>2265</t>
  </si>
  <si>
    <t>https://cdn.tarkov-market.app/images/items/aimtech_glock_base_sm.png</t>
  </si>
  <si>
    <t>https://cdn.tarkov-market.app/images/items/aimtech_glock_base_lg.png</t>
  </si>
  <si>
    <t>https://cdn.tarkov-market.app/images/items/sr1mp_silencer_mount_sm.png</t>
  </si>
  <si>
    <t>https://cdn.tarkov-market.app/images/items/sr1mp_silencer_mount_lg.png</t>
  </si>
  <si>
    <t>1234</t>
  </si>
  <si>
    <t>https://cdn.tarkov-market.app/images/items/standart_spacer_for_aimpont_sight_sm.png</t>
  </si>
  <si>
    <t>https://cdn.tarkov-market.app/images/items/standart_spacer_for_aimpont_sight_lg.png</t>
  </si>
  <si>
    <t>2866</t>
  </si>
  <si>
    <t>https://cdn.tarkov-market.app/images/items/pilad_043-02_mount_sm.png</t>
  </si>
  <si>
    <t>https://escapefromtarkov.fandom.com/wiki/VOMZ_Pilad_043-02_dovetail_mount</t>
  </si>
  <si>
    <t>https://cdn.tarkov-market.app/images/items/pilad_043-02_mount_lg.png</t>
  </si>
  <si>
    <t>4034</t>
  </si>
  <si>
    <t>https://cdn.tarkov-market.app/images/items/m14_mini_scout_mount_sm.png</t>
  </si>
  <si>
    <t>https://escapefromtarkov.fandom.com/wiki/M14_Amega_%22Mini_Scout_Mount%22_system</t>
  </si>
  <si>
    <t>https://cdn.tarkov-market.app/images/items/m14_mini_scout_mount_lg.png</t>
  </si>
  <si>
    <t>1014</t>
  </si>
  <si>
    <t>https://cdn.tarkov-market.app/images/items/aim_sports_mng_rail_for_mosin_rifle_sm.png</t>
  </si>
  <si>
    <t>https://escapefromtarkov.fandom.com/wiki/Mosin_Rifle_AIM_Sports_MNG_rail_mount</t>
  </si>
  <si>
    <t>https://cdn.tarkov-market.app/images/items/aim_sports_mng_rail_for_mosin_rifle_lg.png</t>
  </si>
  <si>
    <t>2134</t>
  </si>
  <si>
    <t>https://cdn.tarkov-market.app/images/items/bridge_sight_mount_for_p226_sm.png</t>
  </si>
  <si>
    <t>https://escapefromtarkov.fandom.com/wiki/P226_Bridge_sight_mount</t>
  </si>
  <si>
    <t>https://cdn.tarkov-market.app/images/items/bridge_sight_mount_for_p226_lg.png</t>
  </si>
  <si>
    <t>1042</t>
  </si>
  <si>
    <t>https://cdn.tarkov-market.app/images/items/sig_sauer_mount_for_the_sights_of_romeo_series._sm.png</t>
  </si>
  <si>
    <t>https://escapefromtarkov.fandom.com/wiki/SIG_Sauer_ROMEO_sight_mount</t>
  </si>
  <si>
    <t>https://cdn.tarkov-market.app/images/items/sig_sauer_mount_for_the_sights_of_romeo_series._lg.png</t>
  </si>
  <si>
    <t>https://cdn.tarkov-market.app/images/items/aimpoint_lrp_mount_for_comp_m4_sights._sm.png</t>
  </si>
  <si>
    <t>https://escapefromtarkov.fandom.com/wiki/Aimpoint_LRP_mount_for_CompM4_sights</t>
  </si>
  <si>
    <t>https://cdn.tarkov-market.app/images/items/aimpoint_lrp_mount_for_comp_m4_sights._lg.png</t>
  </si>
  <si>
    <t>939</t>
  </si>
  <si>
    <t>https://cdn.tarkov-market.app/images/items/troy_qars_3.2_inch_guide_sm.png</t>
  </si>
  <si>
    <t>https://cdn.tarkov-market.app/images/items/troy_qars_3.2_inch_guide_lg.png</t>
  </si>
  <si>
    <t>4427</t>
  </si>
  <si>
    <t>https://cdn.tarkov-market.app/images/items/m14_dcsb_sm.png</t>
  </si>
  <si>
    <t>https://cdn.tarkov-market.app/images/items/m14_dcsb_lg.png</t>
  </si>
  <si>
    <t>https://cdn.tarkov-market.app/images/items/hemostatic_tourniquet_cat_sm.png</t>
  </si>
  <si>
    <t>https://cdn.tarkov-market.app/images/items/hemostatic_tourniquet_cat_lg.png</t>
  </si>
  <si>
    <t>26208</t>
  </si>
  <si>
    <t>https://cdn.tarkov-market.app/images/items/afak_personal_tactical_first_aid_kit_sm.png</t>
  </si>
  <si>
    <t>https://escapefromtarkov.fandom.com/wiki/AFAK_tactical_individual_first_aid_kit</t>
  </si>
  <si>
    <t>https://cdn.tarkov-market.app/images/items/afak_personal_tactical_first_aid_kit_lg.png</t>
  </si>
  <si>
    <t>https://cdn.tarkov-market.app/images/items/emergency_water_ration_sm.png?r=1</t>
  </si>
  <si>
    <t>https://cdn.tarkov-market.app/images/items/emergency_water_ration_lg.png</t>
  </si>
  <si>
    <t>166500</t>
  </si>
  <si>
    <t>https://cdn.tarkov-market.app/images/items/uvsr_taiga-1_sm.png</t>
  </si>
  <si>
    <t>https://cdn.tarkov-market.app/images/items/uvsr_taiga-1_lg.png</t>
  </si>
  <si>
    <t>5199</t>
  </si>
  <si>
    <t>https://cdn.tarkov-market.app/images/items/gp-7_gasmask_sm.png</t>
  </si>
  <si>
    <t>https://cdn.tarkov-market.app/images/items/gp-7_gasmask_lg.png</t>
  </si>
  <si>
    <t>2699</t>
  </si>
  <si>
    <t>https://cdn.tarkov-market.app/images/items/black_army_cap_sm.png</t>
  </si>
  <si>
    <t>https://cdn.tarkov-market.app/images/items/black_army_cap_lg.png</t>
  </si>
  <si>
    <t>https://cdn.tarkov-market.app/images/items/coyote_army_cap_sm.png</t>
  </si>
  <si>
    <t>https://cdn.tarkov-market.app/images/items/coyote_army_cap_lg.png</t>
  </si>
  <si>
    <t>2079</t>
  </si>
  <si>
    <t>https://cdn.tarkov-market.app/images/items/cadpat_army_cap_sm.png</t>
  </si>
  <si>
    <t>https://cdn.tarkov-market.app/images/items/cadpat_army_cap_lg.png</t>
  </si>
  <si>
    <t>https://cdn.tarkov-market.app/images/items/flora_army_cap_sm.png</t>
  </si>
  <si>
    <t>https://cdn.tarkov-market.app/images/items/flora_army_cap_lg.png</t>
  </si>
  <si>
    <t>https://cdn.tarkov-market.app/images/items/desert_army_cap_sm.png</t>
  </si>
  <si>
    <t>https://cdn.tarkov-market.app/images/items/desert_army_cap_lg.png</t>
  </si>
  <si>
    <t>1459</t>
  </si>
  <si>
    <t>https://cdn.tarkov-market.app/images/items/ucp_army_cap_sm.png</t>
  </si>
  <si>
    <t>https://cdn.tarkov-market.app/images/items/ucp_army_cap_lg.png</t>
  </si>
  <si>
    <t>7440</t>
  </si>
  <si>
    <t>https://cdn.tarkov-market.app/images/items/npp_klass_condor_glasses_sm.png</t>
  </si>
  <si>
    <t>https://escapefromtarkov.fandom.com/wiki/NPP_KlASS_Condor_glasses</t>
  </si>
  <si>
    <t>https://cdn.tarkov-market.app/images/items/npp_klass_condor_glasses_lg.png</t>
  </si>
  <si>
    <t>https://cdn.tarkov-market.app/images/items/5.56x45_mm_mk_318_mod_0_(sost)_sm.png</t>
  </si>
  <si>
    <t>https://cdn.tarkov-market.app/images/items/5.56x45_mm_mk_318_mod_0_(sost)_lg.png</t>
  </si>
  <si>
    <t>https://cdn.tarkov-market.app/images/items/5.56x45_mm_ssa_ap_sm.png</t>
  </si>
  <si>
    <t>https://cdn.tarkov-market.app/images/items/5.56x45_mm_ssa_ap_lg.png</t>
  </si>
  <si>
    <t>279</t>
  </si>
  <si>
    <t>https://cdn.tarkov-market.app/images/items/7.62x39_mm_mai_ap_sm.png</t>
  </si>
  <si>
    <t>https://cdn.tarkov-market.app/images/items/7.62x39_mm_mai_ap_lg.png</t>
  </si>
  <si>
    <t>https://cdn.tarkov-market.app/images/items/pl-15_standard_frontsight_sm.png</t>
  </si>
  <si>
    <t>https://cdn.tarkov-market.app/images/items/pl-15_standard_frontsight_lg.png</t>
  </si>
  <si>
    <t>https://cdn.tarkov-market.app/images/items/pl-15_extended_front_sight_sm.png</t>
  </si>
  <si>
    <t>https://cdn.tarkov-market.app/images/items/pl-15_extended_front_sight_lg.png</t>
  </si>
  <si>
    <t>504</t>
  </si>
  <si>
    <t>https://cdn.tarkov-market.app/images/items/pl-15_standard_rear-sight_sm.png</t>
  </si>
  <si>
    <t>https://cdn.tarkov-market.app/images/items/pl-15_standard_rear-sight_lg.png</t>
  </si>
  <si>
    <t>https://cdn.tarkov-market.app/images/items/pl-15_extended_rear_sight_sm.png</t>
  </si>
  <si>
    <t>https://cdn.tarkov-market.app/images/items/pl-15_extended_rear_sight_lg.png</t>
  </si>
  <si>
    <t>715</t>
  </si>
  <si>
    <t>https://cdn.tarkov-market.app/images/items/magwell_stm-9_sm.png</t>
  </si>
  <si>
    <t>https://cdn.tarkov-market.app/images/items/magwell_stm-9_lg.png</t>
  </si>
  <si>
    <t>883</t>
  </si>
  <si>
    <t>https://cdn.tarkov-market.app/images/items/magwell_stm-9_grey_sm.png</t>
  </si>
  <si>
    <t>https://cdn.tarkov-market.app/images/items/magwell_stm-9_grey_lg.png</t>
  </si>
  <si>
    <t>https://cdn.tarkov-market.app/images/items/masp_ambi_battle_charging_handle_for_ar-15_sm.png</t>
  </si>
  <si>
    <t>https://cdn.tarkov-market.app/images/items/masp_ambi_battle_charging_handle_for_ar-15_lg.png</t>
  </si>
  <si>
    <t>771</t>
  </si>
  <si>
    <t>https://cdn.tarkov-market.app/images/items/pl-15_9x19_magazine%2C_16-round_capacity_sm.png</t>
  </si>
  <si>
    <t>https://cdn.tarkov-market.app/images/items/pl-15_9x19_magazine%2C_16-round_capacity_lg.png</t>
  </si>
  <si>
    <t>https://cdn.tarkov-market.app/images/items/stm_arms_buffer_tube_sm.png</t>
  </si>
  <si>
    <t>https://escapefromtarkov.fandom.com/wiki/Soyuz-TM_buffer_tube</t>
  </si>
  <si>
    <t>https://cdn.tarkov-market.app/images/items/stm_arms_buffer_tube_lg.png</t>
  </si>
  <si>
    <t>https://cdn.tarkov-market.app/images/items/fab_defence_gl_core_stock_sm.png</t>
  </si>
  <si>
    <t>https://escapefromtarkov.fandom.com/wiki/FAB_Defense_GL-CORE_buttstock</t>
  </si>
  <si>
    <t>https://cdn.tarkov-market.app/images/items/fab_defence_gl_core_stock_lg.png</t>
  </si>
  <si>
    <t>1435</t>
  </si>
  <si>
    <t>https://cdn.tarkov-market.app/images/items/regular_barrel_for_pl-15_9x19_sm.png</t>
  </si>
  <si>
    <t>https://cdn.tarkov-market.app/images/items/regular_barrel_for_pl-15_9x19_lg.png</t>
  </si>
  <si>
    <t>https://cdn.tarkov-market.app/images/items/10.5_barrel_for_stm-9_9x19_sm.png</t>
  </si>
  <si>
    <t>https://cdn.tarkov-market.app/images/items/10.5_barrel_for_stm-9_9x19_lg.png</t>
  </si>
  <si>
    <t>2771</t>
  </si>
  <si>
    <t>https://cdn.tarkov-market.app/images/items/threaded_barrel_for_pl-15_sm.png</t>
  </si>
  <si>
    <t>https://cdn.tarkov-market.app/images/items/threaded_barrel_for_pl-15_lg.png</t>
  </si>
  <si>
    <t>4200</t>
  </si>
  <si>
    <t>https://cdn.tarkov-market.app/images/items/12_barrel_for_stm-9_9x19_sm.png</t>
  </si>
  <si>
    <t>https://cdn.tarkov-market.app/images/items/12_barrel_for_stm-9_9x19_lg.png</t>
  </si>
  <si>
    <t>https://cdn.tarkov-market.app/images/items/14_barrel_for_stm-9_9x19_sm.png</t>
  </si>
  <si>
    <t>https://cdn.tarkov-market.app/images/items/14_barrel_for_stm-9_9x19_lg.png</t>
  </si>
  <si>
    <t>https://cdn.tarkov-market.app/images/items/16_barrel_for_stm-9_9x19_sm.png</t>
  </si>
  <si>
    <t>https://cdn.tarkov-market.app/images/items/16_barrel_for_stm-9_9x19_lg.png</t>
  </si>
  <si>
    <t>https://cdn.tarkov-market.app/images/items/stm_12_inch_m-lok_handguard_for_ar-15_sm.png</t>
  </si>
  <si>
    <t>https://escapefromtarkov.fandom.com/wiki/AR-15_Soyuz-TM_12_inch_M-LOK_handguard</t>
  </si>
  <si>
    <t>https://cdn.tarkov-market.app/images/items/stm_12_inch_m-lok_handguard_for_ar-15_lg.png</t>
  </si>
  <si>
    <t>8400</t>
  </si>
  <si>
    <t>https://cdn.tarkov-market.app/images/items/stm_15_inch_m-lok_handguard_for_ar-15_sm.png</t>
  </si>
  <si>
    <t>https://cdn.tarkov-market.app/images/items/stm_15_inch_m-lok_handguard_for_ar-15_lg.png</t>
  </si>
  <si>
    <t>https://cdn.tarkov-market.app/images/items/stm_9_inch_m-lok_handguard_for_ar-15_sm.png</t>
  </si>
  <si>
    <t>https://escapefromtarkov.fandom.com/wiki/AR-15_Soyuz-TM_9_inch_M-LOK_handguard</t>
  </si>
  <si>
    <t>https://cdn.tarkov-market.app/images/items/stm_9_inch_m-lok_handguard_for_ar-15_lg.png</t>
  </si>
  <si>
    <t>https://cdn.tarkov-market.app/images/items/dlg-123_pistol_grip_for_ar-15_based_systems_sm.png</t>
  </si>
  <si>
    <t>https://escapefromtarkov.fandom.com/wiki/AR-15_DLG_Tactical_DLG-123_pistol_grip</t>
  </si>
  <si>
    <t>https://cdn.tarkov-market.app/images/items/dlg-123_pistol_grip_for_ar-15_based_systems_lg.png</t>
  </si>
  <si>
    <t>https://cdn.tarkov-market.app/images/items/pl-15_pistol_slide_sm.png</t>
  </si>
  <si>
    <t>https://cdn.tarkov-market.app/images/items/pl-15_pistol_slide_lg.png</t>
  </si>
  <si>
    <t>2351</t>
  </si>
  <si>
    <t>https://cdn.tarkov-market.app/images/items/upper_receiver_for_stm-9_9x19_carbine_sm.png</t>
  </si>
  <si>
    <t>https://cdn.tarkov-market.app/images/items/upper_receiver_for_stm-9_9x19_carbine_lg.png</t>
  </si>
  <si>
    <t>https://cdn.tarkov-market.app/images/items/vepr_akm___vpo-209_366tkm_carbine_not_func_sm.png</t>
  </si>
  <si>
    <t>https://cdn.tarkov-market.app/images/items/vepr_akm___vpo-209_366tkm_carbine_not_func_lg.png</t>
  </si>
  <si>
    <t>https://cdn.tarkov-market.app/images/items/simonov_semi-automatic_carbine_sks_7.62x39_hunting_rifle_version_not_func_not_func_sm.png</t>
  </si>
  <si>
    <t>https://escapefromtarkov.fandom.com/wiki/Buried_barrel_cache</t>
  </si>
  <si>
    <t>https://cdn.tarkov-market.app/images/items/simonov_semi-automatic_carbine_sks_7.62x39_hunting_rifle_version_not_func_not_func_lg.png</t>
  </si>
  <si>
    <t>https://cdn.tarkov-market.app/images/items/simonov_semi-automatic_carbine_sks_7.62x39_not_func_not_func_sm.png</t>
  </si>
  <si>
    <t>https://cdn.tarkov-market.app/images/items/simonov_semi-automatic_carbine_sks_7.62x39_not_func_not_func_lg.png</t>
  </si>
  <si>
    <t>https://cdn.tarkov-market.app/images/items/vepr_km___vpo-136_7.62x39_carbine_not_func_not_func_sm.png</t>
  </si>
  <si>
    <t>https://escapefromtarkov.fandom.com/wiki/Sanitar</t>
  </si>
  <si>
    <t>https://cdn.tarkov-market.app/images/items/vepr_km___vpo-136_7.62x39_carbine_not_func_not_func_lg.png</t>
  </si>
  <si>
    <t>https://cdn.tarkov-market.app/images/items/vepr_hunter_vpo-101_7.62x51_carbine_not_func_not_func_sm.png</t>
  </si>
  <si>
    <t>https://cdn.tarkov-market.app/images/items/vepr_hunter_vpo-101_7.62x51_carbine_not_func_not_func_lg.png</t>
  </si>
  <si>
    <t>https://cdn.tarkov-market.app/images/items/ak-102_5.56x45_assault_rifle_not_func_not_func_sm.png</t>
  </si>
  <si>
    <t>https://cdn.tarkov-market.app/images/items/ak-102_5.56x45_assault_rifle_not_func_not_func_lg.png</t>
  </si>
  <si>
    <t>https://cdn.tarkov-market.app/images/items/ak-74n_5.45x39_assault_rifle_not_func_not_func_sm.png</t>
  </si>
  <si>
    <t>https://cdn.tarkov-market.app/images/items/ak-74n_5.45x39_assault_rifle_not_func_not_func_lg.png</t>
  </si>
  <si>
    <t>https://cdn.tarkov-market.app/images/items/aks-74n_5.45x39_assault_rifle_not_func_not_func_sm.png</t>
  </si>
  <si>
    <t>https://cdn.tarkov-market.app/images/items/aks-74n_5.45x39_assault_rifle_not_func_not_func_lg.png</t>
  </si>
  <si>
    <t>https://cdn.tarkov-market.app/images/items/ak-104_7.62x39_assault_rifle_not_func_not_func_sm.png</t>
  </si>
  <si>
    <t>https://cdn.tarkov-market.app/images/items/ak-104_7.62x39_assault_rifle_not_func_not_func_lg.png</t>
  </si>
  <si>
    <t>https://cdn.tarkov-market.app/images/items/hk_416a5_5.56x45_assault_rifle_not_func_not_func_sm.png</t>
  </si>
  <si>
    <t>https://cdn.tarkov-market.app/images/items/hk_416a5_5.56x45_assault_rifle_not_func_not_func_lg.png</t>
  </si>
  <si>
    <t>https://cdn.tarkov-market.app/images/items/sig_mcx_.300_aac_blackout_assault_rifle_not_func_not_func_sm.png</t>
  </si>
  <si>
    <t>https://cdn.tarkov-market.app/images/items/sig_mcx_.300_aac_blackout_assault_rifle_not_func_not_func_lg.png</t>
  </si>
  <si>
    <t>https://cdn.tarkov-market.app/images/items/ak-105_5.45x39_assault_rifle_not_func_not_func_sm.png</t>
  </si>
  <si>
    <t>https://cdn.tarkov-market.app/images/items/ak-105_5.45x39_assault_rifle_not_func_not_func_lg.png</t>
  </si>
  <si>
    <t>https://cdn.tarkov-market.app/images/items/ash-12_12.7x55_assault_rifle_not_func_not_func_sm.png</t>
  </si>
  <si>
    <t>https://cdn.tarkov-market.app/images/items/ash-12_12.7x55_assault_rifle_not_func_not_func_lg.png</t>
  </si>
  <si>
    <t>https://cdn.tarkov-market.app/images/items/ak-103_7.62x39_assault_rifle_not_func_not_func_sm.png</t>
  </si>
  <si>
    <t>https://cdn.tarkov-market.app/images/items/ak-103_7.62x39_assault_rifle_not_func_not_func_lg.png</t>
  </si>
  <si>
    <t>https://cdn.tarkov-market.app/images/items/kalashnikov_aks-74u_5.45x39_not_func_not_func_sm.png</t>
  </si>
  <si>
    <t>https://cdn.tarkov-market.app/images/items/kalashnikov_aks-74u_5.45x39_not_func_not_func_lg.png</t>
  </si>
  <si>
    <t>https://cdn.tarkov-market.app/images/items/kalashnikov_aks-74ub_5.45x39_not_func_not_func_sm.png</t>
  </si>
  <si>
    <t>https://cdn.tarkov-market.app/images/items/kalashnikov_aks-74ub_5.45x39_not_func_not_func_lg.png</t>
  </si>
  <si>
    <t>https://cdn.tarkov-market.app/images/items/akm_7.62x39_assault_rifle_not_func_not_func_sm.png</t>
  </si>
  <si>
    <t>https://cdn.tarkov-market.app/images/items/akm_7.62x39_assault_rifle_not_func_not_func_lg.png</t>
  </si>
  <si>
    <t>https://cdn.tarkov-market.app/images/items/akmn_7.62x39_assault_rifle_not_func_not_func_sm.png</t>
  </si>
  <si>
    <t>https://cdn.tarkov-market.app/images/items/akmn_7.62x39_assault_rifle_not_func_not_func_lg.png</t>
  </si>
  <si>
    <t>https://cdn.tarkov-market.app/images/items/akms_7.62x39_assault_rifle_not_func_not_func_sm.png</t>
  </si>
  <si>
    <t>https://cdn.tarkov-market.app/images/items/akms_7.62x39_assault_rifle_not_func_not_func_lg.png</t>
  </si>
  <si>
    <t>https://cdn.tarkov-market.app/images/items/ak-101_5.56x45_assault_rifle_not_func_not_func_sm.png</t>
  </si>
  <si>
    <t>https://cdn.tarkov-market.app/images/items/ak-101_5.56x45_assault_rifle_not_func_not_func_lg.png</t>
  </si>
  <si>
    <t>https://cdn.tarkov-market.app/images/items/as_val_not_func_not_func_sm.png</t>
  </si>
  <si>
    <t>https://cdn.tarkov-market.app/images/items/as_val_not_func_not_func_lg.png</t>
  </si>
  <si>
    <t>https://cdn.tarkov-market.app/images/items/akmsn_7.62x39_assault_rifle_not_func_not_func_sm.png</t>
  </si>
  <si>
    <t>https://escapefromtarkov.fandom.com/wiki/Weapon_mastery</t>
  </si>
  <si>
    <t>https://cdn.tarkov-market.app/images/items/akmsn_7.62x39_assault_rifle_not_func_not_func_lg.png</t>
  </si>
  <si>
    <t>https://cdn.tarkov-market.app/images/items/kalashnikov_aks-74un_5.45x39_not_func_not_func_sm.png</t>
  </si>
  <si>
    <t>https://cdn.tarkov-market.app/images/items/kalashnikov_aks-74un_5.45x39_not_func_not_func_lg.png</t>
  </si>
  <si>
    <t>https://cdn.tarkov-market.app/images/items/ak-74m_5.45x39_assault_rifle_not_func_not_func_sm.png</t>
  </si>
  <si>
    <t>https://cdn.tarkov-market.app/images/items/ak-74m_5.45x39_assault_rifle_not_func_not_func_lg.png</t>
  </si>
  <si>
    <t>https://cdn.tarkov-market.app/images/items/mosin_bolt-action_infantry_rifle_not_func_not_func_sm.png</t>
  </si>
  <si>
    <t>https://cdn.tarkov-market.app/images/items/mosin_bolt-action_infantry_rifle_not_func_not_func_lg.png</t>
  </si>
  <si>
    <t>https://cdn.tarkov-market.app/images/items/remington_model_700_sniper_rifle_not_func_not_func_sm.png</t>
  </si>
  <si>
    <t>https://escapefromtarkov.fandom.com/wiki/Common_fund_stash</t>
  </si>
  <si>
    <t>https://cdn.tarkov-market.app/images/items/remington_model_700_sniper_rifle_not_func_not_func_lg.png</t>
  </si>
  <si>
    <t>https://cdn.tarkov-market.app/images/items/mosin_bolt-action_sniper_rifle_not_func_not_func_sm.png</t>
  </si>
  <si>
    <t>https://escapefromtarkov.fandom.com/wiki/A_Shooter_Born_in_Heaven</t>
  </si>
  <si>
    <t>https://cdn.tarkov-market.app/images/items/mosin_bolt-action_sniper_rifle_not_func_not_func_lg.png</t>
  </si>
  <si>
    <t>https://cdn.tarkov-market.app/images/items/molot_vpo-215_.366_tkm_rifle_not_func_not_func_sm.png</t>
  </si>
  <si>
    <t>https://cdn.tarkov-market.app/images/items/molot_vpo-215_.366_tkm_rifle_not_func_not_func_lg.png</t>
  </si>
  <si>
    <t>https://cdn.tarkov-market.app/images/items/orsis_t-5000_.308_sniper_rifle_not_func_not_func_sm.png</t>
  </si>
  <si>
    <t>https://escapefromtarkov.fandom.com/wiki/Lend-Lease_-_Part_1</t>
  </si>
  <si>
    <t>https://cdn.tarkov-market.app/images/items/orsis_t-5000_.308_sniper_rifle_not_func_not_func_lg.png</t>
  </si>
  <si>
    <t>https://cdn.tarkov-market.app/images/items/dvl-10_saboteur_sniper_rifle_not_func_not_func_sm.png</t>
  </si>
  <si>
    <t>https://cdn.tarkov-market.app/images/items/dvl-10_saboteur_sniper_rifle_not_func_not_func_lg.png</t>
  </si>
  <si>
    <t>https://cdn.tarkov-market.app/images/items/sv-98_bolt-action_sniper_rifle_not_func_not_func_sm.png</t>
  </si>
  <si>
    <t>https://cdn.tarkov-market.app/images/items/sv-98_bolt-action_sniper_rifle_not_func_not_func_lg.png</t>
  </si>
  <si>
    <t>https://cdn.tarkov-market.app/images/items/rpk-16_5.45x39_light_machine_gun_not_func_not_func_sm.png</t>
  </si>
  <si>
    <t>https://cdn.tarkov-market.app/images/items/rpk-16_5.45x39_light_machine_gun_not_func_not_func_lg.png</t>
  </si>
  <si>
    <t>https://cdn.tarkov-market.app/images/items/knight's_armament_company_sr-25_7.62x51_not_func_not_func_sm.png</t>
  </si>
  <si>
    <t>https://cdn.tarkov-market.app/images/items/knight's_armament_company_sr-25_7.62x51_not_func_not_func_lg.png</t>
  </si>
  <si>
    <t>https://cdn.tarkov-market.app/images/items/svds_7.62x54_sniper_rifle_not_func_not_func_sm.png</t>
  </si>
  <si>
    <t>https://cdn.tarkov-market.app/images/items/svds_7.62x54_sniper_rifle_not_func_not_func_lg.png</t>
  </si>
  <si>
    <t>https://cdn.tarkov-market.app/images/items/springfield_armory_m1a_7.62x51_not_func_not_func_sm.png</t>
  </si>
  <si>
    <t>https://escapefromtarkov.fandom.com/wiki/Gunsmith_-_Part_15</t>
  </si>
  <si>
    <t>https://cdn.tarkov-market.app/images/items/springfield_armory_m1a_7.62x51_not_func_not_func_lg.png</t>
  </si>
  <si>
    <t>https://cdn.tarkov-market.app/images/items/remington_r11_rsass_7.62x51_not_func_not_func_sm.png</t>
  </si>
  <si>
    <t>https://cdn.tarkov-market.app/images/items/remington_r11_rsass_7.62x51_not_func_not_func_lg.png</t>
  </si>
  <si>
    <t>https://cdn.tarkov-market.app/images/items/mk-18_.338_lm_marksman_rifle_not_func_not_func_sm.png</t>
  </si>
  <si>
    <t>https://cdn.tarkov-market.app/images/items/mk-18_.338_lm_marksman_rifle_not_func_not_func_lg.png</t>
  </si>
  <si>
    <t>https://cdn.tarkov-market.app/images/items/special_sniper_rifle_vss_vintorez_not_func_not_func_sm.png</t>
  </si>
  <si>
    <t>https://cdn.tarkov-market.app/images/items/special_sniper_rifle_vss_vintorez_not_func_not_func_lg.png</t>
  </si>
  <si>
    <t>https://cdn.tarkov-market.app/images/items/pm_(t)_9x18pm_pistol_not_func_not_func_sm.png</t>
  </si>
  <si>
    <t>https://cdn.tarkov-market.app/images/items/pm_(t)_9x18pm_pistol_not_func_not_func_lg.png</t>
  </si>
  <si>
    <t>https://cdn.tarkov-market.app/images/items/p226r_9x19_pistol_not_func_not_func_sm.png</t>
  </si>
  <si>
    <t>https://cdn.tarkov-market.app/images/items/p226r_9x19_pistol_not_func_not_func_lg.png</t>
  </si>
  <si>
    <t>https://cdn.tarkov-market.app/images/items/silenced_stechkin_automatic_pistol_9x18pm_not_func_not_func_sm.png</t>
  </si>
  <si>
    <t>https://cdn.tarkov-market.app/images/items/silenced_stechkin_automatic_pistol_9x18pm_not_func_not_func_lg.png</t>
  </si>
  <si>
    <t>4148</t>
  </si>
  <si>
    <t>https://cdn.tarkov-market.app/images/items/colt_m45a1_.45_acp_pistol_not_func_not_func_sm.png</t>
  </si>
  <si>
    <t>https://cdn.tarkov-market.app/images/items/colt_m45a1_.45_acp_pistol_not_func_not_func_lg.png</t>
  </si>
  <si>
    <t>https://cdn.tarkov-market.app/images/items/fn_five-seven_mk2_5.7x28_pistol_not_func_not_func_sm.png</t>
  </si>
  <si>
    <t>https://cdn.tarkov-market.app/images/items/fn_five-seven_mk2_5.7x28_pistol_not_func_not_func_lg.png</t>
  </si>
  <si>
    <t>https://cdn.tarkov-market.app/images/items/tt_pistol_7.62x25_tt_gold_not_func_not_func_sm.png</t>
  </si>
  <si>
    <t>https://escapefromtarkov.fandom.com/wiki/The_Huntsman_Path_-_Trophy</t>
  </si>
  <si>
    <t>https://cdn.tarkov-market.app/images/items/tt_pistol_7.62x25_tt_gold_not_func_not_func_lg.png</t>
  </si>
  <si>
    <t>https://cdn.tarkov-market.app/images/items/fn_five-seven_mk2_fde_frame_5.7x28_pistol_not_func_not_func_sm.png</t>
  </si>
  <si>
    <t>https://cdn.tarkov-market.app/images/items/fn_five-seven_mk2_fde_frame_5.7x28_pistol_not_func_not_func_lg.png</t>
  </si>
  <si>
    <t>https://cdn.tarkov-market.app/images/items/beretta_m9a3_9x19_pistol_not_func_not_func_sm.png</t>
  </si>
  <si>
    <t>https://cdn.tarkov-market.app/images/items/beretta_m9a3_9x19_pistol_not_func_not_func_lg.png</t>
  </si>
  <si>
    <t>https://cdn.tarkov-market.app/images/items/tt_pistol_7.62x25_tt_not_func_not_func_sm.png</t>
  </si>
  <si>
    <t>https://cdn.tarkov-market.app/images/items/tt_pistol_7.62x25_tt_not_func_not_func_lg.png</t>
  </si>
  <si>
    <t>https://cdn.tarkov-market.app/images/items/pb_9x18pm_silenced_pistol_not_func_not_func_sm.png</t>
  </si>
  <si>
    <t>https://cdn.tarkov-market.app/images/items/pb_9x18pm_silenced_pistol_not_func_not_func_lg.png</t>
  </si>
  <si>
    <t>3028</t>
  </si>
  <si>
    <t>https://cdn.tarkov-market.app/images/items/colt_m1911a1_.45_acp_pistol_not_func_not_func_sm.png</t>
  </si>
  <si>
    <t>https://cdn.tarkov-market.app/images/items/colt_m1911a1_.45_acp_pistol_not_func_not_func_lg.png</t>
  </si>
  <si>
    <t>https://cdn.tarkov-market.app/images/items/pm_9x18pm_pistol_not_func_not_func_sm.png</t>
  </si>
  <si>
    <t>https://cdn.tarkov-market.app/images/items/pm_9x18pm_pistol_not_func_not_func_lg.png</t>
  </si>
  <si>
    <t>https://cdn.tarkov-market.app/images/items/stechkin_automatic_pistol_9x18pm_not_func_not_func_sm.png</t>
  </si>
  <si>
    <t>https://escapefromtarkov.fandom.com/wiki/Quests</t>
  </si>
  <si>
    <t>https://cdn.tarkov-market.app/images/items/stechkin_automatic_pistol_9x18pm_not_func_not_func_lg.png</t>
  </si>
  <si>
    <t>https://cdn.tarkov-market.app/images/items/pl-15_9x19_pistol_not_func_not_func_sm.png</t>
  </si>
  <si>
    <t>https://cdn.tarkov-market.app/images/items/pl-15_9x19_pistol_not_func_not_func_lg.png</t>
  </si>
  <si>
    <t>https://cdn.tarkov-market.app/images/items/yarygin_mp-443_grach_9x19_pistol_not_func_not_func_sm.png</t>
  </si>
  <si>
    <t>https://cdn.tarkov-market.app/images/items/yarygin_mp-443_grach_9x19_pistol_not_func_not_func_lg.png</t>
  </si>
  <si>
    <t>https://cdn.tarkov-market.app/images/items/glock_18c_9x19_pistol_not_func_not_func_sm.png</t>
  </si>
  <si>
    <t>https://cdn.tarkov-market.app/images/items/glock_18c_9x19_pistol_not_func_not_func_lg.png</t>
  </si>
  <si>
    <t>https://cdn.tarkov-market.app/images/items/glock_17_9x19_pistol_not_func_not_func_sm.png</t>
  </si>
  <si>
    <t>https://cdn.tarkov-market.app/images/items/glock_17_9x19_pistol_not_func_not_func_lg.png</t>
  </si>
  <si>
    <t>https://cdn.tarkov-market.app/images/items/9x21_serdyukov_automatic_pistol_sr1mp_gyurza_not_func_not_func_sm.png</t>
  </si>
  <si>
    <t>https://cdn.tarkov-market.app/images/items/9x21_serdyukov_automatic_pistol_sr1mp_gyurza_not_func_not_func_lg.png</t>
  </si>
  <si>
    <t>https://cdn.tarkov-market.app/images/items/toz-106_bolt-action_shotgun_not_func_not_func_sm.png</t>
  </si>
  <si>
    <t>https://cdn.tarkov-market.app/images/items/toz-106_bolt-action_shotgun_not_func_not_func_lg.png</t>
  </si>
  <si>
    <t>8065</t>
  </si>
  <si>
    <t>https://cdn.tarkov-market.app/images/items/mossberg_590a1_12ga_shotgun_not_func_not_func_sm.png</t>
  </si>
  <si>
    <t>https://cdn.tarkov-market.app/images/items/mossberg_590a1_12ga_shotgun_not_func_not_func_lg.png</t>
  </si>
  <si>
    <t>https://cdn.tarkov-market.app/images/items/remington_model_870_12ga_shotgun_not_func_not_func_sm.png</t>
  </si>
  <si>
    <t>https://cdn.tarkov-market.app/images/items/remington_model_870_12ga_shotgun_not_func_not_func_lg.png</t>
  </si>
  <si>
    <t>https://cdn.tarkov-market.app/images/items/mp-153_12ga_semi-automatic_shotgun_not_func_not_func_sm.png</t>
  </si>
  <si>
    <t>https://cdn.tarkov-market.app/images/items/mp-153_12ga_semi-automatic_shotgun_not_func_not_func_lg.png</t>
  </si>
  <si>
    <t>https://cdn.tarkov-market.app/images/items/mp-133_12ga_shotgun_not_func_not_func_sm.png</t>
  </si>
  <si>
    <t>https://cdn.tarkov-market.app/images/items/mp-133_12ga_shotgun_not_func_not_func_lg.png</t>
  </si>
  <si>
    <t>10305</t>
  </si>
  <si>
    <t>https://cdn.tarkov-market.app/images/items/toz_ks-23m_23x75mm_shotgun_not_func_not_func_sm.png</t>
  </si>
  <si>
    <t>https://cdn.tarkov-market.app/images/items/toz_ks-23m_23x75mm_shotgun_not_func_not_func_lg.png</t>
  </si>
  <si>
    <t>https://cdn.tarkov-market.app/images/items/saiga_12ga_ver._10_12_76_shotgun_not_func_not_func_sm.png</t>
  </si>
  <si>
    <t>https://cdn.tarkov-market.app/images/items/saiga_12ga_ver._10_12_76_shotgun_not_func_not_func_lg.png</t>
  </si>
  <si>
    <t>https://cdn.tarkov-market.app/images/items/b%26t_mp9_9x19_submachinegun_not_func_not_func_sm.png</t>
  </si>
  <si>
    <t>https://cdn.tarkov-market.app/images/items/b%26t_mp9_9x19_submachinegun_not_func_not_func_lg.png</t>
  </si>
  <si>
    <t>https://cdn.tarkov-market.app/images/items/submachinegun_pp-19-01_vityaz-sn_9x19_not_func_not_func_sm.png</t>
  </si>
  <si>
    <t>https://escapefromtarkov.fandom.com/wiki/Gunsmith_-_Part_3</t>
  </si>
  <si>
    <t>https://cdn.tarkov-market.app/images/items/submachinegun_pp-19-01_vityaz-sn_9x19_not_func_not_func_lg.png</t>
  </si>
  <si>
    <t>https://cdn.tarkov-market.app/images/items/fn_p90_5.7x28_submachinegun_not_func_not_func_sm.png</t>
  </si>
  <si>
    <t>https://cdn.tarkov-market.app/images/items/fn_p90_5.7x28_submachinegun_not_func_not_func_lg.png</t>
  </si>
  <si>
    <t>https://cdn.tarkov-market.app/images/items/hk_mp7a2_4.6x30_submachinegun_not_func_not_func_sm.png</t>
  </si>
  <si>
    <t>https://cdn.tarkov-market.app/images/items/hk_mp7a2_4.6x30_submachinegun_not_func_not_func_lg.png</t>
  </si>
  <si>
    <t>https://cdn.tarkov-market.app/images/items/hk_mp7a1_4.6x30_submachinegun_not_func_not_func_sm.png</t>
  </si>
  <si>
    <t>https://cdn.tarkov-market.app/images/items/hk_mp7a1_4.6x30_submachinegun_not_func_not_func_lg.png</t>
  </si>
  <si>
    <t>https://cdn.tarkov-market.app/images/items/b%26t_mp9-n_9x19_submachinegun_not_func_not_func_sm.png</t>
  </si>
  <si>
    <t>https://cdn.tarkov-market.app/images/items/b%26t_mp9-n_9x19_submachinegun_not_func_not_func_lg.png</t>
  </si>
  <si>
    <t>https://cdn.tarkov-market.app/images/items/stm-9_gen.2_9x19_carabine_not_func_not_func_sm.png</t>
  </si>
  <si>
    <t>https://cdn.tarkov-market.app/images/items/stm-9_gen.2_9x19_carabine_not_func_not_func_lg.png</t>
  </si>
  <si>
    <t>https://cdn.tarkov-market.app/images/items/pp-91_kedr_9x18pm_smg_not_func_not_func_sm.png</t>
  </si>
  <si>
    <t>https://cdn.tarkov-market.app/images/items/pp-91_kedr_9x18pm_smg_not_func_not_func_lg.png</t>
  </si>
  <si>
    <t>https://cdn.tarkov-market.app/images/items/hk_ump_45_submachinegun_not_func_not_func_sm.png</t>
  </si>
  <si>
    <t>https://cdn.tarkov-market.app/images/items/hk_ump_45_submachinegun_not_func_not_func_lg.png</t>
  </si>
  <si>
    <t>https://cdn.tarkov-market.app/images/items/hk_mp5_9x19_submachinegun_(navy_3_round_burst)_not_func_not_func_sm.png</t>
  </si>
  <si>
    <t>https://cdn.tarkov-market.app/images/items/hk_mp5_9x19_submachinegun_(navy_3_round_burst)_not_func_not_func_lg.png</t>
  </si>
  <si>
    <t>https://cdn.tarkov-market.app/images/items/sig_mpx_9x19_submachine_gun_not_func_not_func_sm.png</t>
  </si>
  <si>
    <t>https://cdn.tarkov-market.app/images/items/sig_mpx_9x19_submachine_gun_not_func_not_func_lg.png</t>
  </si>
  <si>
    <t>https://cdn.tarkov-market.app/images/items/pp-91-01_kedr-b_9x18pm_smg_not_func_not_func_sm.png</t>
  </si>
  <si>
    <t>https://cdn.tarkov-market.app/images/items/pp-91-01_kedr-b_9x18pm_smg_not_func_not_func_lg.png</t>
  </si>
  <si>
    <t>https://cdn.tarkov-market.app/images/items/hk_mp5_kurz_9x19_submachinegun_not_func_not_func_sm.png</t>
  </si>
  <si>
    <t>https://cdn.tarkov-market.app/images/items/hk_mp5_kurz_9x19_submachinegun_not_func_not_func_lg.png</t>
  </si>
  <si>
    <t>https://cdn.tarkov-market.app/images/items/saiga-9_9x19_carbine_not_func_not_func_sm.png</t>
  </si>
  <si>
    <t>https://cdn.tarkov-market.app/images/items/saiga-9_9x19_carbine_not_func_not_func_lg.png</t>
  </si>
  <si>
    <t>5741</t>
  </si>
  <si>
    <t>https://cdn.tarkov-market.app/images/items/submachinegun_ppsh-41_7.62x25_not_func_not_func_sm.png</t>
  </si>
  <si>
    <t>https://cdn.tarkov-market.app/images/items/submachinegun_ppsh-41_7.62x25_not_func_not_func_lg.png</t>
  </si>
  <si>
    <t>https://cdn.tarkov-market.app/images/items/tdi_kriss_vector_gen.2_.45_acp_submachinegun_not_func_not_func_sm.png</t>
  </si>
  <si>
    <t>https://cdn.tarkov-market.app/images/items/tdi_kriss_vector_gen.2_.45_acp_submachinegun_not_func_not_func_lg.png</t>
  </si>
  <si>
    <t>https://cdn.tarkov-market.app/images/items/tdi_kriss_vector_gen.2_9x19_submachinegun_not_func_not_func_sm.png</t>
  </si>
  <si>
    <t>https://cdn.tarkov-market.app/images/items/tdi_kriss_vector_gen.2_9x19_submachinegun_not_func_not_func_lg.png</t>
  </si>
  <si>
    <t>https://cdn.tarkov-market.app/images/items/pp-9_klin_9x18pmm_smg_not_func_not_func_sm.png</t>
  </si>
  <si>
    <t>https://escapefromtarkov.fandom.com/wiki/Barter_trades</t>
  </si>
  <si>
    <t>https://cdn.tarkov-market.app/images/items/pp-9_klin_9x18pmm_smg_not_func_not_func_lg.png</t>
  </si>
  <si>
    <t>61600</t>
  </si>
  <si>
    <t>https://cdn.tarkov-market.app/images/items/fn_gl40_mk.2_grenade_launcher_not_func_not_func_sm.png</t>
  </si>
  <si>
    <t>https://cdn.tarkov-market.app/images/items/fn_gl40_mk.2_grenade_launcher_not_func_not_func_lg.png</t>
  </si>
  <si>
    <t>28504</t>
  </si>
  <si>
    <t>https://cdn.tarkov-market.app/images/items/gp-34_underbarrel_grenade_launcher_sm.png</t>
  </si>
  <si>
    <t>https://cdn.tarkov-market.app/images/items/gp-34_underbarrel_grenade_launcher_lg.png</t>
  </si>
  <si>
    <t>32062</t>
  </si>
  <si>
    <t>https://cdn.tarkov-market.app/images/items/lvndmark's_rat_poison_sm.png?r=1</t>
  </si>
  <si>
    <t>https://cdn.tarkov-market.app/images/items/lvndmark's_rat_poison_lg.png?r=3</t>
  </si>
  <si>
    <t>4620</t>
  </si>
  <si>
    <t>https://cdn.tarkov-market.app/images/items/cmmg_low_profile_gas_block_sm.png</t>
  </si>
  <si>
    <t>https://escapefromtarkov.fandom.com/wiki/CMMG_low_profile_gas_block</t>
  </si>
  <si>
    <t>https://cdn.tarkov-market.app/images/items/cmmg_low_profile_gas_block_lg.png</t>
  </si>
  <si>
    <t>https://cdn.tarkov-market.app/images/items/silencerco_asr_51t_5.56x45_flash_hider_sm.png</t>
  </si>
  <si>
    <t>https://cdn.tarkov-market.app/images/items/silencerco_asr_51t_5.56x45_flash_hider_lg.png</t>
  </si>
  <si>
    <t>4042</t>
  </si>
  <si>
    <t>https://cdn.tarkov-market.app/images/items/ar-10_cmmg_sv_brake_7.62x51_muzzle_brake_sm.png</t>
  </si>
  <si>
    <t>https://cdn.tarkov-market.app/images/items/ar-10_cmmg_sv_brake_7.62x51_muzzle_brake_lg.png</t>
  </si>
  <si>
    <t>7280</t>
  </si>
  <si>
    <t>https://cdn.tarkov-market.app/images/items/ar-10_surefire_procomp_7.62x51_muzzle_brake_sm.png</t>
  </si>
  <si>
    <t>https://cdn.tarkov-market.app/images/items/ar-10_surefire_procomp_7.62x51_muzzle_brake_lg.png</t>
  </si>
  <si>
    <t>34902</t>
  </si>
  <si>
    <t>https://cdn.tarkov-market.app/images/items/silencerco_saker_asr_556_5.56x45_sound_suppressor_sm.png</t>
  </si>
  <si>
    <t>https://escapefromtarkov.fandom.com/wiki/SilencerCo_Saker_ASR_556_5.56x45_sound_suppressor</t>
  </si>
  <si>
    <t>https://cdn.tarkov-market.app/images/items/silencerco_saker_asr_556_5.56x45_sound_suppressor_lg.png</t>
  </si>
  <si>
    <t>4910</t>
  </si>
  <si>
    <t>https://cdn.tarkov-market.app/images/items/vomz_pilad_target_ring_reflex_sight_sm.png</t>
  </si>
  <si>
    <t>https://escapefromtarkov.fandom.com/wiki/VOMZ_Pilad_TargetRing_reflex_sight</t>
  </si>
  <si>
    <t>https://cdn.tarkov-market.app/images/items/vomz_pilad_target_ring_reflex_sight_lg.png</t>
  </si>
  <si>
    <t>https://cdn.tarkov-market.app/images/items/sig_sauer_romeo8t_reflex_sight_sm.png</t>
  </si>
  <si>
    <t>https://cdn.tarkov-market.app/images/items/sig_sauer_romeo8t_reflex_sight_lg.png</t>
  </si>
  <si>
    <t>https://cdn.tarkov-market.app/images/items/valday_krechet_reflex_sight_sm.png</t>
  </si>
  <si>
    <t>https://cdn.tarkov-market.app/images/items/valday_krechet_reflex_sight_lg.png</t>
  </si>
  <si>
    <t>42445</t>
  </si>
  <si>
    <t>https://cdn.tarkov-market.app/images/items/torrey_pines_logic_t12w_thermal_reflex_sight_sm.png</t>
  </si>
  <si>
    <t>https://cdn.tarkov-market.app/images/items/torrey_pines_logic_t12w_thermal_reflex_sight_lg.png</t>
  </si>
  <si>
    <t>27517</t>
  </si>
  <si>
    <t>https://cdn.tarkov-market.app/images/items/mp-155_ultima_thermal_camera_sm.png?r=1</t>
  </si>
  <si>
    <t>https://cdn.tarkov-market.app/images/items/mp-155_ultima_thermal_camera_lg.png</t>
  </si>
  <si>
    <t>995</t>
  </si>
  <si>
    <t>https://cdn.tarkov-market.app/images/items/mp-155_ultima_underbarrel_mount_sm.png</t>
  </si>
  <si>
    <t>https://cdn.tarkov-market.app/images/items/mp-155_ultima_underbarrel_mount_lg.png</t>
  </si>
  <si>
    <t>https://cdn.tarkov-market.app/images/items/mp-155_ultima_pistol_grip_rubber_pad_sm.png?r=3</t>
  </si>
  <si>
    <t>https://cdn.tarkov-market.app/images/items/mp-155_ultima_pistol_grip_rubber_pad_lg.png?r=3</t>
  </si>
  <si>
    <t>https://cdn.tarkov-market.app/images/items/mk47_ambidextrous_charging_handle_sm.png</t>
  </si>
  <si>
    <t>https://cdn.tarkov-market.app/images/items/mk47_ambidextrous_charging_handle_lg.png</t>
  </si>
  <si>
    <t>https://cdn.tarkov-market.app/images/items/%D0%BCp-155_6-round_magazine_extension_sm.png?r=1</t>
  </si>
  <si>
    <t>https://cdn.tarkov-market.app/images/items/%D0%BCp-155_6-round_magazine_extension_lg.png?r=1</t>
  </si>
  <si>
    <t>1625</t>
  </si>
  <si>
    <t>https://cdn.tarkov-market.app/images/items/vpo-102_arbalet_mount_sm.png</t>
  </si>
  <si>
    <t>https://cdn.tarkov-market.app/images/items/vpo-102_arbalet_mount_lg.png</t>
  </si>
  <si>
    <t>https://cdn.tarkov-market.app/images/items/mp-155_ultima_top_rail_sm.png</t>
  </si>
  <si>
    <t>https://cdn.tarkov-market.app/images/items/mp-155_ultima_top_rail_lg.png</t>
  </si>
  <si>
    <t>https://cdn.tarkov-market.app/images/items/custom_guns_rail_guide_sm.png</t>
  </si>
  <si>
    <t>https://escapefromtarkov.fandom.com/wiki/Custom_Guns_handguard_rail</t>
  </si>
  <si>
    <t>https://cdn.tarkov-market.app/images/items/custom_guns_rail_guide_lg.png</t>
  </si>
  <si>
    <t>https://cdn.tarkov-market.app/images/items/mp-155_ultima_short_rail_sm.png</t>
  </si>
  <si>
    <t>https://cdn.tarkov-market.app/images/items/mp-155_ultima_short_rail_lg.png</t>
  </si>
  <si>
    <t>https://cdn.tarkov-market.app/images/items/cmmg_ripstock_buttstock_sm.png</t>
  </si>
  <si>
    <t>https://cdn.tarkov-market.app/images/items/cmmg_ripstock_buttstock_lg.png</t>
  </si>
  <si>
    <t>https://cdn.tarkov-market.app/images/items/cmmg_buffer_tube_sm.png</t>
  </si>
  <si>
    <t>https://cdn.tarkov-market.app/images/items/cmmg_buffer_tube_lg.png</t>
  </si>
  <si>
    <t>727</t>
  </si>
  <si>
    <t>https://cdn.tarkov-market.app/images/items/mp-155_walnut_stock_sm.png</t>
  </si>
  <si>
    <t>https://cdn.tarkov-market.app/images/items/mp-155_walnut_stock_lg.png</t>
  </si>
  <si>
    <t>1840</t>
  </si>
  <si>
    <t>https://cdn.tarkov-market.app/images/items/mp-155_ultima_polymer_stock_sm.png</t>
  </si>
  <si>
    <t>https://cdn.tarkov-market.app/images/items/mp-155_ultima_polymer_stock_lg.png?r=1</t>
  </si>
  <si>
    <t>https://cdn.tarkov-market.app/images/items/akm_ak-74_promag_archangel_opfor_aa47_buttstock_sm.png</t>
  </si>
  <si>
    <t>https://cdn.tarkov-market.app/images/items/akm_ak-74_promag_archangel_opfor_aa47_buttstock_lg.png</t>
  </si>
  <si>
    <t>3489</t>
  </si>
  <si>
    <t>https://cdn.tarkov-market.app/images/items/mp-155_ultima_large_recoil_pad_sm.png</t>
  </si>
  <si>
    <t>https://cdn.tarkov-market.app/images/items/mp-155_ultima_large_recoil_pad_lg.png</t>
  </si>
  <si>
    <t>1809</t>
  </si>
  <si>
    <t>https://cdn.tarkov-market.app/images/items/mp-155_ultima_medium_recoil_pad_sm.png</t>
  </si>
  <si>
    <t>https://cdn.tarkov-market.app/images/items/mp-155_ultima_medium_recoil_pad_lg.png</t>
  </si>
  <si>
    <t>1249</t>
  </si>
  <si>
    <t>https://cdn.tarkov-market.app/images/items/mp-155_ultima_small_recoil_pad_sm.png</t>
  </si>
  <si>
    <t>https://escapefromtarkov.fandom.com/wiki/MP-155_Ultima_thin_recoil_pad</t>
  </si>
  <si>
    <t>https://cdn.tarkov-market.app/images/items/mp-155_ultima_small_recoil_pad_lg.png</t>
  </si>
  <si>
    <t>3923</t>
  </si>
  <si>
    <t>https://cdn.tarkov-market.app/images/items/mp-155_510mm_barrel_sm.png</t>
  </si>
  <si>
    <t>https://cdn.tarkov-market.app/images/items/mp-155_510mm_barrel_lg.png</t>
  </si>
  <si>
    <t>14728</t>
  </si>
  <si>
    <t>https://cdn.tarkov-market.app/images/items/mk47_254mm_barrel_sm.png</t>
  </si>
  <si>
    <t>https://cdn.tarkov-market.app/images/items/mk47_254mm_barrel_lg.png</t>
  </si>
  <si>
    <t>16558</t>
  </si>
  <si>
    <t>https://cdn.tarkov-market.app/images/items/mk47_409mm_barrel_sm.png</t>
  </si>
  <si>
    <t>https://cdn.tarkov-market.app/images/items/mk47_409mm_barrel_lg.png</t>
  </si>
  <si>
    <t>https://cdn.tarkov-market.app/images/items/sok-12_custom_guns_type-340_handguard_sm.png</t>
  </si>
  <si>
    <t>https://cdn.tarkov-market.app/images/items/sok-12_custom_guns_type-340_handguard_lg.png</t>
  </si>
  <si>
    <t>https://cdn.tarkov-market.app/images/items/ar-10_cmmg_mk3_rml15_15_inch_m-lok_handguard_sm.png</t>
  </si>
  <si>
    <t>https://cdn.tarkov-market.app/images/items/ar-10_cmmg_mk3_rml15_15_inch_m-lok_handguard_lg.png</t>
  </si>
  <si>
    <t>https://cdn.tarkov-market.app/images/items/ar-10_cmmg_mk3_rml9_9_inch_m-lok_handguard_sm.png</t>
  </si>
  <si>
    <t>https://cdn.tarkov-market.app/images/items/ar-10_cmmg_mk3_rml9_9_inch_m-lok_handguard_lg.png</t>
  </si>
  <si>
    <t>28000</t>
  </si>
  <si>
    <t>https://cdn.tarkov-market.app/images/items/ar-15_unique-ars_wing_%26_skull_12_inch_handguard_sm.png</t>
  </si>
  <si>
    <t>https://cdn.tarkov-market.app/images/items/ar-15_unique-ars_wing_%26_skull_12_inch_handguard_lg.png</t>
  </si>
  <si>
    <t>1024</t>
  </si>
  <si>
    <t>https://cdn.tarkov-market.app/images/items/mp-155_walnut_forestock_sm.png</t>
  </si>
  <si>
    <t>https://cdn.tarkov-market.app/images/items/mp-155_walnut_forestock_lg.png</t>
  </si>
  <si>
    <t>https://cdn.tarkov-market.app/images/items/mp-155_ultima_polymer_stock_handguard_sm.png</t>
  </si>
  <si>
    <t>https://cdn.tarkov-market.app/images/items/mp-155_ultima_polymer_stock_handguard_lg.png</t>
  </si>
  <si>
    <t>8008</t>
  </si>
  <si>
    <t>https://cdn.tarkov-market.app/images/items/ak_custom_arms_ags-74_pro_%2B_sniper_kit_pistol_grip_sm.png</t>
  </si>
  <si>
    <t>https://cdn.tarkov-market.app/images/items/ak_custom_arms_ags-74_pro_%2B_sniper_kit_pistol_grip_lg.png</t>
  </si>
  <si>
    <t>https://cdn.tarkov-market.app/images/items/mp-155_ultima_pistol_grip_sm.png</t>
  </si>
  <si>
    <t>https://cdn.tarkov-market.app/images/items/mp-155_ultima_pistol_grip_lg.png</t>
  </si>
  <si>
    <t>2666</t>
  </si>
  <si>
    <t>https://cdn.tarkov-market.app/images/items/mk47_resolute_7.62x39_upper_receiver_sm.png</t>
  </si>
  <si>
    <t>https://cdn.tarkov-market.app/images/items/mk47_resolute_7.62x39_upper_receiver_lg.png</t>
  </si>
  <si>
    <t>13640</t>
  </si>
  <si>
    <t>https://cdn.tarkov-market.app/images/items/hazard4_pillbox_backpack_sm.png</t>
  </si>
  <si>
    <t>https://escapefromtarkov.fandom.com/wiki/Hazard_4_Pillbox_backpack</t>
  </si>
  <si>
    <t>https://cdn.tarkov-market.app/images/items/hazard4_pillbox_backpack_lg.png</t>
  </si>
  <si>
    <t>22320</t>
  </si>
  <si>
    <t>https://cdn.tarkov-market.app/images/items/hazard_4_drawbridge_backpack_sm.png</t>
  </si>
  <si>
    <t>https://escapefromtarkov.fandom.com/wiki/Hazard_4_Drawbridge_backpack_(Coyote_Tan)</t>
  </si>
  <si>
    <t>https://cdn.tarkov-market.app/images/items/hazard_4_drawbridge_backpack_lg.png</t>
  </si>
  <si>
    <t>https://cdn.tarkov-market.app/images/items/waist_pouch_sm.png</t>
  </si>
  <si>
    <t>https://cdn.tarkov-market.app/images/items/waist_pouch_lg.png</t>
  </si>
  <si>
    <t>https://cdn.tarkov-market.app/images/items/stich_profi_chest_rig_mk2_(recon%2C_a-tacs_fg)_sm.png</t>
  </si>
  <si>
    <t>https://cdn.tarkov-market.app/images/items/stich_profi_chest_rig_mk2_(recon%2C_a-tacs_fg)_lg.png</t>
  </si>
  <si>
    <t>https://cdn.tarkov-market.app/images/items/stich_profi_chest_rig_mk2_(assault%2C_a-tacs_fg)_sm.png</t>
  </si>
  <si>
    <t>https://cdn.tarkov-market.app/images/items/stich_profi_chest_rig_mk2_(assault%2C_a-tacs_fg)_lg.png</t>
  </si>
  <si>
    <t>133300</t>
  </si>
  <si>
    <t>https://cdn.tarkov-market.app/images/items/crye_precision_avs_mbav_(tagilla_edition)_sm.png</t>
  </si>
  <si>
    <t>https://cdn.tarkov-market.app/images/items/crye_precision_avs_mbav_(tagilla_edition)_lg.png</t>
  </si>
  <si>
    <t>76880</t>
  </si>
  <si>
    <t>https://cdn.tarkov-market.app/images/items/cqc_osprey_mk4a_plate_carrier_(assault%2C_mtp)_sm.png</t>
  </si>
  <si>
    <t>https://cdn.tarkov-market.app/images/items/cqc_osprey_mk4a_plate_carrier_(assault%2C_mtp)_lg.png</t>
  </si>
  <si>
    <t>96100</t>
  </si>
  <si>
    <t>https://cdn.tarkov-market.app/images/items/cqc_osprey_mk4a_plate_carrier_(protection%2C_mtp)_sm.png</t>
  </si>
  <si>
    <t>https://cdn.tarkov-market.app/images/items/cqc_osprey_mk4a_plate_carrier_(protection%2C_mtp)_lg.png</t>
  </si>
  <si>
    <t>25541</t>
  </si>
  <si>
    <t>https://cdn.tarkov-market.app/images/items/wz_wallet_sm.png</t>
  </si>
  <si>
    <t>https://cdn.tarkov-market.app/images/items/wz_wallet_lg.png</t>
  </si>
  <si>
    <t>515</t>
  </si>
  <si>
    <t>https://cdn.tarkov-market.app/images/items/izhmash_rpk-16_rail_sm.png</t>
  </si>
  <si>
    <t>https://cdn.tarkov-market.app/images/items/izhmash_rpk-16_rail_lg.png</t>
  </si>
  <si>
    <t>https://cdn.tarkov-market.app/images/items/vltor_casv_keymod_6_inch_guide_sm.png</t>
  </si>
  <si>
    <t>https://cdn.tarkov-market.app/images/items/vltor_casv_keymod_6_inch_guide_lg.png</t>
  </si>
  <si>
    <t>3319</t>
  </si>
  <si>
    <t>https://cdn.tarkov-market.app/images/items/xs_short_rail_with_ghost_ring_for_m870_sm.png</t>
  </si>
  <si>
    <t>https://escapefromtarkov.fandom.com/wiki/M870_XS_SHOTRAIL_rail_with_Ghost_Ring_rear_sight</t>
  </si>
  <si>
    <t>https://cdn.tarkov-market.app/images/items/xs_short_rail_with_ghost_ring_for_m870_lg.png</t>
  </si>
  <si>
    <t>1802</t>
  </si>
  <si>
    <t>https://cdn.tarkov-market.app/images/items/arms_18_mount_for_m14_sm.png</t>
  </si>
  <si>
    <t>https://cdn.tarkov-market.app/images/items/arms_18_mount_for_m14_lg.png</t>
  </si>
  <si>
    <t>https://cdn.tarkov-market.app/images/items/kiba_arms_international_sprm_mount_for_pump-action_shotguns_sm.png</t>
  </si>
  <si>
    <t>https://cdn.tarkov-market.app/images/items/kiba_arms_international_sprm_mount_for_pump-action_shotguns_lg.png</t>
  </si>
  <si>
    <t>https://cdn.tarkov-market.app/images/items/la_rue_tactical_picatinny_riser_qd_lt-101_mount_sm.png</t>
  </si>
  <si>
    <t>https://escapefromtarkov.fandom.com/wiki/LaRue_LT101_QD_Tactical_Picatinny_Riser_mount</t>
  </si>
  <si>
    <t>https://cdn.tarkov-market.app/images/items/la_rue_tactical_picatinny_riser_qd_lt-101_mount_lg.png</t>
  </si>
  <si>
    <t>3526</t>
  </si>
  <si>
    <t>https://cdn.tarkov-market.app/images/items/34mm_one_piece_magmount_made_by_nightforce_with_a_multimount_rail_sm.png</t>
  </si>
  <si>
    <t>https://escapefromtarkov.fandom.com/wiki/Nightforce_Magmount_34mm_ring_scope_mount_with_Ruggedized_Accessory_Platform</t>
  </si>
  <si>
    <t>https://cdn.tarkov-market.app/images/items/34mm_one_piece_magmount_made_by_nightforce_with_a_multimount_rail_lg.png</t>
  </si>
  <si>
    <t>https://cdn.tarkov-market.app/images/items/aimpoint_micro_spacer_high_sm.png</t>
  </si>
  <si>
    <t>https://cdn.tarkov-market.app/images/items/aimpoint_micro_spacer_high_lg.png</t>
  </si>
  <si>
    <t>https://cdn.tarkov-market.app/images/items/a*b_arms_mod_x_mount_for_m700_sm.png</t>
  </si>
  <si>
    <t>https://cdn.tarkov-market.app/images/items/a*b_arms_mod_x_mount_for_m700_lg.png</t>
  </si>
  <si>
    <t>3367</t>
  </si>
  <si>
    <t>https://cdn.tarkov-market.app/images/items/30mm_rings_made_by_nightforce_sm.png</t>
  </si>
  <si>
    <t>https://escapefromtarkov.fandom.com/wiki/Nightforce_Magmount_30mm_ring_scope_mount</t>
  </si>
  <si>
    <t>https://cdn.tarkov-market.app/images/items/30mm_rings_made_by_nightforce_lg.png</t>
  </si>
  <si>
    <t>1505</t>
  </si>
  <si>
    <t>https://cdn.tarkov-market.app/images/items/sr1mp_single_rail_mount_sm.png</t>
  </si>
  <si>
    <t>https://cdn.tarkov-market.app/images/items/sr1mp_single_rail_mount_lg.png</t>
  </si>
  <si>
    <t>1181</t>
  </si>
  <si>
    <t>https://cdn.tarkov-market.app/images/items/troy_qars_4.2_inch_guide_sm.png</t>
  </si>
  <si>
    <t>https://cdn.tarkov-market.app/images/items/troy_qars_4.2_inch_guide_lg.png</t>
  </si>
  <si>
    <t>1444</t>
  </si>
  <si>
    <t>https://cdn.tarkov-market.app/images/items/alexander_arms_10_inch_guide_sm.png</t>
  </si>
  <si>
    <t>https://cdn.tarkov-market.app/images/items/alexander_arms_10_inch_guide_lg.png</t>
  </si>
  <si>
    <t>910</t>
  </si>
  <si>
    <t>https://cdn.tarkov-market.app/images/items/cross_slot_mount_base_for_deltapoint_scopes_sm.png</t>
  </si>
  <si>
    <t>https://cdn.tarkov-market.app/images/items/cross_slot_mount_base_for_deltapoint_scopes_lg.png</t>
  </si>
  <si>
    <t>1410</t>
  </si>
  <si>
    <t>https://cdn.tarkov-market.app/images/items/armasight_universal_base_sm.png</t>
  </si>
  <si>
    <t>https://cdn.tarkov-market.app/images/items/armasight_universal_base_lg.png</t>
  </si>
  <si>
    <t>https://cdn.tarkov-market.app/images/items/magpul_m-lok_2.5_inch_guide_sm.png</t>
  </si>
  <si>
    <t>https://cdn.tarkov-market.app/images/items/magpul_m-lok_2.5_inch_guide_lg.png</t>
  </si>
  <si>
    <t>1800</t>
  </si>
  <si>
    <t>https://cdn.tarkov-market.app/images/items/aim_sports_tri-rail_rail_for_mosin_rifle_sm.png</t>
  </si>
  <si>
    <t>https://escapefromtarkov.fandom.com/wiki/Mosin_Rifle_AIM_Sports_Tri-Rail_mount</t>
  </si>
  <si>
    <t>https://cdn.tarkov-market.app/images/items/aim_sports_tri-rail_rail_for_mosin_rifle_lg.png</t>
  </si>
  <si>
    <t>923</t>
  </si>
  <si>
    <t>https://cdn.tarkov-market.app/images/items/low_profile_mount_for_trijicon_rmr_sm.png</t>
  </si>
  <si>
    <t>https://cdn.tarkov-market.app/images/items/low_profile_mount_for_trijicon_rmr_lg.png</t>
  </si>
  <si>
    <t>1847</t>
  </si>
  <si>
    <t>https://cdn.tarkov-market.app/images/items/b-18_mount_sm.png</t>
  </si>
  <si>
    <t>https://cdn.tarkov-market.app/images/items/b-18_mount_lg.png</t>
  </si>
  <si>
    <t>892</t>
  </si>
  <si>
    <t>https://cdn.tarkov-market.app/images/items/high_profile_mount_for_trijicon_rmr_sm.png</t>
  </si>
  <si>
    <t>https://cdn.tarkov-market.app/images/items/high_profile_mount_for_trijicon_rmr_lg.png</t>
  </si>
  <si>
    <t>https://cdn.tarkov-market.app/images/items/toz-106_scope_mount_sm.png</t>
  </si>
  <si>
    <t>https://escapefromtarkov.fandom.com/wiki/TOZ-106_rail_scope_mount</t>
  </si>
  <si>
    <t>https://cdn.tarkov-market.app/images/items/toz-106_scope_mount_lg.png</t>
  </si>
  <si>
    <t>1729</t>
  </si>
  <si>
    <t>https://cdn.tarkov-market.app/images/items/ncstar_mpr45_backup_mount_sm.png</t>
  </si>
  <si>
    <t>https://cdn.tarkov-market.app/images/items/ncstar_mpr45_backup_mount_lg.png</t>
  </si>
  <si>
    <t>1337</t>
  </si>
  <si>
    <t>https://cdn.tarkov-market.app/images/items/sig_mpx_gen1_handguard_4_inch_rail_adapter_sm.png</t>
  </si>
  <si>
    <t>https://cdn.tarkov-market.app/images/items/sig_mpx_gen1_handguard_4_inch_rail_adapter_lg.png</t>
  </si>
  <si>
    <t>2288</t>
  </si>
  <si>
    <t>https://cdn.tarkov-market.app/images/items/30mm_scope_mount_sm.png</t>
  </si>
  <si>
    <t>https://escapefromtarkov.fandom.com/wiki/Lobaev_Arms_30mm_scope_mount</t>
  </si>
  <si>
    <t>https://cdn.tarkov-market.app/images/items/30mm_scope_mount_lg.png</t>
  </si>
  <si>
    <t>757</t>
  </si>
  <si>
    <t>https://cdn.tarkov-market.app/images/items/strike_industries_keymod_6_inch_guide_sm.png</t>
  </si>
  <si>
    <t>https://cdn.tarkov-market.app/images/items/strike_industries_keymod_6_inch_guide_lg.png</t>
  </si>
  <si>
    <t>2521</t>
  </si>
  <si>
    <t>https://cdn.tarkov-market.app/images/items/b%26t_3x_rail_mount_for_mp5_sm.png</t>
  </si>
  <si>
    <t>https://escapefromtarkov.fandom.com/wiki/HK_MP5_B%26T_tri-rail_receiver_mount</t>
  </si>
  <si>
    <t>https://cdn.tarkov-market.app/images/items/b%26t_3x_rail_mount_for_mp5_lg.png</t>
  </si>
  <si>
    <t>https://cdn.tarkov-market.app/images/items/vltor_casv_keymod_4_inch_guide_sm.png</t>
  </si>
  <si>
    <t>https://cdn.tarkov-market.app/images/items/vltor_casv_keymod_4_inch_guide_lg.png</t>
  </si>
  <si>
    <t>https://cdn.tarkov-market.app/images/items/dovetail_mount_for_toz-106_sm.png</t>
  </si>
  <si>
    <t>https://cdn.tarkov-market.app/images/items/dovetail_mount_for_toz-106_lg.png</t>
  </si>
  <si>
    <t>1567</t>
  </si>
  <si>
    <t>https://cdn.tarkov-market.app/images/items/25_mm_mount_ring_sm.png</t>
  </si>
  <si>
    <t>https://escapefromtarkov.fandom.com/wiki/Kiba_Arms_25mm_accessory_ring_mount</t>
  </si>
  <si>
    <t>https://cdn.tarkov-market.app/images/items/25_mm_mount_ring_lg.png</t>
  </si>
  <si>
    <t>https://cdn.tarkov-market.app/images/items/stock_adapter_tactica_tula_12003_for_mp-133_153_sm.png</t>
  </si>
  <si>
    <t>https://cdn.tarkov-market.app/images/items/stock_adapter_tactica_tula_12003_for_mp-133_153_lg.png</t>
  </si>
  <si>
    <t>https://cdn.tarkov-market.app/images/items/kac_urx_3_inch_guide_sm.png</t>
  </si>
  <si>
    <t>https://escapefromtarkov.fandom.com/wiki/KAC_%22URX_3%22_3_inch_rail</t>
  </si>
  <si>
    <t>https://cdn.tarkov-market.app/images/items/kac_urx_3_inch_guide_lg.png</t>
  </si>
  <si>
    <t>https://cdn.tarkov-market.app/images/items/vltor_casv_keymod_2_inch_guide_sm.png</t>
  </si>
  <si>
    <t>https://cdn.tarkov-market.app/images/items/vltor_casv_keymod_2_inch_guide_lg.png</t>
  </si>
  <si>
    <t>https://cdn.tarkov-market.app/images/items/magpul_m-lok_4.1_inch_guide_sm.png</t>
  </si>
  <si>
    <t>https://cdn.tarkov-market.app/images/items/magpul_m-lok_4.1_inch_guide_lg.png</t>
  </si>
  <si>
    <t>https://cdn.tarkov-market.app/images/items/rotor_43_ris_mount_for_pp_kedr_sm.png</t>
  </si>
  <si>
    <t>https://escapefromtarkov.fandom.com/wiki/PP-91_%22Kedr%22_Rotor_43_RIS_mount</t>
  </si>
  <si>
    <t>https://cdn.tarkov-market.app/images/items/rotor_43_ris_mount_for_pp_kedr_lg.png</t>
  </si>
  <si>
    <t>1934</t>
  </si>
  <si>
    <t>https://cdn.tarkov-market.app/images/items/b-12_mount_sm.png</t>
  </si>
  <si>
    <t>https://cdn.tarkov-market.app/images/items/b-12_mount_lg.png</t>
  </si>
  <si>
    <t>1449</t>
  </si>
  <si>
    <t>https://cdn.tarkov-market.app/images/items/delta-tek_sprut_mount_for_pump-action_shotguns_sm.png</t>
  </si>
  <si>
    <t>https://cdn.tarkov-market.app/images/items/delta-tek_sprut_mount_for_pump-action_shotguns_lg.png</t>
  </si>
  <si>
    <t>https://cdn.tarkov-market.app/images/items/fn_rmr_mount_for_5-7_mk.2_sm.png</t>
  </si>
  <si>
    <t>https://cdn.tarkov-market.app/images/items/fn_rmr_mount_for_5-7_mk.2_lg.png</t>
  </si>
  <si>
    <t>2348</t>
  </si>
  <si>
    <t>https://cdn.tarkov-market.app/images/items/m1a_socom_16_upper_part_sm.png</t>
  </si>
  <si>
    <t>https://cdn.tarkov-market.app/images/items/m1a_socom_16_upper_part_lg.png</t>
  </si>
  <si>
    <t>https://cdn.tarkov-market.app/images/items/kmz_1p59_dovetail_mount_sm.png</t>
  </si>
  <si>
    <t>https://escapefromtarkov.fandom.com/wiki/KMZ_1P59_dovetail_mount</t>
  </si>
  <si>
    <t>https://cdn.tarkov-market.app/images/items/kmz_1p59_dovetail_mount_lg.png</t>
  </si>
  <si>
    <t>https://cdn.tarkov-market.app/images/items/fn_effen_90_rail_sm.png</t>
  </si>
  <si>
    <t>https://cdn.tarkov-market.app/images/items/fn_effen_90_rail_lg.png</t>
  </si>
  <si>
    <t>857</t>
  </si>
  <si>
    <t>https://cdn.tarkov-market.app/images/items/vltor_casv_5_inch_guide_sm.png</t>
  </si>
  <si>
    <t>https://cdn.tarkov-market.app/images/items/vltor_casv_5_inch_guide_lg.png</t>
  </si>
  <si>
    <t>1904</t>
  </si>
  <si>
    <t>https://cdn.tarkov-market.app/images/items/30mm_ring-mount_remington_integral_for_model_700_rifles_sm.png</t>
  </si>
  <si>
    <t>https://escapefromtarkov.fandom.com/wiki/Remington_M700_30mm_integral_ring_scope_mount</t>
  </si>
  <si>
    <t>https://cdn.tarkov-market.app/images/items/30mm_ring-mount_remington_integral_for_model_700_rifles_lg.png</t>
  </si>
  <si>
    <t>966</t>
  </si>
  <si>
    <t>https://cdn.tarkov-market.app/images/items/alexander_arms_3_inch_guide_sm.png</t>
  </si>
  <si>
    <t>https://cdn.tarkov-market.app/images/items/alexander_arms_3_inch_guide_lg.png</t>
  </si>
  <si>
    <t>825</t>
  </si>
  <si>
    <t>https://cdn.tarkov-market.app/images/items/medium_length_rail_for_hexagon_sm.png?r=1</t>
  </si>
  <si>
    <t>https://cdn.tarkov-market.app/images/items/medium_length_rail_for_hexagon_lg.png?r=1</t>
  </si>
  <si>
    <t>https://cdn.tarkov-market.app/images/items/remington_rahg_4_inch_guide_sm.png</t>
  </si>
  <si>
    <t>https://cdn.tarkov-market.app/images/items/remington_rahg_4_inch_guide_lg.png</t>
  </si>
  <si>
    <t>886</t>
  </si>
  <si>
    <t>https://cdn.tarkov-market.app/images/items/burris_fastfire_weaver_base_sm.png</t>
  </si>
  <si>
    <t>https://cdn.tarkov-market.app/images/items/burris_fastfire_weaver_base_lg.png</t>
  </si>
  <si>
    <t>https://cdn.tarkov-market.app/images/items/vltor_casv_2_inch_guide_sm.png</t>
  </si>
  <si>
    <t>https://cdn.tarkov-market.app/images/items/vltor_casv_2_inch_guide_lg.png</t>
  </si>
  <si>
    <t>1040</t>
  </si>
  <si>
    <t>https://cdn.tarkov-market.app/images/items/sig_mpx_gen1_handguard_2_inch_rail_adapter_sm.png</t>
  </si>
  <si>
    <t>https://cdn.tarkov-market.app/images/items/sig_mpx_gen1_handguard_2_inch_rail_adapter_lg.png</t>
  </si>
  <si>
    <t>731</t>
  </si>
  <si>
    <t>https://cdn.tarkov-market.app/images/items/vltor_casv_4_inch_guide_sm.png</t>
  </si>
  <si>
    <t>https://cdn.tarkov-market.app/images/items/vltor_casv_4_inch_guide_lg.png</t>
  </si>
  <si>
    <t>705</t>
  </si>
  <si>
    <t>https://cdn.tarkov-market.app/images/items/kochetov_mount_for_mosin_rifle_sm.png</t>
  </si>
  <si>
    <t>https://escapefromtarkov.fandom.com/wiki/Mosin_Rifle_Kochetov_mount</t>
  </si>
  <si>
    <t>https://cdn.tarkov-market.app/images/items/kochetov_mount_for_mosin_rifle_lg.png</t>
  </si>
  <si>
    <t>https://cdn.tarkov-market.app/images/items/fn_side_rail_for_regular_p90_upper_receiver_sm.png</t>
  </si>
  <si>
    <t>https://cdn.tarkov-market.app/images/items/fn_side_rail_for_regular_p90_upper_receiver_lg.png</t>
  </si>
  <si>
    <t>https://cdn.tarkov-market.app/images/items/25mm_rings_made_by_utg_sm.png</t>
  </si>
  <si>
    <t>https://escapefromtarkov.fandom.com/wiki/Leapers_UTG_25mm_ring_scope_mount</t>
  </si>
  <si>
    <t>https://cdn.tarkov-market.app/images/items/25mm_rings_made_by_utg_lg.png</t>
  </si>
  <si>
    <t>https://cdn.tarkov-market.app/images/items/remington_rahg_2_inch_guide_sm.png</t>
  </si>
  <si>
    <t>https://cdn.tarkov-market.app/images/items/remington_rahg_2_inch_guide_lg.png</t>
  </si>
  <si>
    <t>https://cdn.tarkov-market.app/images/items/magpul_inline_mount_for_pro_700_chassis_sm.png</t>
  </si>
  <si>
    <t>https://cdn.tarkov-market.app/images/items/magpul_inline_mount_for_pro_700_chassis_lg.png</t>
  </si>
  <si>
    <t>https://cdn.tarkov-market.app/images/items/weaver_extended_multi-slot_base_for_remington_model_700_sm.png</t>
  </si>
  <si>
    <t>https://cdn.tarkov-market.app/images/items/weaver_extended_multi-slot_base_for_remington_model_700_lg.png</t>
  </si>
  <si>
    <t>https://cdn.tarkov-market.app/images/items/strike_industries_keymod_4_inch_guide_sm.png</t>
  </si>
  <si>
    <t>https://cdn.tarkov-market.app/images/items/strike_industries_keymod_4_inch_guide_lg.png</t>
  </si>
  <si>
    <t>https://cdn.tarkov-market.app/images/items/fn_top_rail_for_regular_p90_upper_receiver_sm.png</t>
  </si>
  <si>
    <t>https://cdn.tarkov-market.app/images/items/fn_top_rail_for_regular_p90_upper_receiver_lg.png</t>
  </si>
  <si>
    <t>https://cdn.tarkov-market.app/images/items/b%26t_mp9_bottom_rail_sm.png</t>
  </si>
  <si>
    <t>https://cdn.tarkov-market.app/images/items/b%26t_mp9_bottom_rail_lg.png</t>
  </si>
  <si>
    <t>https://cdn.tarkov-market.app/images/items/compact_mount_for_sights_sm.png</t>
  </si>
  <si>
    <t>https://cdn.tarkov-market.app/images/items/compact_mount_for_sights_lg.png</t>
  </si>
  <si>
    <t>https://cdn.tarkov-market.app/images/items/scope_mount_for_vpo-215_sm.png</t>
  </si>
  <si>
    <t>https://escapefromtarkov.fandom.com/wiki/VPO-215_%22Gornostay%22_scope_rail_mount</t>
  </si>
  <si>
    <t>https://cdn.tarkov-market.app/images/items/scope_mount_for_vpo-215_lg.png</t>
  </si>
  <si>
    <t>619</t>
  </si>
  <si>
    <t>https://cdn.tarkov-market.app/images/items/pu_3.5x_ring_mount_sm.png</t>
  </si>
  <si>
    <t>https://escapefromtarkov.fandom.com/wiki/PU_3.5x_ring_scope_mount</t>
  </si>
  <si>
    <t>https://cdn.tarkov-market.app/images/items/pu_3.5x_ring_mount_lg.png</t>
  </si>
  <si>
    <t>916</t>
  </si>
  <si>
    <t>https://cdn.tarkov-market.app/images/items/strike_industries_bridge_guide_sm.png</t>
  </si>
  <si>
    <t>https://cdn.tarkov-market.app/images/items/strike_industries_bridge_guide_lg.png</t>
  </si>
  <si>
    <t>1053</t>
  </si>
  <si>
    <t>https://cdn.tarkov-market.app/images/items/kmz_1p69_weaver_mount_sm.png</t>
  </si>
  <si>
    <t>https://cdn.tarkov-market.app/images/items/kmz_1p69_weaver_mount_lg.png</t>
  </si>
  <si>
    <t>1537</t>
  </si>
  <si>
    <t>https://cdn.tarkov-market.app/images/items/b-8_mount_sm.png</t>
  </si>
  <si>
    <t>https://escapefromtarkov.fandom.com/wiki/MP-443_%22Grach%22_Zenit_B-8_mount</t>
  </si>
  <si>
    <t>https://cdn.tarkov-market.app/images/items/b-8_mount_lg.png</t>
  </si>
  <si>
    <t>https://cdn.tarkov-market.app/images/items/b%26t_mp9_side_rail_sm.png</t>
  </si>
  <si>
    <t>https://cdn.tarkov-market.app/images/items/b%26t_mp9_side_rail_lg.png</t>
  </si>
  <si>
    <t>https://cdn.tarkov-market.app/images/items/mtu-028sg_rail_for_m870_sm.png</t>
  </si>
  <si>
    <t>https://cdn.tarkov-market.app/images/items/mtu-028sg_rail_for_m870_lg.png</t>
  </si>
  <si>
    <t>https://cdn.tarkov-market.app/images/items/sawn_off_mosin_rifle_sniper_stock_sm.png</t>
  </si>
  <si>
    <t>https://escapefromtarkov.fandom.com/wiki/Mosin_Rifle_sawn-off_sniper_stock</t>
  </si>
  <si>
    <t>https://cdn.tarkov-market.app/images/items/sawn_off_mosin_rifle_sniper_stock_lg.png</t>
  </si>
  <si>
    <t>7392</t>
  </si>
  <si>
    <t>https://cdn.tarkov-market.app/images/items/orsis_aluminium_body_for_t-5000_sm.png</t>
  </si>
  <si>
    <t>https://escapefromtarkov.fandom.com/wiki/ORSIS_T-5000M_aluminium_body</t>
  </si>
  <si>
    <t>https://cdn.tarkov-market.app/images/items/orsis_aluminium_body_for_t-5000_lg.png</t>
  </si>
  <si>
    <t>https://cdn.tarkov-market.app/images/items/regular_stock_for_b%26t_mp9_sm.png</t>
  </si>
  <si>
    <t>https://cdn.tarkov-market.app/images/items/regular_stock_for_b%26t_mp9_lg.png</t>
  </si>
  <si>
    <t>20485</t>
  </si>
  <si>
    <t>https://cdn.tarkov-market.app/images/items/troy_s.a.s.s._chassis_stock_for_m14_sm.png</t>
  </si>
  <si>
    <t>https://escapefromtarkov.fandom.com/wiki/M14_TROY_S.A.S.S._Chassis_stock</t>
  </si>
  <si>
    <t>https://cdn.tarkov-market.app/images/items/troy_s.a.s.s._chassis_stock_for_m14_lg.png</t>
  </si>
  <si>
    <t>13110</t>
  </si>
  <si>
    <t>https://cdn.tarkov-market.app/images/items/dsa_spr_stock_for_sa-58_sm.png</t>
  </si>
  <si>
    <t>https://cdn.tarkov-market.app/images/items/dsa_spr_stock_for_sa-58_lg.png</t>
  </si>
  <si>
    <t>1182</t>
  </si>
  <si>
    <t>https://cdn.tarkov-market.app/images/items/regular_stock_for_hk_mp7a1_sm.png</t>
  </si>
  <si>
    <t>https://escapefromtarkov.fandom.com/wiki/HK_MP7A1_stock</t>
  </si>
  <si>
    <t>https://cdn.tarkov-market.app/images/items/regular_stock_for_hk_mp7a1_lg.png</t>
  </si>
  <si>
    <t>10385</t>
  </si>
  <si>
    <t>https://cdn.tarkov-market.app/images/items/zhukov-s_for_ak_sm.png</t>
  </si>
  <si>
    <t>https://cdn.tarkov-market.app/images/items/zhukov-s_for_ak_lg.png</t>
  </si>
  <si>
    <t>2604</t>
  </si>
  <si>
    <t>https://cdn.tarkov-market.app/images/items/lobaev_arms_stock_sm.png</t>
  </si>
  <si>
    <t>https://escapefromtarkov.fandom.com/wiki/Lobaev_Arms_stock</t>
  </si>
  <si>
    <t>https://cdn.tarkov-market.app/images/items/lobaev_arms_stock_lg.png</t>
  </si>
  <si>
    <t>7685</t>
  </si>
  <si>
    <t>https://cdn.tarkov-market.app/images/items/hk_a3_old_stock_model_sm.png</t>
  </si>
  <si>
    <t>https://escapefromtarkov.fandom.com/wiki/HK_MP5_A3_old_model_stock</t>
  </si>
  <si>
    <t>https://cdn.tarkov-market.app/images/items/hk_a3_old_stock_model_lg.png</t>
  </si>
  <si>
    <t>https://cdn.tarkov-market.app/images/items/regular_stock_for_hk_mp7a2_sm.png</t>
  </si>
  <si>
    <t>https://escapefromtarkov.fandom.com/wiki/HK_MP7A2_stock</t>
  </si>
  <si>
    <t>https://cdn.tarkov-market.app/images/items/regular_stock_for_hk_mp7a2_lg.png</t>
  </si>
  <si>
    <t>13923</t>
  </si>
  <si>
    <t>https://cdn.tarkov-market.app/images/items/m1a_archangel_stock_sm.png</t>
  </si>
  <si>
    <t>https://cdn.tarkov-market.app/images/items/m1a_archangel_stock_lg.png</t>
  </si>
  <si>
    <t>8384</t>
  </si>
  <si>
    <t>https://cdn.tarkov-market.app/images/items/m700_mod_x_gen.3_stock_sm.png</t>
  </si>
  <si>
    <t>https://cdn.tarkov-market.app/images/items/m700_mod_x_gen.3_stock_lg.png</t>
  </si>
  <si>
    <t>2178</t>
  </si>
  <si>
    <t>https://cdn.tarkov-market.app/images/items/recoil_pad_from_aim_sports_for_mosin_rifle_sm.png</t>
  </si>
  <si>
    <t>https://escapefromtarkov.fandom.com/wiki/Mosin_Rifle_AIM_Sports_Recoil_Pad</t>
  </si>
  <si>
    <t>https://cdn.tarkov-market.app/images/items/recoil_pad_from_aim_sports_for_mosin_rifle_lg.png</t>
  </si>
  <si>
    <t>6227</t>
  </si>
  <si>
    <t>https://cdn.tarkov-market.app/images/items/ubr_gen2_black_stock_sm.png?r=1</t>
  </si>
  <si>
    <t>https://cdn.tarkov-market.app/images/items/ubr_gen2_black_stock_lg.png?r=1</t>
  </si>
  <si>
    <t>9003</t>
  </si>
  <si>
    <t>https://cdn.tarkov-market.app/images/items/fab_defense_uas_for_ak_sm.png</t>
  </si>
  <si>
    <t>https://cdn.tarkov-market.app/images/items/fab_defense_uas_for_ak_lg.png</t>
  </si>
  <si>
    <t>11760</t>
  </si>
  <si>
    <t>https://cdn.tarkov-market.app/images/items/promag_archangel_polymer_stock_for_m700_sm.png</t>
  </si>
  <si>
    <t>https://cdn.tarkov-market.app/images/items/promag_archangel_polymer_stock_for_m700_lg.png</t>
  </si>
  <si>
    <t>3805</t>
  </si>
  <si>
    <t>https://cdn.tarkov-market.app/images/items/apb_detachable_wire_stock_sm.png</t>
  </si>
  <si>
    <t>https://cdn.tarkov-market.app/images/items/apb_detachable_wire_stock_lg.png</t>
  </si>
  <si>
    <t>9070</t>
  </si>
  <si>
    <t>https://cdn.tarkov-market.app/images/items/magpul_prs_2polymer_stock_for_fal_sm.png</t>
  </si>
  <si>
    <t>https://cdn.tarkov-market.app/images/items/magpul_prs_2polymer_stock_for_fal_lg.png</t>
  </si>
  <si>
    <t>https://cdn.tarkov-market.app/images/items/orsis_t-5000m_stock_sm.png</t>
  </si>
  <si>
    <t>https://escapefromtarkov.fandom.com/wiki/ORSIS_T-5000M_stock</t>
  </si>
  <si>
    <t>https://cdn.tarkov-market.app/images/items/orsis_t-5000m_stock_lg.png</t>
  </si>
  <si>
    <t>https://cdn.tarkov-market.app/images/items/at_aics_polymer_stock_for_m700_sm.png</t>
  </si>
  <si>
    <t>https://cdn.tarkov-market.app/images/items/at_aics_polymer_stock_for_m700_lg.png</t>
  </si>
  <si>
    <t>9128</t>
  </si>
  <si>
    <t>https://cdn.tarkov-market.app/images/items/fab_defence_uas_stock_for_sks_sm.png</t>
  </si>
  <si>
    <t>https://cdn.tarkov-market.app/images/items/fab_defence_uas_stock_for_sks_lg.png</t>
  </si>
  <si>
    <t>10064</t>
  </si>
  <si>
    <t>https://cdn.tarkov-market.app/images/items/magpul_pro_700_chassis_sm.png</t>
  </si>
  <si>
    <t>https://cdn.tarkov-market.app/images/items/magpul_pro_700_chassis_lg.png</t>
  </si>
  <si>
    <t>3646</t>
  </si>
  <si>
    <t>https://cdn.tarkov-market.app/images/items/plastic_pistol_grip_for_mp-133_153_sm.png</t>
  </si>
  <si>
    <t>https://cdn.tarkov-market.app/images/items/plastic_pistol_grip_for_mp-133_153_lg.png</t>
  </si>
  <si>
    <t>7044</t>
  </si>
  <si>
    <t>https://cdn.tarkov-market.app/images/items/hk_a2_stock_sm.png</t>
  </si>
  <si>
    <t>https://escapefromtarkov.fandom.com/wiki/HK_MP5_A2_stock</t>
  </si>
  <si>
    <t>https://cdn.tarkov-market.app/images/items/hk_a2_stock_lg.png</t>
  </si>
  <si>
    <t>https://cdn.tarkov-market.app/images/items/hk_e1_stock_for_ar-15_and_compatable_sm.png</t>
  </si>
  <si>
    <t>https://escapefromtarkov.fandom.com/wiki/AR-15_HK_E1_buttstock</t>
  </si>
  <si>
    <t>https://cdn.tarkov-market.app/images/items/hk_e1_stock_for_ar-15_and_compatable_lg.png</t>
  </si>
  <si>
    <t>11509</t>
  </si>
  <si>
    <t>https://cdn.tarkov-market.app/images/items/promag_archangel_opfor_prs_mosin_rifle_stock_sm.png</t>
  </si>
  <si>
    <t>https://escapefromtarkov.fandom.com/wiki/Mosin_Rifle_ProMag_Archangel_OPFOR_PRS_stock</t>
  </si>
  <si>
    <t>https://cdn.tarkov-market.app/images/items/promag_archangel_opfor_prs_mosin_rifle_stock_lg.png</t>
  </si>
  <si>
    <t>https://cdn.tarkov-market.app/images/items/hogue_overmolded_ghillie_stock_for_remington_model_700_sm.png</t>
  </si>
  <si>
    <t>https://cdn.tarkov-market.app/images/items/hogue_overmolded_ghillie_stock_for_remington_model_700_lg.png</t>
  </si>
  <si>
    <t>9313</t>
  </si>
  <si>
    <t>https://cdn.tarkov-market.app/images/items/zenit_pt-3_klassika_stock_sm.png</t>
  </si>
  <si>
    <t>https://cdn.tarkov-market.app/images/items/zenit_pt-3_klassika_stock_lg.png</t>
  </si>
  <si>
    <t>911</t>
  </si>
  <si>
    <t>https://cdn.tarkov-market.app/images/items/polymer_stock_for_svds_sm.png</t>
  </si>
  <si>
    <t>https://cdn.tarkov-market.app/images/items/polymer_stock_for_svds_lg.png</t>
  </si>
  <si>
    <t>https://cdn.tarkov-market.app/images/items/magpul_prs_gen3_stock_sm.png</t>
  </si>
  <si>
    <t>https://cdn.tarkov-market.app/images/items/magpul_prs_gen3_stock_lg.png</t>
  </si>
  <si>
    <t>6584</t>
  </si>
  <si>
    <t>https://cdn.tarkov-market.app/images/items/zenit_pt-1_klassika_stock_sm.png</t>
  </si>
  <si>
    <t>https://cdn.tarkov-market.app/images/items/zenit_pt-1_klassika_stock_lg.png</t>
  </si>
  <si>
    <t>1824</t>
  </si>
  <si>
    <t>https://cdn.tarkov-market.app/images/items/sig_retractable_stock_pipe_adapter_sm.png</t>
  </si>
  <si>
    <t>https://escapefromtarkov.fandom.com/wiki/MPX/MCX_retractable_stock_pipe_adapter</t>
  </si>
  <si>
    <t>https://cdn.tarkov-market.app/images/items/sig_retractable_stock_pipe_adapter_lg.png</t>
  </si>
  <si>
    <t>https://cdn.tarkov-market.app/images/items/fab_defence_glr-17_stock_for_glock_and_compatable_sm.png</t>
  </si>
  <si>
    <t>https://cdn.tarkov-market.app/images/items/fab_defence_glr-17_stock_for_glock_and_compatable_lg.png</t>
  </si>
  <si>
    <t>https://cdn.tarkov-market.app/images/items/me_adapter_for_ak_sm.png</t>
  </si>
  <si>
    <t>https://cdn.tarkov-market.app/images/items/me_adapter_for_ak_lg.png</t>
  </si>
  <si>
    <t>7311</t>
  </si>
  <si>
    <t>https://cdn.tarkov-market.app/images/items/m1a_socom_16_stock_sm.png</t>
  </si>
  <si>
    <t>https://cdn.tarkov-market.app/images/items/m1a_socom_16_stock_lg.png</t>
  </si>
  <si>
    <t>2324</t>
  </si>
  <si>
    <t>https://cdn.tarkov-market.app/images/items/damage_industries_butt-pad_for_p90_sm.png</t>
  </si>
  <si>
    <t>https://cdn.tarkov-market.app/images/items/damage_industries_butt-pad_for_p90_lg.png</t>
  </si>
  <si>
    <t>5808</t>
  </si>
  <si>
    <t>https://cdn.tarkov-market.app/images/items/fab_defence_gl_shock_stock_sm.png</t>
  </si>
  <si>
    <t>https://cdn.tarkov-market.app/images/items/fab_defence_gl_shock_stock_lg.png</t>
  </si>
  <si>
    <t>4534</t>
  </si>
  <si>
    <t>https://cdn.tarkov-market.app/images/items/mft_bus_stock_sm.png</t>
  </si>
  <si>
    <t>https://cdn.tarkov-market.app/images/items/mft_bus_stock_lg.png</t>
  </si>
  <si>
    <t>2676</t>
  </si>
  <si>
    <t>https://cdn.tarkov-market.app/images/items/double_star_recoil_pad_0.5_for_ace_stock_series_sm.png</t>
  </si>
  <si>
    <t>https://cdn.tarkov-market.app/images/items/double_star_recoil_pad_0.5_for_ace_stock_series_lg.png</t>
  </si>
  <si>
    <t>4997</t>
  </si>
  <si>
    <t>https://cdn.tarkov-market.app/images/items/sga_stock_for_m870_sm.png</t>
  </si>
  <si>
    <t>https://cdn.tarkov-market.app/images/items/sga_stock_for_m870_lg.png</t>
  </si>
  <si>
    <t>https://cdn.tarkov-market.app/images/items/magpul_ctr_carbine_stock_sm.png</t>
  </si>
  <si>
    <t>https://cdn.tarkov-market.app/images/items/magpul_ctr_carbine_stock_lg.png</t>
  </si>
  <si>
    <t>https://cdn.tarkov-market.app/images/items/m14_m14alcs(mod._0)_stock_sm.png</t>
  </si>
  <si>
    <t>https://escapefromtarkov.fandom.com/wiki/M14_SAGE_International_M14ALCS_(MOD-0)_chassis</t>
  </si>
  <si>
    <t>https://cdn.tarkov-market.app/images/items/m14_m14alcs(mod._0)_stock_lg.png</t>
  </si>
  <si>
    <t>7848</t>
  </si>
  <si>
    <t>https://cdn.tarkov-market.app/images/items/dsa_folding_stock_for_sa-58_sm.png</t>
  </si>
  <si>
    <t>https://cdn.tarkov-market.app/images/items/dsa_folding_stock_for_sa-58_lg.png</t>
  </si>
  <si>
    <t>https://cdn.tarkov-market.app/images/items/si_viper_mod.1_stock_sm.png</t>
  </si>
  <si>
    <t>https://cdn.tarkov-market.app/images/items/si_viper_mod.1_stock_lg.png</t>
  </si>
  <si>
    <t>https://cdn.tarkov-market.app/images/items/magpul_rubber_butt-pad_for_carbine_stock_series_sm.png</t>
  </si>
  <si>
    <t>https://escapefromtarkov.fandom.com/wiki/Magpul_MOE_Carbine_rubber_buttpad</t>
  </si>
  <si>
    <t>https://cdn.tarkov-market.app/images/items/magpul_rubber_butt-pad_for_carbine_stock_series_lg.png</t>
  </si>
  <si>
    <t>873</t>
  </si>
  <si>
    <t>https://cdn.tarkov-market.app/images/items/izhmash_metal_stock_for_aks-74_(6p21_sb.5)_sm.png</t>
  </si>
  <si>
    <t>https://cdn.tarkov-market.app/images/items/izhmash_metal_stock_for_aks-74_(6p21_sb.5)_lg.png</t>
  </si>
  <si>
    <t>863</t>
  </si>
  <si>
    <t>https://cdn.tarkov-market.app/images/items/plastic_stock_for_mp-133_153_sm.png</t>
  </si>
  <si>
    <t>https://cdn.tarkov-market.app/images/items/plastic_stock_for_mp-133_153_lg.png</t>
  </si>
  <si>
    <t>8942</t>
  </si>
  <si>
    <t>https://cdn.tarkov-market.app/images/items/m14_m14alcs(mod._0)_stock_(buttstock)_sm.png</t>
  </si>
  <si>
    <t>https://cdn.tarkov-market.app/images/items/m14_m14alcs(mod._0)_stock_(buttstock)_lg.png</t>
  </si>
  <si>
    <t>5678</t>
  </si>
  <si>
    <t>https://cdn.tarkov-market.app/images/items/f93_pro_stock_sm.png</t>
  </si>
  <si>
    <t>https://escapefromtarkov.fandom.com/wiki/ERGO_F93_PRO_stock</t>
  </si>
  <si>
    <t>https://cdn.tarkov-market.app/images/items/f93_pro_stock_lg.png</t>
  </si>
  <si>
    <t>9044</t>
  </si>
  <si>
    <t>https://cdn.tarkov-market.app/images/items/dsa_brs_stock_for_sa-58_sm.png</t>
  </si>
  <si>
    <t>https://cdn.tarkov-market.app/images/items/dsa_brs_stock_for_sa-58_lg.png</t>
  </si>
  <si>
    <t>1808</t>
  </si>
  <si>
    <t>https://cdn.tarkov-market.app/images/items/aks-74_aks-74u_pt_lock_sm.png</t>
  </si>
  <si>
    <t>https://cdn.tarkov-market.app/images/items/aks-74_aks-74u_pt_lock_lg.png</t>
  </si>
  <si>
    <t>5964</t>
  </si>
  <si>
    <t>https://cdn.tarkov-market.app/images/items/double_star_ace_socom_gen.4_stock_for_ar-15_sm.png</t>
  </si>
  <si>
    <t>https://cdn.tarkov-market.app/images/items/double_star_ace_socom_gen.4_stock_for_ar-15_lg.png</t>
  </si>
  <si>
    <t>871</t>
  </si>
  <si>
    <t>https://cdn.tarkov-market.app/images/items/izhmash_shoulder_piece_for_akmsn_(6p4_sb.1-19)_sm.png</t>
  </si>
  <si>
    <t>https://cdn.tarkov-market.app/images/items/izhmash_shoulder_piece_for_akmsn_(6p4_sb.1-19)_lg.png</t>
  </si>
  <si>
    <t>6024</t>
  </si>
  <si>
    <t>https://cdn.tarkov-market.app/images/items/ati_monte_carlo_mosin_rifle_stock_sm.png</t>
  </si>
  <si>
    <t>https://escapefromtarkov.fandom.com/wiki/Mosin_Rifle_ATI_Monte_Carlo_stock</t>
  </si>
  <si>
    <t>https://cdn.tarkov-market.app/images/items/ati_monte_carlo_mosin_rifle_stock_lg.png</t>
  </si>
  <si>
    <t>1786</t>
  </si>
  <si>
    <t>https://cdn.tarkov-market.app/images/items/akm_ak-74_pt_lock_sm.png</t>
  </si>
  <si>
    <t>https://cdn.tarkov-market.app/images/items/akm_ak-74_pt_lock_lg.png</t>
  </si>
  <si>
    <t>1457</t>
  </si>
  <si>
    <t>https://cdn.tarkov-market.app/images/items/buffer_tube_side_folder_adapter_for_m700_sm.png</t>
  </si>
  <si>
    <t>https://escapefromtarkov.fandom.com/wiki/Remington_M700_AB_Arms_MOD*X_buffer_tube_side_folder_adapter</t>
  </si>
  <si>
    <t>https://cdn.tarkov-market.app/images/items/buffer_tube_side_folder_adapter_for_m700_lg.png</t>
  </si>
  <si>
    <t>9573</t>
  </si>
  <si>
    <t>https://cdn.tarkov-market.app/images/items/magpul_prs_gen2_fde_stock_sm.png</t>
  </si>
  <si>
    <t>https://escapefromtarkov.fandom.com/wiki/Magpul_PRS_GEN2_stock_(FDE)</t>
  </si>
  <si>
    <t>https://cdn.tarkov-market.app/images/items/magpul_prs_gen2_fde_stock_lg.png</t>
  </si>
  <si>
    <t>https://cdn.tarkov-market.app/images/items/caa_akts_ak-74_buffer_tube_for_ak_and_compatible_sm.png</t>
  </si>
  <si>
    <t>https://cdn.tarkov-market.app/images/items/caa_akts_ak-74_buffer_tube_for_ak_and_compatible_lg.png</t>
  </si>
  <si>
    <t>4978</t>
  </si>
  <si>
    <t>https://cdn.tarkov-market.app/images/items/emod_stock_sm.png</t>
  </si>
  <si>
    <t>https://cdn.tarkov-market.app/images/items/emod_stock_lg.png</t>
  </si>
  <si>
    <t>4846</t>
  </si>
  <si>
    <t>https://cdn.tarkov-market.app/images/items/tapco_intrafuse_stock_for_sks_sm.png</t>
  </si>
  <si>
    <t>https://cdn.tarkov-market.app/images/items/tapco_intrafuse_stock_for_sks_lg.png</t>
  </si>
  <si>
    <t>https://cdn.tarkov-market.app/images/items/recoil_pad_from_gp-25_for_ak_accessory_kit_sm.png</t>
  </si>
  <si>
    <t>https://cdn.tarkov-market.app/images/items/recoil_pad_from_gp-25_for_ak_accessory_kit_lg.png</t>
  </si>
  <si>
    <t>4872</t>
  </si>
  <si>
    <t>https://cdn.tarkov-market.app/images/items/si_advanced_receiver_extension_buffer_tube_(black)_sm.png?r=1</t>
  </si>
  <si>
    <t>https://cdn.tarkov-market.app/images/items/si_advanced_receiver_extension_buffer_tube_(black)_lg.png?r=1</t>
  </si>
  <si>
    <t>2032</t>
  </si>
  <si>
    <t>https://cdn.tarkov-market.app/images/items/colt_a2_buffer_tube_sm.png</t>
  </si>
  <si>
    <t>https://cdn.tarkov-market.app/images/items/colt_a2_buffer_tube_lg.png</t>
  </si>
  <si>
    <t>https://cdn.tarkov-market.app/images/items/caa_akts_ak-74_buffer_tube_for_ak_and_compatable_(foldable)_sm.png</t>
  </si>
  <si>
    <t>https://cdn.tarkov-market.app/images/items/caa_akts_ak-74_buffer_tube_for_ak_and_compatable_(foldable)_lg.png</t>
  </si>
  <si>
    <t>2631</t>
  </si>
  <si>
    <t>https://cdn.tarkov-market.app/images/items/pro_700_folding_stock_sm.png</t>
  </si>
  <si>
    <t>https://cdn.tarkov-market.app/images/items/pro_700_folding_stock_lg.png</t>
  </si>
  <si>
    <t>https://cdn.tarkov-market.app/images/items/fn_p90_stock_sm.png</t>
  </si>
  <si>
    <t>https://cdn.tarkov-market.app/images/items/fn_p90_stock_lg.png</t>
  </si>
  <si>
    <t>1467</t>
  </si>
  <si>
    <t>https://cdn.tarkov-market.app/images/items/hk_end_cap_stock_for_mp5_sm.png</t>
  </si>
  <si>
    <t>https://escapefromtarkov.fandom.com/wiki/HK_MP5_End_Cap_stock</t>
  </si>
  <si>
    <t>https://cdn.tarkov-market.app/images/items/hk_end_cap_stock_for_mp5_lg.png</t>
  </si>
  <si>
    <t>https://cdn.tarkov-market.app/images/items/hk_end_cap_stock_for_mp5_kurz_sm.png</t>
  </si>
  <si>
    <t>https://escapefromtarkov.fandom.com/wiki/HK_MP5K_End_Cap_stock</t>
  </si>
  <si>
    <t>https://cdn.tarkov-market.app/images/items/hk_end_cap_stock_for_mp5_kurz_lg.png</t>
  </si>
  <si>
    <t>https://cdn.tarkov-market.app/images/items/buffer_tube_adapter_for_sa-58_sm.png</t>
  </si>
  <si>
    <t>https://cdn.tarkov-market.app/images/items/buffer_tube_adapter_for_sa-58_lg.png</t>
  </si>
  <si>
    <t>https://cdn.tarkov-market.app/images/items/izhmash_ak-12_regular_stock_sm.png</t>
  </si>
  <si>
    <t>https://cdn.tarkov-market.app/images/items/izhmash_ak-12_regular_stock_lg.png</t>
  </si>
  <si>
    <t>1260</t>
  </si>
  <si>
    <t>https://cdn.tarkov-market.app/images/items/fn_butt_pad_for_p90_sm.png</t>
  </si>
  <si>
    <t>https://escapefromtarkov.fandom.com/wiki/FN_P90_buttpad</t>
  </si>
  <si>
    <t>https://cdn.tarkov-market.app/images/items/fn_butt_pad_for_p90_lg.png</t>
  </si>
  <si>
    <t>https://cdn.tarkov-market.app/images/items/fab_defence_glr-16-s_stock_sm.png</t>
  </si>
  <si>
    <t>https://cdn.tarkov-market.app/images/items/fab_defence_glr-16-s_stock_lg.png</t>
  </si>
  <si>
    <t>4323</t>
  </si>
  <si>
    <t>https://cdn.tarkov-market.app/images/items/moe_carbine_stock_sm.png?r=1</t>
  </si>
  <si>
    <t>https://cdn.tarkov-market.app/images/items/moe_carbine_stock_lg.png?r=1</t>
  </si>
  <si>
    <t>872</t>
  </si>
  <si>
    <t>https://cdn.tarkov-market.app/images/items/izhmash_shoulder_piece_for_akms_(6p4_sb.1-19)_sm.png</t>
  </si>
  <si>
    <t>https://cdn.tarkov-market.app/images/items/izhmash_shoulder_piece_for_akms_(6p4_sb.1-19)_lg.png</t>
  </si>
  <si>
    <t>https://cdn.tarkov-market.app/images/items/maxim_defence_cqb_collapsing_telescoping_mcx_mpx_stock_sm.png</t>
  </si>
  <si>
    <t>https://escapefromtarkov.fandom.com/wiki/MPX/MCX_Maxim_Defense_CQB_telescoping_stock</t>
  </si>
  <si>
    <t>https://cdn.tarkov-market.app/images/items/maxim_defence_cqb_collapsing_telescoping_mcx_mpx_stock_lg.png</t>
  </si>
  <si>
    <t>3090</t>
  </si>
  <si>
    <t>https://cdn.tarkov-market.app/images/items/troy_m7a1_pdw_stock_sm.png</t>
  </si>
  <si>
    <t>https://cdn.tarkov-market.app/images/items/troy_m7a1_pdw_stock_lg.png</t>
  </si>
  <si>
    <t>1519</t>
  </si>
  <si>
    <t>https://cdn.tarkov-market.app/images/items/ak74_ak100_pt_lock_sm.png</t>
  </si>
  <si>
    <t>https://cdn.tarkov-market.app/images/items/ak74_ak100_pt_lock_lg.png</t>
  </si>
  <si>
    <t>https://cdn.tarkov-market.app/images/items/pmm_ulss_foldable_mcx_mpx_stock_sm.png</t>
  </si>
  <si>
    <t>https://escapefromtarkov.fandom.com/wiki/MPX/MCX_PMM_ULSS_foldable_stock</t>
  </si>
  <si>
    <t>https://cdn.tarkov-market.app/images/items/pmm_ulss_foldable_mcx_mpx_stock_lg.png</t>
  </si>
  <si>
    <t>1590</t>
  </si>
  <si>
    <t>https://cdn.tarkov-market.app/images/items/early_produced_sig_collapsing_telescoping_mcx_mpx_stock_sm.png</t>
  </si>
  <si>
    <t>https://escapefromtarkov.fandom.com/wiki/MPX/MCX_collapsing/telescoping_stock</t>
  </si>
  <si>
    <t>https://cdn.tarkov-market.app/images/items/early_produced_sig_collapsing_telescoping_mcx_mpx_stock_lg.png</t>
  </si>
  <si>
    <t>https://cdn.tarkov-market.app/images/items/lmt_sopmod_stock_sm.png</t>
  </si>
  <si>
    <t>https://cdn.tarkov-market.app/images/items/lmt_sopmod_stock_lg.png</t>
  </si>
  <si>
    <t>1598</t>
  </si>
  <si>
    <t>https://cdn.tarkov-market.app/images/items/regular_vpo-101_vepr_hunter_stock_sm.png</t>
  </si>
  <si>
    <t>https://escapefromtarkov.fandom.com/wiki/VPO-101_%22Vepr-Hunter%22_stock</t>
  </si>
  <si>
    <t>https://cdn.tarkov-market.app/images/items/regular_vpo-101_vepr_hunter_stock_lg.png</t>
  </si>
  <si>
    <t>2794</t>
  </si>
  <si>
    <t>https://cdn.tarkov-market.app/images/items/hk_enhanced_tube_buffer_tube_sm.png</t>
  </si>
  <si>
    <t>https://cdn.tarkov-market.app/images/items/hk_enhanced_tube_buffer_tube_lg.png</t>
  </si>
  <si>
    <t>1056</t>
  </si>
  <si>
    <t>https://cdn.tarkov-market.app/images/items/wooden_stock_for_molot_op-sks_sm.png</t>
  </si>
  <si>
    <t>https://cdn.tarkov-market.app/images/items/wooden_stock_for_molot_op-sks_lg.png</t>
  </si>
  <si>
    <t>https://cdn.tarkov-market.app/images/items/hk_slim_line_stock_sm.png</t>
  </si>
  <si>
    <t>https://escapefromtarkov.fandom.com/wiki/AR-15_HK_Slim_Line_buttstock</t>
  </si>
  <si>
    <t>https://cdn.tarkov-market.app/images/items/hk_slim_line_stock_lg.png</t>
  </si>
  <si>
    <t>844</t>
  </si>
  <si>
    <t>https://cdn.tarkov-market.app/images/items/metal_izhmash_stock_for_pp-19-01_sm.png</t>
  </si>
  <si>
    <t>https://escapefromtarkov.fandom.com/wiki/PP-19-01_%22Vityaz%22_metal_skeleton_stock</t>
  </si>
  <si>
    <t>https://cdn.tarkov-market.app/images/items/metal_izhmash_stock_for_pp-19-01_lg.png</t>
  </si>
  <si>
    <t>2716</t>
  </si>
  <si>
    <t>https://cdn.tarkov-market.app/images/items/custom_cut_mosin_stock_for_toz-106_sm.png</t>
  </si>
  <si>
    <t>https://cdn.tarkov-market.app/images/items/custom_cut_mosin_stock_for_toz-106_lg.png</t>
  </si>
  <si>
    <t>https://cdn.tarkov-market.app/images/items/izhmash_rpk-16_buffer_tube_sm.png</t>
  </si>
  <si>
    <t>https://cdn.tarkov-market.app/images/items/izhmash_rpk-16_buffer_tube_lg.png</t>
  </si>
  <si>
    <t>https://cdn.tarkov-market.app/images/items/fn_ps90_stock_sm.png</t>
  </si>
  <si>
    <t>https://cdn.tarkov-market.app/images/items/fn_ps90_stock_lg.png</t>
  </si>
  <si>
    <t>2005</t>
  </si>
  <si>
    <t>https://cdn.tarkov-market.app/images/items/mosin_rifle_sniper_carbine_stock_sm.png</t>
  </si>
  <si>
    <t>https://escapefromtarkov.fandom.com/wiki/Mosin_Rifle_sniper_carbine_stock</t>
  </si>
  <si>
    <t>https://cdn.tarkov-market.app/images/items/mosin_rifle_sniper_carbine_stock_lg.png</t>
  </si>
  <si>
    <t>https://cdn.tarkov-market.app/images/items/adar_2-15_wooden_stock_sm.png</t>
  </si>
  <si>
    <t>https://escapefromtarkov.fandom.com/wiki/AR-15_ADAR_2-15_wooden_stock</t>
  </si>
  <si>
    <t>https://cdn.tarkov-market.app/images/items/adar_2-15_wooden_stock_lg.png</t>
  </si>
  <si>
    <t>1747</t>
  </si>
  <si>
    <t>https://cdn.tarkov-market.app/images/items/high_standard_m4ss_stock_sm.png</t>
  </si>
  <si>
    <t>https://cdn.tarkov-market.app/images/items/high_standard_m4ss_stock_lg.png</t>
  </si>
  <si>
    <t>1407</t>
  </si>
  <si>
    <t>https://cdn.tarkov-market.app/images/items/leo_stock_adapter_for_m870_sm.png</t>
  </si>
  <si>
    <t>https://cdn.tarkov-market.app/images/items/leo_stock_adapter_for_m870_lg.png</t>
  </si>
  <si>
    <t>https://cdn.tarkov-market.app/images/items/remington_sps_polymer_stock_for_m870_sm.png</t>
  </si>
  <si>
    <t>https://cdn.tarkov-market.app/images/items/remington_sps_polymer_stock_for_m870_lg.png</t>
  </si>
  <si>
    <t>https://cdn.tarkov-market.app/images/items/polymer_stock_dsa_humpback_for_sa-58_sm.png</t>
  </si>
  <si>
    <t>https://cdn.tarkov-market.app/images/items/polymer_stock_dsa_humpback_for_sa-58_lg.png</t>
  </si>
  <si>
    <t>1425</t>
  </si>
  <si>
    <t>https://cdn.tarkov-market.app/images/items/raptor_grip_for_m870_sm.png</t>
  </si>
  <si>
    <t>https://cdn.tarkov-market.app/images/items/raptor_grip_for_m870_lg.png</t>
  </si>
  <si>
    <t>1438</t>
  </si>
  <si>
    <t>https://cdn.tarkov-market.app/images/items/izhmash_wooden_akm_stock_(6p1_sb.5)_sm.png</t>
  </si>
  <si>
    <t>https://cdn.tarkov-market.app/images/items/izhmash_wooden_akm_stock_(6p1_sb.5)_lg.png</t>
  </si>
  <si>
    <t>https://cdn.tarkov-market.app/images/items/mosin_carbine_stock_sm.png</t>
  </si>
  <si>
    <t>https://escapefromtarkov.fandom.com/wiki/Mosin_Rifle_carbine_stock</t>
  </si>
  <si>
    <t>https://cdn.tarkov-market.app/images/items/mosin_carbine_stock_lg.png</t>
  </si>
  <si>
    <t>https://cdn.tarkov-market.app/images/items/wooden_stock_for_mp-133_153_sm.png</t>
  </si>
  <si>
    <t>https://cdn.tarkov-market.app/images/items/wooden_stock_for_mp-133_153_lg.png</t>
  </si>
  <si>
    <t>1019</t>
  </si>
  <si>
    <t>https://cdn.tarkov-market.app/images/items/molot_wooden_vpo-209_stock_sm.png</t>
  </si>
  <si>
    <t>https://cdn.tarkov-market.app/images/items/molot_wooden_vpo-209_stock_lg.png</t>
  </si>
  <si>
    <t>1158</t>
  </si>
  <si>
    <t>https://cdn.tarkov-market.app/images/items/izhmash_polymer_ak-74_stock_(6p20_sb.7)_sm.png</t>
  </si>
  <si>
    <t>https://cdn.tarkov-market.app/images/items/izhmash_polymer_ak-74_stock_(6p20_sb.7)_lg.png</t>
  </si>
  <si>
    <t>1379</t>
  </si>
  <si>
    <t>https://cdn.tarkov-market.app/images/items/regular_mosin_rifle_stock_sm.png</t>
  </si>
  <si>
    <t>https://escapefromtarkov.fandom.com/wiki/Mosin_Rifle_standard_stock</t>
  </si>
  <si>
    <t>https://cdn.tarkov-market.app/images/items/regular_mosin_rifle_stock_lg.png</t>
  </si>
  <si>
    <t>3013</t>
  </si>
  <si>
    <t>https://cdn.tarkov-market.app/images/items/armacon_baskak_stock_sm.png</t>
  </si>
  <si>
    <t>https://cdn.tarkov-market.app/images/items/armacon_baskak_stock_lg.png</t>
  </si>
  <si>
    <t>1021</t>
  </si>
  <si>
    <t>https://cdn.tarkov-market.app/images/items/molot_wooden_vpo-136_stock_sm.png</t>
  </si>
  <si>
    <t>https://escapefromtarkov.fandom.com/wiki/VPO-136_%22Vepr-KM%22_wooden_stock</t>
  </si>
  <si>
    <t>https://cdn.tarkov-market.app/images/items/molot_wooden_vpo-136_stock_lg.png</t>
  </si>
  <si>
    <t>2117</t>
  </si>
  <si>
    <t>https://cdn.tarkov-market.app/images/items/wooden_stock_56-a-231_sb.5_sm.png</t>
  </si>
  <si>
    <t>https://cdn.tarkov-market.app/images/items/wooden_stock_56-a-231_sb.5_lg.png</t>
  </si>
  <si>
    <t>1000</t>
  </si>
  <si>
    <t>https://cdn.tarkov-market.app/images/items/tsniitochmash_vss_vintorez_stock_sm.png</t>
  </si>
  <si>
    <t>https://escapefromtarkov.fandom.com/wiki/VSS_wooden_stock</t>
  </si>
  <si>
    <t>https://cdn.tarkov-market.app/images/items/tsniitochmash_vss_vintorez_stock_lg.png</t>
  </si>
  <si>
    <t>1742</t>
  </si>
  <si>
    <t>https://cdn.tarkov-market.app/images/items/tsniitochmash_as_val_stock_sm.png</t>
  </si>
  <si>
    <t>https://cdn.tarkov-market.app/images/items/tsniitochmash_as_val_stock_lg.png</t>
  </si>
  <si>
    <t>14110</t>
  </si>
  <si>
    <t>https://cdn.tarkov-market.app/images/items/cmmg_mk47_mutant_7.62x39_assault_rifle_sm.png</t>
  </si>
  <si>
    <t>https://cdn.tarkov-market.app/images/items/cmmg_mk47_mutant_7.62x39_assault_rifle_lg.png</t>
  </si>
  <si>
    <t>https://cdn.tarkov-market.app/images/items/mp-155_12ga_semi-automatic_shotgun_sm.png</t>
  </si>
  <si>
    <t>https://cdn.tarkov-market.app/images/items/mp-155_12ga_semi-automatic_shotgun_lg.png</t>
  </si>
  <si>
    <t>27900</t>
  </si>
  <si>
    <t>https://cdn.tarkov-market.app/images/items/evasion_armband_sm.png</t>
  </si>
  <si>
    <t>https://cdn.tarkov-market.app/images/items/evasion_armband_lg.png</t>
  </si>
  <si>
    <t>31620</t>
  </si>
  <si>
    <t>https://cdn.tarkov-market.app/images/items/nfm_thor_concealable_vest_body_armor_sm.png</t>
  </si>
  <si>
    <t>https://escapefromtarkov.fandom.com/wiki/NFM_THOR_Concealable_Reinforced_Vest_body_armor</t>
  </si>
  <si>
    <t>https://cdn.tarkov-market.app/images/items/nfm_thor_concealable_vest_body_armor_lg.png</t>
  </si>
  <si>
    <t>213590</t>
  </si>
  <si>
    <t>https://cdn.tarkov-market.app/images/items/nfm_thor_integrated_carrier_body_armor_sm.png?r=1</t>
  </si>
  <si>
    <t>https://cdn.tarkov-market.app/images/items/nfm_thor_integrated_carrier_body_armor_lg.png?r=1</t>
  </si>
  <si>
    <t>83700</t>
  </si>
  <si>
    <t>https://cdn.tarkov-market.app/images/items/tagilla's_welding_mask_gorilla_sm.png</t>
  </si>
  <si>
    <t>https://cdn.tarkov-market.app/images/items/tagilla's_welding_mask_gorilla_lg.png</t>
  </si>
  <si>
    <t>https://cdn.tarkov-market.app/images/items/tagilla's_welding_mask_ubey_sm.png</t>
  </si>
  <si>
    <t>https://cdn.tarkov-market.app/images/items/tagilla's_welding_mask_ubey_lg.png</t>
  </si>
  <si>
    <t>5179</t>
  </si>
  <si>
    <t>https://cdn.tarkov-market.app/images/items/boss_cap_sm.png?r=1</t>
  </si>
  <si>
    <t>https://cdn.tarkov-market.app/images/items/boss_cap_lg.png</t>
  </si>
  <si>
    <t>18414</t>
  </si>
  <si>
    <t>https://cdn.tarkov-market.app/images/items/bomber_beanie_sm.png</t>
  </si>
  <si>
    <t>https://escapefromtarkov.fandom.com/wiki/Bomber_beanie</t>
  </si>
  <si>
    <t>https://cdn.tarkov-market.app/images/items/bomber_beanie_lg.png</t>
  </si>
  <si>
    <t>https://cdn.tarkov-market.app/images/items/stich_profi_chimera_boonie_hat_sm.png</t>
  </si>
  <si>
    <t>https://cdn.tarkov-market.app/images/items/stich_profi_chimera_boonie_hat_lg.png</t>
  </si>
  <si>
    <t>15107</t>
  </si>
  <si>
    <t>https://cdn.tarkov-market.app/images/items/can_of_ratcola_sm.png</t>
  </si>
  <si>
    <t>https://escapefromtarkov.fandom.com/wiki/Can_of_RatCola_soda</t>
  </si>
  <si>
    <t>https://cdn.tarkov-market.app/images/items/can_of_ratcola_lg.png</t>
  </si>
  <si>
    <t>27000</t>
  </si>
  <si>
    <t>https://cdn.tarkov-market.app/images/items/superfors_db_2020_dead_blow_hammer_lg.png</t>
  </si>
  <si>
    <t>52308</t>
  </si>
  <si>
    <t>https://cdn.tarkov-market.app/images/items/loot_lord_plushie_sm.png</t>
  </si>
  <si>
    <t>https://cdn.tarkov-market.app/images/items/loot_lord_plushie_lg.png</t>
  </si>
  <si>
    <t>https://cdn.tarkov-market.app/images/items/mp-155_12ga_semi-automatic_shotgun_not_func_not_func_sm.png</t>
  </si>
  <si>
    <t>https://cdn.tarkov-market.app/images/items/mp-155_12ga_semi-automatic_shotgun_not_func_not_func_lg.png</t>
  </si>
  <si>
    <t>13098</t>
  </si>
  <si>
    <t>https://cdn.tarkov-market.app/images/items/faceless_mask_sm.png</t>
  </si>
  <si>
    <t>https://cdn.tarkov-market.app/images/items/faceless_mask_lg.png</t>
  </si>
  <si>
    <t>22030</t>
  </si>
  <si>
    <t>https://cdn.tarkov-market.app/images/items/ghoul_mask_sm.png</t>
  </si>
  <si>
    <t>https://cdn.tarkov-market.app/images/items/ghoul_mask_lg.png</t>
  </si>
  <si>
    <t>4725</t>
  </si>
  <si>
    <t>https://cdn.tarkov-market.app/images/items/medical_tools_sm.png?r=2</t>
  </si>
  <si>
    <t>https://cdn.tarkov-market.app/images/items/medical_tools_lg.png?r=2</t>
  </si>
  <si>
    <t>https://cdn.tarkov-market.app/images/items/military_corrugated_tube_sm.png?r=1</t>
  </si>
  <si>
    <t>https://cdn.tarkov-market.app/images/items/military_corrugated_tube_lg.png</t>
  </si>
  <si>
    <t>83160</t>
  </si>
  <si>
    <t>https://cdn.tarkov-market.app/images/items/pipe_grip_wrench_sm.png?r=1</t>
  </si>
  <si>
    <t>https://cdn.tarkov-market.app/images/items/pipe_grip_wrench_lg.png</t>
  </si>
  <si>
    <t>66150</t>
  </si>
  <si>
    <t>https://cdn.tarkov-market.app/images/items/bulbex_cable_cutter_sm.png?r=1</t>
  </si>
  <si>
    <t>https://cdn.tarkov-market.app/images/items/bulbex_cable_cutter_lg.png</t>
  </si>
  <si>
    <t>9520</t>
  </si>
  <si>
    <t>https://cdn.tarkov-market.app/images/items/fn_scar-l_5.56x45_assault_rifle_lg.png?r=2</t>
  </si>
  <si>
    <t>https://cdn.tarkov-market.app/images/items/hk_g28_7.62x51_marksman_rifle_lg.png</t>
  </si>
  <si>
    <t>https://cdn.tarkov-market.app/images/items/fn_scar-l_5.56x45_assault_rifle_(fde)_lg.png?r=1</t>
  </si>
  <si>
    <t>https://cdn.tarkov-market.app/images/items/fn_scar-h_7.62x51_assault_rifle_sm.png</t>
  </si>
  <si>
    <t>https://cdn.tarkov-market.app/images/items/fn_scar-h_7.62x51_assault_rifle_lg.png</t>
  </si>
  <si>
    <t>14448</t>
  </si>
  <si>
    <t>https://cdn.tarkov-market.app/images/items/fn_scar-h_7.62x51_assault_rifle_(fde)_sm.png</t>
  </si>
  <si>
    <t>https://cdn.tarkov-market.app/images/items/fn_scar-h_7.62x51_assault_rifle_(fde)_lg.png</t>
  </si>
  <si>
    <t>https://escapefromtarkov.fandom.com/wiki/HK_USP_.45_ACP_pistol</t>
  </si>
  <si>
    <t>https://cdn.tarkov-market.app/images/items/hk_usp_.45_acp_pistol_lg.png</t>
  </si>
  <si>
    <t>https://cdn.tarkov-market.app/images/items/mp-43-1c_12ga_double-barrel_shotgun_lg.png</t>
  </si>
  <si>
    <t>5376</t>
  </si>
  <si>
    <t>https://cdn.tarkov-market.app/images/items/mts-255-12_12ga_shotgun_lg.png</t>
  </si>
  <si>
    <t>https://cdn.tarkov-market.app/images/items/paca_soft_armor_(rivals_edition)_sm.png</t>
  </si>
  <si>
    <t>https://cdn.tarkov-market.app/images/items/paca_soft_armor_(rivals_edition)_lg.png</t>
  </si>
  <si>
    <t>18881</t>
  </si>
  <si>
    <t>https://cdn.tarkov-market.app/images/items/twitch_rivals_2021_balaclava_sm.png</t>
  </si>
  <si>
    <t>https://cdn.tarkov-market.app/images/items/twitch_rivals_2021_balaclava_lg.png</t>
  </si>
  <si>
    <t>261450</t>
  </si>
  <si>
    <t>https://cdn.tarkov-market.app/images/items/injector_case_sm.png</t>
  </si>
  <si>
    <t>https://cdn.tarkov-market.app/images/items/injector_case_lg.png</t>
  </si>
  <si>
    <t>288825</t>
  </si>
  <si>
    <t>https://cdn.tarkov-market.app/images/items/keycard_holder_case_sm.png</t>
  </si>
  <si>
    <t>https://cdn.tarkov-market.app/images/items/keycard_holder_case_lg.png</t>
  </si>
  <si>
    <t>23560</t>
  </si>
  <si>
    <t>https://cdn.tarkov-market.app/images/items/gruppa_99_t20_backpack_sm.png</t>
  </si>
  <si>
    <t>https://cdn.tarkov-market.app/images/items/gruppa_99_t20_backpack_lg.png</t>
  </si>
  <si>
    <t>24800</t>
  </si>
  <si>
    <t>https://cdn.tarkov-market.app/images/items/gruppa_99_t20_backpack_(multicam)_sm.png</t>
  </si>
  <si>
    <t>https://cdn.tarkov-market.app/images/items/gruppa_99_t20_backpack_(multicam)_lg.png</t>
  </si>
  <si>
    <t>https://cdn.tarkov-market.app/images/items/lbt-1476a_3day_pack_(woodland)_sm.png</t>
  </si>
  <si>
    <t>https://cdn.tarkov-market.app/images/items/lbt-1476a_3day_pack_(woodland)_lg.png</t>
  </si>
  <si>
    <t>53200</t>
  </si>
  <si>
    <t>https://cdn.tarkov-market.app/images/items/ak_hexagon_wafflemaker_5.45x39_sound_suppressor_sm.png</t>
  </si>
  <si>
    <t>https://cdn.tarkov-market.app/images/items/ak_hexagon_wafflemaker_5.45x39_sound_suppressor_lg.png</t>
  </si>
  <si>
    <t>33040</t>
  </si>
  <si>
    <t>https://cdn.tarkov-market.app/images/items/hk_g28_b%26t_qd_7.62x51_sound_suppressor_sm.png</t>
  </si>
  <si>
    <t>https://cdn.tarkov-market.app/images/items/hk_g28_b%26t_qd_7.62x51_sound_suppressor_lg.png</t>
  </si>
  <si>
    <t>23376</t>
  </si>
  <si>
    <t>https://cdn.tarkov-market.app/images/items/hk_ump_b%26t_oem_.45_acp_sound_suppressor_sm.png</t>
  </si>
  <si>
    <t>https://cdn.tarkov-market.app/images/items/hk_ump_b%26t_oem_.45_acp_sound_suppressor_lg.png</t>
  </si>
  <si>
    <t>https://cdn.tarkov-market.app/images/items/leapers_utg_reflex_sight_sm.png</t>
  </si>
  <si>
    <t>https://cdn.tarkov-market.app/images/items/leapers_utg_reflex_sight_lg.png</t>
  </si>
  <si>
    <t>https://cdn.tarkov-market.app/images/items/npz_pk1_obzor_reflex_sight_sm.png</t>
  </si>
  <si>
    <t>https://cdn.tarkov-market.app/images/items/npz_pk1_obzor_reflex_sight_lg.png</t>
  </si>
  <si>
    <t>https://cdn.tarkov-market.app/images/items/aimpoint_pro_reflex_sight_sm.png</t>
  </si>
  <si>
    <t>https://cdn.tarkov-market.app/images/items/aimpoint_pro_reflex_sight_lg.png</t>
  </si>
  <si>
    <t>https://cdn.tarkov-market.app/images/items/belomo_pk-aa_reflex_sight_sm.png?r=1</t>
  </si>
  <si>
    <t>https://cdn.tarkov-market.app/images/items/belomo_pk-aa_reflex_sight_lg.png</t>
  </si>
  <si>
    <t>10696</t>
  </si>
  <si>
    <t>https://cdn.tarkov-market.app/images/items/aimpoint_acro_p-1_reflex_sight_sm.png</t>
  </si>
  <si>
    <t>https://cdn.tarkov-market.app/images/items/aimpoint_acro_p-1_reflex_sight_lg.png</t>
  </si>
  <si>
    <t>12376</t>
  </si>
  <si>
    <t>https://cdn.tarkov-market.app/images/items/aimpoint_micro_h-2_reflex_sight_sm.png</t>
  </si>
  <si>
    <t>https://cdn.tarkov-market.app/images/items/aimpoint_micro_h-2_reflex_sight_lg.png</t>
  </si>
  <si>
    <t>36400</t>
  </si>
  <si>
    <t>https://cdn.tarkov-market.app/images/items/schmidt_%26_bender_pm_ii_3-12x50_scope_sm.png?r=1</t>
  </si>
  <si>
    <t>https://cdn.tarkov-market.app/images/items/schmidt_%26_bender_pm_ii_3-12x50_scope_lg.png</t>
  </si>
  <si>
    <t>28280</t>
  </si>
  <si>
    <t>https://cdn.tarkov-market.app/images/items/schmidt_%26_bender_pm_ii_1-8x24_scope_sm.png?r=1</t>
  </si>
  <si>
    <t>https://cdn.tarkov-market.app/images/items/schmidt_%26_bender_pm_ii_1-8x24_scope_lg.png</t>
  </si>
  <si>
    <t>11480</t>
  </si>
  <si>
    <t>https://cdn.tarkov-market.app/images/items/npz_1p78-1_2.8x_scope_sm.png?r=1</t>
  </si>
  <si>
    <t>https://cdn.tarkov-market.app/images/items/npz_1p78-1_2.8x_scope_lg.png</t>
  </si>
  <si>
    <t>40320</t>
  </si>
  <si>
    <t>https://cdn.tarkov-market.app/images/items/vortex_razor_hd_gen.2_1-6x24_riflescope_sm.png?r=1</t>
  </si>
  <si>
    <t>https://cdn.tarkov-market.app/images/items/vortex_razor_hd_gen.2_1-6x24_riflescope_lg.png</t>
  </si>
  <si>
    <t>12320</t>
  </si>
  <si>
    <t>https://cdn.tarkov-market.app/images/items/wilcox_raptar_es_tactical_rangefinder_sm.png</t>
  </si>
  <si>
    <t>https://cdn.tarkov-market.app/images/items/wilcox_raptar_es_tactical_rangefinder_lg.png</t>
  </si>
  <si>
    <t>https://cdn.tarkov-market.app/images/items/vortex_ranger_1500_rangefinder_sm.png</t>
  </si>
  <si>
    <t>https://cdn.tarkov-market.app/images/items/vortex_ranger_1500_rangefinder_lg.png</t>
  </si>
  <si>
    <t>4449</t>
  </si>
  <si>
    <t>https://cdn.tarkov-market.app/images/items/model_7290_flash_bang_grenade_sm.png</t>
  </si>
  <si>
    <t>https://cdn.tarkov-market.app/images/items/model_7290_flash_bang_grenade_lg.png</t>
  </si>
  <si>
    <t>6949</t>
  </si>
  <si>
    <t>https://cdn.tarkov-market.app/images/items/rgn_hand_grenade_sm.png</t>
  </si>
  <si>
    <t>https://cdn.tarkov-market.app/images/items/rgn_hand_grenade_lg.png</t>
  </si>
  <si>
    <t>5399</t>
  </si>
  <si>
    <t>https://cdn.tarkov-market.app/images/items/rgo_hand_grenade_sm.png?r=1</t>
  </si>
  <si>
    <t>https://cdn.tarkov-market.app/images/items/rgo_hand_grenade_lg.png</t>
  </si>
  <si>
    <t>1750</t>
  </si>
  <si>
    <t>https://cdn.tarkov-market.app/images/items/m18_smoke_grenade_(green)_sm.png</t>
  </si>
  <si>
    <t>https://escapefromtarkov.fandom.com/wiki/M18_smoke_grenade_(Green)</t>
  </si>
  <si>
    <t>https://cdn.tarkov-market.app/images/items/m18_smoke_grenade_(green)_lg.png</t>
  </si>
  <si>
    <t>17325</t>
  </si>
  <si>
    <t>https://cdn.tarkov-market.app/images/items/usec_first_safe_key_sm.png?r=1</t>
  </si>
  <si>
    <t>https://cdn.tarkov-market.app/images/items/usec_first_safe_key_lg.png</t>
  </si>
  <si>
    <t>https://cdn.tarkov-market.app/images/items/usec_second_safe_key_sm.png</t>
  </si>
  <si>
    <t>https://cdn.tarkov-market.app/images/items/usec_second_safe_key_lg.png</t>
  </si>
  <si>
    <t>21420</t>
  </si>
  <si>
    <t>https://cdn.tarkov-market.app/images/items/rogue_usec_stash_key_sm.png</t>
  </si>
  <si>
    <t>https://cdn.tarkov-market.app/images/items/rogue_usec_stash_key_lg.png</t>
  </si>
  <si>
    <t>https://cdn.tarkov-market.app/images/items/rogue_usec_workshop_key_sm.png</t>
  </si>
  <si>
    <t>https://cdn.tarkov-market.app/images/items/rogue_usec_workshop_key_lg.png</t>
  </si>
  <si>
    <t>15120</t>
  </si>
  <si>
    <t>https://cdn.tarkov-market.app/images/items/police_truck_cabin_key_sm.png</t>
  </si>
  <si>
    <t>https://cdn.tarkov-market.app/images/items/police_truck_cabin_key_lg.png</t>
  </si>
  <si>
    <t>https://cdn.tarkov-market.app/images/items/merin_car_trunk_key_sm.png?r=1</t>
  </si>
  <si>
    <t>https://cdn.tarkov-market.app/images/items/merin_car_trunk_key_lg.png</t>
  </si>
  <si>
    <t>9891</t>
  </si>
  <si>
    <t>https://cdn.tarkov-market.app/images/items/convenience_store_storage_room_sm.png</t>
  </si>
  <si>
    <t>https://cdn.tarkov-market.app/images/items/convenience_store_storage_room_lg.png</t>
  </si>
  <si>
    <t>12600</t>
  </si>
  <si>
    <t>https://cdn.tarkov-market.app/images/items/hillside_house_key_sm.png</t>
  </si>
  <si>
    <t>https://cdn.tarkov-market.app/images/items/hillside_house_key_lg.png</t>
  </si>
  <si>
    <t>5925</t>
  </si>
  <si>
    <t>https://cdn.tarkov-market.app/images/items/jack_pyke_hunting_llcs_boonie_hat_sm.png</t>
  </si>
  <si>
    <t>https://cdn.tarkov-market.app/images/items/jack_pyke_hunting_llcs_boonie_hat_lg.png</t>
  </si>
  <si>
    <t>https://cdn.tarkov-market.app/images/items/.300_blackout_m62_tracer_sm.png</t>
  </si>
  <si>
    <t>https://cdn.tarkov-market.app/images/items/.300_blackout_m62_tracer_lg.png</t>
  </si>
  <si>
    <t>53</t>
  </si>
  <si>
    <t>https://cdn.tarkov-market.app/images/items/.300_whisper_sm.png</t>
  </si>
  <si>
    <t>https://escapefromtarkov.fandom.com/wiki/.300_Whisper</t>
  </si>
  <si>
    <t>https://cdn.tarkov-market.app/images/items/.300_whisper_lg.png</t>
  </si>
  <si>
    <t>129</t>
  </si>
  <si>
    <t>https://cdn.tarkov-market.app/images/items/9x39mm_pab-9_gs_sm.png</t>
  </si>
  <si>
    <t>https://cdn.tarkov-market.app/images/items/9x39mm_pab-9_gs_lg.png</t>
  </si>
  <si>
    <t>70</t>
  </si>
  <si>
    <t>https://cdn.tarkov-market.app/images/items/.300_blackout_v-max_sm.png?r=1</t>
  </si>
  <si>
    <t>https://cdn.tarkov-market.app/images/items/.300_blackout_v-max_lg.png</t>
  </si>
  <si>
    <t>https://cdn.tarkov-market.app/images/items/5.45x39mm_7n40_sm.png</t>
  </si>
  <si>
    <t>https://cdn.tarkov-market.app/images/items/5.45x39mm_7n40_lg.png</t>
  </si>
  <si>
    <t>https://cdn.tarkov-market.app/images/items/aimpoint_micro_h-2_standard_mount_sm.png</t>
  </si>
  <si>
    <t>https://cdn.tarkov-market.app/images/items/aimpoint_micro_h-2_standard_mount_lg.png</t>
  </si>
  <si>
    <t>https://cdn.tarkov-market.app/images/items/mp-43-1c_buttpad_sm.png</t>
  </si>
  <si>
    <t>https://cdn.tarkov-market.app/images/items/mp-43-1c_buttpad_lg.png</t>
  </si>
  <si>
    <t>https://cdn.tarkov-market.app/images/items/mp-43-1c_12ga_510mm_barrel_sm.png</t>
  </si>
  <si>
    <t>https://cdn.tarkov-market.app/images/items/mp-43-1c_12ga_510mm_barrel_lg.png</t>
  </si>
  <si>
    <t>https://cdn.tarkov-market.app/images/items/mp-43-1c_12ga_725mm_barrel_sm.png</t>
  </si>
  <si>
    <t>https://cdn.tarkov-market.app/images/items/mp-43-1c_12ga_725mm_barrel_lg.png</t>
  </si>
  <si>
    <t>https://cdn.tarkov-market.app/images/items/mp-43_12ga_750mm_barrel_sm.png</t>
  </si>
  <si>
    <t>https://cdn.tarkov-market.app/images/items/mp-43_12ga_750mm_barrel_lg.png</t>
  </si>
  <si>
    <t>https://cdn.tarkov-market.app/images/items/npz_1p78_scope_eyecup_sm.png</t>
  </si>
  <si>
    <t>https://cdn.tarkov-market.app/images/items/npz_1p78_scope_eyecup_lg.png</t>
  </si>
  <si>
    <t>https://cdn.tarkov-market.app/images/items/npz_1p78-1_dovetail_mount_sm.png</t>
  </si>
  <si>
    <t>https://cdn.tarkov-market.app/images/items/npz_1p78-1_dovetail_mount_lg.png</t>
  </si>
  <si>
    <t>https://cdn.tarkov-market.app/images/items/fn_scar_pws_srx_rail_extension_sm.png?r=1</t>
  </si>
  <si>
    <t>https://cdn.tarkov-market.app/images/items/fn_scar_pws_srx_rail_extension_lg.png</t>
  </si>
  <si>
    <t>https://cdn.tarkov-market.app/images/items/ak_css_knurled_charging_handle_sm.png</t>
  </si>
  <si>
    <t>https://cdn.tarkov-market.app/images/items/ak_css_knurled_charging_handle_lg.png</t>
  </si>
  <si>
    <t>https://cdn.tarkov-market.app/images/items/hk_usp_rail_adapter_sm.png?r=1</t>
  </si>
  <si>
    <t>https://cdn.tarkov-market.app/images/items/hk_usp_rail_adapter_lg.png?r=1</t>
  </si>
  <si>
    <t>https://cdn.tarkov-market.app/images/items/hk_usp_.45_acp_12-round_magazine_sm.png</t>
  </si>
  <si>
    <t>https://cdn.tarkov-market.app/images/items/hk_usp_.45_acp_12-round_magazine_lg.png</t>
  </si>
  <si>
    <t>https://cdn.tarkov-market.app/images/items/fn_scar-l_5.56x45_30-round_magazine_(fde)_sm.png</t>
  </si>
  <si>
    <t>https://cdn.tarkov-market.app/images/items/fn_scar-l_5.56x45_30-round_magazine_(fde)_lg.png</t>
  </si>
  <si>
    <t>https://cdn.tarkov-market.app/images/items/fn_scar-l_5.56x45_30-round_magazine_sm.png</t>
  </si>
  <si>
    <t>https://cdn.tarkov-market.app/images/items/fn_scar-l_5.56x45_30-round_magazine_lg.png</t>
  </si>
  <si>
    <t>https://cdn.tarkov-market.app/images/items/fn_scar-l_5.56x45_flash_hider_sm.png</t>
  </si>
  <si>
    <t>https://cdn.tarkov-market.app/images/items/fn_scar-l_5.56x45_flash_hider_lg.png</t>
  </si>
  <si>
    <t>17920</t>
  </si>
  <si>
    <t>https://cdn.tarkov-market.app/images/items/fn_scar-l_5.56x45_18_inch_barrel_sm.png?r=1</t>
  </si>
  <si>
    <t>https://cdn.tarkov-market.app/images/items/fn_scar-l_5.56x45_18_inch_barrel_lg.png</t>
  </si>
  <si>
    <t>https://cdn.tarkov-market.app/images/items/fn_scar_front_flip-up_sight_sm.png</t>
  </si>
  <si>
    <t>https://cdn.tarkov-market.app/images/items/fn_scar_front_flip-up_sight_lg.png</t>
  </si>
  <si>
    <t>689</t>
  </si>
  <si>
    <t>https://cdn.tarkov-market.app/images/items/fn_scar_side_rail_sm.png</t>
  </si>
  <si>
    <t>https://cdn.tarkov-market.app/images/items/fn_scar_side_rail_lg.png</t>
  </si>
  <si>
    <t>https://cdn.tarkov-market.app/images/items/fn_scar_rear_flip-up_sight_sm.png</t>
  </si>
  <si>
    <t>https://cdn.tarkov-market.app/images/items/fn_scar_rear_flip-up_sight_lg.png</t>
  </si>
  <si>
    <t>795</t>
  </si>
  <si>
    <t>https://cdn.tarkov-market.app/images/items/fn_scar_bottom_rail_sm.png</t>
  </si>
  <si>
    <t>https://cdn.tarkov-market.app/images/items/fn_scar_bottom_rail_lg.png</t>
  </si>
  <si>
    <t>https://cdn.tarkov-market.app/images/items/fn_scar_charging_handle_sm.png</t>
  </si>
  <si>
    <t>https://cdn.tarkov-market.app/images/items/fn_scar_charging_handle_lg.png</t>
  </si>
  <si>
    <t>https://cdn.tarkov-market.app/images/items/fn_scar_rubber_buttpad_sm.png</t>
  </si>
  <si>
    <t>https://cdn.tarkov-market.app/images/items/fn_scar_rubber_buttpad_lg.png</t>
  </si>
  <si>
    <t>https://cdn.tarkov-market.app/images/items/aimpoint_qrp2_mount_for_compm4_pro_reflex_sights_sm.png</t>
  </si>
  <si>
    <t>https://escapefromtarkov.fandom.com/wiki/Aimpoint_QRP2_mount_for_CompM4/PRO_reflex_sights</t>
  </si>
  <si>
    <t>https://cdn.tarkov-market.app/images/items/aimpoint_qrp2_mount_for_compm4_pro_reflex_sights_lg.png</t>
  </si>
  <si>
    <t>https://cdn.tarkov-market.app/images/items/hk_mp5_b%26t_qd_muzzle_brake_sm.png</t>
  </si>
  <si>
    <t>https://cdn.tarkov-market.app/images/items/hk_mp5_b%26t_qd_muzzle_brake_lg.png</t>
  </si>
  <si>
    <t>https://cdn.tarkov-market.app/images/items/b%26t_qd_nar_mount_for_aimpoint_acro_sm.png</t>
  </si>
  <si>
    <t>https://cdn.tarkov-market.app/images/items/b%26t_qd_nar_mount_for_aimpoint_acro_lg.png</t>
  </si>
  <si>
    <t>https://cdn.tarkov-market.app/images/items/hk_ump_.45_acp_8_inch_threaded_barrel_sm.png?r=1</t>
  </si>
  <si>
    <t>https://escapefromtarkov.fandom.com/wiki/HK_UMP_.45_ACP_8_inch_threaded_barrel</t>
  </si>
  <si>
    <t>https://cdn.tarkov-market.app/images/items/hk_ump_.45_acp_8_inch_threaded_barrel_lg.png?r=1</t>
  </si>
  <si>
    <t>https://cdn.tarkov-market.app/images/items/monstrum_tactical_vertical_fore_grip_keymod_sm.png</t>
  </si>
  <si>
    <t>https://cdn.tarkov-market.app/images/items/monstrum_tactical_vertical_fore_grip_keymod_lg.png</t>
  </si>
  <si>
    <t>https://cdn.tarkov-market.app/images/items/glock_tangodown_aam-01_acro_mount_base_sm.png</t>
  </si>
  <si>
    <t>https://cdn.tarkov-market.app/images/items/glock_tangodown_aam-01_acro_mount_base_lg.png</t>
  </si>
  <si>
    <t>https://cdn.tarkov-market.app/images/items/glock_9x19_mos_slide_sm.png?r=1</t>
  </si>
  <si>
    <t>https://cdn.tarkov-market.app/images/items/glock_9x19_mos_slide_lg.png</t>
  </si>
  <si>
    <t>https://cdn.tarkov-market.app/images/items/svds_lynx_arms_hinge_buffer_tube_adapter_sm.png</t>
  </si>
  <si>
    <t>https://cdn.tarkov-market.app/images/items/svds_lynx_arms_hinge_buffer_tube_adapter_lg.png</t>
  </si>
  <si>
    <t>1820</t>
  </si>
  <si>
    <t>https://cdn.tarkov-market.app/images/items/hk_sturmgriff_foregrip_sm.png</t>
  </si>
  <si>
    <t>https://cdn.tarkov-market.app/images/items/hk_sturmgriff_foregrip_lg.png</t>
  </si>
  <si>
    <t>3360</t>
  </si>
  <si>
    <t>https://cdn.tarkov-market.app/images/items/hk417_low_profile_gas_block_sm.png</t>
  </si>
  <si>
    <t>https://cdn.tarkov-market.app/images/items/hk417_low_profile_gas_block_lg.png</t>
  </si>
  <si>
    <t>https://cdn.tarkov-market.app/images/items/blitz_5.56x45_flash_hider_sm.png</t>
  </si>
  <si>
    <t>https://cdn.tarkov-market.app/images/items/blitz_5.56x45_flash_hider_lg.png</t>
  </si>
  <si>
    <t>https://cdn.tarkov-market.app/images/items/awc_psr_7.62x51_muzzle_brake_sm.png</t>
  </si>
  <si>
    <t>https://cdn.tarkov-market.app/images/items/awc_psr_7.62x51_muzzle_brake_lg.png</t>
  </si>
  <si>
    <t>https://cdn.tarkov-market.app/images/items/kac_qdc_7.62x51_muzzle_brake_kit_sm.png</t>
  </si>
  <si>
    <t>https://cdn.tarkov-market.app/images/items/kac_qdc_7.62x51_muzzle_brake_kit_lg.png</t>
  </si>
  <si>
    <t>https://cdn.tarkov-market.app/images/items/awc_psr_5.56x45_muzzle_brake_sm.png</t>
  </si>
  <si>
    <t>https://cdn.tarkov-market.app/images/items/awc_psr_5.56x45_muzzle_brake_lg.png</t>
  </si>
  <si>
    <t>https://cdn.tarkov-market.app/images/items/awc_psr_.338_lm_muzzle_brake_sm.png</t>
  </si>
  <si>
    <t>https://cdn.tarkov-market.app/images/items/awc_psr_.338_lm_muzzle_brake_lg.png</t>
  </si>
  <si>
    <t>https://cdn.tarkov-market.app/images/items/ak_hexagon_reactor_5.45x39_muzzle_brake_sm.png</t>
  </si>
  <si>
    <t>https://cdn.tarkov-market.app/images/items/ak_hexagon_reactor_5.45x39_muzzle_brake_lg.png</t>
  </si>
  <si>
    <t>https://cdn.tarkov-market.app/images/items/taa_zk-38_7.62x51_muzzle_brake_sm.png</t>
  </si>
  <si>
    <t>https://cdn.tarkov-market.app/images/items/taa_zk-38_7.62x51_muzzle_brake_lg.png</t>
  </si>
  <si>
    <t>https://cdn.tarkov-market.app/images/items/taa_zk-23_5.56x45_muzzle_brake_sm.png</t>
  </si>
  <si>
    <t>https://cdn.tarkov-market.app/images/items/taa_zk-23_5.56x45_muzzle_brake_lg.png</t>
  </si>
  <si>
    <t>https://cdn.tarkov-market.app/images/items/hk_prolonged_7.62x51_flash_hider_sm.png</t>
  </si>
  <si>
    <t>https://cdn.tarkov-market.app/images/items/hk_prolonged_7.62x51_flash_hider_lg.png</t>
  </si>
  <si>
    <t>https://cdn.tarkov-market.app/images/items/aac_scar-sd_51t_7.62x51_flash_hider_sm.png</t>
  </si>
  <si>
    <t>https://cdn.tarkov-market.app/images/items/aac_scar-sd_51t_7.62x51_flash_hider_lg.png</t>
  </si>
  <si>
    <t>https://cdn.tarkov-market.app/images/items/ar-10_surefire_warden_7.62x51_blast_regulator_sm.png</t>
  </si>
  <si>
    <t>https://cdn.tarkov-market.app/images/items/ar-10_surefire_warden_7.62x51_blast_regulator_lg.png</t>
  </si>
  <si>
    <t>https://cdn.tarkov-market.app/images/items/ak_kiba_arms_.308_muzzle_device_adapter_sm.png</t>
  </si>
  <si>
    <t>https://escapefromtarkov.fandom.com/wiki/AKM_7.62x39_Kiba_Arms_.308_muzzle_device_adapter</t>
  </si>
  <si>
    <t>https://cdn.tarkov-market.app/images/items/ak_kiba_arms_.308_muzzle_device_adapter_lg.png</t>
  </si>
  <si>
    <t>https://cdn.tarkov-market.app/images/items/hk_usp_tactical_thread_protector_sm.png</t>
  </si>
  <si>
    <t>https://cdn.tarkov-market.app/images/items/hk_usp_tactical_thread_protector_lg.png</t>
  </si>
  <si>
    <t>https://cdn.tarkov-market.app/images/items/mts-255-12_12ga_choke_sm.png</t>
  </si>
  <si>
    <t>https://cdn.tarkov-market.app/images/items/mts-255-12_12ga_choke_lg.png</t>
  </si>
  <si>
    <t>https://escapefromtarkov.fandom.com/wiki/HK_USP_Tactical_front_sight</t>
  </si>
  <si>
    <t>https://cdn.tarkov-market.app/images/items/hk_usp_tactical_rear_sight_sm.png</t>
  </si>
  <si>
    <t>https://cdn.tarkov-market.app/images/items/hk_usp_tactical_rear_sight_lg.png</t>
  </si>
  <si>
    <t>https://cdn.tarkov-market.app/images/items/hk_usp_red_dot_sight_mount_sm.png</t>
  </si>
  <si>
    <t>https://cdn.tarkov-market.app/images/items/hk_usp_red_dot_sight_mount_lg.png</t>
  </si>
  <si>
    <t>https://cdn.tarkov-market.app/images/items/hk_usp_rear_sight_sm.png</t>
  </si>
  <si>
    <t>https://cdn.tarkov-market.app/images/items/hk_usp_rear_sight_lg.png</t>
  </si>
  <si>
    <t>https://cdn.tarkov-market.app/images/items/hk_usp_front_sight_sm.png</t>
  </si>
  <si>
    <t>https://cdn.tarkov-market.app/images/items/hk_usp_front_sight_lg.png</t>
  </si>
  <si>
    <t>https://cdn.tarkov-market.app/images/items/hk_usp_trigger_sm.png</t>
  </si>
  <si>
    <t>https://cdn.tarkov-market.app/images/items/hk_usp_trigger_lg.png</t>
  </si>
  <si>
    <t>https://cdn.tarkov-market.app/images/items/hk_usp_slide_lock_sm.png</t>
  </si>
  <si>
    <t>https://cdn.tarkov-market.app/images/items/hk_usp_slide_lock_lg.png</t>
  </si>
  <si>
    <t>https://cdn.tarkov-market.app/images/items/hk_usp_hammer_sm.png</t>
  </si>
  <si>
    <t>https://cdn.tarkov-market.app/images/items/hk_usp_hammer_lg.png</t>
  </si>
  <si>
    <t>https://cdn.tarkov-market.app/images/items/hk417_extended_charging_handle_sm.png</t>
  </si>
  <si>
    <t>https://cdn.tarkov-market.app/images/items/hk417_extended_charging_handle_lg.png</t>
  </si>
  <si>
    <t>https://cdn.tarkov-market.app/images/items/mts-255-12_cylinder_sm.png</t>
  </si>
  <si>
    <t>https://escapefromtarkov.fandom.com/wiki/MTs-255-12_12ga_cylinder</t>
  </si>
  <si>
    <t>https://cdn.tarkov-market.app/images/items/mts-255-12_cylinder_lg.png</t>
  </si>
  <si>
    <t>https://cdn.tarkov-market.app/images/items/hk417_g28_7.62x51_10-round_magazine_sm.png</t>
  </si>
  <si>
    <t>https://cdn.tarkov-market.app/images/items/hk417_g28_7.62x51_10-round_magazine_lg.png</t>
  </si>
  <si>
    <t>1932</t>
  </si>
  <si>
    <t>https://cdn.tarkov-market.app/images/items/hk417_g28_7.62x51_20-round_magazine_sm.png</t>
  </si>
  <si>
    <t>https://cdn.tarkov-market.app/images/items/hk417_g28_7.62x51_20-round_magazine_lg.png</t>
  </si>
  <si>
    <t>2240</t>
  </si>
  <si>
    <t>https://cdn.tarkov-market.app/images/items/fn_scar-h_7.62x51_20-round_magazine_sm.png</t>
  </si>
  <si>
    <t>https://cdn.tarkov-market.app/images/items/fn_scar-h_7.62x51_20-round_magazine_lg.png</t>
  </si>
  <si>
    <t>https://cdn.tarkov-market.app/images/items/fn_scar-h_7.62x51_20-round_magazine_(fde)_sm.png</t>
  </si>
  <si>
    <t>https://cdn.tarkov-market.app/images/items/fn_scar-h_7.62x51_20-round_magazine_(fde)_lg.png</t>
  </si>
  <si>
    <t>https://cdn.tarkov-market.app/images/items/hk_usp_tactical_.45_acp_12-round_magazine_sm.png</t>
  </si>
  <si>
    <t>https://cdn.tarkov-market.app/images/items/hk_usp_tactical_.45_acp_12-round_magazine_lg.png</t>
  </si>
  <si>
    <t>13720</t>
  </si>
  <si>
    <t>https://cdn.tarkov-market.app/images/items/sks_7.62x39_kci_75-round_drum_magazine_sm.png</t>
  </si>
  <si>
    <t>https://cdn.tarkov-market.app/images/items/sks_7.62x39_kci_75-round_drum_magazine_lg.png</t>
  </si>
  <si>
    <t>https://cdn.tarkov-market.app/images/items/geissele_super_precision_30mm_ring_scope_mount_sm.png</t>
  </si>
  <si>
    <t>https://cdn.tarkov-market.app/images/items/geissele_super_precision_30mm_ring_scope_mount_lg.png</t>
  </si>
  <si>
    <t>https://cdn.tarkov-market.app/images/items/recknagel_era-tac_34mm_ring_scope_mount_sm.png</t>
  </si>
  <si>
    <t>https://cdn.tarkov-market.app/images/items/recknagel_era-tac_34mm_ring_scope_mount_lg.png</t>
  </si>
  <si>
    <t>4144</t>
  </si>
  <si>
    <t>https://cdn.tarkov-market.app/images/items/recknagel_era-tac_30mm_ring_scope_mount_sm.png?r=1</t>
  </si>
  <si>
    <t>https://cdn.tarkov-market.app/images/items/recknagel_era-tac_30mm_ring_scope_mount_lg.png?r=1</t>
  </si>
  <si>
    <t>https://cdn.tarkov-market.app/images/items/recknagel_era-tac_sunshade_mount_for_aimpoint_t-1_sm.png</t>
  </si>
  <si>
    <t>https://cdn.tarkov-market.app/images/items/recknagel_era-tac_sunshade_mount_for_aimpoint_t-1_lg.png</t>
  </si>
  <si>
    <t>https://cdn.tarkov-market.app/images/items/geissele_super_precision_30mm_ring_scope_mount_(ddc)_sm.png</t>
  </si>
  <si>
    <t>https://cdn.tarkov-market.app/images/items/geissele_super_precision_30mm_ring_scope_mount_(ddc)_lg.png</t>
  </si>
  <si>
    <t>https://cdn.tarkov-market.app/images/items/geissele_super_precision_top_ring_cap_(ddc)_sm.png</t>
  </si>
  <si>
    <t>https://cdn.tarkov-market.app/images/items/geissele_super_precision_top_ring_cap_(ddc)_lg.png</t>
  </si>
  <si>
    <t>https://cdn.tarkov-market.app/images/items/reptilia_rof-90_rmr_mount_for_geissele_scope_mounts_(ddc)_sm.png</t>
  </si>
  <si>
    <t>https://cdn.tarkov-market.app/images/items/reptilia_rof-90_rmr_mount_for_geissele_scope_mounts_(ddc)_lg.png</t>
  </si>
  <si>
    <t>https://cdn.tarkov-market.app/images/items/geissele_super_precision_top_ring_cap_sm.png</t>
  </si>
  <si>
    <t>https://cdn.tarkov-market.app/images/items/geissele_super_precision_top_ring_cap_lg.png</t>
  </si>
  <si>
    <t>https://cdn.tarkov-market.app/images/items/reptilia_rof-90_rmr_mount_for_geissele_scope_mounts_sm.png</t>
  </si>
  <si>
    <t>https://cdn.tarkov-market.app/images/items/reptilia_rof-90_rmr_mount_for_geissele_scope_mounts_lg.png</t>
  </si>
  <si>
    <t>1034</t>
  </si>
  <si>
    <t>https://cdn.tarkov-market.app/images/items/mts-255-12_wooden_stock_sm.png</t>
  </si>
  <si>
    <t>https://cdn.tarkov-market.app/images/items/mts-255-12_wooden_stock_lg.png</t>
  </si>
  <si>
    <t>728</t>
  </si>
  <si>
    <t>https://cdn.tarkov-market.app/images/items/hk_g28_buffer_tube_sm.png</t>
  </si>
  <si>
    <t>https://cdn.tarkov-market.app/images/items/hk_g28_buffer_tube_lg.png</t>
  </si>
  <si>
    <t>https://cdn.tarkov-market.app/images/items/hk417_e2_buttstock_sm.png</t>
  </si>
  <si>
    <t>https://cdn.tarkov-market.app/images/items/hk417_e2_buttstock_lg.png</t>
  </si>
  <si>
    <t>https://cdn.tarkov-market.app/images/items/hk_adjustable_buttstock_sm.png</t>
  </si>
  <si>
    <t>https://cdn.tarkov-market.app/images/items/hk_adjustable_buttstock_lg.png</t>
  </si>
  <si>
    <t>https://cdn.tarkov-market.app/images/items/fn_scar_cheek_rest_sm.png</t>
  </si>
  <si>
    <t>https://cdn.tarkov-market.app/images/items/fn_scar_cheek_rest_lg.png</t>
  </si>
  <si>
    <t>17507</t>
  </si>
  <si>
    <t>https://cdn.tarkov-market.app/images/items/akm_ak-74_hera_arms_cqr_pistol_grip_buttstock_sm.png</t>
  </si>
  <si>
    <t>https://cdn.tarkov-market.app/images/items/akm_ak-74_hera_arms_cqr_pistol_grip_buttstock_lg.png</t>
  </si>
  <si>
    <t>https://cdn.tarkov-market.app/images/items/fn_scar_folding_polymer_stock_sm.png?r=1</t>
  </si>
  <si>
    <t>https://cdn.tarkov-market.app/images/items/fn_scar_folding_polymer_stock_lg.png</t>
  </si>
  <si>
    <t>https://cdn.tarkov-market.app/images/items/fn_scar_folding_polymer_stock_(fde)_sm.png</t>
  </si>
  <si>
    <t>https://cdn.tarkov-market.app/images/items/fn_scar_folding_polymer_stock_(fde)_lg.png</t>
  </si>
  <si>
    <t>https://cdn.tarkov-market.app/images/items/fn_scar_retractable_polymer_stock_(fde)_sm.png</t>
  </si>
  <si>
    <t>https://cdn.tarkov-market.app/images/items/fn_scar_retractable_polymer_stock_(fde)_lg.png</t>
  </si>
  <si>
    <t>https://cdn.tarkov-market.app/images/items/fn_scar_cheek_rest_(fde)_sm.png</t>
  </si>
  <si>
    <t>https://cdn.tarkov-market.app/images/items/fn_scar_cheek_rest_(fde)_lg.png</t>
  </si>
  <si>
    <t>https://cdn.tarkov-market.app/images/items/fn_scar_retractable_polymer_stock_sm.png</t>
  </si>
  <si>
    <t>https://cdn.tarkov-market.app/images/items/fn_scar_retractable_polymer_stock_lg.png</t>
  </si>
  <si>
    <t>https://cdn.tarkov-market.app/images/items/hk_adjustable_buttstock_cheek_sm.png</t>
  </si>
  <si>
    <t>https://escapefromtarkov.fandom.com/wiki/HK_Adjustable_Buttstock_cheek_rest</t>
  </si>
  <si>
    <t>https://cdn.tarkov-market.app/images/items/hk_adjustable_buttstock_cheek_lg.png</t>
  </si>
  <si>
    <t>https://cdn.tarkov-market.app/images/items/fn_scar-h_7.62x51_16_inch_barrel_sm.png</t>
  </si>
  <si>
    <t>https://cdn.tarkov-market.app/images/items/fn_scar-h_7.62x51_16_inch_barrel_lg.png</t>
  </si>
  <si>
    <t>https://cdn.tarkov-market.app/images/items/hk_usp_.45_acp_standard_barrel_sm.png</t>
  </si>
  <si>
    <t>https://cdn.tarkov-market.app/images/items/hk_usp_.45_acp_standard_barrel_lg.png</t>
  </si>
  <si>
    <t>https://cdn.tarkov-market.app/images/items/hk417_7.62x51_16.5_inch_barrel_sm.png</t>
  </si>
  <si>
    <t>https://cdn.tarkov-market.app/images/items/hk417_7.62x51_16.5_inch_barrel_lg.png</t>
  </si>
  <si>
    <t>24920</t>
  </si>
  <si>
    <t>https://cdn.tarkov-market.app/images/items/fn_scar-h_7.62x51_20_inch_barrel_sm.png</t>
  </si>
  <si>
    <t>https://cdn.tarkov-market.app/images/items/fn_scar-h_7.62x51_20_inch_barrel_lg.png</t>
  </si>
  <si>
    <t>3517</t>
  </si>
  <si>
    <t>https://cdn.tarkov-market.app/images/items/%D0%BCts-255-12_12ga_755mm_barrel_with_rib_sm.png</t>
  </si>
  <si>
    <t>https://cdn.tarkov-market.app/images/items/%D0%BCts-255-12_12ga_755mm_barrel_with_rib_lg.png</t>
  </si>
  <si>
    <t>13440</t>
  </si>
  <si>
    <t>https://cdn.tarkov-market.app/images/items/fn_scar-l_5.56x45_14_inch_barrel_sm.png</t>
  </si>
  <si>
    <t>https://cdn.tarkov-market.app/images/items/fn_scar-l_5.56x45_14_inch_barrel_lg.png</t>
  </si>
  <si>
    <t>https://cdn.tarkov-market.app/images/items/hk_usp_elite_.45_acp_barrel_sm.png</t>
  </si>
  <si>
    <t>https://cdn.tarkov-market.app/images/items/hk_usp_elite_.45_acp_barrel_lg.png</t>
  </si>
  <si>
    <t>https://cdn.tarkov-market.app/images/items/hk_usp_tactical_.45_acp_threaded_barrel_sm.png</t>
  </si>
  <si>
    <t>https://cdn.tarkov-market.app/images/items/hk_usp_tactical_.45_acp_threaded_barrel_lg.png</t>
  </si>
  <si>
    <t>23632</t>
  </si>
  <si>
    <t>https://cdn.tarkov-market.app/images/items/fn_scar-h_7.62x51_13_inch_barrel_sm.png</t>
  </si>
  <si>
    <t>https://cdn.tarkov-market.app/images/items/fn_scar-h_7.62x51_13_inch_barrel_lg.png</t>
  </si>
  <si>
    <t>https://cdn.tarkov-market.app/images/items/hk_usp_expert_.45_acp_barrel_sm.png</t>
  </si>
  <si>
    <t>https://cdn.tarkov-market.app/images/items/hk_usp_expert_.45_acp_barrel_lg.png</t>
  </si>
  <si>
    <t>17080</t>
  </si>
  <si>
    <t>https://cdn.tarkov-market.app/images/items/fn_scar-l_5.56x45_10_inch_barrel_sm.png</t>
  </si>
  <si>
    <t>https://cdn.tarkov-market.app/images/items/fn_scar-l_5.56x45_10_inch_barrel_lg.png</t>
  </si>
  <si>
    <t>https://cdn.tarkov-market.app/images/items/hk_usp_match_.45_acp_barrel_sm.png</t>
  </si>
  <si>
    <t>https://cdn.tarkov-market.app/images/items/hk_usp_match_.45_acp_barrel_lg.png</t>
  </si>
  <si>
    <t>4816</t>
  </si>
  <si>
    <t>https://cdn.tarkov-market.app/images/items/hk417_patrol_handguard_with_flip_up_front_sight_sm.png</t>
  </si>
  <si>
    <t>https://escapefromtarkov.fandom.com/wiki/HK417_Patrol_handguard_with_flip-up_front_sight</t>
  </si>
  <si>
    <t>https://cdn.tarkov-market.app/images/items/hk417_patrol_handguard_with_flip_up_front_sight_lg.png</t>
  </si>
  <si>
    <t>9016</t>
  </si>
  <si>
    <t>https://cdn.tarkov-market.app/images/items/ar-15_aeroknox_ax-15_10.5_inch_m-lok_handguard_sm.png?r=2</t>
  </si>
  <si>
    <t>https://cdn.tarkov-market.app/images/items/ar-15_aeroknox_ax-15_10.5_inch_m-lok_handguard_lg.png</t>
  </si>
  <si>
    <t>https://cdn.tarkov-market.app/images/items/mts-255-12_beechwood_forestock_sm.png</t>
  </si>
  <si>
    <t>https://cdn.tarkov-market.app/images/items/mts-255-12_beechwood_forestock_lg.png</t>
  </si>
  <si>
    <t>https://cdn.tarkov-market.app/images/items/hk417_extended_free_float_handguard_with_flip_up_front_sight_sm.png?r=1</t>
  </si>
  <si>
    <t>https://escapefromtarkov.fandom.com/wiki/HK417_Extended_Free_Float_handguard_with_flip-up_front_sight</t>
  </si>
  <si>
    <t>https://cdn.tarkov-market.app/images/items/hk417_extended_free_float_handguard_with_flip_up_front_sight_lg.png</t>
  </si>
  <si>
    <t>https://cdn.tarkov-market.app/images/items/ar-15_f1_firearms_skeletonized_style_2_pistol_grip_sm.png</t>
  </si>
  <si>
    <t>https://cdn.tarkov-market.app/images/items/ar-15_f1_firearms_skeletonized_style_2_pistol_grip_lg.png</t>
  </si>
  <si>
    <t>https://cdn.tarkov-market.app/images/items/ar-15_tactical_dynamics_hexgrip_pistol_grip_sm.png</t>
  </si>
  <si>
    <t>https://cdn.tarkov-market.app/images/items/ar-15_tactical_dynamics_hexgrip_pistol_grip_lg.png</t>
  </si>
  <si>
    <t>https://cdn.tarkov-market.app/images/items/ar-15_hk_battle_grip_beavertail_pistol_grip_(ral-8000)_sm.png</t>
  </si>
  <si>
    <t>https://cdn.tarkov-market.app/images/items/ar-15_hk_battle_grip_beavertail_pistol_grip_(ral-8000)_lg.png</t>
  </si>
  <si>
    <t>3752</t>
  </si>
  <si>
    <t>https://cdn.tarkov-market.app/images/items/ar-15_f1_firearms_skeletonized_style_1_pistol_grip_sm.png</t>
  </si>
  <si>
    <t>https://cdn.tarkov-market.app/images/items/ar-15_f1_firearms_skeletonized_style_1_pistol_grip_lg.png</t>
  </si>
  <si>
    <t>https://cdn.tarkov-market.app/images/items/ar-15_f1_firearms_skeletonized_style_2_pc_pistol_grip_sm.png</t>
  </si>
  <si>
    <t>https://cdn.tarkov-market.app/images/items/ar-15_f1_firearms_skeletonized_style_2_pc_pistol_grip_lg.png</t>
  </si>
  <si>
    <t>https://cdn.tarkov-market.app/images/items/hk_usp_.45_acp_pistol_slide_sm.png</t>
  </si>
  <si>
    <t>https://cdn.tarkov-market.app/images/items/hk_usp_.45_acp_pistol_slide_lg.png</t>
  </si>
  <si>
    <t>https://cdn.tarkov-market.app/images/items/hk_usp_expert_.45_acp_pistol_slide_sm.png</t>
  </si>
  <si>
    <t>https://cdn.tarkov-market.app/images/items/hk_usp_expert_.45_acp_pistol_slide_lg.png</t>
  </si>
  <si>
    <t>https://cdn.tarkov-market.app/images/items/hk_usp_match_.45_acp_pistol_slide_sm.png</t>
  </si>
  <si>
    <t>https://cdn.tarkov-market.app/images/items/hk_usp_match_.45_acp_pistol_slide_lg.png</t>
  </si>
  <si>
    <t>https://cdn.tarkov-market.app/images/items/hk_g28_7.62x51_upper_receiver_sm.png</t>
  </si>
  <si>
    <t>https://cdn.tarkov-market.app/images/items/hk_g28_7.62x51_upper_receiver_lg.png</t>
  </si>
  <si>
    <t>https://cdn.tarkov-market.app/images/items/hk_usp_elite_.45_acp_pistol_slide_sm.png</t>
  </si>
  <si>
    <t>https://cdn.tarkov-market.app/images/items/hk_usp_elite_.45_acp_pistol_slide_lg.png</t>
  </si>
  <si>
    <t>https://cdn.tarkov-market.app/images/items/fn_scar-h_7.62x51_upper_receiver_sm.png</t>
  </si>
  <si>
    <t>https://cdn.tarkov-market.app/images/items/fn_scar-h_7.62x51_upper_receiver_lg.png</t>
  </si>
  <si>
    <t>6608</t>
  </si>
  <si>
    <t>https://cdn.tarkov-market.app/images/items/fn_scar-h_7.62x51_upper_receiver_(fde)_sm.png</t>
  </si>
  <si>
    <t>https://cdn.tarkov-market.app/images/items/fn_scar-h_7.62x51_upper_receiver_(fde)_lg.png</t>
  </si>
  <si>
    <t>https://cdn.tarkov-market.app/images/items/fn_scar-l_5.56x45_upper_receiver_(fde)_sm.png?r=1</t>
  </si>
  <si>
    <t>https://cdn.tarkov-market.app/images/items/fn_scar-l_5.56x45_upper_receiver_(fde)_lg.png?r=1</t>
  </si>
  <si>
    <t>https://cdn.tarkov-market.app/images/items/fn_scar-l_5.56x45_upper_receiver_sm.png</t>
  </si>
  <si>
    <t>https://cdn.tarkov-market.app/images/items/fn_scar-l_5.56x45_upper_receiver_lg.png</t>
  </si>
  <si>
    <t>https://cdn.tarkov-market.app/images/items/hk_usp_tactical_.45_acp_pistol_slide_sm.png</t>
  </si>
  <si>
    <t>https://cdn.tarkov-market.app/images/items/hk_usp_tactical_.45_acp_pistol_slide_lg.png</t>
  </si>
  <si>
    <t>34100</t>
  </si>
  <si>
    <t>https://cdn.tarkov-market.app/images/items/untar_armband_sm.png</t>
  </si>
  <si>
    <t>https://cdn.tarkov-market.app/images/items/untar_armband_lg.png</t>
  </si>
  <si>
    <t>62000</t>
  </si>
  <si>
    <t>https://cdn.tarkov-market.app/images/items/alpha_armband_sm.png</t>
  </si>
  <si>
    <t>https://cdn.tarkov-market.app/images/items/alpha_armband_lg.png?r=1</t>
  </si>
  <si>
    <t>43400</t>
  </si>
  <si>
    <t>https://cdn.tarkov-market.app/images/items/deadskul_armband_sm.png</t>
  </si>
  <si>
    <t>https://cdn.tarkov-market.app/images/items/deadskul_armband_lg.png</t>
  </si>
  <si>
    <t>https://cdn.tarkov-market.app/images/items/labs_armband_sm.png?r=1</t>
  </si>
  <si>
    <t>https://cdn.tarkov-market.app/images/items/labs_armband_lg.png</t>
  </si>
  <si>
    <t>31000</t>
  </si>
  <si>
    <t>https://cdn.tarkov-market.app/images/items/kiba_arms_armband_sm.png</t>
  </si>
  <si>
    <t>https://cdn.tarkov-market.app/images/items/kiba_arms_armband_lg.png</t>
  </si>
  <si>
    <t>https://cdn.tarkov-market.app/images/items/train_hard_armband_sm.png</t>
  </si>
  <si>
    <t>https://cdn.tarkov-market.app/images/items/train_hard_armband_lg.png</t>
  </si>
  <si>
    <t>https://cdn.tarkov-market.app/images/items/bear_armband_sm.png</t>
  </si>
  <si>
    <t>https://cdn.tarkov-market.app/images/items/bear_armband_lg.png</t>
  </si>
  <si>
    <t>32240</t>
  </si>
  <si>
    <t>https://cdn.tarkov-market.app/images/items/terragroup_armband_sm.png?r=1</t>
  </si>
  <si>
    <t>https://cdn.tarkov-market.app/images/items/terragroup_armband_lg.png</t>
  </si>
  <si>
    <t>38440</t>
  </si>
  <si>
    <t>https://cdn.tarkov-market.app/images/items/rfarmy_armband_sm.png</t>
  </si>
  <si>
    <t>https://cdn.tarkov-market.app/images/items/rfarmy_armband_lg.png</t>
  </si>
  <si>
    <t>https://cdn.tarkov-market.app/images/items/usec_armband_sm.png?r=1</t>
  </si>
  <si>
    <t>https://cdn.tarkov-market.app/images/items/usec_armband_lg.png</t>
  </si>
  <si>
    <t>https://cdn.tarkov-market.app/images/items/hk_usp_.45_acp_elite_compensator_sm.png</t>
  </si>
  <si>
    <t>https://cdn.tarkov-market.app/images/items/hk_usp_.45_acp_elite_compensator_lg.png</t>
  </si>
  <si>
    <t>https://cdn.tarkov-market.app/images/items/fn_scar_kinetic_mrex_6.5_m-lok_rail_sm.png</t>
  </si>
  <si>
    <t>https://cdn.tarkov-market.app/images/items/fn_scar_kinetic_mrex_6.5_m-lok_rail_lg.png</t>
  </si>
  <si>
    <t>https://cdn.tarkov-market.app/images/items/hk_usp_.45_acp_match_compensator_sm.png</t>
  </si>
  <si>
    <t>https://cdn.tarkov-market.app/images/items/hk_usp_.45_acp_match_compensator_lg.png</t>
  </si>
  <si>
    <t>https://cdn.tarkov-market.app/images/items/mts-255-12_12ga_shotgun_not_func_not_func_sm.png</t>
  </si>
  <si>
    <t>https://cdn.tarkov-market.app/images/items/mts-255-12_12ga_shotgun_not_func_not_func_lg.png</t>
  </si>
  <si>
    <t>https://cdn.tarkov-market.app/images/items/shotguns_mp-43-1c_12ga_double-barrel_shotgun_not_func_not_func_sm.png</t>
  </si>
  <si>
    <t>https://cdn.tarkov-market.app/images/items/shotguns_mp-43-1c_12ga_double-barrel_shotgun_not_func_not_func_lg.png</t>
  </si>
  <si>
    <t>https://cdn.tarkov-market.app/images/items/hk_usp_.45_acp_pistol_not_func_not_func_sm.png</t>
  </si>
  <si>
    <t>https://cdn.tarkov-market.app/images/items/hk_usp_.45_acp_pistol_not_func_not_func_lg.png</t>
  </si>
  <si>
    <t>https://cdn.tarkov-market.app/images/items/hk_g28_7.62x51_marksman_rifle_not_func_not_func_sm.png</t>
  </si>
  <si>
    <t>https://cdn.tarkov-market.app/images/items/hk_g28_7.62x51_marksman_rifle_not_func_not_func_lg.png</t>
  </si>
  <si>
    <t>https://cdn.tarkov-market.app/images/items/fn_scar-l_5.56x45_assault_rifle_(fde)_not_func_not_func_sm.png</t>
  </si>
  <si>
    <t>https://cdn.tarkov-market.app/images/items/fn_scar-l_5.56x45_assault_rifle_(fde)_not_func_not_func_lg.png</t>
  </si>
  <si>
    <t>https://cdn.tarkov-market.app/images/items/assault_rifles_fn_scar-l_5.56x45_assault_rifle_not_func_not_func_sm.png</t>
  </si>
  <si>
    <t>https://cdn.tarkov-market.app/images/items/assault_rifles_fn_scar-l_5.56x45_assault_rifle_not_func_not_func_lg.png</t>
  </si>
  <si>
    <t>https://cdn.tarkov-market.app/images/items/fn_scar-h_7.62x51_assault_rifle_(fde)_not_func_not_func_sm.png</t>
  </si>
  <si>
    <t>https://cdn.tarkov-market.app/images/items/fn_scar-h_7.62x51_assault_rifle_(fde)_not_func_not_func_lg.png</t>
  </si>
  <si>
    <t>https://cdn.tarkov-market.app/images/items/fn_scar-h_7.62x51_assault_rifle_not_func_not_func_sm.png</t>
  </si>
  <si>
    <t>https://cdn.tarkov-market.app/images/items/fn_scar-h_7.62x51_assault_rifle_not_func_not_func_lg.png</t>
  </si>
  <si>
    <t>https://cdn.tarkov-market.app/images/items/metal_spare_parts_sm.png</t>
  </si>
  <si>
    <t>https://cdn.tarkov-market.app/images/items/metal_spare_parts_lg.png</t>
  </si>
  <si>
    <t>https://cdn.tarkov-market.app/images/items/sewing_kit_sm.png</t>
  </si>
  <si>
    <t>https://escapefromtarkov.fandom.com/wiki/Sewing_kit</t>
  </si>
  <si>
    <t>https://cdn.tarkov-market.app/images/items/sewing_kit_lg.png</t>
  </si>
  <si>
    <t>38454</t>
  </si>
  <si>
    <t>https://cdn.tarkov-market.app/images/items/santa's_bag_sm.png</t>
  </si>
  <si>
    <t>https://cdn.tarkov-market.app/images/items/santa's_bag_lg.png</t>
  </si>
  <si>
    <t>37200</t>
  </si>
  <si>
    <t>https://cdn.tarkov-market.app/images/items/eagle_industries_mmac_plate_carrier_(ranger_green)_sm.png</t>
  </si>
  <si>
    <t>https://cdn.tarkov-market.app/images/items/eagle_industries_mmac_plate_carrier_(ranger_green)_lg.png</t>
  </si>
  <si>
    <t>45260</t>
  </si>
  <si>
    <t>https://cdn.tarkov-market.app/images/items/firstspear_strandhogg_plate_carrier_rig_(ranger_green)_sm.png</t>
  </si>
  <si>
    <t>https://cdn.tarkov-market.app/images/items/firstspear_strandhogg_plate_carrier_rig_(ranger_green)_lg.png</t>
  </si>
  <si>
    <t>44640</t>
  </si>
  <si>
    <t>https://cdn.tarkov-market.app/images/items/nfm_hjelm_helmet_sm.png</t>
  </si>
  <si>
    <t>https://cdn.tarkov-market.app/images/items/nfm_hjelm_helmet_lg.png</t>
  </si>
  <si>
    <t>2480</t>
  </si>
  <si>
    <t>https://cdn.tarkov-market.app/images/items/leather_cap_sm.png</t>
  </si>
  <si>
    <t>https://cdn.tarkov-market.app/images/items/leather_cap_lg.png</t>
  </si>
  <si>
    <t>18600</t>
  </si>
  <si>
    <t>https://cdn.tarkov-market.app/images/items/gas_welder_safety_goggles_sm.png</t>
  </si>
  <si>
    <t>https://cdn.tarkov-market.app/images/items/gas_welder_safety_goggles_lg.png</t>
  </si>
  <si>
    <t>71755</t>
  </si>
  <si>
    <t>https://cdn.tarkov-market.app/images/items/secured_magnetic_tape_cassette_sm.png?r=1</t>
  </si>
  <si>
    <t>https://cdn.tarkov-market.app/images/items/secured_magnetic_tape_cassette_lg.png</t>
  </si>
  <si>
    <t>https://cdn.tarkov-market.app/images/items/bottle_of_tarkovskaya_vodka_sm.png</t>
  </si>
  <si>
    <t>https://cdn.tarkov-market.app/images/items/bottle_of_tarkovskaya_vodka_lg.png</t>
  </si>
  <si>
    <t>https://cdn.tarkov-market.app/images/items/adar_buffer_tube_sm.png</t>
  </si>
  <si>
    <t>https://escapefromtarkov.fandom.com/wiki/AR-15_ADAR_2-15_buffer_tube</t>
  </si>
  <si>
    <t>https://cdn.tarkov-market.app/images/items/adar_buffer_tube_lg.png</t>
  </si>
  <si>
    <t>https://cdn.tarkov-market.app/images/items/polymer_stock_for_ak-74m_(6p34_sb.15)_sm.png</t>
  </si>
  <si>
    <t>https://cdn.tarkov-market.app/images/items/polymer_stock_for_ak-74m_(6p34_sb.15)_lg.png</t>
  </si>
  <si>
    <t>599</t>
  </si>
  <si>
    <t>https://cdn.tarkov-market.app/images/items/fab_defence_buffer_tube_for_agr-870_sm.png</t>
  </si>
  <si>
    <t>https://cdn.tarkov-market.app/images/items/fab_defence_buffer_tube_for_agr-870_lg.png</t>
  </si>
  <si>
    <t>936</t>
  </si>
  <si>
    <t>https://cdn.tarkov-market.app/images/items/tapco_buffer_tube_sm.png</t>
  </si>
  <si>
    <t>https://cdn.tarkov-market.app/images/items/tapco_buffer_tube_lg.png</t>
  </si>
  <si>
    <t>https://cdn.tarkov-market.app/images/items/sawn_off_regular_mosin_rifle_stock_sm.png</t>
  </si>
  <si>
    <t>https://escapefromtarkov.fandom.com/wiki/Mosin_Rifle_sawn-off_stock</t>
  </si>
  <si>
    <t>https://cdn.tarkov-market.app/images/items/sawn_off_regular_mosin_rifle_stock_lg.png</t>
  </si>
  <si>
    <t>https://cdn.tarkov-market.app/images/items/regular_vpo-215_stock_sm.png</t>
  </si>
  <si>
    <t>https://escapefromtarkov.fandom.com/wiki/VPO-215_%22Gornostay%22_stock</t>
  </si>
  <si>
    <t>https://cdn.tarkov-market.app/images/items/regular_vpo-215_stock_lg.png</t>
  </si>
  <si>
    <t>865</t>
  </si>
  <si>
    <t>https://cdn.tarkov-market.app/images/items/izhmash_metal_stock_for_aks-74u_(6p26_sb.5)_sm.png</t>
  </si>
  <si>
    <t>https://cdn.tarkov-market.app/images/items/izhmash_metal_stock_for_aks-74u_(6p26_sb.5)_lg.png</t>
  </si>
  <si>
    <t>https://cdn.tarkov-market.app/images/items/mc_20-01_stock_sm.png</t>
  </si>
  <si>
    <t>https://escapefromtarkov.fandom.com/wiki/MTs_20-01_stock</t>
  </si>
  <si>
    <t>https://cdn.tarkov-market.app/images/items/mc_20-01_stock_lg.png</t>
  </si>
  <si>
    <t>https://cdn.tarkov-market.app/images/items/izhmash_sok-12_ak_type_stock_sm.png</t>
  </si>
  <si>
    <t>https://cdn.tarkov-market.app/images/items/izhmash_sok-12_ak_type_stock_lg.png</t>
  </si>
  <si>
    <t>https://cdn.tarkov-market.app/images/items/izhmash_wooden_ak-74_stock_(6p20_sb.5)_sm.png</t>
  </si>
  <si>
    <t>https://cdn.tarkov-market.app/images/items/izhmash_wooden_ak-74_stock_(6p20_sb.5)_lg.png</t>
  </si>
  <si>
    <t>658</t>
  </si>
  <si>
    <t>https://cdn.tarkov-market.app/images/items/colt_buffer_tube_sm.png</t>
  </si>
  <si>
    <t>https://cdn.tarkov-market.app/images/items/colt_buffer_tube_lg.png</t>
  </si>
  <si>
    <t>1210</t>
  </si>
  <si>
    <t>https://cdn.tarkov-market.app/images/items/infantry_mosin_rifle_stock_sm.png</t>
  </si>
  <si>
    <t>https://escapefromtarkov.fandom.com/wiki/Mosin_Rifle_Infantry_stock</t>
  </si>
  <si>
    <t>https://cdn.tarkov-market.app/images/items/infantry_mosin_rifle_stock_lg.png</t>
  </si>
  <si>
    <t>953</t>
  </si>
  <si>
    <t>https://cdn.tarkov-market.app/images/items/toz_stock_for_toz-106_sm.png</t>
  </si>
  <si>
    <t>https://cdn.tarkov-market.app/images/items/toz_stock_for_toz-106_lg.png</t>
  </si>
  <si>
    <t>6408</t>
  </si>
  <si>
    <t>https://cdn.tarkov-market.app/images/items/ubr_gen2_fde_stock_sm.png?r=1</t>
  </si>
  <si>
    <t>https://cdn.tarkov-market.app/images/items/ubr_gen2_fde_stock_lg.png?r=1</t>
  </si>
  <si>
    <t>4167</t>
  </si>
  <si>
    <t>https://cdn.tarkov-market.app/images/items/troy_m7a1_pdw_fde_stock_sm.png</t>
  </si>
  <si>
    <t>https://escapefromtarkov.fandom.com/wiki/TROY_M7A1_PDW_stock</t>
  </si>
  <si>
    <t>https://cdn.tarkov-market.app/images/items/troy_m7a1_pdw_fde_stock_lg.png</t>
  </si>
  <si>
    <t>2356</t>
  </si>
  <si>
    <t>https://cdn.tarkov-market.app/images/items/harris_hbr_bipod_sm.png</t>
  </si>
  <si>
    <t>https://cdn.tarkov-market.app/images/items/harris_hbr_bipod_lg.png</t>
  </si>
  <si>
    <t>2391</t>
  </si>
  <si>
    <t>https://cdn.tarkov-market.app/images/items/izhmash_sv-98_bipod_sm.png</t>
  </si>
  <si>
    <t>https://cdn.tarkov-market.app/images/items/izhmash_sv-98_bipod_lg.png</t>
  </si>
  <si>
    <t>258</t>
  </si>
  <si>
    <t>https://cdn.tarkov-market.app/images/items/m9a3_standard_frontsight_sm.png</t>
  </si>
  <si>
    <t>https://cdn.tarkov-market.app/images/items/m9a3_standard_frontsight_lg.png</t>
  </si>
  <si>
    <t>281</t>
  </si>
  <si>
    <t>https://cdn.tarkov-market.app/images/items/aps_frontsight_sm.png</t>
  </si>
  <si>
    <t>https://cdn.tarkov-market.app/images/items/aps_frontsight_lg.png</t>
  </si>
  <si>
    <t>283</t>
  </si>
  <si>
    <t>https://cdn.tarkov-market.app/images/items/beretta_m9a3_standard_rearsight_sm.png</t>
  </si>
  <si>
    <t>https://cdn.tarkov-market.app/images/items/beretta_m9a3_standard_rearsight_lg.png</t>
  </si>
  <si>
    <t>264</t>
  </si>
  <si>
    <t>https://cdn.tarkov-market.app/images/items/m14_enlarged_military_aperture_rearsight_sm.png</t>
  </si>
  <si>
    <t>https://escapefromtarkov.fandom.com/wiki/M14_SA_Enlarged_Military_Aperture_rear_sight</t>
  </si>
  <si>
    <t>https://cdn.tarkov-market.app/images/items/m14_enlarged_military_aperture_rearsight_lg.png</t>
  </si>
  <si>
    <t>1974</t>
  </si>
  <si>
    <t>https://cdn.tarkov-market.app/images/items/kac_folding_micro_sight_rear_sm.png</t>
  </si>
  <si>
    <t>https://cdn.tarkov-market.app/images/items/kac_folding_micro_sight_rear_lg.png</t>
  </si>
  <si>
    <t>https://cdn.tarkov-market.app/images/items/five-seven_standard_rear-sight_sm.png</t>
  </si>
  <si>
    <t>https://cdn.tarkov-market.app/images/items/five-seven_standard_rear-sight_lg.png</t>
  </si>
  <si>
    <t>2139</t>
  </si>
  <si>
    <t>https://cdn.tarkov-market.app/images/items/sight_mount_sig_220-239_rear_sight_bearing_sm.png</t>
  </si>
  <si>
    <t>https://cdn.tarkov-market.app/images/items/sight_mount_sig_220-239_rear_sight_bearing_lg.png</t>
  </si>
  <si>
    <t>https://cdn.tarkov-market.app/images/items/sig_sauer_p226_standard_rearsight_sm.png</t>
  </si>
  <si>
    <t>https://cdn.tarkov-market.app/images/items/sig_sauer_p226_standard_rearsight_lg.png</t>
  </si>
  <si>
    <t>https://cdn.tarkov-market.app/images/items/sight_mount_m9_rear_sight_bearing_sm.png</t>
  </si>
  <si>
    <t>https://cdn.tarkov-market.app/images/items/sight_mount_m9_rear_sight_bearing_lg.png</t>
  </si>
  <si>
    <t>https://cdn.tarkov-market.app/images/items/five-seven_mk2_standard_frontsight_sm.png</t>
  </si>
  <si>
    <t>https://cdn.tarkov-market.app/images/items/five-seven_mk2_standard_frontsight_lg.png</t>
  </si>
  <si>
    <t>https://cdn.tarkov-market.app/images/items/sig_flip_up_frontsight_sm.png</t>
  </si>
  <si>
    <t>https://cdn.tarkov-market.app/images/items/sig_flip_up_frontsight_lg.png</t>
  </si>
  <si>
    <t>https://cdn.tarkov-market.app/images/items/sig_flip_up_rearsight_sm.png</t>
  </si>
  <si>
    <t>https://cdn.tarkov-market.app/images/items/sig_flip_up_rearsight_lg.png</t>
  </si>
  <si>
    <t>https://cdn.tarkov-market.app/images/items/b%26t_mp9_standard_rear-sight_sm.png</t>
  </si>
  <si>
    <t>https://cdn.tarkov-market.app/images/items/b%26t_mp9_standard_rear-sight_lg.png</t>
  </si>
  <si>
    <t>https://cdn.tarkov-market.app/images/items/hk_mp5_drum_rearsight_sm.png</t>
  </si>
  <si>
    <t>https://escapefromtarkov.fandom.com/wiki/HK_MP5_Drum_rear_sight</t>
  </si>
  <si>
    <t>https://cdn.tarkov-market.app/images/items/hk_mp5_drum_rearsight_lg.png</t>
  </si>
  <si>
    <t>2299</t>
  </si>
  <si>
    <t>https://cdn.tarkov-market.app/images/items/dead_ringer_snake_eye_glock_rear_sight_sm.png</t>
  </si>
  <si>
    <t>https://cdn.tarkov-market.app/images/items/dead_ringer_snake_eye_glock_rear_sight_lg.png</t>
  </si>
  <si>
    <t>https://cdn.tarkov-market.app/images/items/trijicon_acog_backup_rear_sight_sm.png</t>
  </si>
  <si>
    <t>https://cdn.tarkov-market.app/images/items/trijicon_acog_backup_rear_sight_lg.png</t>
  </si>
  <si>
    <t>909</t>
  </si>
  <si>
    <t>https://cdn.tarkov-market.app/images/items/sa_xs_post_.125_blade_frontsight_m1a_sm.png</t>
  </si>
  <si>
    <t>https://cdn.tarkov-market.app/images/items/sa_xs_post_.125_blade_frontsight_m1a_lg.png</t>
  </si>
  <si>
    <t>1862</t>
  </si>
  <si>
    <t>https://cdn.tarkov-market.app/images/items/kac_folding_sight_rear_sm.png</t>
  </si>
  <si>
    <t>https://cdn.tarkov-market.app/images/items/kac_folding_sight_rear_lg.png</t>
  </si>
  <si>
    <t>1362</t>
  </si>
  <si>
    <t>https://cdn.tarkov-market.app/images/items/kac_folding_micro_sight_frontsight_sm.png</t>
  </si>
  <si>
    <t>https://cdn.tarkov-market.app/images/items/kac_folding_micro_sight_frontsight_lg.png</t>
  </si>
  <si>
    <t>450</t>
  </si>
  <si>
    <t>https://cdn.tarkov-market.app/images/items/mp7_flip_up_rearsight_sm.png</t>
  </si>
  <si>
    <t>https://escapefromtarkov.fandom.com/wiki/HK_MP7_flip-up_rear_sight</t>
  </si>
  <si>
    <t>https://cdn.tarkov-market.app/images/items/mp7_flip_up_rearsight_lg.png</t>
  </si>
  <si>
    <t>https://cdn.tarkov-market.app/images/items/hk_416a5_flip_up_rearsight_sm.png</t>
  </si>
  <si>
    <t>https://escapefromtarkov.fandom.com/wiki/HK_416A5_flip-up_rear_sight</t>
  </si>
  <si>
    <t>https://cdn.tarkov-market.app/images/items/hk_416a5_flip_up_rearsight_lg.png</t>
  </si>
  <si>
    <t>1511</t>
  </si>
  <si>
    <t>https://cdn.tarkov-market.app/images/items/tactica_tula_tt01_rearsight_weaver_adapter_sm.png</t>
  </si>
  <si>
    <t>https://cdn.tarkov-market.app/images/items/tactica_tula_tt01_rearsight_weaver_adapter_lg.png</t>
  </si>
  <si>
    <t>1250</t>
  </si>
  <si>
    <t>https://cdn.tarkov-market.app/images/items/kac_folding_sight_frontsight_sm.png</t>
  </si>
  <si>
    <t>https://cdn.tarkov-market.app/images/items/kac_folding_sight_frontsight_lg.png</t>
  </si>
  <si>
    <t>https://cdn.tarkov-market.app/images/items/vpo-101_standard_rearsight_sm.png</t>
  </si>
  <si>
    <t>https://escapefromtarkov.fandom.com/wiki/VPO-101_%22Vepr-Hunter%22_rear_sight</t>
  </si>
  <si>
    <t>https://cdn.tarkov-market.app/images/items/vpo-101_standard_rearsight_lg.png</t>
  </si>
  <si>
    <t>https://cdn.tarkov-market.app/images/items/glock_zev_tech_rear_sight_sm.png</t>
  </si>
  <si>
    <t>https://cdn.tarkov-market.app/images/items/glock_zev_tech_rear_sight_lg.png</t>
  </si>
  <si>
    <t>558</t>
  </si>
  <si>
    <t>https://cdn.tarkov-market.app/images/items/vss_vintorez_standard_rearsight_sm.png</t>
  </si>
  <si>
    <t>https://escapefromtarkov.fandom.com/wiki/VSS_rear_sight</t>
  </si>
  <si>
    <t>https://cdn.tarkov-market.app/images/items/vss_vintorez_standard_rearsight_lg.png</t>
  </si>
  <si>
    <t>https://cdn.tarkov-market.app/images/items/ash-12_folding_sight_frontsight_sm.png</t>
  </si>
  <si>
    <t>https://cdn.tarkov-market.app/images/items/ash-12_folding_sight_frontsight_lg.png</t>
  </si>
  <si>
    <t>461</t>
  </si>
  <si>
    <t>https://cdn.tarkov-market.app/images/items/rearsight_ar-15_carry_handle_sm.png</t>
  </si>
  <si>
    <t>https://cdn.tarkov-market.app/images/items/rearsight_ar-15_carry_handle_lg.png</t>
  </si>
  <si>
    <t>https://cdn.tarkov-market.app/images/items/sok-12_css_sight_rail_mount_rear_sight_sm.png</t>
  </si>
  <si>
    <t>https://cdn.tarkov-market.app/images/items/sok-12_css_sight_rail_mount_rear_sight_lg.png</t>
  </si>
  <si>
    <t>https://cdn.tarkov-market.app/images/items/magpul_mbus_gen.2_rearsight_sm.png</t>
  </si>
  <si>
    <t>https://escapefromtarkov.fandom.com/wiki/Magpul_MBUS_Gen2_flip-up_rear_sight</t>
  </si>
  <si>
    <t>https://cdn.tarkov-market.app/images/items/magpul_mbus_gen.2_rearsight_lg.png</t>
  </si>
  <si>
    <t>https://cdn.tarkov-market.app/images/items/rearsight_ash-12_carry_handle_sm.png</t>
  </si>
  <si>
    <t>https://cdn.tarkov-market.app/images/items/rearsight_ash-12_carry_handle_lg.png</t>
  </si>
  <si>
    <t>912</t>
  </si>
  <si>
    <t>https://cdn.tarkov-market.app/images/items/sa_national_match_.062_blade_frontsight_m1a_sm.png</t>
  </si>
  <si>
    <t>https://cdn.tarkov-market.app/images/items/sa_national_match_.062_blade_frontsight_m1a_lg.png</t>
  </si>
  <si>
    <t>https://cdn.tarkov-market.app/images/items/meprolight_tru_dot_night_sight_frontsight_for_p226_sm.png</t>
  </si>
  <si>
    <t>https://cdn.tarkov-market.app/images/items/meprolight_tru_dot_night_sight_frontsight_for_p226_lg.png</t>
  </si>
  <si>
    <t>1066</t>
  </si>
  <si>
    <t>https://cdn.tarkov-market.app/images/items/dead_ringer_snake_eye_glock_front_sight_sm.png</t>
  </si>
  <si>
    <t>https://cdn.tarkov-market.app/images/items/dead_ringer_snake_eye_glock_front_sight_lg.png</t>
  </si>
  <si>
    <t>784</t>
  </si>
  <si>
    <t>https://cdn.tarkov-market.app/images/items/meprolight_tru_dot_night_sight_rear_sight_for_p226_sm.png</t>
  </si>
  <si>
    <t>https://cdn.tarkov-market.app/images/items/meprolight_tru_dot_night_sight_rear_sight_for_p226_lg.png</t>
  </si>
  <si>
    <t>https://cdn.tarkov-market.app/images/items/ak-105_standard_rearsight_(6p44_sb.1-30)_sm.png</t>
  </si>
  <si>
    <t>https://cdn.tarkov-market.app/images/items/ak-105_standard_rearsight_(6p44_sb.1-30)_lg.png</t>
  </si>
  <si>
    <t>https://cdn.tarkov-market.app/images/items/izhmash_sv-98_rearsight_sm.png</t>
  </si>
  <si>
    <t>https://cdn.tarkov-market.app/images/items/izhmash_sv-98_rearsight_lg.png</t>
  </si>
  <si>
    <t>https://cdn.tarkov-market.app/images/items/mp7_flip_up_frontsight_sm.png</t>
  </si>
  <si>
    <t>https://escapefromtarkov.fandom.com/wiki/HK_MP7_flip-up_front_sight</t>
  </si>
  <si>
    <t>https://cdn.tarkov-market.app/images/items/mp7_flip_up_frontsight_lg.png</t>
  </si>
  <si>
    <t>263</t>
  </si>
  <si>
    <t>https://cdn.tarkov-market.app/images/items/akmp_system_rear_sight_device_sm.png</t>
  </si>
  <si>
    <t>https://cdn.tarkov-market.app/images/items/akmp_system_rear_sight_device_lg.png</t>
  </si>
  <si>
    <t>https://cdn.tarkov-market.app/images/items/magpul_mbus_gen.2_frontsight_sm.png</t>
  </si>
  <si>
    <t>https://escapefromtarkov.fandom.com/wiki/Magpul_MBUS_Gen2_flip-up_front_sight</t>
  </si>
  <si>
    <t>https://cdn.tarkov-market.app/images/items/magpul_mbus_gen.2_frontsight_lg.png</t>
  </si>
  <si>
    <t>https://cdn.tarkov-market.app/images/items/as_val_standard_rear_sight_sm.png</t>
  </si>
  <si>
    <t>https://cdn.tarkov-market.app/images/items/as_val_standard_rear_sight_lg.png</t>
  </si>
  <si>
    <t>566</t>
  </si>
  <si>
    <t>https://cdn.tarkov-market.app/images/items/truglo_tfx_glock_front_sight_sm.png</t>
  </si>
  <si>
    <t>https://cdn.tarkov-market.app/images/items/truglo_tfx_glock_front_sight_lg.png</t>
  </si>
  <si>
    <t>https://cdn.tarkov-market.app/images/items/akmp_system_front_sight_device_sm.png</t>
  </si>
  <si>
    <t>https://cdn.tarkov-market.app/images/items/akmp_system_front_sight_device_lg.png</t>
  </si>
  <si>
    <t>https://cdn.tarkov-market.app/images/items/glock_front_sight_sm.png</t>
  </si>
  <si>
    <t>https://cdn.tarkov-market.app/images/items/glock_front_sight_lg.png</t>
  </si>
  <si>
    <t>1018</t>
  </si>
  <si>
    <t>https://cdn.tarkov-market.app/images/items/truglo_tfx_glock_rear_sight_sm.png</t>
  </si>
  <si>
    <t>https://cdn.tarkov-market.app/images/items/truglo_tfx_glock_rear_sight_lg.png</t>
  </si>
  <si>
    <t>492</t>
  </si>
  <si>
    <t>https://cdn.tarkov-market.app/images/items/svds_rearsight_sm.png</t>
  </si>
  <si>
    <t>https://cdn.tarkov-market.app/images/items/svds_rearsight_lg.png</t>
  </si>
  <si>
    <t>https://cdn.tarkov-market.app/images/items/mosin_rearsight_sm.png</t>
  </si>
  <si>
    <t>https://escapefromtarkov.fandom.com/wiki/Mosin_Rifle_rear_sight</t>
  </si>
  <si>
    <t>https://cdn.tarkov-market.app/images/items/mosin_rearsight_lg.png</t>
  </si>
  <si>
    <t>https://cdn.tarkov-market.app/images/items/colt_a2_rearsight_ar-15_sm.png</t>
  </si>
  <si>
    <t>https://cdn.tarkov-market.app/images/items/colt_a2_rearsight_ar-15_lg.png</t>
  </si>
  <si>
    <t>https://cdn.tarkov-market.app/images/items/izhmash_rearsight_base_for_rpk-16_sm.png</t>
  </si>
  <si>
    <t>https://cdn.tarkov-market.app/images/items/izhmash_rearsight_base_for_rpk-16_lg.png</t>
  </si>
  <si>
    <t>https://cdn.tarkov-market.app/images/items/izhmash_rearsight_for_rpk-16_sm.png</t>
  </si>
  <si>
    <t>https://cdn.tarkov-market.app/images/items/izhmash_rearsight_for_rpk-16_lg.png</t>
  </si>
  <si>
    <t>https://cdn.tarkov-market.app/images/items/mosin_carabine_rearsight_sm.png</t>
  </si>
  <si>
    <t>https://escapefromtarkov.fandom.com/wiki/Mosin_Rifle_carbine_rear_sight</t>
  </si>
  <si>
    <t>https://cdn.tarkov-market.app/images/items/mosin_carabine_rearsight_lg.png</t>
  </si>
  <si>
    <t>293</t>
  </si>
  <si>
    <t>https://cdn.tarkov-market.app/images/items/mosin_frontsight_sm.png</t>
  </si>
  <si>
    <t>https://escapefromtarkov.fandom.com/wiki/Mosin_Rifle_front_sight</t>
  </si>
  <si>
    <t>https://cdn.tarkov-market.app/images/items/mosin_frontsight_lg.png</t>
  </si>
  <si>
    <t>https://cdn.tarkov-market.app/images/items/utg_low_profile_a2_frontsight_ar-15_sm.png</t>
  </si>
  <si>
    <t>https://cdn.tarkov-market.app/images/items/utg_low_profile_a2_frontsight_ar-15_lg.png</t>
  </si>
  <si>
    <t>https://cdn.tarkov-market.app/images/items/svds_frontsight_sm.png</t>
  </si>
  <si>
    <t>https://cdn.tarkov-market.app/images/items/svds_frontsight_lg.png</t>
  </si>
  <si>
    <t>https://cdn.tarkov-market.app/images/items/akmb_system_rear_sight_sm.png</t>
  </si>
  <si>
    <t>https://cdn.tarkov-market.app/images/items/akmb_system_rear_sight_lg.png</t>
  </si>
  <si>
    <t>https://cdn.tarkov-market.app/images/items/akm___vpo-209_standard_rearsight_sm.png</t>
  </si>
  <si>
    <t>https://cdn.tarkov-market.app/images/items/akm___vpo-209_standard_rearsight_lg.png</t>
  </si>
  <si>
    <t>https://cdn.tarkov-market.app/images/items/izhmash_sok-12_rear_sight_sm.png</t>
  </si>
  <si>
    <t>https://cdn.tarkov-market.app/images/items/izhmash_sok-12_rear_sight_lg.png</t>
  </si>
  <si>
    <t>https://cdn.tarkov-market.app/images/items/ds_arms_holand_type_rearsight_for_sa-58_sm.png</t>
  </si>
  <si>
    <t>https://escapefromtarkov.fandom.com/wiki/SA-58_Holland_Type_rear_sight</t>
  </si>
  <si>
    <t>https://cdn.tarkov-market.app/images/items/ds_arms_holand_type_rearsight_for_sa-58_lg.png</t>
  </si>
  <si>
    <t>287</t>
  </si>
  <si>
    <t>https://cdn.tarkov-market.app/images/items/ak-74m_standard_rearsight_(6p20_sb.2)_sm.png</t>
  </si>
  <si>
    <t>https://cdn.tarkov-market.app/images/items/ak-74m_standard_rearsight_(6p20_sb.2)_lg.png</t>
  </si>
  <si>
    <t>https://cdn.tarkov-market.app/images/items/ak-74_standard_rearsight_(6p1_sb.2)_sm.png</t>
  </si>
  <si>
    <t>https://cdn.tarkov-market.app/images/items/ak-74_standard_rearsight_(6p1_sb.2)_lg.png</t>
  </si>
  <si>
    <t>https://cdn.tarkov-market.app/images/items/sig_sauer_standard_frontsight_sm.png</t>
  </si>
  <si>
    <t>https://cdn.tarkov-market.app/images/items/sig_sauer_standard_frontsight_lg.png</t>
  </si>
  <si>
    <t>270</t>
  </si>
  <si>
    <t>https://cdn.tarkov-market.app/images/items/akm_standard_rearsight_(6p1_sb.2-1)_sm.png</t>
  </si>
  <si>
    <t>https://cdn.tarkov-market.app/images/items/akm_standard_rearsight_(6p1_sb.2-1)_lg.png</t>
  </si>
  <si>
    <t>https://cdn.tarkov-market.app/images/items/sks_standard_rearsight_sm.png</t>
  </si>
  <si>
    <t>https://cdn.tarkov-market.app/images/items/sks_standard_rearsight_lg.png</t>
  </si>
  <si>
    <t>https://cdn.tarkov-market.app/images/items/apb_rearsight_sm.png</t>
  </si>
  <si>
    <t>https://cdn.tarkov-market.app/images/items/apb_rearsight_lg.png</t>
  </si>
  <si>
    <t>https://cdn.tarkov-market.app/images/items/aps_rearsight_sm.png</t>
  </si>
  <si>
    <t>https://cdn.tarkov-market.app/images/items/aps_rearsight_lg.png</t>
  </si>
  <si>
    <t>https://cdn.tarkov-market.app/images/items/glock_zev_tech_front_sight_sm.png</t>
  </si>
  <si>
    <t>https://cdn.tarkov-market.app/images/items/glock_zev_tech_front_sight_lg.png</t>
  </si>
  <si>
    <t>338</t>
  </si>
  <si>
    <t>https://cdn.tarkov-market.app/images/items/glock_rear_sight_sm.png</t>
  </si>
  <si>
    <t>https://cdn.tarkov-market.app/images/items/glock_rear_sight_lg.png</t>
  </si>
  <si>
    <t>232</t>
  </si>
  <si>
    <t>https://cdn.tarkov-market.app/images/items/izhmash_rear_sight_for_pp-19-01_sm.png</t>
  </si>
  <si>
    <t>https://escapefromtarkov.fandom.com/wiki/PP-19-01_%22Vityaz%22_rear_sight</t>
  </si>
  <si>
    <t>https://cdn.tarkov-market.app/images/items/izhmash_rear_sight_for_pp-19-01_lg.png</t>
  </si>
  <si>
    <t>52920</t>
  </si>
  <si>
    <t>https://cdn.tarkov-market.app/images/items/usec_stash_on_customs_key_sm.png</t>
  </si>
  <si>
    <t>https://cdn.tarkov-market.app/images/items/usec_stash_on_customs_key_lg.png</t>
  </si>
  <si>
    <t>3008</t>
  </si>
  <si>
    <t>https://cdn.tarkov-market.app/images/items/k1s_visor_sm.png</t>
  </si>
  <si>
    <t>https://cdn.tarkov-market.app/images/items/k1s_visor_lg.png</t>
  </si>
  <si>
    <t>7253</t>
  </si>
  <si>
    <t>https://cdn.tarkov-market.app/images/items/ops-core_fast_visor_sm.png</t>
  </si>
  <si>
    <t>https://cdn.tarkov-market.app/images/items/ops-core_fast_visor_lg.png</t>
  </si>
  <si>
    <t>https://cdn.tarkov-market.app/images/items/tw_exfil_ballistic_helmet_face_shield_(coyote)_sm.png</t>
  </si>
  <si>
    <t>https://cdn.tarkov-market.app/images/items/tw_exfil_ballistic_helmet_face_shield_(coyote)_lg.png</t>
  </si>
  <si>
    <t>https://cdn.tarkov-market.app/images/items/tw_exfil_ballistic_helmet_face_shield_(black)_sm.png</t>
  </si>
  <si>
    <t>https://cdn.tarkov-market.app/images/items/tw_exfil_ballistic_helmet_face_shield_(black)_lg.png</t>
  </si>
  <si>
    <t>5166</t>
  </si>
  <si>
    <t>https://cdn.tarkov-market.app/images/items/vaz_key_sm.png</t>
  </si>
  <si>
    <t>https://cdn.tarkov-market.app/images/items/vaz_key_lg.png</t>
  </si>
  <si>
    <t>3231</t>
  </si>
  <si>
    <t>https://cdn.tarkov-market.app/images/items/door_key_(alternative)_sm.png</t>
  </si>
  <si>
    <t>https://cdn.tarkov-market.app/images/items/door_key_(alternative)_lg.png</t>
  </si>
  <si>
    <t>3321</t>
  </si>
  <si>
    <t>https://cdn.tarkov-market.app/images/items/door_key_sm.png</t>
  </si>
  <si>
    <t>https://cdn.tarkov-market.app/images/items/door_key_lg.png</t>
  </si>
  <si>
    <t>1237</t>
  </si>
  <si>
    <t>https://cdn.tarkov-market.app/images/items/bandana_sm.png</t>
  </si>
  <si>
    <t>https://cdn.tarkov-market.app/images/items/bandana_lg.png</t>
  </si>
  <si>
    <t>1070</t>
  </si>
  <si>
    <t>https://cdn.tarkov-market.app/images/items/bear_baseball_cap_sm.png</t>
  </si>
  <si>
    <t>https://cdn.tarkov-market.app/images/items/bear_baseball_cap_lg.png</t>
  </si>
  <si>
    <t>1133</t>
  </si>
  <si>
    <t>https://cdn.tarkov-market.app/images/items/bear_baseball_cap_black_sm.png</t>
  </si>
  <si>
    <t>https://cdn.tarkov-market.app/images/items/bear_baseball_cap_black_lg.png</t>
  </si>
  <si>
    <t>https://cdn.tarkov-market.app/images/items/ux_pro_beanie_sm.png</t>
  </si>
  <si>
    <t>https://escapefromtarkov.fandom.com/wiki/UX_PRO_beanie</t>
  </si>
  <si>
    <t>https://cdn.tarkov-market.app/images/items/ux_pro_beanie_lg.png</t>
  </si>
  <si>
    <t>1074</t>
  </si>
  <si>
    <t>https://cdn.tarkov-market.app/images/items/usec_baseball_cap_black_sm.png</t>
  </si>
  <si>
    <t>https://cdn.tarkov-market.app/images/items/usec_baseball_cap_black_lg.png</t>
  </si>
  <si>
    <t>https://cdn.tarkov-market.app/images/items/usec_baseball_cap_sm.png</t>
  </si>
  <si>
    <t>https://escapefromtarkov.fandom.com/wiki/USEC_baseball_cap_(Tan)</t>
  </si>
  <si>
    <t>https://cdn.tarkov-market.app/images/items/usec_baseball_cap_lg.png</t>
  </si>
  <si>
    <t>https://cdn.tarkov-market.app/images/items/christmas_tree_decoration_ball_(red)_sm.png</t>
  </si>
  <si>
    <t>https://cdn.tarkov-market.app/images/items/christmas_tree_decoration_ball_(red)_lg.png</t>
  </si>
  <si>
    <t>https://cdn.tarkov-market.app/images/items/christmas_tree_decoration_ball_(silver)_sm.png</t>
  </si>
  <si>
    <t>https://cdn.tarkov-market.app/images/items/christmas_tree_decoration_ball_(silver)_lg.png</t>
  </si>
  <si>
    <t>https://cdn.tarkov-market.app/images/items/christmas_tree_decoration_ball_(violet)_sm.png</t>
  </si>
  <si>
    <t>https://cdn.tarkov-market.app/images/items/christmas_tree_decoration_ball_(violet)_lg.png</t>
  </si>
  <si>
    <t>https://cdn.tarkov-market.app/images/items/40-round_pmag_gen_m3_fde_40_5.56x45_stanag_magazine_sm.png</t>
  </si>
  <si>
    <t>https://cdn.tarkov-market.app/images/items/40-round_pmag_gen_m3_fde_40_5.56x45_stanag_magazine_lg.png</t>
  </si>
  <si>
    <t>https://cdn.tarkov-market.app/images/items/pmag_gen_m3_fde_w_30_5.56x45_stanag_30-round_magazine_sm.png?r=1</t>
  </si>
  <si>
    <t>https://cdn.tarkov-market.app/images/items/pmag_gen_m3_fde_w_30_5.56x45_stanag_30-round_magazine_lg.png?r=1</t>
  </si>
  <si>
    <t>https://cdn.tarkov-market.app/images/items/metal_magazine_for_vpo-215_and_compatibles%2C_.366_tkm_4-round_capacity_sm.png</t>
  </si>
  <si>
    <t>https://escapefromtarkov.fandom.com/wiki/VPO-215_%22Gornostay%22_.366_TKM_4-round_magazine</t>
  </si>
  <si>
    <t>https://cdn.tarkov-market.app/images/items/metal_magazine_for_vpo-215_and_compatibles%2C_.366_tkm_4-round_capacity_lg.png</t>
  </si>
  <si>
    <t>11872</t>
  </si>
  <si>
    <t>https://cdn.tarkov-market.app/images/items/si_advanced_receiver_extension_buffer_tube_(anodized_red)_sm.png?r=1</t>
  </si>
  <si>
    <t>https://cdn.tarkov-market.app/images/items/si_advanced_receiver_extension_buffer_tube_(anodized_red)_lg.png?r=1</t>
  </si>
  <si>
    <t>https://cdn.tarkov-market.app/images/items/magpul_mbus_gen.2_frontsight_fde_sm.png</t>
  </si>
  <si>
    <t>https://escapefromtarkov.fandom.com/wiki/Magpul_MBUS_Gen2_flip-up_front_sight_(FDE)</t>
  </si>
  <si>
    <t>https://cdn.tarkov-market.app/images/items/magpul_mbus_gen.2_frontsight_fde_lg.png</t>
  </si>
  <si>
    <t>https://cdn.tarkov-market.app/images/items/magpul_mbus_gen.2_rearsight_fde_sm.png</t>
  </si>
  <si>
    <t>https://escapefromtarkov.fandom.com/wiki/Magpul_MBUS_Gen2_flip-up_rear_sight_(FDE)</t>
  </si>
  <si>
    <t>https://cdn.tarkov-market.app/images/items/magpul_mbus_gen.2_rearsight_fde_lg.png</t>
  </si>
  <si>
    <t>https://cdn.tarkov-market.app/images/items/kac_stopper_panel_for_urx_3_3.1_fde_sm.png</t>
  </si>
  <si>
    <t>https://escapefromtarkov.fandom.com/wiki/KAC_%22URX_3/3.1%22_stopper_panel_(FDE)</t>
  </si>
  <si>
    <t>https://cdn.tarkov-market.app/images/items/kac_stopper_panel_for_urx_3_3.1_fde_lg.png</t>
  </si>
  <si>
    <t>https://cdn.tarkov-market.app/images/items/kac_short_panel_for_urx_3_3.1_fde_sm.png?r=3</t>
  </si>
  <si>
    <t>https://escapefromtarkov.fandom.com/wiki/KAC_%22URX_3/3.1%22_short_panel_(FDE)</t>
  </si>
  <si>
    <t>https://cdn.tarkov-market.app/images/items/kac_short_panel_for_urx_3_3.1_fde_lg.png?r=1</t>
  </si>
  <si>
    <t>https://cdn.tarkov-market.app/images/items/etmi-019_mount_sm.png</t>
  </si>
  <si>
    <t>https://cdn.tarkov-market.app/images/items/etmi-019_mount_lg.png</t>
  </si>
  <si>
    <t>4352</t>
  </si>
  <si>
    <t>https://cdn.tarkov-market.app/images/items/medium_length_rail_for_hexagon(anodized_red)_sm.png?r=1</t>
  </si>
  <si>
    <t>https://cdn.tarkov-market.app/images/items/medium_length_rail_for_hexagon(anodized_red)_lg.png?r=1</t>
  </si>
  <si>
    <t>https://cdn.tarkov-market.app/images/items/tdi_akm-l_handguard_for_ak_anodized_red_sm.png</t>
  </si>
  <si>
    <t>https://cdn.tarkov-market.app/images/items/tdi_akm-l_handguard_for_ak_anodized_red_lg.png</t>
  </si>
  <si>
    <t>24643</t>
  </si>
  <si>
    <t>https://cdn.tarkov-market.app/images/items/hexagon_handguard_for_ak(anodized_red)_sm.png</t>
  </si>
  <si>
    <t>https://escapefromtarkov.fandom.com/wiki/AK_Hexagon_tubular_handguard_(Anodized_Red)</t>
  </si>
  <si>
    <t>https://cdn.tarkov-market.app/images/items/hexagon_handguard_for_ak(anodized_red)_lg.png</t>
  </si>
  <si>
    <t>13552</t>
  </si>
  <si>
    <t>https://cdn.tarkov-market.app/images/items/tdi_akm-l_handguard_for_ak_anodized_bronze_sm.png</t>
  </si>
  <si>
    <t>https://cdn.tarkov-market.app/images/items/tdi_akm-l_handguard_for_ak_anodized_bronze_lg.png</t>
  </si>
  <si>
    <t>https://cdn.tarkov-market.app/images/items/vs-24_white_handguard_with_a_vs-33c_gas_block_combo_for_ak_sm.png?r=1</t>
  </si>
  <si>
    <t>https://escapefromtarkov.fandom.com/wiki/AK_Vezhlivyy_Strelok_VS-24_%2B_VS-33c_handguard_%26_gas_tube_combo_(White)</t>
  </si>
  <si>
    <t>https://cdn.tarkov-market.app/images/items/vs-24_white_handguard_with_a_vs-33c_gas_block_combo_for_ak_lg.png?r=1</t>
  </si>
  <si>
    <t>5377</t>
  </si>
  <si>
    <t>https://cdn.tarkov-market.app/images/items/ds_arms_quad_rail_full_length_foregrip_for_sa-58_sm.png</t>
  </si>
  <si>
    <t>https://cdn.tarkov-market.app/images/items/ds_arms_quad_rail_full_length_foregrip_for_sa-58_lg.png</t>
  </si>
  <si>
    <t>12569</t>
  </si>
  <si>
    <t>https://cdn.tarkov-market.app/images/items/shoreline_paper_map_sm.png</t>
  </si>
  <si>
    <t>https://cdn.tarkov-market.app/images/items/shoreline_paper_map_lg.png</t>
  </si>
  <si>
    <t>10157</t>
  </si>
  <si>
    <t>https://cdn.tarkov-market.app/images/items/factory_plan_sm.png</t>
  </si>
  <si>
    <t>https://cdn.tarkov-market.app/images/items/factory_plan_lg.png</t>
  </si>
  <si>
    <t>8460</t>
  </si>
  <si>
    <t>https://cdn.tarkov-market.app/images/items/customs_plan_sm.png</t>
  </si>
  <si>
    <t>https://cdn.tarkov-market.app/images/items/customs_plan_lg.png</t>
  </si>
  <si>
    <t>8013</t>
  </si>
  <si>
    <t>https://cdn.tarkov-market.app/images/items/woods_plan_sm.png</t>
  </si>
  <si>
    <t>https://cdn.tarkov-market.app/images/items/woods_plan_lg.png</t>
  </si>
  <si>
    <t>5907</t>
  </si>
  <si>
    <t>https://cdn.tarkov-market.app/images/items/shoreline_resort_plan_sm.png</t>
  </si>
  <si>
    <t>https://cdn.tarkov-market.app/images/items/shoreline_resort_plan_lg.png</t>
  </si>
  <si>
    <t>5765</t>
  </si>
  <si>
    <t>https://cdn.tarkov-market.app/images/items/interchange_paper_map_sm.png</t>
  </si>
  <si>
    <t>https://escapefromtarkov.fandom.com/wiki/Interchange_plan_map</t>
  </si>
  <si>
    <t>https://cdn.tarkov-market.app/images/items/interchange_paper_map_lg.png</t>
  </si>
  <si>
    <t>355</t>
  </si>
  <si>
    <t>https://cdn.tarkov-market.app/images/items/armband_(blue)_sm.png</t>
  </si>
  <si>
    <t>https://cdn.tarkov-market.app/images/items/armband_(blue)_lg.png</t>
  </si>
  <si>
    <t>327</t>
  </si>
  <si>
    <t>https://cdn.tarkov-market.app/images/items/armband_(green)_sm.png</t>
  </si>
  <si>
    <t>https://cdn.tarkov-market.app/images/items/armband_(green)_lg.png</t>
  </si>
  <si>
    <t>554</t>
  </si>
  <si>
    <t>https://cdn.tarkov-market.app/images/items/armband_(red)_sm.png</t>
  </si>
  <si>
    <t>https://cdn.tarkov-market.app/images/items/armband_(red)_lg.png</t>
  </si>
  <si>
    <t>https://cdn.tarkov-market.app/images/items/armband_(white)_sm.png</t>
  </si>
  <si>
    <t>https://cdn.tarkov-market.app/images/items/armband_(white)_lg.png</t>
  </si>
  <si>
    <t>331</t>
  </si>
  <si>
    <t>https://cdn.tarkov-market.app/images/items/armband_(yellow)_sm.png</t>
  </si>
  <si>
    <t>https://cdn.tarkov-market.app/images/items/armband_(yellow)_lg.png</t>
  </si>
  <si>
    <t>35836</t>
  </si>
  <si>
    <t>https://cdn.tarkov-market.app/images/items/maska_1sch_face_shield_sm.png?r=1</t>
  </si>
  <si>
    <t>https://cdn.tarkov-market.app/images/items/maska_1sch_face_shield_lg.png?r=1</t>
  </si>
  <si>
    <t>11778</t>
  </si>
  <si>
    <t>https://cdn.tarkov-market.app/images/items/leatherman_multitool_sm.png</t>
  </si>
  <si>
    <t>https://cdn.tarkov-market.app/images/items/leatherman_multitool_lg.png</t>
  </si>
  <si>
    <t>19652</t>
  </si>
  <si>
    <t>https://cdn.tarkov-market.app/images/items/wifi_camera_sm.png</t>
  </si>
  <si>
    <t>https://cdn.tarkov-market.app/images/items/wifi_camera_lg.png</t>
  </si>
  <si>
    <t>9789</t>
  </si>
  <si>
    <t>https://cdn.tarkov-market.app/images/items/signal_jammer_sm.png</t>
  </si>
  <si>
    <t>https://cdn.tarkov-market.app/images/items/signal_jammer_lg.png</t>
  </si>
  <si>
    <t>7797</t>
  </si>
  <si>
    <t>https://cdn.tarkov-market.app/images/items/ms2000_marker_sm.png</t>
  </si>
  <si>
    <t>https://cdn.tarkov-market.app/images/items/ms2000_marker_lg.png</t>
  </si>
  <si>
    <t>3780</t>
  </si>
  <si>
    <t>https://cdn.tarkov-market.app/images/items/40_mm_vog-25_sm.png</t>
  </si>
  <si>
    <t>https://cdn.tarkov-market.app/images/items/40_mm_vog-25_lg.png</t>
  </si>
  <si>
    <t>https://cdn.tarkov-market.app/images/items/weapon_safe_key_sm.png</t>
  </si>
  <si>
    <t>https://cdn.tarkov-market.app/images/items/weapon_safe_key_lg.png</t>
  </si>
  <si>
    <t>https://cdn.tarkov-market.app/images/items/120_pcs._5.45x39_bt_gs_ammo_pack_sm.png</t>
  </si>
  <si>
    <t>https://cdn.tarkov-market.app/images/items/120_pcs._5.45x39_bt_gs_ammo_pack_lg.png</t>
  </si>
  <si>
    <t>https://cdn.tarkov-market.app/images/items/120_pcs._5.45x39_pp_gs_ammo_pack_sm.png?r=1</t>
  </si>
  <si>
    <t>https://cdn.tarkov-market.app/images/items/120_pcs._5.45x39_prs_gs_ammo_pack_sm.png?r=1</t>
  </si>
  <si>
    <t>https://cdn.tarkov-market.app/images/items/120_pcs._5.45x39_us_gs_ammo_pack_sm.png?r=1</t>
  </si>
  <si>
    <t>https://cdn.tarkov-market.app/images/items/120_pcs._5.45x39_us_gs_ammo_pack_lg.png</t>
  </si>
  <si>
    <t>https://cdn.tarkov-market.app/images/items/16_pcs._9x18_pm_bzht_gzh_ammo_box_sm.png</t>
  </si>
  <si>
    <t>https://cdn.tarkov-market.app/images/items/16_pcs._9x18_pm_bzht_gzh_ammo_box_lg.png</t>
  </si>
  <si>
    <t>https://cdn.tarkov-market.app/images/items/16_pcs._9x18_pm_pbm_ammo_box_sm.png</t>
  </si>
  <si>
    <t>https://cdn.tarkov-market.app/images/items/16_pcs._9x18_pm_pbm_ammo_box_lg.png</t>
  </si>
  <si>
    <t>https://cdn.tarkov-market.app/images/items/16_pcs._9x18_pm_pmm_ammo_box_sm.png</t>
  </si>
  <si>
    <t>https://cdn.tarkov-market.app/images/items/16_pcs._9x18_pm_pmm_ammo_box_lg.png</t>
  </si>
  <si>
    <t>https://cdn.tarkov-market.app/images/items/16_pcs._9x18_pm_ppe_gzh_ammo_box_sm.png</t>
  </si>
  <si>
    <t>https://escapefromtarkov.fandom.com/wiki/9x18mm_PM_PPe_gzh_ammo_pack_(16_pcs)</t>
  </si>
  <si>
    <t>https://cdn.tarkov-market.app/images/items/16_pcs._9x18_pm_ppe_gzh_ammo_box_lg.png</t>
  </si>
  <si>
    <t>https://cdn.tarkov-market.app/images/items/16_pcs._9x18_pm_pst_gzh_ammo_box_sm.png</t>
  </si>
  <si>
    <t>https://cdn.tarkov-market.app/images/items/16_pcs._9x18_pm_pst_gzh_ammo_box_lg.png</t>
  </si>
  <si>
    <t>https://cdn.tarkov-market.app/images/items/16_pcs._9x18_pm_sp7_gzh_ammo_box_sm.png</t>
  </si>
  <si>
    <t>https://cdn.tarkov-market.app/images/items/16_pcs._9x18_pm_sp7_gzh_ammo_box_lg.png</t>
  </si>
  <si>
    <t>https://cdn.tarkov-market.app/images/items/16_pcs._9x18_pm_sp8_gzh_ammo_box_sm.png</t>
  </si>
  <si>
    <t>https://cdn.tarkov-market.app/images/items/16_pcs._9x18_pm_sp8_gzh_ammo_box_lg.png</t>
  </si>
  <si>
    <t>https://cdn.tarkov-market.app/images/items/20_pcs_pack_5.56x45_warmage_ammo_sm.png</t>
  </si>
  <si>
    <t>https://escapefromtarkov.fandom.com/wiki/5.56x45mm_Warmageddon_ammo_pack_(20_pcs)</t>
  </si>
  <si>
    <t>https://cdn.tarkov-market.app/images/items/20_pcs_pack_5.56x45_warmage_ammo_lg.png</t>
  </si>
  <si>
    <t>https://cdn.tarkov-market.app/images/items/30_pcs._5.45x39_7n39_ammo_pack_sm.png</t>
  </si>
  <si>
    <t>https://escapefromtarkov.fandom.com/wiki/5.45x39mm_PPBS_gs_%22Igolnik%22_ammo_pack_(30_pcs)</t>
  </si>
  <si>
    <t>https://cdn.tarkov-market.app/images/items/30_pcs._5.45x39_7n39_ammo_pack_lg.png</t>
  </si>
  <si>
    <t>https://cdn.tarkov-market.app/images/items/30_pcs._5.45x39_pp_gs_ammo_pack_sm.png</t>
  </si>
  <si>
    <t>https://escapefromtarkov.fandom.com/wiki/5.45x39mm_PP_gs_ammo_pack_(30_pcs)</t>
  </si>
  <si>
    <t>https://cdn.tarkov-market.app/images/items/30_pcs._5.45x39_pp_gs_ammo_pack_lg.png</t>
  </si>
  <si>
    <t>https://cdn.tarkov-market.app/images/items/30_pcs._5.45x39_prs_gs_ammo_pack_sm.png</t>
  </si>
  <si>
    <t>https://escapefromtarkov.fandom.com/wiki/5.45x39mm_PRS_gs_ammo_pack_(30_pcs)</t>
  </si>
  <si>
    <t>https://cdn.tarkov-market.app/images/items/30_pcs._5.45x39_prs_gs_ammo_pack_lg.png</t>
  </si>
  <si>
    <t>https://cdn.tarkov-market.app/images/items/30_pcs._5.45x39_ps_gs_ammo_pack_sm.png</t>
  </si>
  <si>
    <t>https://escapefromtarkov.fandom.com/wiki/5.45x39mm_PS_gs_ammo_pack_(30_pcs)</t>
  </si>
  <si>
    <t>https://cdn.tarkov-market.app/images/items/30_pcs._5.45x39_ps_gs_ammo_pack_lg.png</t>
  </si>
  <si>
    <t>https://cdn.tarkov-market.app/images/items/5_pcs._12x70_dipp_ammo_box_sm.png</t>
  </si>
  <si>
    <t>https://escapefromtarkov.fandom.com/wiki/12/70_RIP_5_pcs._ammo_box</t>
  </si>
  <si>
    <t>https://cdn.tarkov-market.app/images/items/5_pcs._12x70_dipp_ammo_box_lg.png</t>
  </si>
  <si>
    <t>https://cdn.tarkov-market.app/images/items/7.62x39_ps_ammo_package_sm.png</t>
  </si>
  <si>
    <t>https://escapefromtarkov.fandom.com/wiki/7.62x39mm_PS_gzh_ammo_pack_(30_pcs)</t>
  </si>
  <si>
    <t>https://cdn.tarkov-market.app/images/items/7.62x39_ps_ammo_package_lg.png</t>
  </si>
  <si>
    <t>https://cdn.tarkov-market.app/images/items/7.62x54_r_snb_ammo_sm.png</t>
  </si>
  <si>
    <t>https://cdn.tarkov-market.app/images/items/7.62x54_r_snb_ammo_lg.png</t>
  </si>
  <si>
    <t>https://cdn.tarkov-market.app/images/items/8_pcs_pack_of_9x39_7n12_bp_ammo_sm.png</t>
  </si>
  <si>
    <t>https://escapefromtarkov.fandom.com/wiki/9x39mm_BP_gs_ammo_pack_(8_pcs)</t>
  </si>
  <si>
    <t>https://cdn.tarkov-market.app/images/items/8_pcs_pack_of_9x39_7n12_bp_ammo_lg.png</t>
  </si>
  <si>
    <t>https://cdn.tarkov-market.app/images/items/8_pcs_pack_of_9x39_7n9_spp_ammo_sm.png</t>
  </si>
  <si>
    <t>https://escapefromtarkov.fandom.com/wiki/9x39mm_SPP_gs_ammo_pack_(8_pcs)</t>
  </si>
  <si>
    <t>https://cdn.tarkov-market.app/images/items/8_pcs_pack_of_9x39_7n9_spp_ammo_lg.png</t>
  </si>
  <si>
    <t>3638</t>
  </si>
  <si>
    <t>https://cdn.tarkov-market.app/images/items/moe_carbine_stock_fg_sm.png?r=1</t>
  </si>
  <si>
    <t>https://cdn.tarkov-market.app/images/items/moe_carbine_stock_fg_lg.png?r=1</t>
  </si>
  <si>
    <t>3714</t>
  </si>
  <si>
    <t>https://cdn.tarkov-market.app/images/items/moe_carbine_stock_fde_sm.png?r=1</t>
  </si>
  <si>
    <t>https://cdn.tarkov-market.app/images/items/moe_carbine_stock_fde_lg.png?r=1</t>
  </si>
  <si>
    <t>3763</t>
  </si>
  <si>
    <t>https://cdn.tarkov-market.app/images/items/moe_carbine_stock_sg_sm.png?r=1</t>
  </si>
  <si>
    <t>https://cdn.tarkov-market.app/images/items/moe_carbine_stock_sg_lg.png?r=1</t>
  </si>
  <si>
    <t>3578</t>
  </si>
  <si>
    <t>https://cdn.tarkov-market.app/images/items/moe_carbine_stock_od_sm.png?r=1</t>
  </si>
  <si>
    <t>https://cdn.tarkov-market.app/images/items/moe_carbine_stock_od_lg.png?r=1</t>
  </si>
  <si>
    <t>https://cdn.tarkov-market.app/images/items/object_21ws_keycard_sm.png</t>
  </si>
  <si>
    <t>https://cdn.tarkov-market.app/images/items/object_21ws_keycard_lg.png</t>
  </si>
  <si>
    <t>https://cdn.tarkov-market.app/images/items/object_11sr_keycard_sm.png</t>
  </si>
  <si>
    <t>https://cdn.tarkov-market.app/images/items/object_11sr_keycard_lg.png</t>
  </si>
  <si>
    <t>https://cdn.tarkov-market.app/images/items/16_pcs._9x19_pst_gzh_ammo_box_sm.png</t>
  </si>
  <si>
    <t>https://escapefromtarkov.fandom.com/wiki/9x19mm_Pst_gzh_ammo_pack_(16_pcs)</t>
  </si>
  <si>
    <t>https://cdn.tarkov-market.app/images/items/16_pcs._9x19_pst_gzh_ammo_box_lg.png</t>
  </si>
  <si>
    <t>https://cdn.tarkov-market.app/images/items/5.56x45_m193_ball_ammo_sm.png</t>
  </si>
  <si>
    <t>https://cdn.tarkov-market.app/images/items/5.56x45_m193_ball_ammo_lg.png</t>
  </si>
  <si>
    <t>321300</t>
  </si>
  <si>
    <t>https://cdn.tarkov-market.app/images/items/grenade_case_sm.png</t>
  </si>
  <si>
    <t>https://cdn.tarkov-market.app/images/items/grenade_case_lg.png</t>
  </si>
  <si>
    <t>https://cdn.tarkov-market.app/images/items/aramid_fiber_cloth_sm.png</t>
  </si>
  <si>
    <t>https://cdn.tarkov-market.app/images/items/aramid_fiber_cloth_lg.png</t>
  </si>
  <si>
    <t>3654</t>
  </si>
  <si>
    <t>https://cdn.tarkov-market.app/images/items/ripstop_cloth_sm.png</t>
  </si>
  <si>
    <t>https://cdn.tarkov-market.app/images/items/ripstop_cloth_lg.png</t>
  </si>
  <si>
    <t>https://cdn.tarkov-market.app/images/items/fleece_cloth_sm.png</t>
  </si>
  <si>
    <t>https://cdn.tarkov-market.app/images/items/fleece_cloth_lg.png</t>
  </si>
  <si>
    <t>https://cdn.tarkov-market.app/images/items/polyamide_fabric_cordura_sm.png</t>
  </si>
  <si>
    <t>https://cdn.tarkov-market.app/images/items/polyamide_fabric_cordura_lg.png</t>
  </si>
  <si>
    <t>https://cdn.tarkov-market.app/images/items/survl_survivor_lighter_sm.png</t>
  </si>
  <si>
    <t>https://cdn.tarkov-market.app/images/items/survl_survivor_lighter_lg.png</t>
  </si>
  <si>
    <t>2394</t>
  </si>
  <si>
    <t>https://cdn.tarkov-market.app/images/items/hunter_matches_sm.png</t>
  </si>
  <si>
    <t>https://cdn.tarkov-market.app/images/items/hunter_matches_lg.png</t>
  </si>
  <si>
    <t>https://cdn.tarkov-market.app/images/items/kektape_duct_tape_sm.png</t>
  </si>
  <si>
    <t>https://cdn.tarkov-market.app/images/items/kektape_duct_tape_lg.png</t>
  </si>
  <si>
    <t>12222</t>
  </si>
  <si>
    <t>https://cdn.tarkov-market.app/images/items/tube_of_poxeram_cold_welding_sm.png</t>
  </si>
  <si>
    <t>https://cdn.tarkov-market.app/images/items/tube_of_poxeram_cold_welding_lg.png</t>
  </si>
  <si>
    <t>5958</t>
  </si>
  <si>
    <t>https://cdn.tarkov-market.app/images/items/smoked_chimney_drain_cleaner_sm.png</t>
  </si>
  <si>
    <t>https://cdn.tarkov-market.app/images/items/smoked_chimney_drain_cleaner_lg.png</t>
  </si>
  <si>
    <t>https://cdn.tarkov-market.app/images/items/pack_of_chlorine_sm.png</t>
  </si>
  <si>
    <t>https://cdn.tarkov-market.app/images/items/pack_of_chlorine_lg.png</t>
  </si>
  <si>
    <t>https://cdn.tarkov-market.app/images/items/repellent_sm.png</t>
  </si>
  <si>
    <t>https://cdn.tarkov-market.app/images/items/repellent_lg.png</t>
  </si>
  <si>
    <t>https://cdn.tarkov-market.app/images/items/cyclon_accumulator_battery_sm.png</t>
  </si>
  <si>
    <t>https://cdn.tarkov-market.app/images/items/cyclon_accumulator_battery_lg.png</t>
  </si>
  <si>
    <t>16380</t>
  </si>
  <si>
    <t>https://cdn.tarkov-market.app/images/items/greenbat_lithium_battery_sm.png</t>
  </si>
  <si>
    <t>https://cdn.tarkov-market.app/images/items/greenbat_lithium_battery_lg.png</t>
  </si>
  <si>
    <t>5103</t>
  </si>
  <si>
    <t>https://cdn.tarkov-market.app/images/items/uzgrm_grenade_fuze_sm.png</t>
  </si>
  <si>
    <t>https://cdn.tarkov-market.app/images/items/uzgrm_grenade_fuze_lg.png</t>
  </si>
  <si>
    <t>4614</t>
  </si>
  <si>
    <t>https://cdn.tarkov-market.app/images/items/vog-17_khattabka_grenade_sm.png</t>
  </si>
  <si>
    <t>https://escapefromtarkov.fandom.com/wiki/VOG-17_Khattabka_improvised_hand_grenade</t>
  </si>
  <si>
    <t>https://cdn.tarkov-market.app/images/items/vog-17_khattabka_grenade_lg.png</t>
  </si>
  <si>
    <t>2350</t>
  </si>
  <si>
    <t>https://cdn.tarkov-market.app/images/items/vog-25_khattabka_grenade_sm.png</t>
  </si>
  <si>
    <t>https://escapefromtarkov.fandom.com/wiki/VOG-25_Khattabka_improvised_hand_grenade</t>
  </si>
  <si>
    <t>https://cdn.tarkov-market.app/images/items/vog-25_khattabka_grenade_lg.png</t>
  </si>
  <si>
    <t>https://cdn.tarkov-market.app/images/items/lbt_6094a_slick_plate_carrier_sm.png</t>
  </si>
  <si>
    <t>https://cdn.tarkov-market.app/images/items/lbt_6094a_slick_plate_carrier_lg.png</t>
  </si>
  <si>
    <t>55800</t>
  </si>
  <si>
    <t>https://cdn.tarkov-market.app/images/items/lbt-2670_slim_field_med_pack_sm.png</t>
  </si>
  <si>
    <t>https://cdn.tarkov-market.app/images/items/lbt-2670_slim_field_med_pack_lg.png</t>
  </si>
  <si>
    <t>21762</t>
  </si>
  <si>
    <t>https://cdn.tarkov-market.app/images/items/walker's_razor_digital_headset_sm.png</t>
  </si>
  <si>
    <t>https://escapefromtarkov.fandom.com/wiki/Walker%27s_Razor_Digital_headset</t>
  </si>
  <si>
    <t>https://cdn.tarkov-market.app/images/items/walker's_razor_digital_headset_lg.png</t>
  </si>
  <si>
    <t>35960</t>
  </si>
  <si>
    <t>https://cdn.tarkov-market.app/images/items/msa_gallet_tc_800_high_cut_combat_helmet_sm.png</t>
  </si>
  <si>
    <t>https://cdn.tarkov-market.app/images/items/msa_gallet_tc_800_high_cut_combat_helmet_lg.png</t>
  </si>
  <si>
    <t>86180</t>
  </si>
  <si>
    <t>https://cdn.tarkov-market.app/images/items/ars_arma_cpc_mod.2_plate_carrier_sm.png</t>
  </si>
  <si>
    <t>https://cdn.tarkov-market.app/images/items/ars_arma_cpc_mod.2_plate_carrier_lg.png</t>
  </si>
  <si>
    <t>5084</t>
  </si>
  <si>
    <t>https://cdn.tarkov-market.app/images/items/spiritus_systems_bank_robber_chest_rig_sm.png</t>
  </si>
  <si>
    <t>https://cdn.tarkov-market.app/images/items/spiritus_systems_bank_robber_chest_rig_lg.png</t>
  </si>
  <si>
    <t>https://cdn.tarkov-market.app/images/items/splav_tarzan_m22_rig_sm.png?r=5</t>
  </si>
  <si>
    <t>https://escapefromtarkov.fandom.com/wiki/Splav_%22Tarzan_M22%22_chest_rig</t>
  </si>
  <si>
    <t>https://cdn.tarkov-market.app/images/items/splav_tarzan_m22_rig_lg.png</t>
  </si>
  <si>
    <t>58838</t>
  </si>
  <si>
    <t>https://cdn.tarkov-market.app/images/items/pestily_plague_mask_sm.png</t>
  </si>
  <si>
    <t>https://cdn.tarkov-market.app/images/items/pestily_plague_mask_lg.png</t>
  </si>
  <si>
    <t>https://cdn.tarkov-market.app/images/items/caa_drg_l-1_mount_for_svd_sm.png</t>
  </si>
  <si>
    <t>https://escapefromtarkov.fandom.com/wiki/SVD_CAA_DRG_L-1_barrel_mount_rail</t>
  </si>
  <si>
    <t>https://cdn.tarkov-market.app/images/items/caa_drg_l-1_mount_for_svd_lg.png</t>
  </si>
  <si>
    <t>https://cdn.tarkov-market.app/images/items/ultra_medical_storage_key_sm.png</t>
  </si>
  <si>
    <t>https://cdn.tarkov-market.app/images/items/ultra_medical_storage_key_lg.png</t>
  </si>
  <si>
    <t>https://cdn.tarkov-market.app/images/items/raven_figurine_sm.png</t>
  </si>
  <si>
    <t>https://cdn.tarkov-market.app/images/items/raven_figurine_lg.png</t>
  </si>
  <si>
    <t>26040</t>
  </si>
  <si>
    <t>https://cdn.tarkov-market.app/images/items/shroud_half-mask_sm.png</t>
  </si>
  <si>
    <t>https://cdn.tarkov-market.app/images/items/shroud_half-mask_lg.png</t>
  </si>
  <si>
    <t>89</t>
  </si>
  <si>
    <t>https://cdn.tarkov-market.app/images/items/dollars_sm.png</t>
  </si>
  <si>
    <t>https://cdn.tarkov-market.app/images/items/dollars_lg.png</t>
  </si>
  <si>
    <t>https://cdn.tarkov-market.app/images/items/euros_sm.png</t>
  </si>
  <si>
    <t>https://cdn.tarkov-market.app/images/items/euros_lg.png</t>
  </si>
  <si>
    <t>https://cdn.tarkov-market.app/images/items/can_of_dr._lupo's_coffee_beans_sm.png</t>
  </si>
  <si>
    <t>https://cdn.tarkov-market.app/images/items/can_of_dr._lupo's_coffee_beans_lg.png</t>
  </si>
  <si>
    <t>14880</t>
  </si>
  <si>
    <t>https://cdn.tarkov-market.app/images/items/special_twitch_rivals_2020_mask_sm.png</t>
  </si>
  <si>
    <t>https://cdn.tarkov-market.app/images/items/special_twitch_rivals_2020_mask_lg.png</t>
  </si>
  <si>
    <t>19840</t>
  </si>
  <si>
    <t>https://cdn.tarkov-market.app/images/items/special_twitch_rivals_2020_half_mask_sm.png</t>
  </si>
  <si>
    <t>https://cdn.tarkov-market.app/images/items/special_twitch_rivals_2020_half_mask_lg.png</t>
  </si>
  <si>
    <t>15872</t>
  </si>
  <si>
    <t>https://cdn.tarkov-market.app/images/items/special_twitch_rivals_2020_glasses_sm.png</t>
  </si>
  <si>
    <t>https://cdn.tarkov-market.app/images/items/special_twitch_rivals_2020_glasses_lg.png</t>
  </si>
  <si>
    <t>https://cdn.tarkov-market.app/images/items/submachinegun_ppsh-41_7.62x25_sm.png</t>
  </si>
  <si>
    <t>https://cdn.tarkov-market.app/images/items/submachinegun_ppsh-41_7.62x25_lg.png</t>
  </si>
  <si>
    <t>https://cdn.tarkov-market.app/images/items/colt_m1911a1_.45_acp_pistol_sm.png</t>
  </si>
  <si>
    <t>https://cdn.tarkov-market.app/images/items/colt_m1911a1_.45_acp_pistol_lg.png</t>
  </si>
  <si>
    <t>https://cdn.tarkov-market.app/images/items/10.6_barrel_for_ppsh-41_7.62x25_sm.png</t>
  </si>
  <si>
    <t>https://cdn.tarkov-market.app/images/items/10.6_barrel_for_ppsh-41_7.62x25_lg.png</t>
  </si>
  <si>
    <t>https://cdn.tarkov-market.app/images/items/standart_barrel_for_m1911a1_.45_acp_sm.png</t>
  </si>
  <si>
    <t>https://cdn.tarkov-market.app/images/items/standart_barrel_for_m1911a1_.45_acp_lg.png</t>
  </si>
  <si>
    <t>1473</t>
  </si>
  <si>
    <t>https://cdn.tarkov-market.app/images/items/35-round_7.62x25_magazine_for_ppsh-41_sm.png</t>
  </si>
  <si>
    <t>https://cdn.tarkov-market.app/images/items/35-round_7.62x25_magazine_for_ppsh-41_lg.png</t>
  </si>
  <si>
    <t>https://cdn.tarkov-market.app/images/items/m1911_.45_acp_7-round_magazine_sm.png</t>
  </si>
  <si>
    <t>https://cdn.tarkov-market.app/images/items/m1911_.45_acp_7-round_magazine_lg.png</t>
  </si>
  <si>
    <t>8960</t>
  </si>
  <si>
    <t>https://cdn.tarkov-market.app/images/items/71-round_7.62x25_magazine_for_ppsh-41_sm.png</t>
  </si>
  <si>
    <t>https://cdn.tarkov-market.app/images/items/71-round_7.62x25_magazine_for_ppsh-41_lg.png</t>
  </si>
  <si>
    <t>https://cdn.tarkov-market.app/images/items/ppsh-41_dust_cover_sm.png</t>
  </si>
  <si>
    <t>https://cdn.tarkov-market.app/images/items/ppsh-41_dust_cover_lg.png</t>
  </si>
  <si>
    <t>https://cdn.tarkov-market.app/images/items/m1911a1_.45_acp_slide_sm.png</t>
  </si>
  <si>
    <t>https://cdn.tarkov-market.app/images/items/m1911a1_.45_acp_slide_lg.png</t>
  </si>
  <si>
    <t>1187</t>
  </si>
  <si>
    <t>https://cdn.tarkov-market.app/images/items/ppsh-41_stock_sm.png</t>
  </si>
  <si>
    <t>https://cdn.tarkov-market.app/images/items/ppsh-41_stock_lg.png</t>
  </si>
  <si>
    <t>https://cdn.tarkov-market.app/images/items/standart_polymerpistol_grip_for_m1911a1_sm.png</t>
  </si>
  <si>
    <t>https://cdn.tarkov-market.app/images/items/standart_polymerpistol_grip_for_m1911a1_lg.png</t>
  </si>
  <si>
    <t>https://cdn.tarkov-market.app/images/items/catch_lever_for_m1911a1_sm.png</t>
  </si>
  <si>
    <t>https://cdn.tarkov-market.app/images/items/catch_lever_for_m1911a1_lg.png</t>
  </si>
  <si>
    <t>196</t>
  </si>
  <si>
    <t>https://cdn.tarkov-market.app/images/items/hammer_for_m1911a1_sm.png</t>
  </si>
  <si>
    <t>https://cdn.tarkov-market.app/images/items/hammer_for_m1911a1_lg.png</t>
  </si>
  <si>
    <t>252</t>
  </si>
  <si>
    <t>https://cdn.tarkov-market.app/images/items/trigger_for_m1911a1_sm.png</t>
  </si>
  <si>
    <t>https://cdn.tarkov-market.app/images/items/trigger_for_m1911a1_lg.png</t>
  </si>
  <si>
    <t>https://cdn.tarkov-market.app/images/items/m1911a1_front_sight_sm.png</t>
  </si>
  <si>
    <t>https://cdn.tarkov-market.app/images/items/m1911a1_front_sight_lg.png</t>
  </si>
  <si>
    <t>https://cdn.tarkov-market.app/images/items/m1911a1_rear_sight_sm.png</t>
  </si>
  <si>
    <t>https://cdn.tarkov-market.app/images/items/m1911a1_rear_sight_lg.png</t>
  </si>
  <si>
    <t>180342</t>
  </si>
  <si>
    <t>https://cdn.tarkov-market.app/images/items/fort_defender-2_body_armor_sm.png</t>
  </si>
  <si>
    <t>https://cdn.tarkov-market.app/images/items/fort_defender-2_body_armor_lg.png</t>
  </si>
  <si>
    <t>9362</t>
  </si>
  <si>
    <t>https://cdn.tarkov-market.app/images/items/tac-kek_fast_mt_helmet_(non-ballistic_replica)_sm.png</t>
  </si>
  <si>
    <t>https://escapefromtarkov.fandom.com/wiki/Tac-Kek_FAST_MT_helmet_(replica)</t>
  </si>
  <si>
    <t>https://cdn.tarkov-market.app/images/items/tac-kek_fast_mt_helmet_(non-ballistic_replica)_lg.png</t>
  </si>
  <si>
    <t>37820</t>
  </si>
  <si>
    <t>https://cdn.tarkov-market.app/images/items/tac-kek_heavy_trooper_mask_sm.png</t>
  </si>
  <si>
    <t>https://cdn.tarkov-market.app/images/items/tac-kek_heavy_trooper_mask_lg.png</t>
  </si>
  <si>
    <t>14012</t>
  </si>
  <si>
    <t>https://cdn.tarkov-market.app/images/items/lbt-8005a_day_pack_backpack_sm.png</t>
  </si>
  <si>
    <t>https://cdn.tarkov-market.app/images/items/lbt-8005a_day_pack_backpack_lg.png</t>
  </si>
  <si>
    <t>https://cdn.tarkov-market.app/images/items/lbt-1961a_load_bearing_chest_vest_sm.png</t>
  </si>
  <si>
    <t>https://cdn.tarkov-market.app/images/items/lbt-1961a_load_bearing_chest_vest_lg.png</t>
  </si>
  <si>
    <t>https://cdn.tarkov-market.app/images/items/midwest_14_inch_m-lok_foregrip_for_mpx_sm.png</t>
  </si>
  <si>
    <t>https://cdn.tarkov-market.app/images/items/midwest_14_inch_m-lok_foregrip_for_mpx_lg.png</t>
  </si>
  <si>
    <t>28960</t>
  </si>
  <si>
    <t>https://cdn.tarkov-market.app/images/items/hexagon_dtkp_mk.2_7.62x39_sound_suppressor_sm.png</t>
  </si>
  <si>
    <t>https://cdn.tarkov-market.app/images/items/hexagon_dtkp_mk.2_7.62x39_sound_suppressor_lg.png</t>
  </si>
  <si>
    <t>https://cdn.tarkov-market.app/images/items/30_pcs._5.45x39_bp_gs_ammo_pack_sm.png</t>
  </si>
  <si>
    <t>https://cdn.tarkov-market.app/images/items/30_pcs._5.45x39_bp_gs_ammo_pack_lg.png</t>
  </si>
  <si>
    <t>https://cdn.tarkov-market.app/images/items/30_pcs._5.45x39_bt_gs_ammo_pack_sm.png</t>
  </si>
  <si>
    <t>https://escapefromtarkov.fandom.com/wiki/5.45x39mm_BT_gs_ammo_pack_(30_pcs)</t>
  </si>
  <si>
    <t>https://cdn.tarkov-market.app/images/items/30_pcs._5.45x39_bt_gs_ammo_pack_lg.png</t>
  </si>
  <si>
    <t>https://cdn.tarkov-market.app/images/items/20_pcs._9x19_mm_dipp_ammo_box_sm.png</t>
  </si>
  <si>
    <t>https://escapefromtarkov.fandom.com/wiki/9x19mm_RIP_20_pcs._ammo_box</t>
  </si>
  <si>
    <t>https://cdn.tarkov-market.app/images/items/20_pcs._9x19_mm_dipp_ammo_box_lg.png</t>
  </si>
  <si>
    <t>https://cdn.tarkov-market.app/images/items/secure_container_beta_sm.png</t>
  </si>
  <si>
    <t>https://cdn.tarkov-market.app/images/items/secure_container_beta_lg.png</t>
  </si>
  <si>
    <t>https://cdn.tarkov-market.app/images/items/rb-rlssa_sm.png</t>
  </si>
  <si>
    <t>https://cdn.tarkov-market.app/images/items/rb-rlssa_lg.png</t>
  </si>
  <si>
    <t>https://cdn.tarkov-market.app/images/items/rb-pkpm_key_sm.png</t>
  </si>
  <si>
    <t>https://cdn.tarkov-market.app/images/items/rb-pkpm_key_lg.png</t>
  </si>
  <si>
    <t>https://cdn.tarkov-market.app/images/items/.45_acp_fmj_sm.png</t>
  </si>
  <si>
    <t>https://cdn.tarkov-market.app/images/items/.45_acp_fmj_lg.png</t>
  </si>
  <si>
    <t>https://cdn.tarkov-market.app/images/items/.45_rip_sm.png</t>
  </si>
  <si>
    <t>https://cdn.tarkov-market.app/images/items/.45_rip_lg.png</t>
  </si>
  <si>
    <t>27720</t>
  </si>
  <si>
    <t>https://cdn.tarkov-market.app/images/items/surefire_socom556-rc2_5.56x45_silencer_sm.png</t>
  </si>
  <si>
    <t>https://escapefromtarkov.fandom.com/wiki/SureFire_SOCOM556-RC2_5.56x45_sound_suppressor</t>
  </si>
  <si>
    <t>https://cdn.tarkov-market.app/images/items/surefire_socom556-rc2_5.56x45_silencer_lg.png</t>
  </si>
  <si>
    <t>https://cdn.tarkov-market.app/images/items/caa_xrs_drg_for_svd_sm.png</t>
  </si>
  <si>
    <t>https://cdn.tarkov-market.app/images/items/caa_xrs_drg_for_svd_lg.png</t>
  </si>
  <si>
    <t>https://cdn.tarkov-market.app/images/items/geissele_smr_mk.16_9.5_inch_m-lok_handguard_for_ar-15_sm.png</t>
  </si>
  <si>
    <t>https://cdn.tarkov-market.app/images/items/geissele_smr_mk.16_9.5_inch_m-lok_handguard_for_ar-15_lg.png</t>
  </si>
  <si>
    <t>https://cdn.tarkov-market.app/images/items/geissele_smr_mk.16_13.5_inch_m-lok_handguard_for_ar-15_sm.png</t>
  </si>
  <si>
    <t>https://cdn.tarkov-market.app/images/items/geissele_smr_mk.16_13.5_inch_m-lok_handguard_for_ar-15_lg.png</t>
  </si>
  <si>
    <t>https://cdn.tarkov-market.app/images/items/izhmash_modern_handguard_for_svd_sm.png</t>
  </si>
  <si>
    <t>https://escapefromtarkov.fandom.com/wiki/SVD_modernization_kit_handguard</t>
  </si>
  <si>
    <t>https://cdn.tarkov-market.app/images/items/izhmash_modern_handguard_for_svd_lg.png</t>
  </si>
  <si>
    <t>https://cdn.tarkov-market.app/images/items/silencerco_choke_adapter_for_12ga_shotguns_sm.png</t>
  </si>
  <si>
    <t>https://escapefromtarkov.fandom.com/wiki/SilencerCo_Salvo_12_choke_adapter</t>
  </si>
  <si>
    <t>https://cdn.tarkov-market.app/images/items/silencerco_choke_adapter_for_12ga_shotguns_lg.png</t>
  </si>
  <si>
    <t>https://cdn.tarkov-market.app/images/items/caa_xd_rgl_mount_for_svd_sm.png</t>
  </si>
  <si>
    <t>https://cdn.tarkov-market.app/images/items/caa_xd_rgl_mount_for_svd_lg.png</t>
  </si>
  <si>
    <t>2912</t>
  </si>
  <si>
    <t>https://cdn.tarkov-market.app/images/items/geissele_ach_charging_handle_for_ar-15_sm.png</t>
  </si>
  <si>
    <t>https://cdn.tarkov-market.app/images/items/geissele_ach_charging_handle_for_ar-15_lg.png</t>
  </si>
  <si>
    <t>3726</t>
  </si>
  <si>
    <t>https://cdn.tarkov-market.app/images/items/raptor_charging_handle_for_ar-15_grey_sm.png?r=1</t>
  </si>
  <si>
    <t>https://cdn.tarkov-market.app/images/items/raptor_charging_handle_for_ar-15_grey_lg.png?r=1</t>
  </si>
  <si>
    <t>628</t>
  </si>
  <si>
    <t>https://cdn.tarkov-market.app/images/items/polymer_ak-74_foregrip_(6p20_sb.9)_plum_sm.png</t>
  </si>
  <si>
    <t>https://cdn.tarkov-market.app/images/items/polymer_ak-74_foregrip_(6p20_sb.9)_plum_lg.png</t>
  </si>
  <si>
    <t>https://cdn.tarkov-market.app/images/items/strike_industries_viper_carbine_length_m-lok_foregrip_(fde)_for_ar-15_sm.png?r=1</t>
  </si>
  <si>
    <t>https://cdn.tarkov-market.app/images/items/strike_industries_viper_carbine_length_m-lok_foregrip_(fde)_for_ar-15_lg.png?r=1</t>
  </si>
  <si>
    <t>https://cdn.tarkov-market.app/images/items/kgb_mg-47_pistol_grip_for_ak_red_sm.png?r=2</t>
  </si>
  <si>
    <t>https://cdn.tarkov-market.app/images/items/kgb_mg-47_pistol_grip_for_ak_red_lg.png?r=2</t>
  </si>
  <si>
    <t>14997</t>
  </si>
  <si>
    <t>https://cdn.tarkov-market.app/images/items/hexagon_kocherga_stock_red_sm.png</t>
  </si>
  <si>
    <t>https://cdn.tarkov-market.app/images/items/hexagon_kocherga_stock_red_lg.png</t>
  </si>
  <si>
    <t>https://cdn.tarkov-market.app/images/items/magpul_prs_gen3_grey_stock_sm.png</t>
  </si>
  <si>
    <t>https://cdn.tarkov-market.app/images/items/magpul_prs_gen3_grey_stock_lg.png</t>
  </si>
  <si>
    <t>https://cdn.tarkov-market.app/images/items/izhmash_polymer_plum_ak-74_stock_(6p20_sb.7)_sm.png</t>
  </si>
  <si>
    <t>https://cdn.tarkov-market.app/images/items/izhmash_polymer_plum_ak-74_stock_(6p20_sb.7)_lg.png</t>
  </si>
  <si>
    <t>https://cdn.tarkov-market.app/images/items/magpul_ctr_carbine_stock_fde_sm.png</t>
  </si>
  <si>
    <t>https://escapefromtarkov.fandom.com/wiki/Magpul_CTR_Carbine_stock_(FDE)</t>
  </si>
  <si>
    <t>https://cdn.tarkov-market.app/images/items/magpul_ctr_carbine_stock_fde_lg.png</t>
  </si>
  <si>
    <t>3641</t>
  </si>
  <si>
    <t>https://cdn.tarkov-market.app/images/items/short_length_rail_for_hexagon(anodized_red)_sm.png</t>
  </si>
  <si>
    <t>https://cdn.tarkov-market.app/images/items/short_length_rail_for_hexagon(anodized_red)_lg.png</t>
  </si>
  <si>
    <t>5157</t>
  </si>
  <si>
    <t>https://cdn.tarkov-market.app/images/items/izhmash_modern_rail_for_svd_sm.png</t>
  </si>
  <si>
    <t>https://escapefromtarkov.fandom.com/wiki/SVD_modernization_kit_top_rail</t>
  </si>
  <si>
    <t>https://cdn.tarkov-market.app/images/items/izhmash_modern_rail_for_svd_lg.png</t>
  </si>
  <si>
    <t>https://cdn.tarkov-market.app/images/items/surefire_fh556rc_5.56x45_flash_hider_for_ar-15_sm.png</t>
  </si>
  <si>
    <t>https://cdn.tarkov-market.app/images/items/surefire_fh556rc_5.56x45_flash_hider_for_ar-15_lg.png</t>
  </si>
  <si>
    <t>1464</t>
  </si>
  <si>
    <t>https://cdn.tarkov-market.app/images/items/cnc_warrior_ak_5.56x45_mm_muzzle_device_adapter_sm.png</t>
  </si>
  <si>
    <t>https://cdn.tarkov-market.app/images/items/cnc_warrior_ak_5.56x45_mm_muzzle_device_adapter_lg.png</t>
  </si>
  <si>
    <t>68386</t>
  </si>
  <si>
    <t>https://cdn.tarkov-market.app/images/items/additional_armor_for_the_bastion_helmet_sm.png</t>
  </si>
  <si>
    <t>https://cdn.tarkov-market.app/images/items/additional_armor_for_the_bastion_helmet_lg.png</t>
  </si>
  <si>
    <t>62620</t>
  </si>
  <si>
    <t>https://cdn.tarkov-market.app/images/items/diamond_age_bastion_helmet_sm.png</t>
  </si>
  <si>
    <t>https://cdn.tarkov-market.app/images/items/diamond_age_bastion_helmet_lg.png</t>
  </si>
  <si>
    <t>2733</t>
  </si>
  <si>
    <t>https://cdn.tarkov-market.app/images/items/upper_receiver_b%26t_9x19_for_mp9_smg_sm.png</t>
  </si>
  <si>
    <t>https://cdn.tarkov-market.app/images/items/upper_receiver_b%26t_9x19_for_mp9_smg_lg.png</t>
  </si>
  <si>
    <t>https://escapefromtarkov.fandom.com/wiki/KAC_%22URX_3/3.1%22_long_panel_(FDE)</t>
  </si>
  <si>
    <t>https://cdn.tarkov-market.app/images/items/fn_gl40_mk.2_grenade_launcher_sm.png</t>
  </si>
  <si>
    <t>https://cdn.tarkov-market.app/images/items/fn_gl40_mk.2_grenade_launcher_lg.png</t>
  </si>
  <si>
    <t>27437</t>
  </si>
  <si>
    <t>https://cdn.tarkov-market.app/images/items/m.u.l.e._stimulator_sm.png</t>
  </si>
  <si>
    <t>https://cdn.tarkov-market.app/images/items/m.u.l.e._stimulator_lg.png</t>
  </si>
  <si>
    <t>38993</t>
  </si>
  <si>
    <t>https://cdn.tarkov-market.app/images/items/cocktail_obdolbos_sm.png</t>
  </si>
  <si>
    <t>https://cdn.tarkov-market.app/images/items/cocktail_obdolbos_lg.png</t>
  </si>
  <si>
    <t>25389</t>
  </si>
  <si>
    <t>https://cdn.tarkov-market.app/images/items/p22_sm.png</t>
  </si>
  <si>
    <t>https://cdn.tarkov-market.app/images/items/p22_lg.png</t>
  </si>
  <si>
    <t>23669</t>
  </si>
  <si>
    <t>https://cdn.tarkov-market.app/images/items/l1_(norepinephrine)_sm.png</t>
  </si>
  <si>
    <t>https://cdn.tarkov-market.app/images/items/l1_(norepinephrine)_lg.png</t>
  </si>
  <si>
    <t>19337</t>
  </si>
  <si>
    <t>https://cdn.tarkov-market.app/images/items/3-(b-tg)_sm.png</t>
  </si>
  <si>
    <t>https://cdn.tarkov-market.app/images/items/3-(b-tg)_lg.png</t>
  </si>
  <si>
    <t>28665</t>
  </si>
  <si>
    <t>https://cdn.tarkov-market.app/images/items/ahf1-m_sm.png</t>
  </si>
  <si>
    <t>https://cdn.tarkov-market.app/images/items/ahf1-m_lg.png</t>
  </si>
  <si>
    <t>35217</t>
  </si>
  <si>
    <t>https://cdn.tarkov-market.app/images/items/meldonin_sm.png</t>
  </si>
  <si>
    <t>https://cdn.tarkov-market.app/images/items/meldonin_lg.png</t>
  </si>
  <si>
    <t>81</t>
  </si>
  <si>
    <t>https://cdn.tarkov-market.app/images/items/.45_acp_ap_sm.png</t>
  </si>
  <si>
    <t>https://cdn.tarkov-market.app/images/items/.45_acp_ap_lg.png</t>
  </si>
  <si>
    <t>https://cdn.tarkov-market.app/images/items/.45_acp_hydra-shok_sm.png</t>
  </si>
  <si>
    <t>https://cdn.tarkov-market.app/images/items/.45_acp_hydra-shok_lg.png</t>
  </si>
  <si>
    <t>49</t>
  </si>
  <si>
    <t>https://cdn.tarkov-market.app/images/items/.45_acp_lasermatch_fmj_sm.png</t>
  </si>
  <si>
    <t>https://cdn.tarkov-market.app/images/items/.45_acp_lasermatch_fmj_lg.png</t>
  </si>
  <si>
    <t>113</t>
  </si>
  <si>
    <t>https://cdn.tarkov-market.app/images/items/.366_ap_sm.png</t>
  </si>
  <si>
    <t>https://cdn.tarkov-market.app/images/items/.366_ap_lg.png</t>
  </si>
  <si>
    <t>3192</t>
  </si>
  <si>
    <t>https://cdn.tarkov-market.app/images/items/40x46_mm_m381_(he)_sm.png</t>
  </si>
  <si>
    <t>https://escapefromtarkov.fandom.com/wiki/40x46mm_M381_(HE)_grenade</t>
  </si>
  <si>
    <t>https://cdn.tarkov-market.app/images/items/40x46_mm_m381_(he)_lg.png</t>
  </si>
  <si>
    <t>3836</t>
  </si>
  <si>
    <t>https://cdn.tarkov-market.app/images/items/40x46_mm_m386(he)_sm.png</t>
  </si>
  <si>
    <t>https://cdn.tarkov-market.app/images/items/40x46_mm_m386(he)_lg.png</t>
  </si>
  <si>
    <t>4312</t>
  </si>
  <si>
    <t>https://cdn.tarkov-market.app/images/items/40x46_mm_m406_(he)_sm.png</t>
  </si>
  <si>
    <t>https://cdn.tarkov-market.app/images/items/40x46_mm_m406_(he)_lg.png</t>
  </si>
  <si>
    <t>https://cdn.tarkov-market.app/images/items/40x46_mm_m433_(hedp)_sm.png</t>
  </si>
  <si>
    <t>https://cdn.tarkov-market.app/images/items/40x46_mm_m433_(hedp)_lg.png</t>
  </si>
  <si>
    <t>https://cdn.tarkov-market.app/images/items/40x46_mm_m441(he)_sm.png</t>
  </si>
  <si>
    <t>https://escapefromtarkov.fandom.com/wiki/40x46mm_M441_(HE)_grenade</t>
  </si>
  <si>
    <t>https://cdn.tarkov-market.app/images/items/40x46_mm_m441(he)_lg.png</t>
  </si>
  <si>
    <t>https://cdn.tarkov-market.app/images/items/40x46_mm_m576(mp-apers)_sm.png</t>
  </si>
  <si>
    <t>https://cdn.tarkov-market.app/images/items/40x46_mm_m576(mp-apers)_lg.png</t>
  </si>
  <si>
    <t>https://cdn.tarkov-market.app/images/items/7.62x51_mm_m993_sm.png</t>
  </si>
  <si>
    <t>https://cdn.tarkov-market.app/images/items/7.62x51_mm_m993_lg.png</t>
  </si>
  <si>
    <t>115</t>
  </si>
  <si>
    <t>https://cdn.tarkov-market.app/images/items/9x19_mm_7n31_sm.png</t>
  </si>
  <si>
    <t>https://cdn.tarkov-market.app/images/items/9x19_mm_7n31_lg.png</t>
  </si>
  <si>
    <t>https://cdn.tarkov-market.app/images/items/9x19_mm_quakemaker_sm.png</t>
  </si>
  <si>
    <t>https://cdn.tarkov-market.app/images/items/9x19_mm_quakemaker_lg.png</t>
  </si>
  <si>
    <t>https://cdn.tarkov-market.app/images/items/key_with_tape_sm.png</t>
  </si>
  <si>
    <t>https://cdn.tarkov-market.app/images/items/key_with_tape_lg.png</t>
  </si>
  <si>
    <t>https://cdn.tarkov-market.app/images/items/key_card_with_a_blue_marking_sm.png</t>
  </si>
  <si>
    <t>https://cdn.tarkov-market.app/images/items/key_card_with_a_blue_marking_lg.png</t>
  </si>
  <si>
    <t>28567</t>
  </si>
  <si>
    <t>https://cdn.tarkov-market.app/images/items/sanitar_bag_sm.png</t>
  </si>
  <si>
    <t>https://cdn.tarkov-market.app/images/items/sanitar_bag_lg.png</t>
  </si>
  <si>
    <t>https://cdn.tarkov-market.app/images/items/30_pcs._5.45x39_bs_gs_ammo_pack_sm.png</t>
  </si>
  <si>
    <t>https://cdn.tarkov-market.app/images/items/30_pcs._5.45x39_bs_gs_ammo_pack_lg.png</t>
  </si>
  <si>
    <t>1165500</t>
  </si>
  <si>
    <t>https://cdn.tarkov-market.app/images/items/secure_container_gamma_sm.png</t>
  </si>
  <si>
    <t>https://cdn.tarkov-market.app/images/items/secure_container_gamma_lg.png</t>
  </si>
  <si>
    <t>226800</t>
  </si>
  <si>
    <t>https://cdn.tarkov-market.app/images/items/secure_container_alpha_sm.png</t>
  </si>
  <si>
    <t>https://cdn.tarkov-market.app/images/items/secure_container_alpha_lg.png</t>
  </si>
  <si>
    <t>693000</t>
  </si>
  <si>
    <t>https://cdn.tarkov-market.app/images/items/secure_container_epsilon_sm.png</t>
  </si>
  <si>
    <t>https://cdn.tarkov-market.app/images/items/secure_container_epsilon_lg.png</t>
  </si>
  <si>
    <t>3087000</t>
  </si>
  <si>
    <t>https://cdn.tarkov-market.app/images/items/secure_container_kappa_sm.png</t>
  </si>
  <si>
    <t>https://cdn.tarkov-market.app/images/items/secure_container_kappa_lg.png</t>
  </si>
  <si>
    <t>https://cdn.tarkov-market.app/images/items/lk_3f_transfer_tourist_backpack_sm.png</t>
  </si>
  <si>
    <t>https://escapefromtarkov.fandom.com/wiki/LolKek_3F_Transfer_tourist_backpack</t>
  </si>
  <si>
    <t>https://cdn.tarkov-market.app/images/items/lk_3f_transfer_tourist_backpack_lg.png</t>
  </si>
  <si>
    <t>28830</t>
  </si>
  <si>
    <t>https://cdn.tarkov-market.app/images/items/eberlestock_f5_switchblade_backpack_(dry_earth)_sm.png</t>
  </si>
  <si>
    <t>https://cdn.tarkov-market.app/images/items/eberlestock_f5_switchblade_backpack_(dry_earth)_lg.png</t>
  </si>
  <si>
    <t>49290</t>
  </si>
  <si>
    <t>https://cdn.tarkov-market.app/images/items/eberlestock_f4_terminator_load_bearing_backpack_(tiger_stripe)_sm.png</t>
  </si>
  <si>
    <t>https://cdn.tarkov-market.app/images/items/eberlestock_f4_terminator_load_bearing_backpack_(tiger_stripe)_lg.png</t>
  </si>
  <si>
    <t>18352</t>
  </si>
  <si>
    <t>https://cdn.tarkov-market.app/images/items/direct_action_thunderbolt_compact_chest_rig_sm.png?r=1</t>
  </si>
  <si>
    <t>https://cdn.tarkov-market.app/images/items/direct_action_thunderbolt_compact_chest_rig_lg.png?r=1</t>
  </si>
  <si>
    <t>https://cdn.tarkov-market.app/images/items/kel-tec_rfb_7.62x51_not_func_not_func_sm.png</t>
  </si>
  <si>
    <t>https://cdn.tarkov-market.app/images/items/kel-tec_rfb_7.62x51_not_func_not_func_lg.png</t>
  </si>
  <si>
    <t>https://cdn.tarkov-market.app/images/items/colt_m45a1_.45_acp_pistol_sm.png</t>
  </si>
  <si>
    <t>https://cdn.tarkov-market.app/images/items/colt_m45a1_.45_acp_pistol_lg.png</t>
  </si>
  <si>
    <t>https://cdn.tarkov-market.app/images/items/mossberg_590a1_12ga_shotgun_sm.png</t>
  </si>
  <si>
    <t>https://cdn.tarkov-market.app/images/items/mossberg_590a1_12ga_shotgun_lg.png</t>
  </si>
  <si>
    <t>https://cdn.tarkov-market.app/images/items/toz_ks-23m_23x75mm_shotgun_sm.png</t>
  </si>
  <si>
    <t>https://cdn.tarkov-market.app/images/items/toz_ks-23m_23x75mm_shotgun_lg.png</t>
  </si>
  <si>
    <t>36792</t>
  </si>
  <si>
    <t>https://cdn.tarkov-market.app/images/items/eye_mk.2_professional_hand-held_compass_sm.png</t>
  </si>
  <si>
    <t>https://cdn.tarkov-market.app/images/items/eye_mk.2_professional_hand-held_compass_lg.png</t>
  </si>
  <si>
    <t>5355</t>
  </si>
  <si>
    <t>https://cdn.tarkov-market.app/images/items/premium_kvass_norvinskiy_yadreniy_0.6l_bottle_sm.png</t>
  </si>
  <si>
    <t>https://escapefromtarkov.fandom.com/wiki/Bottle_of_%22Norvinskiy_Yadreniy%22_premium_kvass_(0.6L)</t>
  </si>
  <si>
    <t>https://cdn.tarkov-market.app/images/items/premium_kvass_norvinskiy_yadreniy_0.6l_bottle_lg.png</t>
  </si>
  <si>
    <t>50840</t>
  </si>
  <si>
    <t>https://cdn.tarkov-market.app/images/items/bnti_korund-vm_armor_sm.png</t>
  </si>
  <si>
    <t>https://escapefromtarkov.fandom.com/wiki/NPP_KlASS_%22Korund-VM%22_body_armor</t>
  </si>
  <si>
    <t>https://cdn.tarkov-market.app/images/items/bnti_korund-vm_armor_lg.png</t>
  </si>
  <si>
    <t>122963</t>
  </si>
  <si>
    <t>https://cdn.tarkov-market.app/images/items/rys-t_helmet_sm.png</t>
  </si>
  <si>
    <t>https://escapefromtarkov.fandom.com/wiki/%22Rys-T%22_bulletproof_helmet</t>
  </si>
  <si>
    <t>https://cdn.tarkov-market.app/images/items/rys-t_helmet_lg.png</t>
  </si>
  <si>
    <t>90505</t>
  </si>
  <si>
    <t>https://cdn.tarkov-market.app/images/items/galvion_caiman_ballistic_helmet_sm.png</t>
  </si>
  <si>
    <t>https://cdn.tarkov-market.app/images/items/galvion_caiman_ballistic_helmet_lg.png</t>
  </si>
  <si>
    <t>549</t>
  </si>
  <si>
    <t>https://cdn.tarkov-market.app/images/items/30x29_mm_vog-30_sm.png</t>
  </si>
  <si>
    <t>https://escapefromtarkov.fandom.com/wiki/30x29mm_VOG-30</t>
  </si>
  <si>
    <t>https://cdn.tarkov-market.app/images/items/30x29_mm_vog-30_lg.png</t>
  </si>
  <si>
    <t>https://cdn.tarkov-market.app/images/items/barricade_sm.png</t>
  </si>
  <si>
    <t>https://cdn.tarkov-market.app/images/items/barricade_lg.png</t>
  </si>
  <si>
    <t>https://cdn.tarkov-market.app/images/items/23x75mm_shrapnel_10_sm.png</t>
  </si>
  <si>
    <t>https://cdn.tarkov-market.app/images/items/23x75mm_shrapnel_10_lg.png</t>
  </si>
  <si>
    <t>https://cdn.tarkov-market.app/images/items/23x75mm_shrapnel-25_sm.png</t>
  </si>
  <si>
    <t>https://escapefromtarkov.fandom.com/wiki/23x75mm_%22Shrapnel-25%22_buckshot</t>
  </si>
  <si>
    <t>https://cdn.tarkov-market.app/images/items/23x75mm_shrapnel-25_lg.png</t>
  </si>
  <si>
    <t>https://cdn.tarkov-market.app/images/items/23x75mm_star_sm.png</t>
  </si>
  <si>
    <t>https://cdn.tarkov-market.app/images/items/23x75mm_star_lg.png</t>
  </si>
  <si>
    <t>https://cdn.tarkov-market.app/images/items/esmarch_tourniquet_sm.png</t>
  </si>
  <si>
    <t>https://cdn.tarkov-market.app/images/items/esmarch_tourniquet_lg.png</t>
  </si>
  <si>
    <t>3599</t>
  </si>
  <si>
    <t>https://cdn.tarkov-market.app/images/items/calok-b_hemostatic_sm.png</t>
  </si>
  <si>
    <t>https://cdn.tarkov-market.app/images/items/calok-b_hemostatic_lg.png</t>
  </si>
  <si>
    <t>18480</t>
  </si>
  <si>
    <t>https://cdn.tarkov-market.app/images/items/rotor_43_7.62x51_muzzle_brake_for_vpo-101_sm.png</t>
  </si>
  <si>
    <t>https://escapefromtarkov.fandom.com/wiki/VPO-101_%22Vepr-Hunter%22_Rotor_43_7.62x51_muzzle_brake-compensator</t>
  </si>
  <si>
    <t>https://cdn.tarkov-market.app/images/items/rotor_43_7.62x51_muzzle_brake_for_vpo-101_lg.png</t>
  </si>
  <si>
    <t>29822</t>
  </si>
  <si>
    <t>https://cdn.tarkov-market.app/images/items/walker's_xcel_500bt_digital_headset_sm.png</t>
  </si>
  <si>
    <t>https://cdn.tarkov-market.app/images/items/walker's_xcel_500bt_digital_headset_lg.png</t>
  </si>
  <si>
    <t>37386</t>
  </si>
  <si>
    <t>https://cdn.tarkov-market.app/images/items/caiman_hybrid_ballistic_applique_(black)_sm.png</t>
  </si>
  <si>
    <t>https://cdn.tarkov-market.app/images/items/caiman_hybrid_ballistic_applique_(black)_lg.png</t>
  </si>
  <si>
    <t>11593</t>
  </si>
  <si>
    <t>https://cdn.tarkov-market.app/images/items/caiman_fixed_arm_visor_sm.png</t>
  </si>
  <si>
    <t>https://cdn.tarkov-market.app/images/items/caiman_fixed_arm_visor_lg.png</t>
  </si>
  <si>
    <t>15190</t>
  </si>
  <si>
    <t>https://cdn.tarkov-market.app/images/items/caiman_ballistic_guard_mandible_sm.png</t>
  </si>
  <si>
    <t>https://cdn.tarkov-market.app/images/items/caiman_ballistic_guard_mandible_lg.png</t>
  </si>
  <si>
    <t>49265</t>
  </si>
  <si>
    <t>https://cdn.tarkov-market.app/images/items/rys-t_face_shield_sm.png</t>
  </si>
  <si>
    <t>https://escapefromtarkov.fandom.com/wiki/%22Rys-T%22_face_shield</t>
  </si>
  <si>
    <t>https://cdn.tarkov-market.app/images/items/rys-t_face_shield_lg.png</t>
  </si>
  <si>
    <t>10808</t>
  </si>
  <si>
    <t>https://cdn.tarkov-market.app/images/items/x47_tactical_handguard_for_ak_and_compatible_sm.png</t>
  </si>
  <si>
    <t>https://cdn.tarkov-market.app/images/items/x47_tactical_handguard_for_ak_and_compatible_lg.png</t>
  </si>
  <si>
    <t>8359</t>
  </si>
  <si>
    <t>https://cdn.tarkov-market.app/images/items/daniel_defence_ris_ii_9.5_fde_foregrip_for_ar-15-compatible_systems_sm.png?r=1</t>
  </si>
  <si>
    <t>https://cdn.tarkov-market.app/images/items/daniel_defence_ris_ii_9.5_fde_foregrip_for_ar-15-compatible_systems_lg.png?r=1</t>
  </si>
  <si>
    <t>10263</t>
  </si>
  <si>
    <t>https://cdn.tarkov-market.app/images/items/b-30_foregrip_and_rail_mount_b-31%D1%81_sm.png</t>
  </si>
  <si>
    <t>https://escapefromtarkov.fandom.com/wiki/AK_Zenit_B-30_handguard_with_B-31S_upper_handguard_rail</t>
  </si>
  <si>
    <t>https://cdn.tarkov-market.app/images/items/b-30_foregrip_and_rail_mount_b-31%D1%81_lg.png</t>
  </si>
  <si>
    <t>https://cdn.tarkov-market.app/images/items/m45a1_.45_acp_slide_sm.png</t>
  </si>
  <si>
    <t>https://cdn.tarkov-market.app/images/items/m45a1_.45_acp_slide_lg.png</t>
  </si>
  <si>
    <t>https://cdn.tarkov-market.app/images/items/black_beret_sm.png</t>
  </si>
  <si>
    <t>https://cdn.tarkov-market.app/images/items/black_beret_lg.png</t>
  </si>
  <si>
    <t>https://cdn.tarkov-market.app/images/items/blue_beret_sm.png</t>
  </si>
  <si>
    <t>https://cdn.tarkov-market.app/images/items/blue_beret_lg.png</t>
  </si>
  <si>
    <t>https://cdn.tarkov-market.app/images/items/olive_beret_sm.png</t>
  </si>
  <si>
    <t>https://cdn.tarkov-market.app/images/items/olive_beret_lg.png</t>
  </si>
  <si>
    <t>https://cdn.tarkov-market.app/images/items/desert_tech_foregrip_for_mdr_blk_sm.png</t>
  </si>
  <si>
    <t>https://cdn.tarkov-market.app/images/items/desert_tech_foregrip_for_mdr_blk_lg.png</t>
  </si>
  <si>
    <t>https://cdn.tarkov-market.app/images/items/magpul_moe_m590_forestock_sm.png</t>
  </si>
  <si>
    <t>https://escapefromtarkov.fandom.com/wiki/Mossberg_590A1_Magpul_MOE_forestock</t>
  </si>
  <si>
    <t>https://cdn.tarkov-market.app/images/items/magpul_moe_m590_forestock_lg.png</t>
  </si>
  <si>
    <t>https://cdn.tarkov-market.app/images/items/toz_ks-23m_forestock_sm.png</t>
  </si>
  <si>
    <t>https://cdn.tarkov-market.app/images/items/toz_ks-23m_forestock_lg.png</t>
  </si>
  <si>
    <t>6096</t>
  </si>
  <si>
    <t>https://cdn.tarkov-market.app/images/items/kel-tec_rfb_regular_handguard_sm.png</t>
  </si>
  <si>
    <t>https://cdn.tarkov-market.app/images/items/kel-tec_rfb_regular_handguard_lg.png</t>
  </si>
  <si>
    <t>https://cdn.tarkov-market.app/images/items/sok-12_aluminum_handguard_bravo-18_sm.png</t>
  </si>
  <si>
    <t>https://cdn.tarkov-market.app/images/items/sok-12_aluminum_handguard_bravo-18_lg.png</t>
  </si>
  <si>
    <t>https://cdn.tarkov-market.app/images/items/speedfeed_short_m590a1_forestock_sm.png</t>
  </si>
  <si>
    <t>https://escapefromtarkov.fandom.com/wiki/Mossberg_590A1_SpeedFeed_short_handguard</t>
  </si>
  <si>
    <t>https://cdn.tarkov-market.app/images/items/speedfeed_short_m590a1_forestock_lg.png</t>
  </si>
  <si>
    <t>https://cdn.tarkov-market.app/images/items/lancer_lch-7_12.5_inch_m-lok_handguard_for_ar-10_sm.png</t>
  </si>
  <si>
    <t>https://escapefromtarkov.fandom.com/wiki/AR-10_Lancer_LCH7_12.5_inch_M-LOK_handguard</t>
  </si>
  <si>
    <t>https://cdn.tarkov-market.app/images/items/lancer_lch-7_12.5_inch_m-lok_handguard_for_ar-10_lg.png</t>
  </si>
  <si>
    <t>https://cdn.tarkov-market.app/images/items/veritas_guitar_pick_sm.png</t>
  </si>
  <si>
    <t>https://cdn.tarkov-market.app/images/items/veritas_guitar_pick_lg.png</t>
  </si>
  <si>
    <t>https://cdn.tarkov-market.app/images/items/td_aluminium_skeletonized_vertical_grip_sm.png</t>
  </si>
  <si>
    <t>https://escapefromtarkov.fandom.com/wiki/Tactical_Dynamics_Skeletonized_Foregrip</t>
  </si>
  <si>
    <t>https://cdn.tarkov-market.app/images/items/td_aluminium_skeletonized_vertical_grip_lg.png</t>
  </si>
  <si>
    <t>7336</t>
  </si>
  <si>
    <t>https://cdn.tarkov-market.app/images/items/jmac_rrd-4c_7.62x39_muzzle_brake_for_akm_type_thread_sm.png</t>
  </si>
  <si>
    <t>https://escapefromtarkov.fandom.com/wiki/AKM_thread_type_JMac_Customs_RRD-4C_7.62x39_muzzle_brake</t>
  </si>
  <si>
    <t>https://cdn.tarkov-market.app/images/items/jmac_rrd-4c_7.62x39_muzzle_brake_for_akm_type_thread_lg.png</t>
  </si>
  <si>
    <t>https://cdn.tarkov-market.app/images/items/jmac_rrd-4c_muzzle_brake_for_ak-74_type_thread_sm.png</t>
  </si>
  <si>
    <t>https://cdn.tarkov-market.app/images/items/jmac_rrd-4c_muzzle_brake_for_ak-74_type_thread_lg.png</t>
  </si>
  <si>
    <t>https://cdn.tarkov-market.app/images/items/regular_rfb_7.62x51_flash_hider_sm.png</t>
  </si>
  <si>
    <t>https://cdn.tarkov-market.app/images/items/regular_rfb_7.62x51_flash_hider_lg.png</t>
  </si>
  <si>
    <t>https://cdn.tarkov-market.app/images/items/anarchy_outdoors_muzzle_brake_.45_acp_sm.png</t>
  </si>
  <si>
    <t>https://cdn.tarkov-market.app/images/items/anarchy_outdoors_muzzle_brake_.45_acp_lg.png</t>
  </si>
  <si>
    <t>5404</t>
  </si>
  <si>
    <t>https://cdn.tarkov-market.app/images/items/ferfrans_crd_5.56x45_sm.png</t>
  </si>
  <si>
    <t>https://cdn.tarkov-market.app/images/items/ferfrans_crd_5.56x45_lg.png</t>
  </si>
  <si>
    <t>https://cdn.tarkov-market.app/images/items/ferfrans_muzzle_brake_5.56x45_sm.png</t>
  </si>
  <si>
    <t>https://cdn.tarkov-market.app/images/items/ferfrans_muzzle_brake_5.56x45_lg.png</t>
  </si>
  <si>
    <t>https://cdn.tarkov-market.app/images/items/rfb_thread_spacer_sm.png</t>
  </si>
  <si>
    <t>https://cdn.tarkov-market.app/images/items/rfb_thread_spacer_lg.png</t>
  </si>
  <si>
    <t>https://cdn.tarkov-market.app/images/items/rfb_thread_protection_cap_sm.png</t>
  </si>
  <si>
    <t>https://cdn.tarkov-market.app/images/items/rfb_thread_protection_cap_lg.png</t>
  </si>
  <si>
    <t>https://cdn.tarkov-market.app/images/items/ghost_ring_kit_m590_frontsight_sm.png</t>
  </si>
  <si>
    <t>https://escapefromtarkov.fandom.com/wiki/Mossberg_590_Ghost_Ring_front_sight</t>
  </si>
  <si>
    <t>https://cdn.tarkov-market.app/images/items/ghost_ring_kit_m590_frontsight_lg.png</t>
  </si>
  <si>
    <t>https://cdn.tarkov-market.app/images/items/ghost_ring_rear_sight_for_m590_sm.png</t>
  </si>
  <si>
    <t>https://escapefromtarkov.fandom.com/wiki/Mossberg_590_Ghost_Ring_rear_sight</t>
  </si>
  <si>
    <t>https://cdn.tarkov-market.app/images/items/ghost_ring_rear_sight_for_m590_lg.png</t>
  </si>
  <si>
    <t>https://cdn.tarkov-market.app/images/items/novak_lomount_front_sight_sm.png</t>
  </si>
  <si>
    <t>https://cdn.tarkov-market.app/images/items/novak_lomount_front_sight_lg.png</t>
  </si>
  <si>
    <t>https://cdn.tarkov-market.app/images/items/novak_lomount_rear_sight_sm.png</t>
  </si>
  <si>
    <t>https://cdn.tarkov-market.app/images/items/novak_lomount_rear_sight_lg.png</t>
  </si>
  <si>
    <t>https://cdn.tarkov-market.app/images/items/wilson_extended_slide_stop_for_m1911a1_sm.png</t>
  </si>
  <si>
    <t>https://cdn.tarkov-market.app/images/items/wilson_extended_slide_stop_for_m1911a1_lg.png</t>
  </si>
  <si>
    <t>https://cdn.tarkov-market.app/images/items/sti_hex_hammer_for_m1911a1_sm.png</t>
  </si>
  <si>
    <t>https://cdn.tarkov-market.app/images/items/sti_hex_hammer_for_m1911a1_lg.png</t>
  </si>
  <si>
    <t>https://cdn.tarkov-market.app/images/items/hammer_for_m1911a1_wilson_retro_commander_sm.png</t>
  </si>
  <si>
    <t>https://cdn.tarkov-market.app/images/items/hammer_for_m1911a1_wilson_retro_commander_lg.png</t>
  </si>
  <si>
    <t>e095050e-a694-480d-980b-aa29d814f16b</t>
  </si>
  <si>
    <t>Chiappa Rhino 200DS 9x19 revolver</t>
  </si>
  <si>
    <t>CR 200DS 9mm</t>
  </si>
  <si>
    <t>https://cdn.tarkov-market.app/images/items/chiappa_rhino_revolver_200ds_9x19_sm.png</t>
  </si>
  <si>
    <t>https://tarkov-market.com/item/chiappa_rhino_revolver_200ds_9x19</t>
  </si>
  <si>
    <t>https://escapefromtarkov.fandom.com/wiki/Chiappa_Rhino_Revolver_200DS_9x19</t>
  </si>
  <si>
    <t>https://cdn.tarkov-market.app/images/items/chiappa_rhino_revolver_200ds_9x19_lg.png</t>
  </si>
  <si>
    <t>624c2e8614da335f1e034d8c</t>
  </si>
  <si>
    <t>7e7c9cb6-7a18-45cd-b815-cdf37ac2f64e</t>
  </si>
  <si>
    <t>Chiappa Rhino 50DS .357 revolver</t>
  </si>
  <si>
    <t>CR 50DS .357</t>
  </si>
  <si>
    <t>5848</t>
  </si>
  <si>
    <t>https://cdn.tarkov-market.app/images/items/chiappa_rhino_50ds_revolver_.357_mag_sm.png</t>
  </si>
  <si>
    <t>https://tarkov-market.com/item/chiappa_rhino_50ds_revolver_.357_mag</t>
  </si>
  <si>
    <t>https://escapefromtarkov.fandom.com/wiki/Chiappa_Rhino_50DS_revolver_.357_Mag</t>
  </si>
  <si>
    <t>https://cdn.tarkov-market.app/images/items/chiappa_rhino_50ds_revolver_.357_mag_lg.png</t>
  </si>
  <si>
    <t>61a4c8884f95bc3b2c5dc96f</t>
  </si>
  <si>
    <t>b4671630-cbd5-4a0e-95e2-1cc44f53e29b</t>
  </si>
  <si>
    <t>.357 Magnum Hollow Point</t>
  </si>
  <si>
    <t>.357 HP</t>
  </si>
  <si>
    <t>68</t>
  </si>
  <si>
    <t>https://cdn.tarkov-market.app/images/items/.357_magnum_hollow_point_sm.png</t>
  </si>
  <si>
    <t>https://tarkov-market.com/item/.357_magnum_hollow_point</t>
  </si>
  <si>
    <t>https://escapefromtarkov.fandom.com/wiki/.357_Magnum_Hollow_Point</t>
  </si>
  <si>
    <t>https://cdn.tarkov-market.app/images/items/.357_magnum_hollow_point_lg.png</t>
  </si>
  <si>
    <t>62330bfadc5883093563729b</t>
  </si>
  <si>
    <t>db144eee-311f-406e-accd-1969f4e6c02c</t>
  </si>
  <si>
    <t>.357 Magnum FMJ</t>
  </si>
  <si>
    <t>.357 FMJ</t>
  </si>
  <si>
    <t>https://cdn.tarkov-market.app/images/items/.357_magnum_fmj_sm.png</t>
  </si>
  <si>
    <t>https://tarkov-market.com/item/.357_magnum_fmj</t>
  </si>
  <si>
    <t>https://escapefromtarkov.fandom.com/wiki/.357_Magnum_FMJ</t>
  </si>
  <si>
    <t>https://cdn.tarkov-market.app/images/items/.357_magnum_fmj_lg.png</t>
  </si>
  <si>
    <t>62330b3ed4dc74626d570b95</t>
  </si>
  <si>
    <t>eb4fa3e2-c04d-4de0-bb3d-470b40e16e25</t>
  </si>
  <si>
    <t>.357 Magnum Soft Point</t>
  </si>
  <si>
    <t>.357 SP</t>
  </si>
  <si>
    <t>https://cdn.tarkov-market.app/images/items/.357_magnum_soft_point_sm.png</t>
  </si>
  <si>
    <t>https://tarkov-market.com/item/.357_magnum_soft_point</t>
  </si>
  <si>
    <t>https://escapefromtarkov.fandom.com/wiki/.357_Magnum_Soft_Point</t>
  </si>
  <si>
    <t>https://cdn.tarkov-market.app/images/items/.357_magnum_soft_point_lg.png</t>
  </si>
  <si>
    <t>62330c40bdd19b369e1e53d1</t>
  </si>
  <si>
    <t>d5c94f1c-a662-49d8-9742-48933ece9b7b</t>
  </si>
  <si>
    <t>.357 Magnum JHP</t>
  </si>
  <si>
    <t>.357 JHP</t>
  </si>
  <si>
    <t>https://cdn.tarkov-market.app/images/items/.357_magnum_jhp_sm.png</t>
  </si>
  <si>
    <t>https://tarkov-market.com/item/.357_magnum_jhp</t>
  </si>
  <si>
    <t>https://escapefromtarkov.fandom.com/wiki/.357_Magnum_JHP</t>
  </si>
  <si>
    <t>https://cdn.tarkov-market.app/images/items/.357_magnum_jhp_lg.png</t>
  </si>
  <si>
    <t>62330c18744e5e31df12f516</t>
  </si>
  <si>
    <t>ea36c453-94a1-4fec-8bca-275065d5ca79</t>
  </si>
  <si>
    <t>Chiappa Rhino front sight</t>
  </si>
  <si>
    <t>CR FS</t>
  </si>
  <si>
    <t>https://cdn.tarkov-market.app/images/items/chiappa_rhino_front_sight_sm.png</t>
  </si>
  <si>
    <t>https://tarkov-market.com/item/chiappa_rhino_front_sight</t>
  </si>
  <si>
    <t>https://cdn.tarkov-market.app/images/items/chiappa_rhino_front_sight_lg.png</t>
  </si>
  <si>
    <t>619f4d304c58466fe1228437</t>
  </si>
  <si>
    <t>8097b20d-c195-4753-a8fb-2ff4ba9d09b5</t>
  </si>
  <si>
    <t>Chiappa Rhino Green Fiber Optic rear sight</t>
  </si>
  <si>
    <t>CR GF</t>
  </si>
  <si>
    <t>https://cdn.tarkov-market.app/images/items/chiappa_rhino_green_fiber_rear_sight_sm.png</t>
  </si>
  <si>
    <t>https://tarkov-market.com/item/chiappa_rhino_green_fiber_rear_sight</t>
  </si>
  <si>
    <t>https://cdn.tarkov-market.app/images/items/chiappa_rhino_green_fiber_rear_sight_lg.png</t>
  </si>
  <si>
    <t>619f4f8c4c58466fe1228439</t>
  </si>
  <si>
    <t>097d534b-0170-4edf-b61d-44f8c546bc3d</t>
  </si>
  <si>
    <t>Chiappa Rhino Green Fiber Optic front sight</t>
  </si>
  <si>
    <t>498</t>
  </si>
  <si>
    <t>https://cdn.tarkov-market.app/images/items/chiappa_rhino_green_fiber_front_sight_sm.png</t>
  </si>
  <si>
    <t>https://tarkov-market.com/item/chiappa_rhino_green_fiber_front_sight</t>
  </si>
  <si>
    <t>https://cdn.tarkov-market.app/images/items/chiappa_rhino_green_fiber_front_sight_lg.png</t>
  </si>
  <si>
    <t>619f52454c58466fe122843b</t>
  </si>
  <si>
    <t>9a67b7de-95bc-4495-983f-5e978799d962</t>
  </si>
  <si>
    <t>Chiappa Rhino rear sight</t>
  </si>
  <si>
    <t>CR RS</t>
  </si>
  <si>
    <t>https://cdn.tarkov-market.app/images/items/chiappa_rhino_rear_sight_sm.png</t>
  </si>
  <si>
    <t>https://tarkov-market.com/item/chiappa_rhino_rear_sight</t>
  </si>
  <si>
    <t>https://cdn.tarkov-market.app/images/items/chiappa_rhino_rear_sight_lg.png</t>
  </si>
  <si>
    <t>619f4cee4c58466fe1228435</t>
  </si>
  <si>
    <t>87653916-da3d-4ad1-b7bc-b6a37b3a8baa</t>
  </si>
  <si>
    <t>Chiappa Rhino 9x19 6-round cylinder</t>
  </si>
  <si>
    <t>Cyl. CR 6</t>
  </si>
  <si>
    <t>https://cdn.tarkov-market.app/images/items/chiappa_rhino_6-round_cylinder_9x19_sm.png</t>
  </si>
  <si>
    <t>https://tarkov-market.com/item/chiappa_rhino_6-round_cylinder_9x19</t>
  </si>
  <si>
    <t>https://cdn.tarkov-market.app/images/items/chiappa_rhino_6-round_cylinder_9x19_lg.png</t>
  </si>
  <si>
    <t>624c3074dbbd335e8e6becf3</t>
  </si>
  <si>
    <t>3f5ef589-520d-436e-a32d-63a4c1273a9d</t>
  </si>
  <si>
    <t>Chiappa Rhino .357 6-round cylinder</t>
  </si>
  <si>
    <t>https://cdn.tarkov-market.app/images/items/chiappa_rhino_6-round_cylinder_.357_sm.png</t>
  </si>
  <si>
    <t>https://tarkov-market.com/item/chiappa_rhino_6-round_cylinder_.357</t>
  </si>
  <si>
    <t>https://cdn.tarkov-market.app/images/items/chiappa_rhino_6-round_cylinder_.357_lg.png</t>
  </si>
  <si>
    <t>619f54a1d25cbd424731fb99</t>
  </si>
  <si>
    <t>a1bdd816-9596-49c0-81d4-7c7807b56a1b</t>
  </si>
  <si>
    <t>Chiappa Rhino .357 6-round speedloader</t>
  </si>
  <si>
    <t>Load. CR</t>
  </si>
  <si>
    <t>https://tarkov-market.com/item/chiappa_rhino_6-round_speedloader</t>
  </si>
  <si>
    <t>61a4cda622af7f4f6a3ce617</t>
  </si>
  <si>
    <t>22c1f968-7319-46f3-afff-4f79214c3bb0</t>
  </si>
  <si>
    <t>Chiappa Rhino wooden pistol grip</t>
  </si>
  <si>
    <t>CR Wood</t>
  </si>
  <si>
    <t>https://cdn.tarkov-market.app/images/items/chiappa_rhino_wooden_pistol_grip_sm.png</t>
  </si>
  <si>
    <t>https://tarkov-market.com/item/chiappa_rhino_wooden_pistol_grip</t>
  </si>
  <si>
    <t>https://cdn.tarkov-market.app/images/items/chiappa_rhino_wooden_pistol_grip_lg.png</t>
  </si>
  <si>
    <t>619f4bffd25cbd424731fb97</t>
  </si>
  <si>
    <t>dfd9bcd2-039f-4f48-b1b5-b695db411d66</t>
  </si>
  <si>
    <t>Chiappa Rhino plastic pistol grip</t>
  </si>
  <si>
    <t>CR Plast.</t>
  </si>
  <si>
    <t>https://cdn.tarkov-market.app/images/items/chiappa_rhino_plastic_pistol_grip_sm.png</t>
  </si>
  <si>
    <t>https://tarkov-market.com/item/chiappa_rhino_plastic_pistol_grip</t>
  </si>
  <si>
    <t>https://cdn.tarkov-market.app/images/items/chiappa_rhino_plastic_pistol_grip_lg.png</t>
  </si>
  <si>
    <t>619f4ab2d25cbd424731fb95</t>
  </si>
  <si>
    <t>f1fb2e8d-7786-4ae4-b236-eeb8e46fcf1f</t>
  </si>
  <si>
    <t>Body armor repair kit</t>
  </si>
  <si>
    <t>Repair</t>
  </si>
  <si>
    <t>Armor repair kit</t>
  </si>
  <si>
    <t>140000</t>
  </si>
  <si>
    <t>https://cdn.tarkov-market.app/images/items/body_armor_repair_kit_sm.png</t>
  </si>
  <si>
    <t>https://tarkov-market.com/item/body_armor_repair_kit</t>
  </si>
  <si>
    <t>https://cdn.tarkov-market.app/images/items/body_armor_repair_kit_lg.png</t>
  </si>
  <si>
    <t>591094e086f7747caa7bb2ef</t>
  </si>
  <si>
    <t>51ad2033-2c6e-426c-b5d4-b35ab2e07e93</t>
  </si>
  <si>
    <t>Weapon repair kit</t>
  </si>
  <si>
    <t>56000</t>
  </si>
  <si>
    <t>https://cdn.tarkov-market.app/images/items/weapon_repair_kit_sm.png</t>
  </si>
  <si>
    <t>https://tarkov-market.com/item/weapon_repair_kit</t>
  </si>
  <si>
    <t>https://cdn.tarkov-market.app/images/items/weapon_repair_kit_lg.png</t>
  </si>
  <si>
    <t>5910968f86f77425cf569c32</t>
  </si>
  <si>
    <t>c7294b0f-ca97-40af-8bbf-bc293a76a9d1</t>
  </si>
  <si>
    <t>Can of white salt</t>
  </si>
  <si>
    <t>Salt</t>
  </si>
  <si>
    <t>https://cdn.tarkov-market.app/images/items/can_of_white_salt_sm.png</t>
  </si>
  <si>
    <t>https://tarkov-market.com/item/can_of_white_salt</t>
  </si>
  <si>
    <t>https://escapefromtarkov.fandom.com/wiki/Can_of_white_salt</t>
  </si>
  <si>
    <t>https://cdn.tarkov-market.app/images/items/can_of_white_salt_lg.png</t>
  </si>
  <si>
    <t>62a09ee4cf4a99369e262453</t>
  </si>
  <si>
    <t>6b28f6e6-4176-46cd-9a17-31173c59a8db</t>
  </si>
  <si>
    <t>Bottle of OLOLO Multivitamins</t>
  </si>
  <si>
    <t>Vitam.</t>
  </si>
  <si>
    <t>15807</t>
  </si>
  <si>
    <t>https://cdn.tarkov-market.app/images/items/bottle_of_ololo_multivitamins_sm.png</t>
  </si>
  <si>
    <t>https://tarkov-market.com/item/bottle_of_ololo_multivitamins</t>
  </si>
  <si>
    <t>https://escapefromtarkov.fandom.com/wiki/Bottle_of_OLOLO_Multivitamins</t>
  </si>
  <si>
    <t>https://cdn.tarkov-market.app/images/items/bottle_of_ololo_multivitamins_lg.png</t>
  </si>
  <si>
    <t>62a0a043cf4a99369e2624a5</t>
  </si>
  <si>
    <t>2bd7d16a-ab49-4e7c-8aad-df1c4a638c7b</t>
  </si>
  <si>
    <t>Awl</t>
  </si>
  <si>
    <t>https://cdn.tarkov-market.app/images/items/awl_sm.png</t>
  </si>
  <si>
    <t>https://tarkov-market.com/item/awl</t>
  </si>
  <si>
    <t>https://escapefromtarkov.fandom.com/wiki/Awl</t>
  </si>
  <si>
    <t>https://cdn.tarkov-market.app/images/items/awl_lg.png</t>
  </si>
  <si>
    <t>62a0a098de7ac8199358053b</t>
  </si>
  <si>
    <t>684c8a74-f68c-4ab8-a11c-bf8bdae28344</t>
  </si>
  <si>
    <t>Set of files "Master"</t>
  </si>
  <si>
    <t>Master</t>
  </si>
  <si>
    <t>https://cdn.tarkov-market.app/images/items/set_of_files_master_sm.png?r=1</t>
  </si>
  <si>
    <t>https://tarkov-market.com/item/set_of_files_master</t>
  </si>
  <si>
    <t>https://escapefromtarkov.fandom.com/wiki/Set_of_files_%22Master%22</t>
  </si>
  <si>
    <t>https://cdn.tarkov-market.app/images/items/set_of_files_master_lg.png</t>
  </si>
  <si>
    <t>62a0a0bb621468534a797ad5</t>
  </si>
  <si>
    <t>130173a8-3bd2-47f0-9b5d-d5100a72133a</t>
  </si>
  <si>
    <t>Bottle of "Pevko Light" beer</t>
  </si>
  <si>
    <t>Pevko</t>
  </si>
  <si>
    <t>https://cdn.tarkov-market.app/images/items/bottle_of_beer_pevko_light_sm.png</t>
  </si>
  <si>
    <t>https://tarkov-market.com/item/bottle_of_beer_pevko_light</t>
  </si>
  <si>
    <t>https://escapefromtarkov.fandom.com/wiki/Bottle_of_beer_%22Pevko_Light%22</t>
  </si>
  <si>
    <t>https://cdn.tarkov-market.app/images/items/bottle_of_beer_pevko_light_lg.png</t>
  </si>
  <si>
    <t>62a09f32621468534a797acb</t>
  </si>
  <si>
    <t>121ffdd7-b988-45da-9efb-ef96f0bc3763</t>
  </si>
  <si>
    <t>Topographic survey maps</t>
  </si>
  <si>
    <t>35595</t>
  </si>
  <si>
    <t>https://cdn.tarkov-market.app/images/items/topographic_survey_maps_sm.png?r=1</t>
  </si>
  <si>
    <t>https://tarkov-market.com/item/topographic_survey_maps</t>
  </si>
  <si>
    <t>https://escapefromtarkov.fandom.com/wiki/Topographic_survey_maps</t>
  </si>
  <si>
    <t>https://cdn.tarkov-market.app/images/items/topographic_survey_maps_lg.png</t>
  </si>
  <si>
    <t>62a0a124de7ac81993580542</t>
  </si>
  <si>
    <t>7696d666-6432-44c3-ba1c-4af257313bdf</t>
  </si>
  <si>
    <t>Military flash drive</t>
  </si>
  <si>
    <t>MFD</t>
  </si>
  <si>
    <t>29719</t>
  </si>
  <si>
    <t>https://cdn.tarkov-market.app/images/items/military_flash_drive_sm.png</t>
  </si>
  <si>
    <t>https://tarkov-market.com/item/military_flash_drive</t>
  </si>
  <si>
    <t>https://escapefromtarkov.fandom.com/wiki/Military_flash_drive</t>
  </si>
  <si>
    <t>https://cdn.tarkov-market.app/images/items/military_flash_drive_lg.png</t>
  </si>
  <si>
    <t>62a0a16d0b9d3c46de5b6e97</t>
  </si>
  <si>
    <t>7d0238f2-707d-42f7-82dd-011a4ab48252</t>
  </si>
  <si>
    <t>BakeEzy cook book</t>
  </si>
  <si>
    <t>BakeEzy</t>
  </si>
  <si>
    <t>https://cdn.tarkov-market.app/images/items/bakeezy_cook_book_sm.png</t>
  </si>
  <si>
    <t>https://tarkov-market.com/item/bakeezy_cook_book</t>
  </si>
  <si>
    <t>https://escapefromtarkov.fandom.com/wiki/BakeEzy_cook_book</t>
  </si>
  <si>
    <t>https://cdn.tarkov-market.app/images/items/bakeezy_cook_book_lg.png</t>
  </si>
  <si>
    <t>62a09e73af34e73a266d932a</t>
  </si>
  <si>
    <t>e34070e5-74d1-4fea-a744-c5f10dc6d76e</t>
  </si>
  <si>
    <t>Video cassette with the Cyborg Killer movie</t>
  </si>
  <si>
    <t>VHS</t>
  </si>
  <si>
    <t>https://cdn.tarkov-market.app/images/items/video_cassette_with_the_cyborg_killer_movie_sm.png</t>
  </si>
  <si>
    <t>https://tarkov-market.com/item/video_cassette_with_the_cyborg_killer_movie</t>
  </si>
  <si>
    <t>https://escapefromtarkov.fandom.com/wiki/Video_cassette_with_the_Cyborg_Killer_movie</t>
  </si>
  <si>
    <t>https://cdn.tarkov-market.app/images/items/video_cassette_with_the_cyborg_killer_movie_lg.png</t>
  </si>
  <si>
    <t>62a09e974f842e1bd12da3f0</t>
  </si>
  <si>
    <t>a6f7b8be-f2d0-473e-8dc4-471472cfdadd</t>
  </si>
  <si>
    <t>TOZ-106 FAB Defense GPCP cheek rest</t>
  </si>
  <si>
    <t>GPCP</t>
  </si>
  <si>
    <t>https://cdn.tarkov-market.app/images/items/toz-106_fab_defense_gpcp_cheek_rest_sm.png?r=1</t>
  </si>
  <si>
    <t>https://tarkov-market.com/item/toz-106_fab_defense_gpcp_cheek_rest</t>
  </si>
  <si>
    <t>https://escapefromtarkov.fandom.com/wiki/TOZ-106_FAB_Defense_GPCP_cheek_rest</t>
  </si>
  <si>
    <t>https://cdn.tarkov-market.app/images/items/toz-106_fab_defense_gpcp_cheek_rest_lg.png?r=1</t>
  </si>
  <si>
    <t>626a8ae89e664a2e2a75f409</t>
  </si>
  <si>
    <t>fad6633b-14e1-45c6-af72-3699ef458e7e</t>
  </si>
  <si>
    <t>MP-18 7.62x54R single-shot rifle</t>
  </si>
  <si>
    <t>MP-18</t>
  </si>
  <si>
    <t>https://cdn.tarkov-market.app/images/items/mp-18_7.62x54r_single-shot_rifle_sm.png</t>
  </si>
  <si>
    <t>https://tarkov-market.com/item/mp-18_7.62x54r_single-shot_rifle</t>
  </si>
  <si>
    <t>https://escapefromtarkov.fandom.com/wiki/MP-18_7.62x54R_single-shot_rifle</t>
  </si>
  <si>
    <t>https://cdn.tarkov-market.app/images/items/mp-18_7.62x54r_single-shot_rifle_lg.png</t>
  </si>
  <si>
    <t>61f7c9e189e6fb1a5e3ea78d</t>
  </si>
  <si>
    <t>747467d3-878a-4199-b985-c7a50374088c</t>
  </si>
  <si>
    <t>Benelli M3 Super 90 dual-mode 12ga shotgun</t>
  </si>
  <si>
    <t>M3 Super 90</t>
  </si>
  <si>
    <t>7897</t>
  </si>
  <si>
    <t>https://tarkov-market.com/item/benelli_m3_super_90_dual-mode_12ga_shotgun</t>
  </si>
  <si>
    <t>https://escapefromtarkov.fandom.com/wiki/Benelli_M3_Super_90_dual-mode_12ga_shotgun</t>
  </si>
  <si>
    <t>https://cdn.tarkov-market.app/images/items/benelli_m3_super_90_dual-mode_12ga_shotgun_lg.png</t>
  </si>
  <si>
    <t>6259b864ebedf17603599e88</t>
  </si>
  <si>
    <t>32b50ee4-474c-4bd6-8a73-b9a63245fdf3</t>
  </si>
  <si>
    <t>MP-18 wooden stock</t>
  </si>
  <si>
    <t>MP18 wood</t>
  </si>
  <si>
    <t>https://cdn.tarkov-market.app/images/items/mp-18_wooden_stock_sm.png</t>
  </si>
  <si>
    <t>https://tarkov-market.com/item/mp-18_wooden_stock</t>
  </si>
  <si>
    <t>https://cdn.tarkov-market.app/images/items/mp-18_wooden_stock_lg.png</t>
  </si>
  <si>
    <t>61f7b234ea4ab34f2f59c3ec</t>
  </si>
  <si>
    <t>ffbb5ed5-8685-4ee1-be10-912539eaeb10</t>
  </si>
  <si>
    <t>MP-18 wooden handguard</t>
  </si>
  <si>
    <t>https://cdn.tarkov-market.app/images/items/mp-18_wooden_handguard_sm.png</t>
  </si>
  <si>
    <t>https://tarkov-market.com/item/mp-18_wooden_handguard</t>
  </si>
  <si>
    <t>https://escapefromtarkov.fandom.com/wiki/MP-18_wooden_handguard</t>
  </si>
  <si>
    <t>https://cdn.tarkov-market.app/images/items/mp-18_wooden_handguard_lg.png</t>
  </si>
  <si>
    <t>61f7b85367ddd414173fdb36</t>
  </si>
  <si>
    <t>a0b694ce-70f6-4d98-aa8b-3b4b68b1e644</t>
  </si>
  <si>
    <t>MP-18 7.62x54R 600mm barrel</t>
  </si>
  <si>
    <t>MP18 600mm</t>
  </si>
  <si>
    <t>https://cdn.tarkov-market.app/images/items/mp-18_7.62x54r_600mm_barrel_sm.png</t>
  </si>
  <si>
    <t>https://tarkov-market.com/item/mp-18_7.62x54r_600mm_barrel</t>
  </si>
  <si>
    <t>https://escapefromtarkov.fandom.com/wiki/MP-18_7.62x54R_600mm_barrel</t>
  </si>
  <si>
    <t>https://cdn.tarkov-market.app/images/items/mp-18_7.62x54r_600mm_barrel_lg.png</t>
  </si>
  <si>
    <t>61f4012adfc9f01a816adda1</t>
  </si>
  <si>
    <t>bb6f38f6-2e24-4bb5-8476-d7abcad2c1bf</t>
  </si>
  <si>
    <t>Golden egg</t>
  </si>
  <si>
    <t>Egg</t>
  </si>
  <si>
    <t>https://cdn.tarkov-market.app/images/items/golden_egg_sm.png</t>
  </si>
  <si>
    <t>https://tarkov-market.com/item/golden_egg</t>
  </si>
  <si>
    <t>https://escapefromtarkov.fandom.com/wiki/Golden_egg</t>
  </si>
  <si>
    <t>https://cdn.tarkov-market.app/images/items/golden_egg_lg.png?r=1</t>
  </si>
  <si>
    <t>62a09cfe4f842e1bd12da3e4</t>
  </si>
  <si>
    <t>0b060147-2ac2-463d-b439-ba6aad67a2db</t>
  </si>
  <si>
    <t>Axel parrot figurine</t>
  </si>
  <si>
    <t>Axel</t>
  </si>
  <si>
    <t>32130</t>
  </si>
  <si>
    <t>https://cdn.tarkov-market.app/images/items/axel_parrot_figurine_sm.png</t>
  </si>
  <si>
    <t>https://tarkov-market.com/item/axel_parrot_figurine</t>
  </si>
  <si>
    <t>https://escapefromtarkov.fandom.com/wiki/Axel_parrot_figurine</t>
  </si>
  <si>
    <t>https://cdn.tarkov-market.app/images/items/axel_parrot_figurine_lg.png?r=1</t>
  </si>
  <si>
    <t>62a091170b9d3c46de5b6cf2</t>
  </si>
  <si>
    <t>95e581e6-c4ee-49bc-86f4-695580c9c1ad</t>
  </si>
  <si>
    <t>Press pass (issued for NoiceGuy)</t>
  </si>
  <si>
    <t>Pass</t>
  </si>
  <si>
    <t>https://cdn.tarkov-market.app/images/items/press_pass_(issued_for_noiceguy)_sm.png</t>
  </si>
  <si>
    <t>https://tarkov-market.com/item/press_pass_(issued_for_noiceguy)</t>
  </si>
  <si>
    <t>https://escapefromtarkov.fandom.com/wiki/Press_pass_(issued_for_NoiceGuy)</t>
  </si>
  <si>
    <t>https://cdn.tarkov-market.app/images/items/press_pass_(issued_for_noiceguy)_lg.png</t>
  </si>
  <si>
    <t>62a09cb7a04c0c5c6e0a84f8</t>
  </si>
  <si>
    <t>bc8937c1-0c7e-44f9-97b1-227c85fe011a</t>
  </si>
  <si>
    <t>BEAR Buddy plush toy</t>
  </si>
  <si>
    <t>BEAR Buddy</t>
  </si>
  <si>
    <t>54621</t>
  </si>
  <si>
    <t>https://cdn.tarkov-market.app/images/items/bear_buddy_plush_toy_sm.png</t>
  </si>
  <si>
    <t>https://tarkov-market.com/item/bear_buddy_plush_toy</t>
  </si>
  <si>
    <t>https://escapefromtarkov.fandom.com/wiki/BEAR_Buddy_plush_toy</t>
  </si>
  <si>
    <t>https://cdn.tarkov-market.app/images/items/bear_buddy_plush_toy_lg.png</t>
  </si>
  <si>
    <t>62a08f4c4f842e1bd12d9d62</t>
  </si>
  <si>
    <t>e4f5b7e7-7d5d-487a-b252-1f69a7246538</t>
  </si>
  <si>
    <t>Baddie's red beard</t>
  </si>
  <si>
    <t>Baddie</t>
  </si>
  <si>
    <t>21700</t>
  </si>
  <si>
    <t>https://cdn.tarkov-market.app/images/items/baddie's_red_beard_sm.png</t>
  </si>
  <si>
    <t>https://tarkov-market.com/item/baddie's_red_beard</t>
  </si>
  <si>
    <t>https://escapefromtarkov.fandom.com/wiki/Baddie%27s_red_beard</t>
  </si>
  <si>
    <t>https://cdn.tarkov-market.app/images/items/baddie's_red_beard_lg.png</t>
  </si>
  <si>
    <t>62a09dd4621468534a797ac7</t>
  </si>
  <si>
    <t>3af56138-5b18-4067-b7e4-fe29c6978402</t>
  </si>
  <si>
    <t>Glorious E lightweight armored mask</t>
  </si>
  <si>
    <t>Glorious</t>
  </si>
  <si>
    <t>https://cdn.tarkov-market.app/images/items/glorious_e_lightweight_armored_mask_sm.png</t>
  </si>
  <si>
    <t>https://tarkov-market.com/item/glorious_e_lightweight_armored_mask</t>
  </si>
  <si>
    <t>https://escapefromtarkov.fandom.com/wiki/Glorious_E_lightweight_armored_mask</t>
  </si>
  <si>
    <t>https://cdn.tarkov-market.app/images/items/glorious_e_lightweight_armored_mask_lg.png</t>
  </si>
  <si>
    <t>62a09e08de7ac81993580532</t>
  </si>
  <si>
    <t>d98cebc2-da60-418d-bb80-5ba08d67abae</t>
  </si>
  <si>
    <t>Hockey player mask "Captain"</t>
  </si>
  <si>
    <t>Captain</t>
  </si>
  <si>
    <t>https://cdn.tarkov-market.app/images/items/hockey_player_mask_captain_sm.png</t>
  </si>
  <si>
    <t>https://tarkov-market.com/item/hockey_player_mask_captain</t>
  </si>
  <si>
    <t>https://escapefromtarkov.fandom.com/wiki/Hockey_player_mask_%22Captain%22</t>
  </si>
  <si>
    <t>https://cdn.tarkov-market.app/images/items/hockey_player_mask_captain_lg.png</t>
  </si>
  <si>
    <t>62a5c2c98ec41a51b34739c0</t>
  </si>
  <si>
    <t>2d02d453-2133-45d9-98e4-518e68a0b5f2</t>
  </si>
  <si>
    <t>Hockey player mask "Brawler"</t>
  </si>
  <si>
    <t>Brawler</t>
  </si>
  <si>
    <t>https://cdn.tarkov-market.app/images/items/hockey_player_mask_brawler_sm.png</t>
  </si>
  <si>
    <t>https://tarkov-market.com/item/hockey_player_mask_brawler</t>
  </si>
  <si>
    <t>https://escapefromtarkov.fandom.com/wiki/Hockey_player_mask_%22Brawler%22</t>
  </si>
  <si>
    <t>https://cdn.tarkov-market.app/images/items/hockey_player_mask_brawler_lg.png</t>
  </si>
  <si>
    <t>62a5c333ec21e50cad3b5dc6</t>
  </si>
  <si>
    <t>3fa7ec71-0f87-4163-9f63-9cb7d36046a2</t>
  </si>
  <si>
    <t>Hockey player mask "Quiet"</t>
  </si>
  <si>
    <t>Quiet</t>
  </si>
  <si>
    <t>https://cdn.tarkov-market.app/images/items/hockey_player_mask_quiet_sm.png</t>
  </si>
  <si>
    <t>https://tarkov-market.com/item/hockey_player_mask_quiet</t>
  </si>
  <si>
    <t>https://escapefromtarkov.fandom.com/wiki/Hockey_player_mask_%22Quiet%22</t>
  </si>
  <si>
    <t>https://cdn.tarkov-market.app/images/items/hockey_player_mask_quiet_lg.png</t>
  </si>
  <si>
    <t>62a5c41e8ec41a51b34739c3</t>
  </si>
  <si>
    <t>14f1edbb-559f-4292-9b76-0cca56ee9ed6</t>
  </si>
  <si>
    <t>Death Knight mask</t>
  </si>
  <si>
    <t>Death Knight</t>
  </si>
  <si>
    <t>https://cdn.tarkov-market.app/images/items/death_knight_mask_sm.png</t>
  </si>
  <si>
    <t>https://tarkov-market.com/item/death_knight_mask</t>
  </si>
  <si>
    <t>https://escapefromtarkov.fandom.com/wiki/Death_Knight_mask</t>
  </si>
  <si>
    <t>https://cdn.tarkov-market.app/images/items/death_knight_mask_lg.png</t>
  </si>
  <si>
    <t>62963c18dbc8ab5f0d382d0b</t>
  </si>
  <si>
    <t>34d50d73-f4db-41bb-bc0d-7cd423a58172</t>
  </si>
  <si>
    <t>Big Pipe's smoking pipe</t>
  </si>
  <si>
    <t>Pipe</t>
  </si>
  <si>
    <t>13020</t>
  </si>
  <si>
    <t>https://cdn.tarkov-market.app/images/items/big_pipe's_smoking_pipe_sm.png</t>
  </si>
  <si>
    <t>https://tarkov-market.com/item/big_pipe's_smoking_pipe</t>
  </si>
  <si>
    <t>https://escapefromtarkov.fandom.com/wiki/Big_Pipe's_smoking_pipe</t>
  </si>
  <si>
    <t>https://cdn.tarkov-market.app/images/items/big_pipe's_smoking_pipe_lg.png</t>
  </si>
  <si>
    <t>62a61bbf8ec41a51b34758d2</t>
  </si>
  <si>
    <t>0f9ad50f-1598-4444-9c80-9eeb0e173436</t>
  </si>
  <si>
    <t>Big Pipe's bandana</t>
  </si>
  <si>
    <t>https://cdn.tarkov-market.app/images/items/big_pipe's_bandana_sm.png</t>
  </si>
  <si>
    <t>https://tarkov-market.com/item/big_pipe's_bandana</t>
  </si>
  <si>
    <t>https://escapefromtarkov.fandom.com/wiki/Big_Pipe%27s_bandana</t>
  </si>
  <si>
    <t>https://cdn.tarkov-market.app/images/items/big_pipe's_bandana_lg.png</t>
  </si>
  <si>
    <t>628e4dd1f477aa12234918aa</t>
  </si>
  <si>
    <t>e2c09eda-ad7a-4a66-8ec8-54004db2bf29</t>
  </si>
  <si>
    <t>Oakley SI Batwolf glasses</t>
  </si>
  <si>
    <t>Batwolf</t>
  </si>
  <si>
    <t>11160</t>
  </si>
  <si>
    <t>https://cdn.tarkov-market.app/images/items/oakley_si_batwolf_glasses_sm.png</t>
  </si>
  <si>
    <t>https://tarkov-market.com/item/oakley_si_batwolf_glasses</t>
  </si>
  <si>
    <t>https://escapefromtarkov.fandom.com/wiki/Oakley_SI_Batwolf_glasses</t>
  </si>
  <si>
    <t>https://cdn.tarkov-market.app/images/items/oakley_si_batwolf_glasses_lg.png</t>
  </si>
  <si>
    <t>62a61c988ec41a51b34758d5</t>
  </si>
  <si>
    <t>30294509-8e47-4ad6-b45a-b5d67abba0ea</t>
  </si>
  <si>
    <t>Gruppa 99 T30 backpack</t>
  </si>
  <si>
    <t>T30</t>
  </si>
  <si>
    <t>30380</t>
  </si>
  <si>
    <t>https://cdn.tarkov-market.app/images/items/gruppa_99_t30_backpack_sm.png</t>
  </si>
  <si>
    <t>https://tarkov-market.com/item/gruppa_99_t30_backpack</t>
  </si>
  <si>
    <t>https://escapefromtarkov.fandom.com/wiki/Gruppa_99_T30_backpack</t>
  </si>
  <si>
    <t>https://cdn.tarkov-market.app/images/items/gruppa_99_t30_backpack_lg.png</t>
  </si>
  <si>
    <t>628e1ffc83ec92260c0f437f</t>
  </si>
  <si>
    <t>39014c34-61ea-4d9b-bb1d-eac316bb0893</t>
  </si>
  <si>
    <t>Mystery Ranch NICE COMM 3 BVS frame system</t>
  </si>
  <si>
    <t>COMM 3</t>
  </si>
  <si>
    <t>217000</t>
  </si>
  <si>
    <t>https://cdn.tarkov-market.app/images/items/mystery_ranch_nice_comm_3_bvs_frame_system_sm.png</t>
  </si>
  <si>
    <t>https://tarkov-market.com/item/mystery_ranch_nice_comm_3_bvs_frame_system</t>
  </si>
  <si>
    <t>https://escapefromtarkov.fandom.com/wiki/Mystery_Ranch_NICE_COMM_3_BVS_frame_system</t>
  </si>
  <si>
    <t>https://cdn.tarkov-market.app/images/items/mystery_ranch_nice_comm_3_bvs_frame_system_lg.png</t>
  </si>
  <si>
    <t>628bc7fb408e2b2e9c0801b1</t>
  </si>
  <si>
    <t>5c624781-ffc4-4ee4-ad5b-c47495419028</t>
  </si>
  <si>
    <t>Gruppa 99 T30 backpack (Multicam)</t>
  </si>
  <si>
    <t>https://cdn.tarkov-market.app/images/items/gruppa_99_t30_backpack_(multicam)_sm.png</t>
  </si>
  <si>
    <t>https://tarkov-market.com/item/gruppa_99_t30_backpack_(multicam)</t>
  </si>
  <si>
    <t>https://cdn.tarkov-market.app/images/items/gruppa_99_t30_backpack_(multicam)_lg.png</t>
  </si>
  <si>
    <t>62a1b7fbc30cfa1d366af586</t>
  </si>
  <si>
    <t>e9911edb-275c-4795-82f2-57f3961dbe61</t>
  </si>
  <si>
    <t>LBT-1961A Load Bearing chest rig (Goons Edition)</t>
  </si>
  <si>
    <t>LBCR GE</t>
  </si>
  <si>
    <t>https://cdn.tarkov-market.app/images/items/lbt-1961a_load_bearing_chest_rig_(goons_edition)_sm.png</t>
  </si>
  <si>
    <t>https://tarkov-market.com/item/lbt-1961a_load_bearing_chest_rig_(goons_edition)</t>
  </si>
  <si>
    <t>https://escapefromtarkov.fandom.com/wiki/LBT-1961A_Load_Bearing_chest_rig_(Goons_Edition)</t>
  </si>
  <si>
    <t>https://cdn.tarkov-market.app/images/items/lbt-1961a_load_bearing_chest_rig_(goons_edition)_lg.png</t>
  </si>
  <si>
    <t>628baf0b967de16aab5a4f36</t>
  </si>
  <si>
    <t>674686ab-1514-46ac-8390-a30ad2f44508</t>
  </si>
  <si>
    <t>ECLiPSE RBAV-AF plate carrier (Ranger Green)</t>
  </si>
  <si>
    <t>RBAV-AF</t>
  </si>
  <si>
    <t>52700</t>
  </si>
  <si>
    <t>https://cdn.tarkov-market.app/images/items/eclipse_rbav-af_plate_carrier_(ranger_green)_sm.png</t>
  </si>
  <si>
    <t>https://tarkov-market.com/item/eclipse_rbav-af_plate_carrier_(ranger_green)</t>
  </si>
  <si>
    <t>https://escapefromtarkov.fandom.com/wiki/ECLiPSE_RBAV-AF_plate_carrier_(Ranger_Green)</t>
  </si>
  <si>
    <t>https://cdn.tarkov-market.app/images/items/eclipse_rbav-af_plate_carrier_(ranger_green)_lg.png</t>
  </si>
  <si>
    <t>628dc750b910320f4c27a732</t>
  </si>
  <si>
    <t>6cc9338a-2b1c-4768-ab9d-0c3b20a583c5</t>
  </si>
  <si>
    <t>NPP KlASS Bagariy armored rig</t>
  </si>
  <si>
    <t>Bagariy</t>
  </si>
  <si>
    <t>58280</t>
  </si>
  <si>
    <t>https://cdn.tarkov-market.app/images/items/npp_klass_bagariy_armored_rig_sm.png</t>
  </si>
  <si>
    <t>https://tarkov-market.com/item/npp_klass_bagariy_armored_rig</t>
  </si>
  <si>
    <t>https://escapefromtarkov.fandom.com/wiki/NPP_KlASS_%22Bagariy%22_armored_rig</t>
  </si>
  <si>
    <t>https://cdn.tarkov-market.app/images/items/npp_klass_bagariy_armored_rig_lg.png</t>
  </si>
  <si>
    <t>628d0618d1ba6e4fa07ce5a4</t>
  </si>
  <si>
    <t>7d97078e-5c1f-4ead-86d1-b3635bf61e2a</t>
  </si>
  <si>
    <t>S&amp;S Precision PlateFrame plate carrier (Goons Edition)</t>
  </si>
  <si>
    <t>PlateFrame GE</t>
  </si>
  <si>
    <t>105400</t>
  </si>
  <si>
    <t>https://cdn.tarkov-market.app/images/items/s%26s_precision_plateframe_plate_carrier_(goons_edition)_sm.png</t>
  </si>
  <si>
    <t>https://tarkov-market.com/item/s&amp;s_precision_plateframe_plate_carrier_(goons_edition)</t>
  </si>
  <si>
    <t>https://escapefromtarkov.fandom.com/wiki/S%26S_Precision_PlateFrame_plate_carrier_(Goons_Edition)</t>
  </si>
  <si>
    <t>https://cdn.tarkov-market.app/images/items/s%26s_precision_plateframe_plate_carrier_(goons_edition)_lg.png</t>
  </si>
  <si>
    <t>628b9784bcf6e2659e09b8a2</t>
  </si>
  <si>
    <t>7c345745-5eb3-4b2e-a242-ce005bf476f4</t>
  </si>
  <si>
    <t>Crye Precision CPC plate carrier (Goons Edition)</t>
  </si>
  <si>
    <t>CPC GE</t>
  </si>
  <si>
    <t>120900</t>
  </si>
  <si>
    <t>https://cdn.tarkov-market.app/images/items/crye_precision_cpc_plate_carrier_(goons_edition)_sm.png</t>
  </si>
  <si>
    <t>https://tarkov-market.com/item/crye_precision_cpc_plate_carrier_(goons_edition)</t>
  </si>
  <si>
    <t>https://escapefromtarkov.fandom.com/wiki/Crye_Precision_CPC_plate_carrier_(Goons_Edition)</t>
  </si>
  <si>
    <t>https://cdn.tarkov-market.app/images/items/crye_precision_cpc_plate_carrier_(goons_edition)_lg.png</t>
  </si>
  <si>
    <t>628b9c7d45122232a872358f</t>
  </si>
  <si>
    <t>fb381822-e9c0-4d16-aab5-52ffa97686a6</t>
  </si>
  <si>
    <t>Tasmanian Tiger SK plate carrier (Multicam Black)</t>
  </si>
  <si>
    <t>TT SK</t>
  </si>
  <si>
    <t>https://cdn.tarkov-market.app/images/items/tasmanian_tiger_sk_plate_carrier_(multicam_black)_sm.png?r=1</t>
  </si>
  <si>
    <t>https://tarkov-market.com/item/tasmanian_tiger_sk_plate_carrier_(multicam_black)</t>
  </si>
  <si>
    <t>https://escapefromtarkov.fandom.com/wiki/Tasmanian_Tiger_SK_plate_carrier_(Multicam_Black)</t>
  </si>
  <si>
    <t>https://cdn.tarkov-market.app/images/items/tasmanian_tiger_sk_plate_carrier_(multicam_black)_lg.png</t>
  </si>
  <si>
    <t>628cd624459354321c4b7fa2</t>
  </si>
  <si>
    <t>21d19273-6751-4333-bf62-544619a6102d</t>
  </si>
  <si>
    <t>Gingy keychain</t>
  </si>
  <si>
    <t>Gingy</t>
  </si>
  <si>
    <t>https://cdn.tarkov-market.app/images/items/gingy_keychain_sm.png</t>
  </si>
  <si>
    <t>https://tarkov-market.com/item/gingy_keychain</t>
  </si>
  <si>
    <t>https://escapefromtarkov.fandom.com/wiki/Gingy_keychain</t>
  </si>
  <si>
    <t>https://cdn.tarkov-market.app/images/items/gingy_keychain_lg.png</t>
  </si>
  <si>
    <t>62a09d3bcf4a99369e262447</t>
  </si>
  <si>
    <t>5753e352-04eb-45ef-9ad7-e2c810fd067e</t>
  </si>
  <si>
    <t>M32A1 MSGL 40mm grenade launcher</t>
  </si>
  <si>
    <t>MSGL</t>
  </si>
  <si>
    <t>103600</t>
  </si>
  <si>
    <t>https://tarkov-market.com/item/m32a1_msgl_40mm_grenade_launcher</t>
  </si>
  <si>
    <t>https://escapefromtarkov.fandom.com/wiki/M32A1_MSGL_40mm_grenade_launcher</t>
  </si>
  <si>
    <t>https://cdn.tarkov-market.app/images/items/m32a1_msgl_40mm_grenade_launcher_lg.png</t>
  </si>
  <si>
    <t>6275303a9f372d6ea97f9ec7</t>
  </si>
  <si>
    <t>b9bb92a5-301f-4fe5-a015-db626ab005a8</t>
  </si>
  <si>
    <t>Accuracy International AXMC .338 LM bolt-action sniper rifle</t>
  </si>
  <si>
    <t>AXMC</t>
  </si>
  <si>
    <t>13500</t>
  </si>
  <si>
    <t>https://tarkov-market.com/item/accuracy_international_axmc_.338_lm_bolt-action_sniper_rifle</t>
  </si>
  <si>
    <t>https://escapefromtarkov.fandom.com/wiki/Accuracy_International_AXMC_.338_LM_bolt-action_sniper_rifle</t>
  </si>
  <si>
    <t>https://cdn.tarkov-market.app/images/items/accuracy_international_axmc_.338_lm_bolt-action_sniper_rifle_lg.png</t>
  </si>
  <si>
    <t>627e14b21713922ded6f2c15</t>
  </si>
  <si>
    <t>8223b702-1c2f-412c-a95e-323d9edf6ecf</t>
  </si>
  <si>
    <t>SAG AK-545 5.45x39 carbine</t>
  </si>
  <si>
    <t>AK-545</t>
  </si>
  <si>
    <t>15848</t>
  </si>
  <si>
    <t>https://tarkov-market.com/item/sag_ak-545_5.45x39_carbine</t>
  </si>
  <si>
    <t>https://escapefromtarkov.fandom.com/wiki/SAG_AK-545_5.45x39_carbine</t>
  </si>
  <si>
    <t>https://cdn.tarkov-market.app/images/items/sag_ak-545_5.45x39_carbine_lg.png</t>
  </si>
  <si>
    <t>628b5638ad252a16da6dd245</t>
  </si>
  <si>
    <t>25b63b79-316b-4d5c-a930-7af0cea39028</t>
  </si>
  <si>
    <t>SAG AK-545 Short 5.45x39 carbine</t>
  </si>
  <si>
    <t>AK-545 Short</t>
  </si>
  <si>
    <t>https://tarkov-market.com/item/sag_ak-545_short_5.45x39_carbine</t>
  </si>
  <si>
    <t>https://escapefromtarkov.fandom.com/wiki/SAG_AK-545_Short_5.45x39_carbine</t>
  </si>
  <si>
    <t>https://cdn.tarkov-market.app/images/items/sag_ak-545_short_5.45x39_carbine_lg.png</t>
  </si>
  <si>
    <t>628b9c37a733087d0d7fe84b</t>
  </si>
  <si>
    <t>688ce4a6-7dd8-4941-a981-4d8a4bdc004f</t>
  </si>
  <si>
    <t>HK G36 5.56x45 assault rifle</t>
  </si>
  <si>
    <t>G36</t>
  </si>
  <si>
    <t>https://tarkov-market.com/item/hk_g36_5.56x45_assault_rifle</t>
  </si>
  <si>
    <t>https://escapefromtarkov.fandom.com/wiki/HK_G36_5.56x45_assault_rifle</t>
  </si>
  <si>
    <t>https://cdn.tarkov-market.app/images/items/hk_g36_5.56x45_assault_rifle_lg.png</t>
  </si>
  <si>
    <t>623063e994fc3f7b302a9696</t>
  </si>
  <si>
    <t>316ecffa-9bb6-469c-a6e9-f39355e27f0f</t>
  </si>
  <si>
    <t>Rifle Dynamics RD-704 7.62x39 assault rifle</t>
  </si>
  <si>
    <t>RD-704</t>
  </si>
  <si>
    <t>https://tarkov-market.com/item/rifle_dynamics_rd-704_7.62x39_assault_rifle</t>
  </si>
  <si>
    <t>https://escapefromtarkov.fandom.com/wiki/Rifle_Dynamics_RD-704_7.62x39_assault_rifle</t>
  </si>
  <si>
    <t>https://cdn.tarkov-market.app/images/items/rifle_dynamics_rd-704_7.62x39_assault_rifle_lg.png</t>
  </si>
  <si>
    <t>628a60ae6b1d481ff772e9c8</t>
  </si>
  <si>
    <t>b1472bdf-b1a3-490b-a60e-aedea8f82934</t>
  </si>
  <si>
    <t>JohnB Liquid DNB glasses</t>
  </si>
  <si>
    <t>JohnB</t>
  </si>
  <si>
    <t>https://cdn.tarkov-market.app/images/items/johnb_liquid_dnb_glasses_sm.png</t>
  </si>
  <si>
    <t>https://tarkov-market.com/item/johnb_liquid_dnb_glasses</t>
  </si>
  <si>
    <t>https://escapefromtarkov.fandom.com/wiki/JohnB_Liquid_DNB_glasses</t>
  </si>
  <si>
    <t>https://cdn.tarkov-market.app/images/items/johnb_liquid_dnb_glasses_lg.png</t>
  </si>
  <si>
    <t>62a09e410b9d3c46de5b6e78</t>
  </si>
  <si>
    <t>ffbc8e24-4e96-4f3b-8e82-16bfd661a340</t>
  </si>
  <si>
    <t>Peltor ComTac 4 Hybrid headset</t>
  </si>
  <si>
    <t>ComTac 4</t>
  </si>
  <si>
    <t>42780</t>
  </si>
  <si>
    <t>https://cdn.tarkov-market.app/images/items/peltor_comtac_4_hybrid_headset_sm.png</t>
  </si>
  <si>
    <t>https://tarkov-market.com/item/peltor_comtac_4_hybrid_headset</t>
  </si>
  <si>
    <t>https://escapefromtarkov.fandom.com/wiki/Peltor_ComTac_4_Hybrid_headset</t>
  </si>
  <si>
    <t>https://cdn.tarkov-market.app/images/items/peltor_comtac_4_hybrid_headset_lg.png</t>
  </si>
  <si>
    <t>628e4e576d783146b124c64d</t>
  </si>
  <si>
    <t>af8836f7-eea5-44fb-b20d-476417fe7234</t>
  </si>
  <si>
    <t>HK G36 hand stop</t>
  </si>
  <si>
    <t>G36 HS</t>
  </si>
  <si>
    <t>https://cdn.tarkov-market.app/images/items/hk_g36_hand_stop_sm.png</t>
  </si>
  <si>
    <t>https://tarkov-market.com/item/hk_g36_hand_stop</t>
  </si>
  <si>
    <t>https://escapefromtarkov.fandom.com/wiki/HK_G36_hand_stop</t>
  </si>
  <si>
    <t>https://cdn.tarkov-market.app/images/items/hk_g36_hand_stop_lg.png</t>
  </si>
  <si>
    <t>622f16a1a5958f63c67f1737</t>
  </si>
  <si>
    <t>265751ed-49a4-4724-aa86-a8a0372fbfe8</t>
  </si>
  <si>
    <t>HK G36 bipod</t>
  </si>
  <si>
    <t>G36 bipod</t>
  </si>
  <si>
    <t>https://cdn.tarkov-market.app/images/items/hk_g36_bipod_sm.png</t>
  </si>
  <si>
    <t>https://tarkov-market.com/item/hk_g36_bipod</t>
  </si>
  <si>
    <t>https://escapefromtarkov.fandom.com/wiki/HK_G36_bipod</t>
  </si>
  <si>
    <t>https://cdn.tarkov-market.app/images/items/hk_g36_bipod_lg.png</t>
  </si>
  <si>
    <t>622b397c9a3d4327e41843b6</t>
  </si>
  <si>
    <t>dee7861d-ae5f-4a08-b5bd-522725424153</t>
  </si>
  <si>
    <t>AI AXMC padded handguard grip</t>
  </si>
  <si>
    <t>AXMC pad</t>
  </si>
  <si>
    <t>https://cdn.tarkov-market.app/images/items/ai_axmc_padded_handguard_grip_sm.png</t>
  </si>
  <si>
    <t>https://tarkov-market.com/item/ai_axmc_padded_handguard_grip</t>
  </si>
  <si>
    <t>https://escapefromtarkov.fandom.com/wiki/AI_AXMC_padded_handguard_grip</t>
  </si>
  <si>
    <t>https://cdn.tarkov-market.app/images/items/ai_axmc_padded_handguard_grip_lg.png</t>
  </si>
  <si>
    <t>6281212a09427b40ab14e770</t>
  </si>
  <si>
    <t>a6f35489-5a7a-4706-97f2-7b3a7c8f31f1</t>
  </si>
  <si>
    <t>AK-545 SAG Mk. 2.1 gas tube</t>
  </si>
  <si>
    <t>SAG Mk.2.1</t>
  </si>
  <si>
    <t>https://cdn.tarkov-market.app/images/items/ak-545_sag_mk._2.1_gas_tube_sm.png</t>
  </si>
  <si>
    <t>https://tarkov-market.com/item/ak-545_sag_mk._2.1_gas_tube</t>
  </si>
  <si>
    <t>https://escapefromtarkov.fandom.com/wiki/AK-545_SAG_Mk._2.1_gas_tube</t>
  </si>
  <si>
    <t>https://cdn.tarkov-market.app/images/items/ak-545_sag_mk._2.1_gas_tube_lg.png</t>
  </si>
  <si>
    <t>628b8d83717774443b15e248</t>
  </si>
  <si>
    <t>7a8c1772-5414-4762-9950-b5c74de55aac</t>
  </si>
  <si>
    <t>RD-704 SLR ION Lite + Railed Gas Tube handguard &amp; gas tube combo</t>
  </si>
  <si>
    <t>ION Lite 9"</t>
  </si>
  <si>
    <t>https://cdn.tarkov-market.app/images/items/rd-704_slr_ion_lite_%2B_railed_gas_tube_handguard_%26_gas_tube_combo_sm.png</t>
  </si>
  <si>
    <t>https://tarkov-market.com/item/rd-704_slr_ion_lite_+_railed_gas_tube_handguard_&amp;_gas_tube_combo</t>
  </si>
  <si>
    <t>https://escapefromtarkov.fandom.com/wiki/RD-704_SLR_ION_Lite_%2B_Railed_Gas_Tube_handguard_%26_gas_tube_combo</t>
  </si>
  <si>
    <t>https://cdn.tarkov-market.app/images/items/rd-704_slr_ion_lite_%2B_railed_gas_tube_handguard_%26_gas_tube_combo_lg.png</t>
  </si>
  <si>
    <t>628a83c29179c324ed269508</t>
  </si>
  <si>
    <t>4b118f86-4e13-4edd-8a10-b22e1548df22</t>
  </si>
  <si>
    <t>HK G36 gas block</t>
  </si>
  <si>
    <t>G36 block</t>
  </si>
  <si>
    <t>https://cdn.tarkov-market.app/images/items/hk_g36_gas_block_sm.png</t>
  </si>
  <si>
    <t>https://tarkov-market.com/item/hk_g36_gas_block</t>
  </si>
  <si>
    <t>https://escapefromtarkov.fandom.com/wiki/HK_G36_gas_block</t>
  </si>
  <si>
    <t>https://cdn.tarkov-market.app/images/items/hk_g36_gas_block_lg.png</t>
  </si>
  <si>
    <t>622b327b267a1b13a44abea3</t>
  </si>
  <si>
    <t>b0aa4521-a840-4c37-8be0-d16a9c3b2259</t>
  </si>
  <si>
    <t>AR-10 Dead Air Keymount 7.62x51 muzzle brake</t>
  </si>
  <si>
    <t>Keymount</t>
  </si>
  <si>
    <t>https://cdn.tarkov-market.app/images/items/ar-10_dead_air_keymount_7.62x51_muzzle_brake_sm.png</t>
  </si>
  <si>
    <t>https://tarkov-market.com/item/ar-10_dead_air_keymount_7.62x51_muzzle_brake</t>
  </si>
  <si>
    <t>https://escapefromtarkov.fandom.com/wiki/AR-10_Dead_Air_Keymount_7.62x51_muzzle_brake</t>
  </si>
  <si>
    <t>https://cdn.tarkov-market.app/images/items/ar-10_dead_air_keymount_7.62x51_muzzle_brake_lg.png</t>
  </si>
  <si>
    <t>628a66b41d5e41750e314f34</t>
  </si>
  <si>
    <t>61b53421-a51b-4a19-931f-31ca51c3681f</t>
  </si>
  <si>
    <t xml:space="preserve">AI .338 LM Tactical Muzzle Brake </t>
  </si>
  <si>
    <t>TMB 338LM</t>
  </si>
  <si>
    <t>https://cdn.tarkov-market.app/images/items/ai_.338_lm_tactical_muzzle_brake_sm.png</t>
  </si>
  <si>
    <t>https://tarkov-market.com/item/ai_.338_lm_tactical_muzzle_brake</t>
  </si>
  <si>
    <t>https://escapefromtarkov.fandom.com/wiki/AI_.338_LM_Tactical_Muzzle_Brake</t>
  </si>
  <si>
    <t>https://cdn.tarkov-market.app/images/items/ai_.338_lm_tactical_muzzle_brake_lg.png</t>
  </si>
  <si>
    <t>62812081d23f207deb0ab216</t>
  </si>
  <si>
    <t>77ef2df5-9193-4c3d-b7c2-56d9915a26b6</t>
  </si>
  <si>
    <t>AR-15 Yankee Hill Phantom 5.56x45 flash hider</t>
  </si>
  <si>
    <t>Phantom</t>
  </si>
  <si>
    <t>https://cdn.tarkov-market.app/images/items/ar-15_yankee_hill_phantom_5.56x45_flash_hider_sm.png</t>
  </si>
  <si>
    <t>https://tarkov-market.com/item/ar-15_yankee_hill_phantom_5.56x45_flash_hider</t>
  </si>
  <si>
    <t>https://escapefromtarkov.fandom.com/wiki/AR-15_Yankee_Hill_Phantom_5.56x45_flash_hider</t>
  </si>
  <si>
    <t>https://cdn.tarkov-market.app/images/items/ar-15_yankee_hill_phantom_5.56x45_flash_hider_lg.png</t>
  </si>
  <si>
    <t>626a74340be03179a165e30c</t>
  </si>
  <si>
    <t>4af652be-3592-425d-aa44-49e42e9738a7</t>
  </si>
  <si>
    <t>HK G36 5.56x45 4-prong flash hider</t>
  </si>
  <si>
    <t>G36 long</t>
  </si>
  <si>
    <t>https://cdn.tarkov-market.app/images/items/hk_g36_5.56x45_4-prong_flash_hider_sm.png</t>
  </si>
  <si>
    <t>https://tarkov-market.com/item/hk_g36_5.56x45_4-prong_flash_hider</t>
  </si>
  <si>
    <t>https://escapefromtarkov.fandom.com/wiki/HK_G36_5.56x45_4-prong_flash_hider</t>
  </si>
  <si>
    <t>https://cdn.tarkov-market.app/images/items/hk_g36_5.56x45_4-prong_flash_hider_lg.png</t>
  </si>
  <si>
    <t>622f128cec80d870d349b4e8</t>
  </si>
  <si>
    <t>10129442-d59e-4ff0-8b99-f50dfa2962e9</t>
  </si>
  <si>
    <t>HK G36C 5.56x45 4-prong flash hider</t>
  </si>
  <si>
    <t>G36C short</t>
  </si>
  <si>
    <t>https://cdn.tarkov-market.app/images/items/hk_g36c_5.56x45_4-prong_flash_hider_sm.png</t>
  </si>
  <si>
    <t>https://tarkov-market.com/item/hk_g36c_5.56x45_4-prong_flash_hider</t>
  </si>
  <si>
    <t>https://escapefromtarkov.fandom.com/wiki/HK_G36C_5.56x45_4-prong_flash_hider</t>
  </si>
  <si>
    <t>https://cdn.tarkov-market.app/images/items/hk_g36c_5.56x45_4-prong_flash_hider_lg.png</t>
  </si>
  <si>
    <t>622f0ee47762f55aaa68ac87</t>
  </si>
  <si>
    <t>b2c6a6ec-b0b4-46d2-a0d8-e558d14246ff</t>
  </si>
  <si>
    <t>HK G36 5.56x45 flash hider</t>
  </si>
  <si>
    <t>G36 std</t>
  </si>
  <si>
    <t>https://cdn.tarkov-market.app/images/items/hk_g36_5.56x45_flash_hider_sm.png</t>
  </si>
  <si>
    <t>https://tarkov-market.com/item/hk_g36_5.56x45_flash_hider</t>
  </si>
  <si>
    <t>https://escapefromtarkov.fandom.com/wiki/HK_G36_5.56x45_flash_hider</t>
  </si>
  <si>
    <t>https://cdn.tarkov-market.app/images/items/hk_g36_5.56x45_flash_hider_lg.png</t>
  </si>
  <si>
    <t>622f07cfae33bc505b2c4dd5</t>
  </si>
  <si>
    <t>9aa74f46-a189-4d09-948e-e762e87ace3d</t>
  </si>
  <si>
    <t>AR-15 SureFire Warden 5.56x45 blast regulator</t>
  </si>
  <si>
    <t>War 556</t>
  </si>
  <si>
    <t>https://cdn.tarkov-market.app/images/items/ar-15_surefire_warden_5.56x45_blast_regulator_sm.png</t>
  </si>
  <si>
    <t>https://tarkov-market.com/item/ar-15_surefire_warden_5.56x45_blast_regulator</t>
  </si>
  <si>
    <t>https://escapefromtarkov.fandom.com/wiki/AR-15_SureFire_Warden_5.56x45_blast_regulator</t>
  </si>
  <si>
    <t>https://cdn.tarkov-market.app/images/items/ar-15_surefire_warden_5.56x45_blast_regulator_lg.png</t>
  </si>
  <si>
    <t>62669bccdb9ebb4daa44cd14</t>
  </si>
  <si>
    <t>4b1108f8-d725-4c3b-aad3-cb18026eff32</t>
  </si>
  <si>
    <t>KAC QDC 5.56x45 3-Prong Flash Eliminator</t>
  </si>
  <si>
    <t>QDC-3 556</t>
  </si>
  <si>
    <t>https://cdn.tarkov-market.app/images/items/kac_qdc_5.56x45_3-prong_flash_eliminator_sm.png</t>
  </si>
  <si>
    <t>https://tarkov-market.com/item/kac_qdc_5.56x45_3-prong_flash_eliminator</t>
  </si>
  <si>
    <t>https://escapefromtarkov.fandom.com/wiki/KAC_QDC_5.56x45_3-Prong_Flash_Eliminator</t>
  </si>
  <si>
    <t>https://cdn.tarkov-market.app/images/items/kac_qdc_5.56x45_3-prong_flash_eliminator_lg.png</t>
  </si>
  <si>
    <t>626667e87379c44d557b7550</t>
  </si>
  <si>
    <t>57a7f235-5bf5-47e7-bf3d-6423a1122d29</t>
  </si>
  <si>
    <t>AI AXMC thread protection cap</t>
  </si>
  <si>
    <t>AXMC cap</t>
  </si>
  <si>
    <t>https://cdn.tarkov-market.app/images/items/ai_axmc_thread_protection_cap_sm.png</t>
  </si>
  <si>
    <t>https://tarkov-market.com/item/ai_axmc_thread_protection_cap</t>
  </si>
  <si>
    <t>https://escapefromtarkov.fandom.com/wiki/AI_AXMC_thread_protection_cap</t>
  </si>
  <si>
    <t>https://cdn.tarkov-market.app/images/items/ai_axmc_thread_protection_cap_lg.png</t>
  </si>
  <si>
    <t>628120621d5df4475f46a335</t>
  </si>
  <si>
    <t>d487ddc1-81d9-4e69-9716-dac4b68d8272</t>
  </si>
  <si>
    <t>GK-01 12ga compensator</t>
  </si>
  <si>
    <t>GK-01</t>
  </si>
  <si>
    <t>https://tarkov-market.com/item/gk-01_12ga_compensator</t>
  </si>
  <si>
    <t>5580239d4bdc2de7118b4583</t>
  </si>
  <si>
    <t>46746319-2b37-4ce1-8759-dc1552e3fe87</t>
  </si>
  <si>
    <t>KAC QDC 6.5x35 sound suppressor</t>
  </si>
  <si>
    <t>QDC 6.5x35</t>
  </si>
  <si>
    <t>25760</t>
  </si>
  <si>
    <t>https://tarkov-market.com/item/kac_qdc_6.5x35_sound_suppressor</t>
  </si>
  <si>
    <t>55d617094bdc2d89028b4568</t>
  </si>
  <si>
    <t>06013016-319d-4c13-b49b-afa872f2c684</t>
  </si>
  <si>
    <t>SilencerCo Sparrow 22 sound suppressor</t>
  </si>
  <si>
    <t>Sparrow 22</t>
  </si>
  <si>
    <t>29139</t>
  </si>
  <si>
    <t>https://tarkov-market.com/item/silencerco_sparrow_22_sound_suppressor</t>
  </si>
  <si>
    <t>54490a4d4bdc2dbc018b4573</t>
  </si>
  <si>
    <t>d4cfa0bf-81bd-4a39-aeb2-98f95fdfcaff</t>
  </si>
  <si>
    <t>AI .338 LM Tactical Sound Moderator</t>
  </si>
  <si>
    <t>TSM .338LM</t>
  </si>
  <si>
    <t>58240</t>
  </si>
  <si>
    <t>https://cdn.tarkov-market.app/images/items/ai_.338_lm_tactical_sound_moderator_sm.png</t>
  </si>
  <si>
    <t>https://tarkov-market.com/item/ai_.338_lm_tactical_sound_moderator</t>
  </si>
  <si>
    <t>https://escapefromtarkov.fandom.com/wiki/AI_.338_LM_Tactical_Sound_Moderator</t>
  </si>
  <si>
    <t>https://cdn.tarkov-market.app/images/items/ai_.338_lm_tactical_sound_moderator_lg.png</t>
  </si>
  <si>
    <t>62811fa609427b40ab14e765</t>
  </si>
  <si>
    <t>75cf972e-50a5-4cf4-95fd-1d8a1239a728</t>
  </si>
  <si>
    <t>KAC QDC 5.56x45 sound suppressor</t>
  </si>
  <si>
    <t>39760</t>
  </si>
  <si>
    <t>https://cdn.tarkov-market.app/images/items/kac_qdc_5.56x45_sound_suppressor_sm.png</t>
  </si>
  <si>
    <t>https://tarkov-market.com/item/kac_qdc_5.56x45_sound_suppressor</t>
  </si>
  <si>
    <t>https://escapefromtarkov.fandom.com/wiki/KAC_QDC_5.56x45_sound_suppressor</t>
  </si>
  <si>
    <t>https://cdn.tarkov-market.app/images/items/kac_qdc_5.56x45_sound_suppressor_lg.png</t>
  </si>
  <si>
    <t>626673016f1edc06f30cf6d5</t>
  </si>
  <si>
    <t>ebbd69fd-7bcd-467f-880a-6fbfc6292225</t>
  </si>
  <si>
    <t>ELCAN Specter OS4x assault scope</t>
  </si>
  <si>
    <t>OS4x</t>
  </si>
  <si>
    <t>12387</t>
  </si>
  <si>
    <t>https://tarkov-market.com/item/elcan_specter_os4x_assault_scope</t>
  </si>
  <si>
    <t>544a3f024bdc2d1d388b4568</t>
  </si>
  <si>
    <t>de122ba3-b062-46c5-a104-7339061f3a1c</t>
  </si>
  <si>
    <t>SwampFox Trihawk Prism Scope 3x30</t>
  </si>
  <si>
    <t>Trihawk 3x30</t>
  </si>
  <si>
    <t>16679</t>
  </si>
  <si>
    <t>https://cdn.tarkov-market.app/images/items/swampfox_trihawk_prism_scope_3x30_sm.png</t>
  </si>
  <si>
    <t>https://tarkov-market.com/item/swampfox_trihawk_prism_scope_3x30</t>
  </si>
  <si>
    <t>https://escapefromtarkov.fandom.com/wiki/SwampFox_Trihawk_Prism_Scope_3x30</t>
  </si>
  <si>
    <t>https://cdn.tarkov-market.app/images/items/swampfox_trihawk_prism_scope_3x30_lg.png</t>
  </si>
  <si>
    <t>626bb8532c923541184624b4</t>
  </si>
  <si>
    <t>0df4b92e-c382-4a80-8c87-d796a37498bd</t>
  </si>
  <si>
    <t>HK G36 HKV 3x carry handle</t>
  </si>
  <si>
    <t>HKV 3x</t>
  </si>
  <si>
    <t>https://cdn.tarkov-market.app/images/items/hk_g36_hkv_3x_carry_handle_sm.png</t>
  </si>
  <si>
    <t>https://tarkov-market.com/item/hk_g36_hkv_3x_carry_handle</t>
  </si>
  <si>
    <t>https://escapefromtarkov.fandom.com/wiki/HK_G36_HKV_3x_carry_handle</t>
  </si>
  <si>
    <t>https://cdn.tarkov-market.app/images/items/hk_g36_hkv_3x_carry_handle_lg.png</t>
  </si>
  <si>
    <t>622b4d7df9cfc87d675d2ded</t>
  </si>
  <si>
    <t>5eb66347-e13c-4da1-9059-4c2e2933f509</t>
  </si>
  <si>
    <t>HK G36 HKV ZF 1.5x carry handle</t>
  </si>
  <si>
    <t>HKV 1.5x</t>
  </si>
  <si>
    <t>https://cdn.tarkov-market.app/images/items/hk_g36_hkv_zf_1.5x_carry_handle_sm.png</t>
  </si>
  <si>
    <t>https://tarkov-market.com/item/hk_g36_hkv_zf_1.5x_carry_handle</t>
  </si>
  <si>
    <t>https://escapefromtarkov.fandom.com/wiki/HK_G36_HKV_ZF_1.5x_carry_handle</t>
  </si>
  <si>
    <t>https://cdn.tarkov-market.app/images/items/hk_g36_hkv_zf_1.5x_carry_handle_lg.png</t>
  </si>
  <si>
    <t>622b4f54dc8dcc0ba8742f85</t>
  </si>
  <si>
    <t>15d51e75-f3c6-4958-b315-6008a3db8d5b</t>
  </si>
  <si>
    <t>Milkor M2A1 grenade launcher reflex sight</t>
  </si>
  <si>
    <t>M2A1</t>
  </si>
  <si>
    <t>https://cdn.tarkov-market.app/images/items/milkor_m2a1_grenade_launcher_reflex_sight_sm.png</t>
  </si>
  <si>
    <t>https://tarkov-market.com/item/milkor_m2a1_grenade_launcher_reflex_sight</t>
  </si>
  <si>
    <t>https://escapefromtarkov.fandom.com/wiki/Milkor_M2A1_grenade_launcher_reflex_sight</t>
  </si>
  <si>
    <t>https://cdn.tarkov-market.app/images/items/milkor_m2a1_grenade_launcher_reflex_sight_lg.png</t>
  </si>
  <si>
    <t>6284bd5f95250a29bc628a30</t>
  </si>
  <si>
    <t>7a7b6e67-d956-40eb-9125-81c1f6f5fdd2</t>
  </si>
  <si>
    <t>Hensoldt RV red dot sight</t>
  </si>
  <si>
    <t>RV</t>
  </si>
  <si>
    <t>https://cdn.tarkov-market.app/images/items/hensoldt_rv_red_dot_sight_sm.png</t>
  </si>
  <si>
    <t>https://tarkov-market.com/item/hensoldt_rv_red_dot_sight</t>
  </si>
  <si>
    <t>https://escapefromtarkov.fandom.com/wiki/Hensoldt_RV_red_dot_sight</t>
  </si>
  <si>
    <t>https://cdn.tarkov-market.app/images/items/hensoldt_rv_red_dot_sight_lg.png</t>
  </si>
  <si>
    <t>622efbcb99f4ea1a4d6c9a15</t>
  </si>
  <si>
    <t>7014859c-01ec-4c8d-a970-0ee90cde4289</t>
  </si>
  <si>
    <t>HK G36 front sight</t>
  </si>
  <si>
    <t>G36 FS</t>
  </si>
  <si>
    <t>https://cdn.tarkov-market.app/images/items/hk_g36_front_sight_sm.png</t>
  </si>
  <si>
    <t>https://tarkov-market.com/item/hk_g36_front_sight</t>
  </si>
  <si>
    <t>https://escapefromtarkov.fandom.com/wiki/HK_G36_front_sight</t>
  </si>
  <si>
    <t>https://cdn.tarkov-market.app/images/items/hk_g36_front_sight_lg.png</t>
  </si>
  <si>
    <t>623166e08c43374ca1567195</t>
  </si>
  <si>
    <t>6ba00370-4047-432b-a027-4215e069e4cc</t>
  </si>
  <si>
    <t>AK RD Enhanced V2 Rear Sight</t>
  </si>
  <si>
    <t>V2 ERS</t>
  </si>
  <si>
    <t>https://cdn.tarkov-market.app/images/items/ak_rd_enhanced_v2_rear_sight_sm.png</t>
  </si>
  <si>
    <t>https://tarkov-market.com/item/ak_rd_enhanced_v2_rear_sight</t>
  </si>
  <si>
    <t>https://escapefromtarkov.fandom.com/wiki/AK_RD_Enhanced_V2_Rear_Sight</t>
  </si>
  <si>
    <t>https://cdn.tarkov-market.app/images/items/ak_rd_enhanced_v2_rear_sight_lg.png</t>
  </si>
  <si>
    <t>628a7b23b0f75035732dd565</t>
  </si>
  <si>
    <t>4812b91b-428d-4d40-80fb-7e8fd4330a8f</t>
  </si>
  <si>
    <t>AK-545 SAG rear sight</t>
  </si>
  <si>
    <t>AK-545 RS</t>
  </si>
  <si>
    <t>https://cdn.tarkov-market.app/images/items/ak-545_sag_rear_sight_sm.png</t>
  </si>
  <si>
    <t>https://tarkov-market.com/item/ak-545_sag_rear_sight</t>
  </si>
  <si>
    <t>https://escapefromtarkov.fandom.com/wiki/AK-545_SAG_rear_sight</t>
  </si>
  <si>
    <t>https://cdn.tarkov-market.app/images/items/ak-545_sag_rear_sight_lg.png</t>
  </si>
  <si>
    <t>628b9471078f94059a4b9bfb</t>
  </si>
  <si>
    <t>97f03936-cc3e-4c36-a7db-6b18f6c85984</t>
  </si>
  <si>
    <t>HK G36 rear sight</t>
  </si>
  <si>
    <t>G36 RS</t>
  </si>
  <si>
    <t>700</t>
  </si>
  <si>
    <t>https://cdn.tarkov-market.app/images/items/hk_g36_rear_sight_sm.png</t>
  </si>
  <si>
    <t>https://tarkov-market.com/item/hk_g36_rear_sight</t>
  </si>
  <si>
    <t>https://escapefromtarkov.fandom.com/wiki/HK_G36_rear_sight</t>
  </si>
  <si>
    <t>https://cdn.tarkov-market.app/images/items/hk_g36_rear_sight_lg.png</t>
  </si>
  <si>
    <t>6231670f0b8aa5472d060095</t>
  </si>
  <si>
    <t>066c603c-25db-45f4-a505-caa56752062d</t>
  </si>
  <si>
    <t>Benelli M3 Ghost Ring rear sight</t>
  </si>
  <si>
    <t>M3 GR</t>
  </si>
  <si>
    <t>https://cdn.tarkov-market.app/images/items/benelli_m3_ghost_ring_rear_sight_sm.png</t>
  </si>
  <si>
    <t>https://tarkov-market.com/item/benelli_m3_ghost_ring_rear_sight</t>
  </si>
  <si>
    <t>https://escapefromtarkov.fandom.com/wiki/Benelli_M3_Ghost_Ring_rear_sight</t>
  </si>
  <si>
    <t>https://cdn.tarkov-market.app/images/items/benelli_m3_ghost_ring_rear_sight_lg.png</t>
  </si>
  <si>
    <t>625ebcef6f53af4aa66b44dc</t>
  </si>
  <si>
    <t>249696cf-1cc0-4338-adaa-a50af862da5d</t>
  </si>
  <si>
    <t>Schmidt &amp; Bender PM II 5-25x56 34mm riflescope</t>
  </si>
  <si>
    <t>PM II 5-25x56</t>
  </si>
  <si>
    <t>https://cdn.tarkov-market.app/images/items/schmidt_%26_bender_pm_ii_5-25x56_scope_sm.png</t>
  </si>
  <si>
    <t>https://tarkov-market.com/item/schmidt_&amp;_bender_pm_ii_5-25x56_scope</t>
  </si>
  <si>
    <t>https://escapefromtarkov.fandom.com/wiki/Schmidt_%26_Bender_PM_II_5-25x56_scope</t>
  </si>
  <si>
    <t>https://cdn.tarkov-market.app/images/items/schmidt_%26_bender_pm_ii_5-25x56_scope_lg.png</t>
  </si>
  <si>
    <t>62850c28da09541f43158cca</t>
  </si>
  <si>
    <t>59e79602-9a58-403e-901b-c1d0f1418306</t>
  </si>
  <si>
    <t>Nightforce NXS 2.5-10x24 scope</t>
  </si>
  <si>
    <t>NXS 2.5-10</t>
  </si>
  <si>
    <t>341</t>
  </si>
  <si>
    <t>https://tarkov-market.com/item/nightforce_nxs_2.5-10x24_scope</t>
  </si>
  <si>
    <t>544a3d0a4bdc2d1b388b4567</t>
  </si>
  <si>
    <t>b8dc35b0-83fe-455a-8e97-42dd81ce6fcf</t>
  </si>
  <si>
    <t>Insight WMX200 tactical flashlight</t>
  </si>
  <si>
    <t>WMX200</t>
  </si>
  <si>
    <t>7424</t>
  </si>
  <si>
    <t>https://cdn.tarkov-market.app/images/items/insight_wmx200_tactical_flashlight_sm.png</t>
  </si>
  <si>
    <t>https://tarkov-market.com/item/insight_wmx200_tactical_flashlight</t>
  </si>
  <si>
    <t>https://escapefromtarkov.fandom.com/wiki/Insight_WMX200_tactical_flashlight</t>
  </si>
  <si>
    <t>https://cdn.tarkov-market.app/images/items/insight_wmx200_tactical_flashlight_lg.png</t>
  </si>
  <si>
    <t>626becf9582c3e319310b837</t>
  </si>
  <si>
    <t>cfc79557-3659-436e-abce-376d107a489f</t>
  </si>
  <si>
    <t>Olight Baldr Pro tactical flashlight with laser</t>
  </si>
  <si>
    <t>BaldrPro</t>
  </si>
  <si>
    <t>4618</t>
  </si>
  <si>
    <t>https://cdn.tarkov-market.app/images/items/olight_baldr_pro_tactical_flashlight_with_laser_sm.png?r=1</t>
  </si>
  <si>
    <t>https://tarkov-market.com/item/olight_baldr_pro_tactical_flashlight_with_laser</t>
  </si>
  <si>
    <t>https://escapefromtarkov.fandom.com/wiki/Olight_Baldr_Pro_tactical_flashlight_with_laser</t>
  </si>
  <si>
    <t>https://cdn.tarkov-market.app/images/items/olight_baldr_pro_tactical_flashlight_with_laser_lg.png</t>
  </si>
  <si>
    <t>6272370ee4013c5d7e31f418</t>
  </si>
  <si>
    <t>87d98408-738c-4a4c-9188-95ca7b9f0139</t>
  </si>
  <si>
    <t>Olight Baldr Pro tactical flashlight with laser (Tan)</t>
  </si>
  <si>
    <t>4842</t>
  </si>
  <si>
    <t>https://cdn.tarkov-market.app/images/items/olight_baldr_pro_tactical_flashlight_with_laser_(tan)_sm.png</t>
  </si>
  <si>
    <t>https://tarkov-market.com/item/olight_baldr_pro_tactical_flashlight_with_laser_(tan)</t>
  </si>
  <si>
    <t>https://cdn.tarkov-market.app/images/items/olight_baldr_pro_tactical_flashlight_with_laser_(tan)_lg.png</t>
  </si>
  <si>
    <t>6272379924e29f06af4d5ecb</t>
  </si>
  <si>
    <t>4777ed0a-6b8a-48e1-bef6-d9432b9e0949</t>
  </si>
  <si>
    <t>AI AXMC .338 LM bolt assembly</t>
  </si>
  <si>
    <t>AXMC .338LM</t>
  </si>
  <si>
    <t>https://cdn.tarkov-market.app/images/items/ai_axmc_.338_lm_bolt_assembly_sm.png</t>
  </si>
  <si>
    <t>https://tarkov-market.com/item/ai_axmc_.338_lm_bolt_assembly</t>
  </si>
  <si>
    <t>https://escapefromtarkov.fandom.com/wiki/AI_AXMC_.338_LM_bolt_assembly</t>
  </si>
  <si>
    <t>https://cdn.tarkov-market.app/images/items/ai_axmc_.338_lm_bolt_assembly_lg.png</t>
  </si>
  <si>
    <t>62811cd7308cb521f87a8f99</t>
  </si>
  <si>
    <t>a1de5ed1-8a2e-4f4d-9d4e-dd1fc6e92318</t>
  </si>
  <si>
    <t>Benelli M3 Super 90 charging handle</t>
  </si>
  <si>
    <t>M3</t>
  </si>
  <si>
    <t>https://cdn.tarkov-market.app/images/items/benelli_m3_super_90_charging_handle_sm.png</t>
  </si>
  <si>
    <t>https://tarkov-market.com/item/benelli_m3_super_90_charging_handle</t>
  </si>
  <si>
    <t>https://escapefromtarkov.fandom.com/wiki/Benelli_M3_Super_90_charging_handle</t>
  </si>
  <si>
    <t>https://cdn.tarkov-market.app/images/items/benelli_m3_super_90_charging_handle_lg.png</t>
  </si>
  <si>
    <t>625ec45bb14d7326ac20f572</t>
  </si>
  <si>
    <t>fba4ece9-f8af-4c3f-84a2-ed582d3c003d</t>
  </si>
  <si>
    <t>M32A1 40mm cylinder</t>
  </si>
  <si>
    <t>https://cdn.tarkov-market.app/images/items/m32a1_40mm_cylinder_sm.png</t>
  </si>
  <si>
    <t>https://tarkov-market.com/item/m32a1_40mm_cylinder</t>
  </si>
  <si>
    <t>https://escapefromtarkov.fandom.com/wiki/M32A1_40mm_cylinder</t>
  </si>
  <si>
    <t>https://cdn.tarkov-market.app/images/items/m32a1_40mm_cylinder_lg.png</t>
  </si>
  <si>
    <t>627bce33f21bc425b06ab967</t>
  </si>
  <si>
    <t>14eb1503-31a6-443d-a276-0e6e18b5bd9d</t>
  </si>
  <si>
    <t>Benelli M3 Super 90 12ga 7-shell magazine</t>
  </si>
  <si>
    <t>M3x7</t>
  </si>
  <si>
    <t>https://cdn.tarkov-market.app/images/items/benelli_m3_super_90_12ga_7-shell_magazine_sm.png</t>
  </si>
  <si>
    <t>https://tarkov-market.com/item/benelli_m3_super_90_12ga_7-shell_magazine</t>
  </si>
  <si>
    <t>https://escapefromtarkov.fandom.com/wiki/Benelli_M3_Super_90_12ga_7-shell_magazine</t>
  </si>
  <si>
    <t>https://cdn.tarkov-market.app/images/items/benelli_m3_super_90_12ga_7-shell_magazine_lg.png</t>
  </si>
  <si>
    <t>6259bdcabd28e4721447a2aa</t>
  </si>
  <si>
    <t>42247ec3-2539-44c0-a411-77dda7a29e5c</t>
  </si>
  <si>
    <t>HK G36 5.56x45 30-round magazine</t>
  </si>
  <si>
    <t>https://cdn.tarkov-market.app/images/items/hk_g36_5.56x45_30-round_magazine_sm.png</t>
  </si>
  <si>
    <t>https://tarkov-market.com/item/hk_g36_5.56x45_30-round_magazine</t>
  </si>
  <si>
    <t>https://escapefromtarkov.fandom.com/wiki/HK_G36_5.56x45_30-round_magazine</t>
  </si>
  <si>
    <t>https://cdn.tarkov-market.app/images/items/hk_g36_5.56x45_30-round_magazine_lg.png</t>
  </si>
  <si>
    <t>62307b7b10d2321fa8741921</t>
  </si>
  <si>
    <t>f63169a6-f0aa-44ae-9169-0960e96b54df</t>
  </si>
  <si>
    <t>Benelli M3 Super 90 12ga 5-shell magazine cap</t>
  </si>
  <si>
    <t>M3x5</t>
  </si>
  <si>
    <t>https://cdn.tarkov-market.app/images/items/benelli_m3_super_90_12ga_5-shell_magazine_cap_sm.png</t>
  </si>
  <si>
    <t>https://tarkov-market.com/item/benelli_m3_super_90_12ga_5-shell_magazine_cap</t>
  </si>
  <si>
    <t>https://escapefromtarkov.fandom.com/wiki/Benelli_M3_Super_90_12ga_5-shell_magazine_cap</t>
  </si>
  <si>
    <t>https://cdn.tarkov-market.app/images/items/benelli_m3_super_90_12ga_5-shell_magazine_cap_lg.png</t>
  </si>
  <si>
    <t>625ff2ccb8c587128c1a01dd</t>
  </si>
  <si>
    <t>70d7c8f9-9c63-4669-9a18-04d437e2e3f2</t>
  </si>
  <si>
    <t>Benelli M3 Super 90 12ga Toni System 9-shell magazine</t>
  </si>
  <si>
    <t>M3x9</t>
  </si>
  <si>
    <t>https://cdn.tarkov-market.app/images/items/benelli_m3_super_90_12ga_toni_system_9-shell_magazine_sm.png</t>
  </si>
  <si>
    <t>https://tarkov-market.com/item/benelli_m3_super_90_12ga_toni_system_9-shell_magazine</t>
  </si>
  <si>
    <t>https://escapefromtarkov.fandom.com/wiki/Benelli_M3_Super_90_12ga_Toni_System_9-shell_magazine</t>
  </si>
  <si>
    <t>https://cdn.tarkov-market.app/images/items/benelli_m3_super_90_12ga_toni_system_9-shell_magazine_lg.png</t>
  </si>
  <si>
    <t>625ff2eb9f5537057932257d</t>
  </si>
  <si>
    <t>e5793c5b-de6e-4148-ac56-1aae91201ed1</t>
  </si>
  <si>
    <t>AK 7.62x39 FAB Defense Ultimag 30R 30-round magazine</t>
  </si>
  <si>
    <t>Ultimag</t>
  </si>
  <si>
    <t>https://cdn.tarkov-market.app/images/items/ak_7.62x39_fab_defense_ultimag_30r_30-round_magazine_sm.png</t>
  </si>
  <si>
    <t>https://tarkov-market.com/item/ak_7.62x39_fab_defense_ultimag_30r_30-round_magazine</t>
  </si>
  <si>
    <t>https://escapefromtarkov.fandom.com/wiki/AK_7.62x39_FAB_Defense_Ultimag_30R_30-round_magazine</t>
  </si>
  <si>
    <t>https://cdn.tarkov-market.app/images/items/ak_7.62x39_fab_defense_ultimag_30r_30-round_magazine_lg.png</t>
  </si>
  <si>
    <t>6272874a6c47bd74f92e2087</t>
  </si>
  <si>
    <t>af32bacb-ec58-4ab2-9c0b-4244d4ebe95d</t>
  </si>
  <si>
    <t>https://cdn.tarkov-market.app/images/items/5.56x45_magpul_pmag_30_gen_m3_stanag_30-round_magazine_(fde)_sm.png?r=1</t>
  </si>
  <si>
    <t>https://tarkov-market.com/item/5.56x45_magpul_pmag_30_gen_m3_stanag_30-round_magazine_(fde)</t>
  </si>
  <si>
    <t>https://cdn.tarkov-market.app/images/items/5.56x45_magpul_pmag_30_gen_m3_stanag_30-round_magazine_(fde)_lg.png</t>
  </si>
  <si>
    <t>6241c2c2117ad530666a5108</t>
  </si>
  <si>
    <t>fbe8fb59-c56c-4c05-9da6-57a1bf4a6988</t>
  </si>
  <si>
    <t>AI AXMC .338 LM 10-round magazine</t>
  </si>
  <si>
    <t>AXMC 338LM</t>
  </si>
  <si>
    <t>https://cdn.tarkov-market.app/images/items/ai_axmc_.338_lm_10-round_magazine_sm.png</t>
  </si>
  <si>
    <t>https://tarkov-market.com/item/ai_axmc_.338_lm_10-round_magazine</t>
  </si>
  <si>
    <t>https://escapefromtarkov.fandom.com/wiki/AI_AXMC_.338_LM_10-round_magazine</t>
  </si>
  <si>
    <t>https://cdn.tarkov-market.app/images/items/ai_axmc_.338_lm_10-round_magazine_lg.png</t>
  </si>
  <si>
    <t>628120fd5631d45211793c9f</t>
  </si>
  <si>
    <t>026e381f-d6b6-48a0-9202-a793b8d426c6</t>
  </si>
  <si>
    <t>Benelli M3 Super 90 12ga Toni System 11-shell magazine</t>
  </si>
  <si>
    <t>M3x11</t>
  </si>
  <si>
    <t>https://cdn.tarkov-market.app/images/items/benelli_m3_super_90_12ga_toni_system_11-shell_magazine_sm.png</t>
  </si>
  <si>
    <t>https://tarkov-market.com/item/benelli_m3_super_90_12ga_toni_system_11-shell_magazine</t>
  </si>
  <si>
    <t>https://escapefromtarkov.fandom.com/wiki/Benelli_M3_Super_90_12ga_Toni_System_11-shell_magazine</t>
  </si>
  <si>
    <t>https://cdn.tarkov-market.app/images/items/benelli_m3_super_90_12ga_toni_system_11-shell_magazine_lg.png</t>
  </si>
  <si>
    <t>625ff3046d721f05d93bf2ee</t>
  </si>
  <si>
    <t>ae393cc5-cd18-4de3-a5d8-d28351d14428</t>
  </si>
  <si>
    <t>Benelli M3 Super 90 12ga Toni System 13-shell magazine</t>
  </si>
  <si>
    <t>M3x13</t>
  </si>
  <si>
    <t>https://cdn.tarkov-market.app/images/items/benelli_m3_super_90_12ga_toni_system_13-shell_magazine_sm.png</t>
  </si>
  <si>
    <t>https://tarkov-market.com/item/benelli_m3_super_90_12ga_toni_system_13-shell_magazine</t>
  </si>
  <si>
    <t>https://escapefromtarkov.fandom.com/wiki/Benelli_M3_Super_90_12ga_Toni_System_13-shell_magazine</t>
  </si>
  <si>
    <t>https://cdn.tarkov-market.app/images/items/benelli_m3_super_90_12ga_toni_system_13-shell_magazine_lg.png</t>
  </si>
  <si>
    <t>625ff31daaaa8c1130599f64</t>
  </si>
  <si>
    <t>96050ecc-6ade-46b3-b71d-56e0d431034c</t>
  </si>
  <si>
    <t>MP-18 sight mount</t>
  </si>
  <si>
    <t>MP18 RIS</t>
  </si>
  <si>
    <t>https://cdn.tarkov-market.app/images/items/mp-18_sight_mount_sm.png</t>
  </si>
  <si>
    <t>https://tarkov-market.com/item/mp-18_sight_mount</t>
  </si>
  <si>
    <t>https://escapefromtarkov.fandom.com/wiki/MP-18_sight_mount</t>
  </si>
  <si>
    <t>https://cdn.tarkov-market.app/images/items/mp-18_sight_mount_lg.png</t>
  </si>
  <si>
    <t>61f804acfcba9556ea304cb8</t>
  </si>
  <si>
    <t>4d729ed6-3a72-4b92-b582-7862daf137b3</t>
  </si>
  <si>
    <t>HK G36 sight mount</t>
  </si>
  <si>
    <t>https://cdn.tarkov-market.app/images/items/hk_g36_sight_mount_sm.png</t>
  </si>
  <si>
    <t>https://tarkov-market.com/item/hk_g36_sight_mount</t>
  </si>
  <si>
    <t>https://escapefromtarkov.fandom.com/wiki/HK_G36_sight_mount</t>
  </si>
  <si>
    <t>https://cdn.tarkov-market.app/images/items/hk_g36_sight_mount_lg.png</t>
  </si>
  <si>
    <t>622b3c081b89c677a33bcda6</t>
  </si>
  <si>
    <t>1e789545-5827-4535-a697-e8657e216ed5</t>
  </si>
  <si>
    <t>Hensoldt RIS top rail</t>
  </si>
  <si>
    <t>HKV RIS</t>
  </si>
  <si>
    <t>https://cdn.tarkov-market.app/images/items/hensoldt_ris_top_rail_sm.png</t>
  </si>
  <si>
    <t>https://tarkov-market.com/item/hensoldt_ris_top_rail</t>
  </si>
  <si>
    <t>https://escapefromtarkov.fandom.com/wiki/Hensoldt_RIS_top_rail</t>
  </si>
  <si>
    <t>https://cdn.tarkov-market.app/images/items/hensoldt_ris_top_rail_lg.png</t>
  </si>
  <si>
    <t>622efdf8ec80d870d349b4e5</t>
  </si>
  <si>
    <t>ff378448-e3a9-46f5-b10f-348f8d3c37ac</t>
  </si>
  <si>
    <t>HK G36 side handguard rail</t>
  </si>
  <si>
    <t>G36 side</t>
  </si>
  <si>
    <t>https://cdn.tarkov-market.app/images/items/hk_g36_side_handguard_rail_sm.png</t>
  </si>
  <si>
    <t>https://tarkov-market.com/item/hk_g36_side_handguard_rail</t>
  </si>
  <si>
    <t>https://escapefromtarkov.fandom.com/wiki/HK_G36_side_handguard_rail</t>
  </si>
  <si>
    <t>https://cdn.tarkov-market.app/images/items/hk_g36_side_handguard_rail_lg.png</t>
  </si>
  <si>
    <t>62444cd3674028188b052799</t>
  </si>
  <si>
    <t>e4415ffe-0694-444e-9b34-3669e80ff7af</t>
  </si>
  <si>
    <t>HK G36 magwell</t>
  </si>
  <si>
    <t>G36 std.</t>
  </si>
  <si>
    <t>https://cdn.tarkov-market.app/images/items/hk_g36_magwell_sm.png</t>
  </si>
  <si>
    <t>https://tarkov-market.com/item/hk_g36_magwell</t>
  </si>
  <si>
    <t>https://escapefromtarkov.fandom.com/wiki/HK_G36_magwell</t>
  </si>
  <si>
    <t>https://cdn.tarkov-market.app/images/items/hk_g36_magwell_lg.png</t>
  </si>
  <si>
    <t>622f02437762f55aaa68ac85</t>
  </si>
  <si>
    <t>170a0433-ef4d-4947-96ea-12b0db0e734e</t>
  </si>
  <si>
    <t>Benelli M3 Super 90 upper receiver top rail</t>
  </si>
  <si>
    <t>M3 top</t>
  </si>
  <si>
    <t>https://cdn.tarkov-market.app/images/items/benelli_m3_super_90_upper_receiver_top_rail_sm.png</t>
  </si>
  <si>
    <t>https://tarkov-market.com/item/benelli_m3_super_90_upper_receiver_top_rail</t>
  </si>
  <si>
    <t>https://escapefromtarkov.fandom.com/wiki/Benelli_M3_Super_90_upper_receiver_top_rail</t>
  </si>
  <si>
    <t>https://cdn.tarkov-market.app/images/items/benelli_m3_super_90_upper_receiver_top_rail_lg.png</t>
  </si>
  <si>
    <t>625ed7c64d9b6612df732146</t>
  </si>
  <si>
    <t>9d00b471-c6df-47b7-ad90-d579624034fc</t>
  </si>
  <si>
    <t>HK G36 bottom handguard rail</t>
  </si>
  <si>
    <t>G36 bott</t>
  </si>
  <si>
    <t>https://cdn.tarkov-market.app/images/items/hk_g36_bottom_handguard_rail_sm.png</t>
  </si>
  <si>
    <t>https://tarkov-market.com/item/hk_g36_bottom_handguard_rail</t>
  </si>
  <si>
    <t>https://escapefromtarkov.fandom.com/wiki/HK_G36_bottom_handguard_rail</t>
  </si>
  <si>
    <t>https://cdn.tarkov-market.app/images/items/hk_g36_bottom_handguard_rail_lg.png</t>
  </si>
  <si>
    <t>62444cb99f47004c781903eb</t>
  </si>
  <si>
    <t>ea6ed214-8776-46d0-8b60-fcba219482e9</t>
  </si>
  <si>
    <t>HK G36 optic rail with flip-up sights</t>
  </si>
  <si>
    <t>G36 flip-up</t>
  </si>
  <si>
    <t>https://cdn.tarkov-market.app/images/items/hk_g36_optic_rail_with_flip-up_sights_sm.png</t>
  </si>
  <si>
    <t>https://tarkov-market.com/item/hk_g36_optic_rail_with_flip-up_sights</t>
  </si>
  <si>
    <t>https://escapefromtarkov.fandom.com/wiki/HK_G36_optic_rail_with_flip-up_sights</t>
  </si>
  <si>
    <t>https://cdn.tarkov-market.app/images/items/hk_g36_optic_rail_with_flip-up_sights_lg.png</t>
  </si>
  <si>
    <t>622b3d5cf9cfc87d675d2de9</t>
  </si>
  <si>
    <t>a11e673b-4b5f-4bee-8400-186d9efcd88c</t>
  </si>
  <si>
    <t>HK G36 STANAG magwell</t>
  </si>
  <si>
    <t>G36 NATO</t>
  </si>
  <si>
    <t>https://cdn.tarkov-market.app/images/items/hk_g36_stanag_magwell_sm.png</t>
  </si>
  <si>
    <t>https://tarkov-market.com/item/hk_g36_stanag_magwell</t>
  </si>
  <si>
    <t>https://escapefromtarkov.fandom.com/wiki/HK_G36_STANAG_magwell</t>
  </si>
  <si>
    <t>https://cdn.tarkov-market.app/images/items/hk_g36_stanag_magwell_lg.png</t>
  </si>
  <si>
    <t>622f039199f4ea1a4d6c9a17</t>
  </si>
  <si>
    <t>c9be1dc0-b01e-4efd-be1d-ab67bc675477</t>
  </si>
  <si>
    <t>CNC Guns KeyMod 4 inch rail</t>
  </si>
  <si>
    <t>CNC 4"</t>
  </si>
  <si>
    <t>https://cdn.tarkov-market.app/images/items/cnc_guns_keymod_4_inch_rail_sm.png</t>
  </si>
  <si>
    <t>https://tarkov-market.com/item/cnc_guns_keymod_4_inch_rail</t>
  </si>
  <si>
    <t>https://escapefromtarkov.fandom.com/wiki/CNC_Guns_KeyMod_4_inch_rail</t>
  </si>
  <si>
    <t>https://cdn.tarkov-market.app/images/items/cnc_guns_keymod_4_inch_rail_lg.png</t>
  </si>
  <si>
    <t>623c2f4242aee3103f1c44b7</t>
  </si>
  <si>
    <t>b06cee34-5255-40c0-b986-463c132a52b4</t>
  </si>
  <si>
    <t>Daniel Defense 25mm accessory ring mount</t>
  </si>
  <si>
    <t>25mm DD</t>
  </si>
  <si>
    <t>https://cdn.tarkov-market.app/images/items/daniel_defense_25mm_accessory_ring_mount_sm.png</t>
  </si>
  <si>
    <t>https://tarkov-market.com/item/daniel_defense_25mm_accessory_ring_mount</t>
  </si>
  <si>
    <t>https://escapefromtarkov.fandom.com/wiki/Daniel_Defense_25mm_accessory_ring_mount</t>
  </si>
  <si>
    <t>https://cdn.tarkov-market.app/images/items/daniel_defense_25mm_accessory_ring_mount_lg.png</t>
  </si>
  <si>
    <t>6267c6396b642f77f56f5c1c</t>
  </si>
  <si>
    <t>7f5dd960-e1c2-4911-9231-5e0b9012cea3</t>
  </si>
  <si>
    <t>CNC Guns KeyMod 2 inch rail</t>
  </si>
  <si>
    <t>CNC 2"</t>
  </si>
  <si>
    <t>https://cdn.tarkov-market.app/images/items/cnc_guns_keymod_2_inch_rail_sm.png</t>
  </si>
  <si>
    <t>https://tarkov-market.com/item/cnc_guns_keymod_2_inch_rail</t>
  </si>
  <si>
    <t>https://escapefromtarkov.fandom.com/wiki/CNC_Guns_KeyMod_2_inch_rail</t>
  </si>
  <si>
    <t>https://cdn.tarkov-market.app/images/items/cnc_guns_keymod_2_inch_rail_lg.png</t>
  </si>
  <si>
    <t>623c2f652febb22c2777d8d7</t>
  </si>
  <si>
    <t>0aa1406a-ade4-453f-af70-39d41f4cbc10</t>
  </si>
  <si>
    <t>AI AX-50 34mm scope mount</t>
  </si>
  <si>
    <t>AX-50 34mm</t>
  </si>
  <si>
    <t>https://cdn.tarkov-market.app/images/items/ai_ax-50_34mm_scope_mount_sm.png</t>
  </si>
  <si>
    <t>https://tarkov-market.com/item/ai_ax-50_34mm_scope_mount</t>
  </si>
  <si>
    <t>https://escapefromtarkov.fandom.com/wiki/AI_AX-50_34mm_scope_mount</t>
  </si>
  <si>
    <t>https://cdn.tarkov-market.app/images/items/ai_ax-50_34mm_scope_mount_lg.png</t>
  </si>
  <si>
    <t>62811f461d5df4475f46a332</t>
  </si>
  <si>
    <t>6ea5d2a9-99d2-46b7-8464-5e1fe4a82eff</t>
  </si>
  <si>
    <t>Magpul M-LOK Cantilever Mount</t>
  </si>
  <si>
    <t>M-LOK RL</t>
  </si>
  <si>
    <t>https://cdn.tarkov-market.app/images/items/magpul_m-lok_cantilever_mount_sm.png</t>
  </si>
  <si>
    <t>https://tarkov-market.com/item/magpul_m-lok_cantilever_mount</t>
  </si>
  <si>
    <t>https://escapefromtarkov.fandom.com/wiki/Magpul_M-LOK_Cantilever_Mount</t>
  </si>
  <si>
    <t>https://cdn.tarkov-market.app/images/items/magpul_m-lok_cantilever_mount_lg.png</t>
  </si>
  <si>
    <t>6269220d70b6c02e665f2635</t>
  </si>
  <si>
    <t>c8319941-05d1-4730-b03c-51d16fbd72e7</t>
  </si>
  <si>
    <t>Magpul M-LOK Offset Light Mount</t>
  </si>
  <si>
    <t>M-LOK Off</t>
  </si>
  <si>
    <t>https://cdn.tarkov-market.app/images/items/magpul_m-lok_offset_light_mount_sm.png</t>
  </si>
  <si>
    <t>https://tarkov-market.com/item/magpul_m-lok_offset_light_mount</t>
  </si>
  <si>
    <t>https://escapefromtarkov.fandom.com/wiki/Magpul_M-LOK_Offset_Light_Mount</t>
  </si>
  <si>
    <t>https://cdn.tarkov-market.app/images/items/magpul_m-lok_offset_light_mount_lg.png</t>
  </si>
  <si>
    <t>6269545d0e57f218e4548ca2</t>
  </si>
  <si>
    <t>6e0dea8e-f69d-40eb-b0e9-85fe19e81671</t>
  </si>
  <si>
    <t>AI AXMC Adapter Kit medium length rail</t>
  </si>
  <si>
    <t>AXMC med</t>
  </si>
  <si>
    <t>https://cdn.tarkov-market.app/images/items/ai_axmc_adapter_kit_medium_length_rail_sm.png</t>
  </si>
  <si>
    <t>https://tarkov-market.com/item/ai_axmc_adapter_kit_medium_length_rail</t>
  </si>
  <si>
    <t>https://escapefromtarkov.fandom.com/wiki/AI_AXMC_Adapter_Kit_medium_length_rail</t>
  </si>
  <si>
    <t>https://cdn.tarkov-market.app/images/items/ai_axmc_adapter_kit_medium_length_rail_lg.png</t>
  </si>
  <si>
    <t>628120dd308cb521f87a8fa1</t>
  </si>
  <si>
    <t>dd08ef34-ddca-40af-8839-5ead1d7e2707</t>
  </si>
  <si>
    <t>AI AXMC Adapter Kit short length rail</t>
  </si>
  <si>
    <t>AXMC short</t>
  </si>
  <si>
    <t>https://cdn.tarkov-market.app/images/items/ai_axmc_adapter_kit_short_length_rail_sm.png</t>
  </si>
  <si>
    <t>https://tarkov-market.com/item/ai_axmc_adapter_kit_short_length_rail</t>
  </si>
  <si>
    <t>https://escapefromtarkov.fandom.com/wiki/AI_AXMC_Adapter_Kit_short_length_rail</t>
  </si>
  <si>
    <t>https://cdn.tarkov-market.app/images/items/ai_axmc_adapter_kit_short_length_rail_lg.png</t>
  </si>
  <si>
    <t>628120d309427b40ab14e76d</t>
  </si>
  <si>
    <t>c087e83c-7ee9-4739-802e-6e19abcdc7d0</t>
  </si>
  <si>
    <t xml:space="preserve">AI AXMC AT X Top Rail </t>
  </si>
  <si>
    <t>AXMC top</t>
  </si>
  <si>
    <t>https://cdn.tarkov-market.app/images/items/ai_axmc_at_x_top_rail_sm.png</t>
  </si>
  <si>
    <t>https://tarkov-market.com/item/ai_axmc_at_x_top_rail</t>
  </si>
  <si>
    <t>https://escapefromtarkov.fandom.com/wiki/AI_AXMC_AT_X_Top_Rail</t>
  </si>
  <si>
    <t>https://cdn.tarkov-market.app/images/items/ai_axmc_at_x_top_rail_lg.png</t>
  </si>
  <si>
    <t>628120c21d5df4475f46a337</t>
  </si>
  <si>
    <t>39016849-ccbd-4c54-9dd5-882a7cd58e7c</t>
  </si>
  <si>
    <t>AK-545 SAG buffer tube</t>
  </si>
  <si>
    <t>SAG tube</t>
  </si>
  <si>
    <t>https://cdn.tarkov-market.app/images/items/ak-545_sag_buffer_tube_sm.png</t>
  </si>
  <si>
    <t>https://tarkov-market.com/item/ak-545_sag_buffer_tube</t>
  </si>
  <si>
    <t>https://escapefromtarkov.fandom.com/wiki/AK-545_SAG_buffer_tube</t>
  </si>
  <si>
    <t>https://cdn.tarkov-market.app/images/items/ak-545_sag_buffer_tube_lg.png</t>
  </si>
  <si>
    <t>628b9a40717774443b15e9f2</t>
  </si>
  <si>
    <t>86713e78-a4b3-44b6-8f08-93e2badba352</t>
  </si>
  <si>
    <t>CNC Guns OV-SV98 M12B stock</t>
  </si>
  <si>
    <t>M12B</t>
  </si>
  <si>
    <t>2968</t>
  </si>
  <si>
    <t>https://cdn.tarkov-market.app/images/items/cnc_guns_ov-sv98_m12b_stock_sm.png</t>
  </si>
  <si>
    <t>https://tarkov-market.com/item/cnc_guns_ov-sv98_m12b_stock</t>
  </si>
  <si>
    <t>https://escapefromtarkov.fandom.com/wiki/CNC_Guns_OV-SV98_M12B_stock</t>
  </si>
  <si>
    <t>https://cdn.tarkov-market.app/images/items/cnc_guns_ov-sv98_m12b_stock_lg.png</t>
  </si>
  <si>
    <t>624c29ce09cd027dff2f8cd7</t>
  </si>
  <si>
    <t>14fbd1b2-4229-49ae-892d-a56226e9dbf7</t>
  </si>
  <si>
    <t>HK G36 KV adjustable stock</t>
  </si>
  <si>
    <t>G36 KV</t>
  </si>
  <si>
    <t>https://cdn.tarkov-market.app/images/items/hk_g36_kv_adjustable_stock_sm.png</t>
  </si>
  <si>
    <t>https://tarkov-market.com/item/hk_g36_kv_adjustable_stock</t>
  </si>
  <si>
    <t>https://escapefromtarkov.fandom.com/wiki/HK_G36_KV_adjustable_stock</t>
  </si>
  <si>
    <t>https://cdn.tarkov-market.app/images/items/hk_g36_kv_adjustable_stock_lg.png</t>
  </si>
  <si>
    <t>622f14e899892a7f9e08f6c5</t>
  </si>
  <si>
    <t>4ca63c8a-cafb-463a-a95c-aecb1776885d</t>
  </si>
  <si>
    <t>AKM/AK-74 RD AK to M4 buffer tube adapter</t>
  </si>
  <si>
    <t>AKtoM4</t>
  </si>
  <si>
    <t>https://cdn.tarkov-market.app/images/items/akm_ak-74_rd_ak_to_m4_buffer_tube_adapter_sm.png</t>
  </si>
  <si>
    <t>https://tarkov-market.com/item/akm_ak-74_rd_ak_to_m4_buffer_tube_adapter</t>
  </si>
  <si>
    <t>https://escapefromtarkov.fandom.com/wiki/AKM/AK-74_RD_AK_to_M4_buffer_tube_adapter</t>
  </si>
  <si>
    <t>https://cdn.tarkov-market.app/images/items/akm_ak-74_rd_ak_to_m4_buffer_tube_adapter_lg.png</t>
  </si>
  <si>
    <t>628a6678ccaab13006640e49</t>
  </si>
  <si>
    <t>a9de9af1-c437-45c0-adaa-0449c373f06d</t>
  </si>
  <si>
    <t>AI AXMC pistol grip</t>
  </si>
  <si>
    <t>AXMC PG</t>
  </si>
  <si>
    <t>https://cdn.tarkov-market.app/images/items/ai_axmc_pistol_grip_sm.png</t>
  </si>
  <si>
    <t>https://tarkov-market.com/item/ai_axmc_pistol_grip</t>
  </si>
  <si>
    <t>https://escapefromtarkov.fandom.com/wiki/AI_AXMC_pistol_grip</t>
  </si>
  <si>
    <t>https://cdn.tarkov-market.app/images/items/ai_axmc_pistol_grip_lg.png</t>
  </si>
  <si>
    <t>62811e2510e26c1f344e6554</t>
  </si>
  <si>
    <t>2dc4a3d3-e46a-4129-95d3-9026b1e86f8c</t>
  </si>
  <si>
    <t>AI AXMC GTAC AR-type pistol grip adapter</t>
  </si>
  <si>
    <t>GTAC</t>
  </si>
  <si>
    <t>https://cdn.tarkov-market.app/images/items/ai_axmc_gtac_ar-type_pistol_grip_adapter_sm.png</t>
  </si>
  <si>
    <t>https://tarkov-market.com/item/ai_axmc_gtac_ar-type_pistol_grip_adapter</t>
  </si>
  <si>
    <t>https://escapefromtarkov.fandom.com/wiki/AI_AXMC_GTAC_AR-type_pistol_grip_adapter</t>
  </si>
  <si>
    <t>https://cdn.tarkov-market.app/images/items/ai_axmc_gtac_ar-type_pistol_grip_adapter_lg.png</t>
  </si>
  <si>
    <t>62811e335631d45211793c95</t>
  </si>
  <si>
    <t>8cb2533f-da0c-4dc0-a96c-19fe645297fc</t>
  </si>
  <si>
    <t>HK G36 polymer stock</t>
  </si>
  <si>
    <t>https://cdn.tarkov-market.app/images/items/hk_g36_polymer_stock_sm.png</t>
  </si>
  <si>
    <t>https://tarkov-market.com/item/hk_g36_polymer_stock</t>
  </si>
  <si>
    <t>https://escapefromtarkov.fandom.com/wiki/HK_G36_polymer_stock</t>
  </si>
  <si>
    <t>https://cdn.tarkov-market.app/images/items/hk_g36_polymer_stock_lg.png</t>
  </si>
  <si>
    <t>622f140da5958f63c67f1735</t>
  </si>
  <si>
    <t>cecff51b-f3dc-40a5-9aea-447c6bcc083b</t>
  </si>
  <si>
    <t>Benelli M3 Mesa Tactical Urbino stock</t>
  </si>
  <si>
    <t>M3 Urbino</t>
  </si>
  <si>
    <t>https://cdn.tarkov-market.app/images/items/benelli_m3_mesa_tactical_urbino_stock_sm.png</t>
  </si>
  <si>
    <t>https://tarkov-market.com/item/benelli_m3_mesa_tactical_urbino_stock</t>
  </si>
  <si>
    <t>https://escapefromtarkov.fandom.com/wiki/Benelli_M3_Mesa_Tactical_Urbino_stock</t>
  </si>
  <si>
    <t>https://cdn.tarkov-market.app/images/items/benelli_m3_mesa_tactical_urbino_stock_lg.png</t>
  </si>
  <si>
    <t>625eb0faa6e3a82193267ad9</t>
  </si>
  <si>
    <t>1ec4761c-10d4-45b8-b0f1-80f14f25cea1</t>
  </si>
  <si>
    <t>Strike Industries Viper PDW stock</t>
  </si>
  <si>
    <t>Viper PDW</t>
  </si>
  <si>
    <t>https://cdn.tarkov-market.app/images/items/strike_industries_viper_pdw_stock_sm.png</t>
  </si>
  <si>
    <t>https://tarkov-market.com/item/strike_industries_viper_pdw_stock</t>
  </si>
  <si>
    <t>https://escapefromtarkov.fandom.com/wiki/Strike_Industries_Viper_PDW_stock</t>
  </si>
  <si>
    <t>https://cdn.tarkov-market.app/images/items/strike_industries_viper_pdw_stock_lg.png</t>
  </si>
  <si>
    <t>627254cc9c563e6e442c398f</t>
  </si>
  <si>
    <t>31c4cdd5-9ce6-4174-b159-9c4ce56c82b4</t>
  </si>
  <si>
    <t>SB Tactical SBA3 buttstock</t>
  </si>
  <si>
    <t>SBA3</t>
  </si>
  <si>
    <t>https://cdn.tarkov-market.app/images/items/sb_tactical_sba3_buttstock_sm.png</t>
  </si>
  <si>
    <t>https://tarkov-market.com/item/sb_tactical_sba3_buttstock</t>
  </si>
  <si>
    <t>https://escapefromtarkov.fandom.com/wiki/SB_Tactical_SBA3_buttstock</t>
  </si>
  <si>
    <t>https://cdn.tarkov-market.app/images/items/sb_tactical_sba3_buttstock_lg.png</t>
  </si>
  <si>
    <t>628a85ee6b1d481ff772e9d5</t>
  </si>
  <si>
    <t>9378953e-6295-4b42-aaf7-262c5e632667</t>
  </si>
  <si>
    <t>MP-18 polymer stock</t>
  </si>
  <si>
    <t>MP18 poly</t>
  </si>
  <si>
    <t>https://cdn.tarkov-market.app/images/items/mp-18_polymer_stock_sm.png</t>
  </si>
  <si>
    <t>https://tarkov-market.com/item/mp-18_polymer_stock</t>
  </si>
  <si>
    <t>https://escapefromtarkov.fandom.com/wiki/MP-18_polymer_stock</t>
  </si>
  <si>
    <t>https://cdn.tarkov-market.app/images/items/mp-18_polymer_stock_lg.png</t>
  </si>
  <si>
    <t>61f803b8ced75b2e852e35f8</t>
  </si>
  <si>
    <t>d1b5affb-c7e4-400d-98f6-620ec5b95cd2</t>
  </si>
  <si>
    <t>Benelli M3 telescopic stock</t>
  </si>
  <si>
    <t>M3 tel.</t>
  </si>
  <si>
    <t>https://cdn.tarkov-market.app/images/items/benelli_m3_telescopic_stock_sm.png</t>
  </si>
  <si>
    <t>https://tarkov-market.com/item/benelli_m3_telescopic_stock</t>
  </si>
  <si>
    <t>https://escapefromtarkov.fandom.com/wiki/Benelli_M3_telescopic_stock</t>
  </si>
  <si>
    <t>https://cdn.tarkov-market.app/images/items/benelli_m3_telescopic_stock_lg.png</t>
  </si>
  <si>
    <t>6259c3387d6aab70bc23a18d</t>
  </si>
  <si>
    <t>625fdd62-e724-420f-b5e1-4e238deb32ef</t>
  </si>
  <si>
    <t>AI AXMC AX buttstock</t>
  </si>
  <si>
    <t>https://cdn.tarkov-market.app/images/items/ai_axmc_ax_buttstock_sm.png</t>
  </si>
  <si>
    <t>https://tarkov-market.com/item/ai_axmc_ax_buttstock</t>
  </si>
  <si>
    <t>https://escapefromtarkov.fandom.com/wiki/AI_AXMC_AX_buttstock</t>
  </si>
  <si>
    <t>https://cdn.tarkov-market.app/images/items/ai_axmc_ax_buttstock_lg.png</t>
  </si>
  <si>
    <t>62811f828193841aca4a45c3</t>
  </si>
  <si>
    <t>1b2bfcd1-f6aa-4009-823c-c62ed4cdbc87</t>
  </si>
  <si>
    <t>SV-98 CNC Guns OV-SV98 chassis</t>
  </si>
  <si>
    <t>OV-SV98</t>
  </si>
  <si>
    <t>https://cdn.tarkov-market.app/images/items/sv-98_cnc_guns_ov-sv98_chassis_sm.png</t>
  </si>
  <si>
    <t>https://tarkov-market.com/item/sv-98_cnc_guns_ov-sv98_chassis</t>
  </si>
  <si>
    <t>https://escapefromtarkov.fandom.com/wiki/SV-98_CNC_Guns_OV-SV98_chassis</t>
  </si>
  <si>
    <t>https://cdn.tarkov-market.app/images/items/sv-98_cnc_guns_ov-sv98_chassis_lg.png</t>
  </si>
  <si>
    <t>623b2e9d11c3296b440d1638</t>
  </si>
  <si>
    <t>43d133ba-4b00-4f04-8ff6-c5cc1ea6d95a</t>
  </si>
  <si>
    <t>SV-98 wooden stock</t>
  </si>
  <si>
    <t>SV98 wood</t>
  </si>
  <si>
    <t>https://cdn.tarkov-market.app/images/items/sv-98_wooden_stock_sm.png</t>
  </si>
  <si>
    <t>https://tarkov-market.com/item/sv-98_wooden_stock</t>
  </si>
  <si>
    <t>https://escapefromtarkov.fandom.com/wiki/SV-98_wooden_stock</t>
  </si>
  <si>
    <t>https://cdn.tarkov-market.app/images/items/sv-98_wooden_stock_lg.png</t>
  </si>
  <si>
    <t>61faa91878830f069b6b7967</t>
  </si>
  <si>
    <t>7f2a437d-e285-439f-a5d3-564ab6e5c88d</t>
  </si>
  <si>
    <t>Benelli M3 Super 90 12ga 500mm barrel</t>
  </si>
  <si>
    <t>M3 500mm</t>
  </si>
  <si>
    <t>https://cdn.tarkov-market.app/images/items/benelli_m3_super_90_12ga_500mm_barrel_sm.png</t>
  </si>
  <si>
    <t>https://tarkov-market.com/item/benelli_m3_super_90_12ga_500mm_barrel</t>
  </si>
  <si>
    <t>https://escapefromtarkov.fandom.com/wiki/Benelli_M3_Super_90_12ga_500mm_barrel</t>
  </si>
  <si>
    <t>https://cdn.tarkov-market.app/images/items/benelli_m3_super_90_12ga_500mm_barrel_lg.png</t>
  </si>
  <si>
    <t>6259c2c1d714855d182bad85</t>
  </si>
  <si>
    <t>52660bcf-cd82-4def-a58f-de66611e0b72</t>
  </si>
  <si>
    <t>HK G36 5.56x45 318mm barrel</t>
  </si>
  <si>
    <t>G36 318mm</t>
  </si>
  <si>
    <t>https://cdn.tarkov-market.app/images/items/hk_g36_5.56x45_318mm_barrel_sm.png</t>
  </si>
  <si>
    <t>https://tarkov-market.com/item/hk_g36_5.56x45_318mm_barrel</t>
  </si>
  <si>
    <t>https://escapefromtarkov.fandom.com/wiki/HK_G36_5.56x45_318mm_barrel</t>
  </si>
  <si>
    <t>https://cdn.tarkov-market.app/images/items/hk_g36_5.56x45_318mm_barrel_lg.png</t>
  </si>
  <si>
    <t>622b3858034a3e17ad0b81f5</t>
  </si>
  <si>
    <t>bfd16d63-3eb1-4fc5-9af9-4d7cbe24c442</t>
  </si>
  <si>
    <t>HK G36 5.56x45 228mm barrel</t>
  </si>
  <si>
    <t>G36 228mm</t>
  </si>
  <si>
    <t>https://cdn.tarkov-market.app/images/items/hk_g36_5.56x45_228mm_barrel_sm.png</t>
  </si>
  <si>
    <t>https://tarkov-market.com/item/hk_g36_5.56x45_228mm_barrel</t>
  </si>
  <si>
    <t>https://escapefromtarkov.fandom.com/wiki/HK_G36_5.56x45_228mm_barrel</t>
  </si>
  <si>
    <t>https://cdn.tarkov-market.app/images/items/hk_g36_5.56x45_228mm_barrel_lg.png</t>
  </si>
  <si>
    <t>622b379bf9cfc87d675d2de5</t>
  </si>
  <si>
    <t>889e9db1-bd09-4577-8ba5-ba6b605bec78</t>
  </si>
  <si>
    <t>HK G36 5.56x45 480mm barrel</t>
  </si>
  <si>
    <t>G36 480mm</t>
  </si>
  <si>
    <t>10416</t>
  </si>
  <si>
    <t>https://cdn.tarkov-market.app/images/items/hk_g36_5.56x45_480mm_barrel_sm.png</t>
  </si>
  <si>
    <t>https://tarkov-market.com/item/hk_g36_5.56x45_480mm_barrel</t>
  </si>
  <si>
    <t>https://escapefromtarkov.fandom.com/wiki/HK_G36_5.56x45_480mm_barrel</t>
  </si>
  <si>
    <t>https://cdn.tarkov-market.app/images/items/hk_g36_5.56x45_480mm_barrel_lg.png</t>
  </si>
  <si>
    <t>622b38c56762c718e457e246</t>
  </si>
  <si>
    <t>70b4b8a6-e54b-4592-85ed-efdca2b24868</t>
  </si>
  <si>
    <t>AI AXMC .338 LM 28 inch barrel</t>
  </si>
  <si>
    <t>AXMC .338LM 28"</t>
  </si>
  <si>
    <t>https://cdn.tarkov-market.app/images/items/ai_axmc_.338_lm_28_inch_barrel_sm.png</t>
  </si>
  <si>
    <t>https://tarkov-market.com/item/ai_axmc_.338_lm_28_inch_barrel</t>
  </si>
  <si>
    <t>https://escapefromtarkov.fandom.com/wiki/AI_AXMC_.338_LM_28_inch_barrel</t>
  </si>
  <si>
    <t>https://cdn.tarkov-market.app/images/items/ai_axmc_.338_lm_28_inch_barrel_lg.png</t>
  </si>
  <si>
    <t>628121434fa03b6b6c35dc6a</t>
  </si>
  <si>
    <t>61ddc9f1-f73b-41a0-bbf3-69b1a8dc6b83</t>
  </si>
  <si>
    <t>HK G36 2-vent handguard</t>
  </si>
  <si>
    <t>G36 2-vent</t>
  </si>
  <si>
    <t>https://cdn.tarkov-market.app/images/items/hk_g36_2-vent_handguard_sm.png</t>
  </si>
  <si>
    <t>https://tarkov-market.com/item/hk_g36_2-vent_handguard</t>
  </si>
  <si>
    <t>https://escapefromtarkov.fandom.com/wiki/HK_G36_2-vent_handguard</t>
  </si>
  <si>
    <t>https://cdn.tarkov-market.app/images/items/hk_g36_2-vent_handguard_lg.png</t>
  </si>
  <si>
    <t>62386b2adf47d66e835094b2</t>
  </si>
  <si>
    <t>97d20d2e-8522-41c1-8214-f1313567bdad</t>
  </si>
  <si>
    <t>HK G36 4-vent handguard</t>
  </si>
  <si>
    <t>G36 4-vent</t>
  </si>
  <si>
    <t>https://cdn.tarkov-market.app/images/items/hk_g36_4-vent_handguard_sm.png</t>
  </si>
  <si>
    <t>https://tarkov-market.com/item/hk_g36_4-vent_handguard</t>
  </si>
  <si>
    <t>https://escapefromtarkov.fandom.com/wiki/HK_G36_4-vent_handguard</t>
  </si>
  <si>
    <t>https://cdn.tarkov-market.app/images/items/hk_g36_4-vent_handguard_lg.png</t>
  </si>
  <si>
    <t>62386b7153757417e93a4e9f</t>
  </si>
  <si>
    <t>ca4b1fd3-cb85-4005-8e4a-a8b53a8f997c</t>
  </si>
  <si>
    <t>AK-545 SAG Mk.3 handguard</t>
  </si>
  <si>
    <t>AK-545 HG</t>
  </si>
  <si>
    <t>15456</t>
  </si>
  <si>
    <t>https://cdn.tarkov-market.app/images/items/ak-545_sag_mk.3_handguard_sm.png</t>
  </si>
  <si>
    <t>https://tarkov-market.com/item/ak-545_sag_mk.3_handguard</t>
  </si>
  <si>
    <t>https://escapefromtarkov.fandom.com/wiki/AK-545_SAG_Mk.3_handguard</t>
  </si>
  <si>
    <t>https://cdn.tarkov-market.app/images/items/ak-545_sag_mk.3_handguard_lg.png</t>
  </si>
  <si>
    <t>628b916469015a4e1711ed8d</t>
  </si>
  <si>
    <t>f80f7978-d9ab-46dc-b68a-7536bd1a7fe5</t>
  </si>
  <si>
    <t>HK G36 6-vent handguard</t>
  </si>
  <si>
    <t>G36 6-vent</t>
  </si>
  <si>
    <t>https://cdn.tarkov-market.app/images/items/hk_g36_6-vent_handguard_sm.png?r=1</t>
  </si>
  <si>
    <t>https://tarkov-market.com/item/hk_g36_6-vent_handguard</t>
  </si>
  <si>
    <t>https://escapefromtarkov.fandom.com/wiki/HK_G36_6-vent_handguard</t>
  </si>
  <si>
    <t>https://cdn.tarkov-market.app/images/items/hk_g36_6-vent_handguard_lg.png?r=1</t>
  </si>
  <si>
    <t>6231654c71b5bc3baa1078e5</t>
  </si>
  <si>
    <t>0b0e31aa-0690-409f-9bda-42c8c75217f6</t>
  </si>
  <si>
    <t>Benelli M3 forend</t>
  </si>
  <si>
    <t>M3 std</t>
  </si>
  <si>
    <t>https://cdn.tarkov-market.app/images/items/benelli_m3_forend_sm.png</t>
  </si>
  <si>
    <t>https://tarkov-market.com/item/benelli_m3_forend</t>
  </si>
  <si>
    <t>https://escapefromtarkov.fandom.com/wiki/Benelli_M3_forend</t>
  </si>
  <si>
    <t>https://cdn.tarkov-market.app/images/items/benelli_m3_forend_lg.png</t>
  </si>
  <si>
    <t>6259c4347d6aab70bc23a190</t>
  </si>
  <si>
    <t>593f6460-ac43-43d7-b313-79a500a781b2</t>
  </si>
  <si>
    <t>MP-18 polymer handguard</t>
  </si>
  <si>
    <t>https://cdn.tarkov-market.app/images/items/mp-18_polymer_handguard_sm.png</t>
  </si>
  <si>
    <t>https://tarkov-market.com/item/mp-18_polymer_handguard</t>
  </si>
  <si>
    <t>https://escapefromtarkov.fandom.com/wiki/MP-18_polymer_handguard</t>
  </si>
  <si>
    <t>https://cdn.tarkov-market.app/images/items/mp-18_polymer_handguard_lg.png</t>
  </si>
  <si>
    <t>61f8024263dc1250e26eb029</t>
  </si>
  <si>
    <t>675a2d23-a498-4ef6-9362-bd0b196f01a2</t>
  </si>
  <si>
    <t>AI AXMC AX KeySlot 16 inch handguard</t>
  </si>
  <si>
    <t>AX 16"</t>
  </si>
  <si>
    <t>https://cdn.tarkov-market.app/images/items/ai_axmc_ax_keyslot_16_inch_handguard_sm.png</t>
  </si>
  <si>
    <t>https://tarkov-market.com/item/ai_axmc_ax_keyslot_16_inch_handguard</t>
  </si>
  <si>
    <t>https://escapefromtarkov.fandom.com/wiki/AI_AXMC_AX_KeySlot_16_inch_handguard</t>
  </si>
  <si>
    <t>https://cdn.tarkov-market.app/images/items/ai_axmc_ax_keyslot_16_inch_handguard_lg.png</t>
  </si>
  <si>
    <t>6281209662cba23f6c4d7a19</t>
  </si>
  <si>
    <t>38e9392a-8efc-469d-ab8a-ad0a81d3ab3b</t>
  </si>
  <si>
    <t>SV-98 CNC Guns OV-SV98 KeyMod handguard</t>
  </si>
  <si>
    <t>OV KM</t>
  </si>
  <si>
    <t>https://cdn.tarkov-market.app/images/items/sv-98_cnc_guns_ov-sv98_keymod_handguard_sm.png</t>
  </si>
  <si>
    <t>https://tarkov-market.com/item/sv-98_cnc_guns_ov-sv98_keymod_handguard</t>
  </si>
  <si>
    <t>https://escapefromtarkov.fandom.com/wiki/SV-98_CNC_Guns_OV-SV98_KeyMod_handguard</t>
  </si>
  <si>
    <t>https://cdn.tarkov-market.app/images/items/sv-98_cnc_guns_ov-sv98_keymod_handguard_lg.png</t>
  </si>
  <si>
    <t>623c3c1f37b4b31470357737</t>
  </si>
  <si>
    <t>2be1d0ff-ffb5-4471-bdd4-8909f8b6c438</t>
  </si>
  <si>
    <t>AK FAB Defense AGR-47 pistol grip</t>
  </si>
  <si>
    <t>AGR47</t>
  </si>
  <si>
    <t>https://cdn.tarkov-market.app/images/items/ak_fab_defense_agr-47_pistol_grip_sm.png</t>
  </si>
  <si>
    <t>https://tarkov-market.com/item/ak_fab_defense_agr-47_pistol_grip</t>
  </si>
  <si>
    <t>https://escapefromtarkov.fandom.com/wiki/AK_FAB_Defense_AGR-47_pistol_grip</t>
  </si>
  <si>
    <t>https://cdn.tarkov-market.app/images/items/ak_fab_defense_agr-47_pistol_grip_lg.png</t>
  </si>
  <si>
    <t>623c3be0484b5003161840dc</t>
  </si>
  <si>
    <t>139ae437-754a-4468-8652-743ad8c280f7</t>
  </si>
  <si>
    <t>AK TangoDown Battle Grip pistol grip</t>
  </si>
  <si>
    <t>TD BG</t>
  </si>
  <si>
    <t>https://cdn.tarkov-market.app/images/items/ak_tangodown_battle_grip_pistol_grip_sm.png?r=1</t>
  </si>
  <si>
    <t>https://tarkov-market.com/item/ak_tangodown_battle_grip_pistol_grip</t>
  </si>
  <si>
    <t>https://escapefromtarkov.fandom.com/wiki/AK_TangoDown_Battle_Grip_pistol_grip</t>
  </si>
  <si>
    <t>https://cdn.tarkov-market.app/images/items/ak_tangodown_battle_grip_pistol_grip_lg.png?r=1</t>
  </si>
  <si>
    <t>628a664bccaab13006640e47</t>
  </si>
  <si>
    <t>49f77845-c096-4f9c-afd1-e37f650d944b</t>
  </si>
  <si>
    <t>AK TangoDown Battle Grip pistol grip (FDE)</t>
  </si>
  <si>
    <t>https://cdn.tarkov-market.app/images/items/ak_tangodown_battle_grip_pistol_grip_(fde)_sm.png</t>
  </si>
  <si>
    <t>https://tarkov-market.com/item/ak_tangodown_battle_grip_pistol_grip_(fde)</t>
  </si>
  <si>
    <t>https://cdn.tarkov-market.app/images/items/ak_tangodown_battle_grip_pistol_grip_(fde)_lg.png</t>
  </si>
  <si>
    <t>628c9ab845c59e5b80768a81</t>
  </si>
  <si>
    <t>4fb4d2de-3b5a-4203-878a-d192d88785df</t>
  </si>
  <si>
    <t>M1911 Kiba Arms Geneburn custom side grips</t>
  </si>
  <si>
    <t>Geneburn</t>
  </si>
  <si>
    <t>44800</t>
  </si>
  <si>
    <t>https://cdn.tarkov-market.app/images/items/m1911_kiba_arms_geneburn_custom_side_grips_sm.png</t>
  </si>
  <si>
    <t>https://tarkov-market.com/item/m1911_kiba_arms_geneburn_custom_side_grips</t>
  </si>
  <si>
    <t>https://escapefromtarkov.fandom.com/wiki/M1911_Kiba_Arms_Geneburn_custom_side_grips</t>
  </si>
  <si>
    <t>https://cdn.tarkov-market.app/images/items/m1911_kiba_arms_geneburn_custom_side_grips_lg.png</t>
  </si>
  <si>
    <t>626a9cb151cb5849f6002890</t>
  </si>
  <si>
    <t>5e858f1c-56ca-4a0d-981c-14d82c17204e</t>
  </si>
  <si>
    <t>Benelli M3 telescopic stock pistol grip</t>
  </si>
  <si>
    <t>M3 PGrip</t>
  </si>
  <si>
    <t>https://cdn.tarkov-market.app/images/items/benelli_m3_telescopic_stock_pistol_grip_sm.png</t>
  </si>
  <si>
    <t>https://tarkov-market.com/item/benelli_m3_telescopic_stock_pistol_grip</t>
  </si>
  <si>
    <t>https://escapefromtarkov.fandom.com/wiki/Benelli_M3_telescopic_stock_pistol_grip</t>
  </si>
  <si>
    <t>https://cdn.tarkov-market.app/images/items/benelli_m3_telescopic_stock_pistol_grip_lg.png</t>
  </si>
  <si>
    <t>6259c3d8012d6678ec38eeb8</t>
  </si>
  <si>
    <t>cc7b8611-dfaa-4c43-b81d-884b4ee746ad</t>
  </si>
  <si>
    <t>AK-545 SAG railed dust cover</t>
  </si>
  <si>
    <t>AK-545 DC</t>
  </si>
  <si>
    <t>https://cdn.tarkov-market.app/images/items/ak-545_sag_railed_dust_cover_sm.png</t>
  </si>
  <si>
    <t>https://tarkov-market.com/item/ak-545_sag_railed_dust_cover</t>
  </si>
  <si>
    <t>https://escapefromtarkov.fandom.com/wiki/AK-545_SAG_railed_dust_cover</t>
  </si>
  <si>
    <t>https://cdn.tarkov-market.app/images/items/ak-545_sag_railed_dust_cover_lg.png</t>
  </si>
  <si>
    <t>628b9be6cff66b70c002b14c</t>
  </si>
  <si>
    <t>e794fb66-f959-4311-989c-c18b87ae92db</t>
  </si>
  <si>
    <t>RD-704 dust cover</t>
  </si>
  <si>
    <t>RD-704 DC</t>
  </si>
  <si>
    <t>https://cdn.tarkov-market.app/images/items/rd-704_dust_cover_sm.png</t>
  </si>
  <si>
    <t>https://tarkov-market.com/item/rd-704_dust_cover</t>
  </si>
  <si>
    <t>https://escapefromtarkov.fandom.com/wiki/RD-704_dust_cover</t>
  </si>
  <si>
    <t>https://cdn.tarkov-market.app/images/items/rd-704_dust_cover_lg.png</t>
  </si>
  <si>
    <t>628a665a86cbd9750d2ff5e5</t>
  </si>
  <si>
    <t>c6f6e3fb-aeea-429d-b763-18390d3d7b0e</t>
  </si>
  <si>
    <t>AI AXMC upper receiver</t>
  </si>
  <si>
    <t>AXMC upper</t>
  </si>
  <si>
    <t>https://cdn.tarkov-market.app/images/items/ai_axmc_upper_receiver_sm.png</t>
  </si>
  <si>
    <t>https://tarkov-market.com/item/ai_axmc_upper_receiver</t>
  </si>
  <si>
    <t>https://escapefromtarkov.fandom.com/wiki/AI_AXMC_upper_receiver</t>
  </si>
  <si>
    <t>https://cdn.tarkov-market.app/images/items/ai_axmc_upper_receiver_lg.png</t>
  </si>
  <si>
    <t>62811fbf09427b40ab14e767</t>
  </si>
  <si>
    <t>08c4506f-99f1-4d2c-8e71-2bd3edee7f8c</t>
  </si>
  <si>
    <t>AI AXMC .338 LM chassis</t>
  </si>
  <si>
    <t>https://cdn.tarkov-market.app/images/items/ai_axmc_.338_lm_chassis_sm.png</t>
  </si>
  <si>
    <t>https://tarkov-market.com/item/ai_axmc_.338_lm_chassis</t>
  </si>
  <si>
    <t>https://escapefromtarkov.fandom.com/wiki/AI_AXMC_.338_LM_chassis</t>
  </si>
  <si>
    <t>https://cdn.tarkov-market.app/images/items/ai_axmc_.338_lm_chassis_lg.png</t>
  </si>
  <si>
    <t>6281204f308cb521f87a8f9b</t>
  </si>
  <si>
    <t>ac098db8-f498-431d-9862-3a33db20e736</t>
  </si>
  <si>
    <t>ZiD SP-81 26x75 signal pistol</t>
  </si>
  <si>
    <t>SP-81</t>
  </si>
  <si>
    <t>https://tarkov-market.com/item/zid_sp-81_26x75_signal_pistol</t>
  </si>
  <si>
    <t>https://escapefromtarkov.fandom.com/wiki/ZiD_SP-81_26x75_signal_pistol</t>
  </si>
  <si>
    <t>https://cdn.tarkov-market.app/images/items/zid_sp-81_26x75_signal_pistol_lg.png</t>
  </si>
  <si>
    <t>620109578d82e67e7911abf2</t>
  </si>
  <si>
    <t>ee450348-e6bb-4bba-93b1-1fe131ec3e5c</t>
  </si>
  <si>
    <t>26x75mm flare cartridge (Green)</t>
  </si>
  <si>
    <t>11200</t>
  </si>
  <si>
    <t>https://cdn.tarkov-market.app/images/items/26x75_flare_cartridge_(green)_sm.png</t>
  </si>
  <si>
    <t>https://tarkov-market.com/item/26x75_flare_cartridge_(green)</t>
  </si>
  <si>
    <t>https://escapefromtarkov.fandom.com/wiki/26x75_flare_cartridge_(Green)</t>
  </si>
  <si>
    <t>https://cdn.tarkov-market.app/images/items/26x75_flare_cartridge_(green)_lg.png</t>
  </si>
  <si>
    <t>62389aaba63f32501b1b444f</t>
  </si>
  <si>
    <t>b22224dd-434e-468f-8ed8-8609b149db6a</t>
  </si>
  <si>
    <t>26x75mm flare cartridge (Red)</t>
  </si>
  <si>
    <t>16800</t>
  </si>
  <si>
    <t>https://cdn.tarkov-market.app/images/items/26x75_flare_cartridge_(red)_sm.png</t>
  </si>
  <si>
    <t>https://tarkov-market.com/item/26x75_flare_cartridge_(red)</t>
  </si>
  <si>
    <t>https://escapefromtarkov.fandom.com/wiki/26x75_flare_cartridge_(Red)</t>
  </si>
  <si>
    <t>https://cdn.tarkov-market.app/images/items/26x75_flare_cartridge_(red)_lg.png</t>
  </si>
  <si>
    <t>62389ba9a63f32501b1b4451</t>
  </si>
  <si>
    <t>30b3af5b-113c-4748-99b3-6349cef3544c</t>
  </si>
  <si>
    <t>26x75mm flare cartridge (White)</t>
  </si>
  <si>
    <t>Flare</t>
  </si>
  <si>
    <t>https://cdn.tarkov-market.app/images/items/26x75_flare_cartridge_(white)_sm.png</t>
  </si>
  <si>
    <t>https://tarkov-market.com/item/26x75_flare_cartridge_(white)</t>
  </si>
  <si>
    <t>https://escapefromtarkov.fandom.com/wiki/26x75_flare_cartridge_(White)</t>
  </si>
  <si>
    <t>https://cdn.tarkov-market.app/images/items/26x75_flare_cartridge_(white)_lg.png</t>
  </si>
  <si>
    <t>62389bc9423ed1685422dc57</t>
  </si>
  <si>
    <t>d4a5039f-925e-42e8-bb0e-be3d6ebcb161</t>
  </si>
  <si>
    <t>26x75mm flare cartridge (Yellow)</t>
  </si>
  <si>
    <t>https://cdn.tarkov-market.app/images/items/26x75_flare_cartridge_(yellow)_sm.png</t>
  </si>
  <si>
    <t>https://tarkov-market.com/item/26x75_flare_cartridge_(yellow)</t>
  </si>
  <si>
    <t>https://escapefromtarkov.fandom.com/wiki/26x75_flare_cartridge_(Yellow)</t>
  </si>
  <si>
    <t>https://cdn.tarkov-market.app/images/items/26x75_flare_cartridge_(yellow)_lg.png</t>
  </si>
  <si>
    <t>62389be94d5d474bf712e709</t>
  </si>
  <si>
    <t>5f0299d8-a292-4625-91fb-14c35c80f150</t>
  </si>
  <si>
    <t>https://cdn.tarkov-market.app/images/items/folding_car_key_sm.png</t>
  </si>
  <si>
    <t>https://tarkov-market.com/item/folding_car_key</t>
  </si>
  <si>
    <t>https://cdn.tarkov-market.app/images/items/folding_car_key_lg.png</t>
  </si>
  <si>
    <t>590de4a286f77423d9312a32</t>
  </si>
  <si>
    <t>4bf2b2d9-fafd-4fb4-9570-97cb0113a736</t>
  </si>
  <si>
    <t>Missam forklift key</t>
  </si>
  <si>
    <t>Danex</t>
  </si>
  <si>
    <t>https://cdn.tarkov-market.app/images/items/missam_forklift_key_sm.png</t>
  </si>
  <si>
    <t>https://tarkov-market.com/item/missam_forklift_key</t>
  </si>
  <si>
    <t>https://escapefromtarkov.fandom.com/wiki/Missam_forklift_key</t>
  </si>
  <si>
    <t>https://cdn.tarkov-market.app/images/items/missam_forklift_key_lg.png</t>
  </si>
  <si>
    <t>62a09ec84f842e1bd12da3f2</t>
  </si>
  <si>
    <t>55ef7994-a893-47c7-b578-1f285e545b2c</t>
  </si>
  <si>
    <t>Radar station commandant room key</t>
  </si>
  <si>
    <t>Radar</t>
  </si>
  <si>
    <t>https://cdn.tarkov-market.app/images/items/radar_station_commandant_room_key_sm.png</t>
  </si>
  <si>
    <t>https://tarkov-market.com/item/radar_station_commandant_room_key</t>
  </si>
  <si>
    <t>https://escapefromtarkov.fandom.com/wiki/Radar_station_commandant_room_key</t>
  </si>
  <si>
    <t>https://cdn.tarkov-market.app/images/items/radar_station_commandant_room_key_lg.png</t>
  </si>
  <si>
    <t>62987c658081af308d7558c6</t>
  </si>
  <si>
    <t>547b6be2-7836-4e82-acf3-bea5dd51ef17</t>
  </si>
  <si>
    <t>Conference room key</t>
  </si>
  <si>
    <t>Conf.</t>
  </si>
  <si>
    <t>https://cdn.tarkov-market.app/images/items/conference_room_key_sm.png</t>
  </si>
  <si>
    <t>https://tarkov-market.com/item/conference_room_key</t>
  </si>
  <si>
    <t>https://escapefromtarkov.fandom.com/wiki/Conference_room_key</t>
  </si>
  <si>
    <t>https://cdn.tarkov-market.app/images/items/conference_room_key_lg.png</t>
  </si>
  <si>
    <t>62987cb98081af308d7558c8</t>
  </si>
  <si>
    <t>f0e6f44b-0cf4-4d06-8260-d3836bc1631a</t>
  </si>
  <si>
    <t>Operating room key</t>
  </si>
  <si>
    <t>OR</t>
  </si>
  <si>
    <t>https://cdn.tarkov-market.app/images/items/operating_room_key_sm.png</t>
  </si>
  <si>
    <t>https://tarkov-market.com/item/operating_room_key</t>
  </si>
  <si>
    <t>https://escapefromtarkov.fandom.com/wiki/Operating_room_key</t>
  </si>
  <si>
    <t>https://cdn.tarkov-market.app/images/items/operating_room_key_lg.png</t>
  </si>
  <si>
    <t>62987da96188c076bc0d8c51</t>
  </si>
  <si>
    <t>f128cd8a-06d0-4251-a1eb-4d75679b7aea</t>
  </si>
  <si>
    <t>Shared bedroom marked key</t>
  </si>
  <si>
    <t>Bedroom</t>
  </si>
  <si>
    <t>https://cdn.tarkov-market.app/images/items/shared_bedroom_marked_key_sm.png</t>
  </si>
  <si>
    <t>https://tarkov-market.com/item/shared_bedroom_marked_key</t>
  </si>
  <si>
    <t>https://escapefromtarkov.fandom.com/wiki/Shared_bedroom_marked_key</t>
  </si>
  <si>
    <t>https://cdn.tarkov-market.app/images/items/shared_bedroom_marked_key_lg.png</t>
  </si>
  <si>
    <t>62987dfc402c7f69bf010923</t>
  </si>
  <si>
    <t>7587d733-0dc6-4dd6-b873-cc2d1adfc13f</t>
  </si>
  <si>
    <t>Water treatment plant storage room key</t>
  </si>
  <si>
    <t>WTP store</t>
  </si>
  <si>
    <t>38430</t>
  </si>
  <si>
    <t>https://cdn.tarkov-market.app/images/items/water_treatment_plant_storage_room_key_sm.png</t>
  </si>
  <si>
    <t>https://tarkov-market.com/item/water_treatment_plant_storage_room_key</t>
  </si>
  <si>
    <t>https://escapefromtarkov.fandom.com/wiki/Water_treatment_plant_storage_room_key</t>
  </si>
  <si>
    <t>https://cdn.tarkov-market.app/images/items/water_treatment_plant_storage_room_key_lg.png</t>
  </si>
  <si>
    <t>62987e26a77ec735f90a2995</t>
  </si>
  <si>
    <t>53c74f36-5610-4477-a7c4-14b34ecf5c75</t>
  </si>
  <si>
    <t>Rogue USEC barrack key</t>
  </si>
  <si>
    <t>Barrack</t>
  </si>
  <si>
    <t>https://cdn.tarkov-market.app/images/items/rogue_usec_barrack_key_sm.png</t>
  </si>
  <si>
    <t>https://tarkov-market.com/item/rogue_usec_barrack_key</t>
  </si>
  <si>
    <t>https://escapefromtarkov.fandom.com/wiki/Rogue_USEC_barrack_key</t>
  </si>
  <si>
    <t>https://cdn.tarkov-market.app/images/items/rogue_usec_barrack_key_lg.png</t>
  </si>
  <si>
    <t>62a9cb937377a65d7b070cef</t>
  </si>
  <si>
    <t>17686d86-c94c-4f0a-b7fa-88c3dc51d363</t>
  </si>
  <si>
    <t>https://cdn.tarkov-market.app/images/items/machinery_key_sm.png</t>
  </si>
  <si>
    <t>https://tarkov-market.com/item/machinery_key</t>
  </si>
  <si>
    <t>https://escapefromtarkov.fandom.com/wiki/Machinery_key</t>
  </si>
  <si>
    <t>https://cdn.tarkov-market.app/images/items/machinery_key_lg.png</t>
  </si>
  <si>
    <t>590de52486f774226a0c24c2</t>
  </si>
  <si>
    <t>937476f7-3c8c-4b94-b746-5c92c5c81eda</t>
  </si>
  <si>
    <t>RSP-30 reactive signal cartridge (Green)</t>
  </si>
  <si>
    <t>https://cdn.tarkov-market.app/images/items/rsp-30_reactive_signal_cartridge_(green)_sm.png</t>
  </si>
  <si>
    <t>https://tarkov-market.com/item/rsp-30_reactive_signal_cartridge_(green)</t>
  </si>
  <si>
    <t>https://escapefromtarkov.fandom.com/wiki/RSP-30_reactive_signal_cartridge_(Green)</t>
  </si>
  <si>
    <t>https://cdn.tarkov-market.app/images/items/rsp-30_reactive_signal_cartridge_(green)_lg.png</t>
  </si>
  <si>
    <t>6217726288ed9f0845317459</t>
  </si>
  <si>
    <t>b59c337f-4d9c-412a-b18d-91695836564c</t>
  </si>
  <si>
    <t>RSP-30 reactive signal cartridge (Red)</t>
  </si>
  <si>
    <t>https://cdn.tarkov-market.app/images/items/rsp-30_reactive_signal_cartridge_(red)_sm.png?r=1</t>
  </si>
  <si>
    <t>https://tarkov-market.com/item/rsp-30_reactive_signal_cartridge_(red)</t>
  </si>
  <si>
    <t>https://escapefromtarkov.fandom.com/wiki/RSP-30_reactive_signal_cartridge_(Red)</t>
  </si>
  <si>
    <t>https://cdn.tarkov-market.app/images/items/rsp-30_reactive_signal_cartridge_(red)_lg.png?r=1</t>
  </si>
  <si>
    <t>62178c4d4ecf221597654e3d</t>
  </si>
  <si>
    <t>be7fd023-8179-45b5-b0d6-50ee21ad1f21</t>
  </si>
  <si>
    <t>ROP-30 reactive flare cartridge (White)</t>
  </si>
  <si>
    <t>https://cdn.tarkov-market.app/images/items/rop-30_reactive_flare_cartridge_(white)_sm.png</t>
  </si>
  <si>
    <t>https://tarkov-market.com/item/rop-30_reactive_flare_cartridge_(white)</t>
  </si>
  <si>
    <t>https://escapefromtarkov.fandom.com/wiki/ROP-30_reactive_flare_cartridge_(White)</t>
  </si>
  <si>
    <t>https://cdn.tarkov-market.app/images/items/rop-30_reactive_flare_cartridge_(white)_lg.png?r=1</t>
  </si>
  <si>
    <t>62178be9d0050232da3485d9</t>
  </si>
  <si>
    <t>3a1bbc1a-3a34-424f-a320-d3463f042fe5</t>
  </si>
  <si>
    <t>RSP-30 reactive signal cartridge (Yellow)</t>
  </si>
  <si>
    <t>https://cdn.tarkov-market.app/images/items/rsp-30_reactive_signal_cartridge_(yellow)_sm.png</t>
  </si>
  <si>
    <t>https://tarkov-market.com/item/rsp-30_reactive_signal_cartridge_(yellow)</t>
  </si>
  <si>
    <t>https://escapefromtarkov.fandom.com/wiki/RSP-30_reactive_signal_cartridge_(Yellow)</t>
  </si>
  <si>
    <t>https://cdn.tarkov-market.app/images/items/rsp-30_reactive_signal_cartridge_(yellow)_lg.png</t>
  </si>
  <si>
    <t>624c0b3340357b5f566e8766</t>
  </si>
  <si>
    <t>d92e2bb1-040f-4fba-8409-aafd03423855</t>
  </si>
  <si>
    <t>DRD body armor</t>
  </si>
  <si>
    <t>DRD</t>
  </si>
  <si>
    <t>https://cdn.tarkov-market.app/images/items/drd_body_armor_sm.png</t>
  </si>
  <si>
    <t>https://tarkov-market.com/item/drd_body_armor</t>
  </si>
  <si>
    <t>https://escapefromtarkov.fandom.com/wiki/DRD_body_armor</t>
  </si>
  <si>
    <t>https://cdn.tarkov-market.app/images/items/drd_body_armor_lg.png</t>
  </si>
  <si>
    <t>62a09d79de7ac81993580530</t>
  </si>
  <si>
    <t>10 trade for Key tool with Therapist</t>
  </si>
  <si>
    <t>1 needs to be found in raid for the quest Samples
1 needs to be found in raid for the quest Colleagues - Part 3</t>
  </si>
  <si>
    <t>5 need to be obtained for the Medstation level 2</t>
  </si>
  <si>
    <t>Keep 1 for crafting.</t>
  </si>
  <si>
    <t>Profitable.</t>
  </si>
  <si>
    <t>1 needs to be found in raid for the quest Sanitary Standards - Part 1
2 need to be found in raid for the quest Sanitary Standards - Part 2</t>
  </si>
  <si>
    <t>Part of trade for grenade case.
2 if these trade for a CMS kit with Therapist LL2.</t>
  </si>
  <si>
    <t>4 need to be found in raid or crafted for the quest Car Repair
1 needs to be obtained for the Vents level 2
4 need to be obtained for the Vents level 3</t>
  </si>
  <si>
    <t>20 need to be found in raid for the quest Crisis.
7 needed to trade Therapist LL2 for Dorm 206 key.</t>
  </si>
  <si>
    <t>3 need to be obtained for Heating level 2</t>
  </si>
  <si>
    <t>5 need to be obtained for the Intelligence Center level 3
10 need to be obtained for the Solar power</t>
  </si>
  <si>
    <t>8 need to be obtained for the Heating level 3.
Profitable.</t>
  </si>
  <si>
    <t>4 plus 10 sugars can be traded with Jaeger for a FLIR.</t>
  </si>
  <si>
    <t>2 need to be found in raid for the quest Spa Tour - Part 7
2 need to be obtained for the nutrition unit level 2</t>
  </si>
  <si>
    <t>4 need to be obtained for the booze generator level 1.  
Profitable.</t>
  </si>
  <si>
    <t>Can trade for a FLIR.</t>
  </si>
  <si>
    <t>8 need to be obtained for the Security level 3</t>
  </si>
  <si>
    <t>1 needs to be found in raid for the quest Collector.
Doesn't open any locks.</t>
  </si>
  <si>
    <t>This is an item required for the quest Chemical - Part 1
This is a location for the quest Chemical - Part 2</t>
  </si>
  <si>
    <t>1 needs to be obtained for the Generator level 2
3 need to be obtained for the Generator level 3
1 needs to be obtained for the Vents level 2
4 need to be obtained for the Vents level 3
2 need to be obtained for the Water Collector level 2
10 need to be obtained for the Bitcoin Farm level 3</t>
  </si>
  <si>
    <t>1 needs to be obtained for the Workbench level 2</t>
  </si>
  <si>
    <t>3 need to be found in raid or crafted for the quest Signal - Part 2.
Profitable.</t>
  </si>
  <si>
    <t>2 needs to be obtained for the Intelligence Center level 3</t>
  </si>
  <si>
    <t>Very profitable.</t>
  </si>
  <si>
    <t>1 needs to be obtained for the Lavatory level 2
2 need to be obtained for the Workbench level 2</t>
  </si>
  <si>
    <t>3 need to be obtained for the Workbench level 2</t>
  </si>
  <si>
    <t>5 need to be obtained for the Library</t>
  </si>
  <si>
    <t>2 need to be obtained for the quest Farming - Part 1
2 need to be obtained for the Water Collector level 2
3 need to be obtained for the Workbench level 2
1 needs to be obtained for the Lavatory level 3</t>
  </si>
  <si>
    <t>1 needs to be found in raid for the quest Living High is Not a Crime - Part 1
4 need to be obtained for the Scav Case</t>
  </si>
  <si>
    <t>1 needs to be obtained for the Intelligence Center level 1
3 need to be obtained for the Intelligence Center level 2</t>
  </si>
  <si>
    <t>3 need to be obtained for the Medstation level 2
4 need to be obtained for the Medstation level 3</t>
  </si>
  <si>
    <t>Weapon Maintenance</t>
  </si>
  <si>
    <t>Repairing weapons in the stash with the Weapon repair kit (2.8 points for each repair)</t>
  </si>
  <si>
    <t>3 need to be found in raid or crafted for the quest Vitamins - Part 2</t>
  </si>
  <si>
    <t>2 trade for sugar</t>
  </si>
  <si>
    <t>5 need to be obtained for the shooting range; 5 need to be obtained for the water collector level 1; 2 need to be obtained for the workbench level 1; 6 need to be obtained for the workbench level 2; 10 need to be obtained for the stash level 4</t>
  </si>
  <si>
    <t>1 needs to be obtained for the Lavatory level 1
Keeping 1 for crafting.</t>
  </si>
  <si>
    <t>1 needs to be obtained for the Illumination level 1
3 need to be obtained for the Heating level 2</t>
  </si>
  <si>
    <t>8 needed to trade for TerraGroup Labs keycard (Black) with Mechanic LL4, 7 needed to trade with Jaeger LL4 for RB-PSP2 key</t>
  </si>
  <si>
    <t>2 plus 2 thermite needed to trade for Ammo Case at Mechanic LL1.</t>
  </si>
  <si>
    <t>1 needs to be found in raid for the quest Living High is Not a Crime - Part 1
1 needs to be found in raid for the quest Collector</t>
  </si>
  <si>
    <t>3 need to be obtained for the rest space level 2, Sell for a good price.</t>
  </si>
  <si>
    <t>Keeping 1 for crafting.</t>
  </si>
  <si>
    <t>1 is needed for the quest Gratitude</t>
  </si>
  <si>
    <t>2 need to be found in raid for the quest Living High is Not a Crime - Part 1, 1 needs to be obtained for the Library</t>
  </si>
  <si>
    <t>2 required to craft FLIR.</t>
  </si>
  <si>
    <t>Needed for many hideout upgrades</t>
  </si>
  <si>
    <t>3 need to be obtained for the Medstation level 2.</t>
  </si>
  <si>
    <t>4 need to be found in raid or crafted for the quest Special Equipment
5 need to be obtained for the Intelligence Center level 3</t>
  </si>
  <si>
    <t>2 needed to craft FLIR.</t>
  </si>
  <si>
    <t>3 need to be obtained for the Air filtering unit
2 need to be obtained for the Heating Level 3</t>
  </si>
  <si>
    <t>3 need to be obtained for the Scav Case</t>
  </si>
  <si>
    <t xml:space="preserve">Save for crafting </t>
  </si>
  <si>
    <t>3 need to be found in raid for the quest Textile - Part 1</t>
  </si>
  <si>
    <t>15 need to be found in raid or crafted for the quest General Wares</t>
  </si>
  <si>
    <t>2 need to be used for the quest The Survivalist Path - Thrifty</t>
  </si>
  <si>
    <t>3 need to be obtained for the nutrition unit level 3
1 trades for an IFAK with Therapist.</t>
  </si>
  <si>
    <t>Required for moonshine</t>
  </si>
  <si>
    <t>3 need to be obtained for the Medstation level 2
Keep collecting these for Medical cases at Therapist LL2.
10 trade for Key tool with Therapist</t>
  </si>
  <si>
    <t>10 need to be found in raid for the quest Crisis</t>
  </si>
  <si>
    <t>10 need to be found in raid or crafted for the quest Booze</t>
  </si>
  <si>
    <t>3 trade for a CMS kit with Jaeger
Keep 1 for crafting.</t>
  </si>
  <si>
    <t>Makes you invisible to thermal imaging.</t>
  </si>
  <si>
    <t>1 needs to be found in raid or crafted for the quest Ambulance
5 need to be found in raid or crafted for the quest Crisis</t>
  </si>
  <si>
    <t>1 needs to be found in raid for the quest Living High is Not a Crime - Part 2
1 needs to be found in raid for the quest Collector</t>
  </si>
  <si>
    <t>1 needs to be found in raid for the quest Collector
1 needs to be obtained for the Library</t>
  </si>
  <si>
    <t>4 need to be obtained for the Solar Power</t>
  </si>
  <si>
    <t>1 needs to be found in raid for the quest Collector.</t>
  </si>
  <si>
    <t>1 needs to be found in raid for the quest Regulated Materials
1 needs to be obtained for the Bitcoin Farm level 3</t>
  </si>
  <si>
    <t>Raids</t>
  </si>
  <si>
    <t>Survived</t>
  </si>
  <si>
    <t>KIA</t>
  </si>
  <si>
    <t>MIA</t>
  </si>
  <si>
    <t>AWOL</t>
  </si>
  <si>
    <t>Kills</t>
  </si>
  <si>
    <t>Run-throughs</t>
  </si>
  <si>
    <t>Survival rate</t>
  </si>
  <si>
    <t>Survivals in a row</t>
  </si>
  <si>
    <t>KDR</t>
  </si>
  <si>
    <t>Stats</t>
  </si>
  <si>
    <t>Column1</t>
  </si>
  <si>
    <t>Quests</t>
  </si>
  <si>
    <t>Quest</t>
  </si>
  <si>
    <t>Debut</t>
  </si>
  <si>
    <t>MP-133 12ga pump-action shotgun (MP-133)</t>
  </si>
  <si>
    <t>AK-74 5.45x39 6L31 60-round magazine (6L31)</t>
  </si>
  <si>
    <t>Ice Cream Cones</t>
  </si>
  <si>
    <t>The Punisher - Part 2</t>
  </si>
  <si>
    <t>Lower half-mask (Half-mask)</t>
  </si>
  <si>
    <t>Bars A-2607 95x18 knife (A-2607)</t>
  </si>
  <si>
    <t>The Punisher - Part 4</t>
  </si>
  <si>
    <t>The Punisher - Part 5</t>
  </si>
  <si>
    <t>Kalashnikov AK-74N 5.45x39 assault rifle (AK-74N)</t>
  </si>
  <si>
    <t>Colt M4A1 5.56x45 assault rifle (M4A1)</t>
  </si>
  <si>
    <t>Makarov PM 9x18PM pistol (PM)</t>
  </si>
  <si>
    <t>6-STEN-140-M military battery (Tank battery)</t>
  </si>
  <si>
    <t>Regulated Materials</t>
  </si>
  <si>
    <t>OFZ 30x160mm shell (OFZ)</t>
  </si>
  <si>
    <t>No Offence</t>
  </si>
  <si>
    <t>M67 Hand grenade (M67)</t>
  </si>
  <si>
    <t>Salewa first aid kit (Salewa)</t>
  </si>
  <si>
    <t>Shortage</t>
  </si>
  <si>
    <t>Sanitary Standards - Part 1</t>
  </si>
  <si>
    <t>Sanitary Standards - Part 2</t>
  </si>
  <si>
    <t>Painkiller</t>
  </si>
  <si>
    <t>Morphine injector (Morphine)</t>
  </si>
  <si>
    <t>Car Repair</t>
  </si>
  <si>
    <t>Car battery (Car batt.)</t>
  </si>
  <si>
    <t>Spark plug (SPlug)</t>
  </si>
  <si>
    <t>Private Clinic</t>
  </si>
  <si>
    <t>Ophthalmoscope (OScope)</t>
  </si>
  <si>
    <t>LEDX Skin Transilluminator (LEDX)</t>
  </si>
  <si>
    <t>Health Care Privacy - Part 5</t>
  </si>
  <si>
    <t>General Wares</t>
  </si>
  <si>
    <t>Can of beef stew (Small) (Tushonka)</t>
  </si>
  <si>
    <t>Colleagues - Part 3</t>
  </si>
  <si>
    <t>TerraGroup Labs keycard (Blue) (Blue)</t>
  </si>
  <si>
    <t>AHF1-M stimulant injector (AHF1-M)</t>
  </si>
  <si>
    <t>3-(b-TG) stimulant injector (3-(b-TG))</t>
  </si>
  <si>
    <t>Trust Regain</t>
  </si>
  <si>
    <t>Dorm room 303 key (Dorm 303)</t>
  </si>
  <si>
    <t>ZB-014 key (ZB-014)</t>
  </si>
  <si>
    <t>Military checkpoint key (Checkpoint)</t>
  </si>
  <si>
    <t>Gas station storage room key (Gas store)</t>
  </si>
  <si>
    <t>Crisis</t>
  </si>
  <si>
    <t>Portable defibrillator (Defibrillator)</t>
  </si>
  <si>
    <t>Pile of meds (Meds)</t>
  </si>
  <si>
    <t>Bottle of OLOLO Multivitamins (Vitam.)</t>
  </si>
  <si>
    <t>Supplier</t>
  </si>
  <si>
    <t>TOZ-106 20ga bolt-action shotgun (TOZ-106)</t>
  </si>
  <si>
    <t>What’s on the Flash Drive?</t>
  </si>
  <si>
    <t>Respirator (Respirator)</t>
  </si>
  <si>
    <t>Vitamins - Part 2</t>
  </si>
  <si>
    <t>Medical bloodset (Bloodset)</t>
  </si>
  <si>
    <t>Cultist knife (Knife)</t>
  </si>
  <si>
    <t>Night Sweep</t>
  </si>
  <si>
    <t>Humanitarian Supplies</t>
  </si>
  <si>
    <t>MRE ration pack (MRE)</t>
  </si>
  <si>
    <t>Spa Tour - Part 3</t>
  </si>
  <si>
    <t>Spa Tour - Part 7</t>
  </si>
  <si>
    <t>5L propane tank (Propane)</t>
  </si>
  <si>
    <t>Samples</t>
  </si>
  <si>
    <t>M.U.L.E. stimulant injector (M.U.L.E.)</t>
  </si>
  <si>
    <t>"Obdolbos" cocktail injector (Obdolbos)</t>
  </si>
  <si>
    <t>P22 injector (P22)</t>
  </si>
  <si>
    <t>Meldonin injector (Meldonin)</t>
  </si>
  <si>
    <t>L1 (Norepinephrine) injector (L1)</t>
  </si>
  <si>
    <t>Lend-Lease - Part 2</t>
  </si>
  <si>
    <t>Military COFDM wireless Signal Transmitter (SG-C10)</t>
  </si>
  <si>
    <t>UHF RFID Reader (RFIDR)</t>
  </si>
  <si>
    <t>Gunsmith - Part 1</t>
  </si>
  <si>
    <t>Gunsmith - Part 2</t>
  </si>
  <si>
    <t>FIR</t>
  </si>
  <si>
    <t>No</t>
  </si>
  <si>
    <t>AKS-74U 5.45x39 assault rifle (AKS-74U)</t>
  </si>
  <si>
    <t>Gunsmith - Part 3</t>
  </si>
  <si>
    <t>Gunsmith - Part 4</t>
  </si>
  <si>
    <t>Gunsmith - Part 5</t>
  </si>
  <si>
    <t>Gunsmith - Part 6</t>
  </si>
  <si>
    <t>Gunsmith - Part 7</t>
  </si>
  <si>
    <t>Gunsmith - Part 8</t>
  </si>
  <si>
    <t>Gunsmith - Part 9</t>
  </si>
  <si>
    <t>Gunsmith - Part 10</t>
  </si>
  <si>
    <t>Gunsmith - Part 11</t>
  </si>
  <si>
    <t>Gunsmith - Part 12</t>
  </si>
  <si>
    <t>Gunsmith - Part 13</t>
  </si>
  <si>
    <t>Gunsmith - Part 14</t>
  </si>
  <si>
    <t>HK MP5 9x19 submachine gun (Navy 3 Round Burst) (MP5)</t>
  </si>
  <si>
    <t>Simonov SKS 7.62x39 carbine (SKS)</t>
  </si>
  <si>
    <t>Remington Model 870 12ga pump-action shotgun (M870)</t>
  </si>
  <si>
    <t>Kalashnikov AKM 7.62x39 assault rifle (AKM)</t>
  </si>
  <si>
    <t>Kalashnikov AKS-74N 5.45x39 assault rifle (AKS-74N)</t>
  </si>
  <si>
    <t>Kalashnikov AK-105 5.45x39 assault rifle (AK-105)</t>
  </si>
  <si>
    <t>AS VAL 9x39 special assault rifle (AS VAL)</t>
  </si>
  <si>
    <t>AK-102 5.56x45 assault rifle (AK-102)</t>
  </si>
  <si>
    <t>SIG MPX 9x19 submachine gun (MPX)</t>
  </si>
  <si>
    <t>Gunsmith - Part 15</t>
  </si>
  <si>
    <t>Gunsmith - Part 16</t>
  </si>
  <si>
    <t>AKMN 7.62x39 assault rifle (AKMN)</t>
  </si>
  <si>
    <t>Springfield Armory M1A 7.62x51 rifle (M1A)</t>
  </si>
  <si>
    <t>Signal - Part 2</t>
  </si>
  <si>
    <t>Required</t>
  </si>
  <si>
    <t>Complete?</t>
  </si>
  <si>
    <t>Rechargeable battery (RBattery)</t>
  </si>
  <si>
    <t>Printed circuit board (PCB)</t>
  </si>
  <si>
    <t>Farming - Part 2</t>
  </si>
  <si>
    <t>Power cord (PCord)</t>
  </si>
  <si>
    <t>T-Shaped plug (T-Plug)</t>
  </si>
  <si>
    <t>Bad Habit</t>
  </si>
  <si>
    <t>Malboro Cigarettes (Malboro)</t>
  </si>
  <si>
    <t>Strike Cigarettes (Strike)</t>
  </si>
  <si>
    <t>Wilston cigarettes (Wilston)</t>
  </si>
  <si>
    <t>Farming - Part 4</t>
  </si>
  <si>
    <t>Fertilizers</t>
  </si>
  <si>
    <t>Import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</si>
</sst>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6" formatCode="&quot;$&quot;#,##0_);[Red]\(&quot;$&quot;#,##0\)"/>
    <numFmt numFmtId="164" formatCode="\+0%;\-0%;0%"/>
    <numFmt numFmtId="165" formatCode="\+0.0%;\-0.0%;0.0%"/>
    <numFmt numFmtId="166" formatCode="#,##0_ ;[Red]\-#,##0\ "/>
    <numFmt numFmtId="167" formatCode="\+0.00%;\-0.00%;0.00%"/>
  </numFmts>
  <fonts count="32" x14ac:knownFonts="1">
    <font>
      <sz val="11"/>
      <color theme="1"/>
      <name val="Calibri"/>
      <family val="2"/>
      <scheme val="minor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0"/>
      <color theme="1"/>
      <name val="Segoe UI Light"/>
      <family val="2"/>
    </font>
    <font>
      <sz val="14"/>
      <color theme="1"/>
      <name val="Segoe UI Light"/>
      <family val="2"/>
    </font>
    <font>
      <sz val="11"/>
      <color theme="1"/>
      <name val="Calibri"/>
      <family val="2"/>
      <scheme val="minor"/>
    </font>
    <font>
      <sz val="10"/>
      <color rgb="FF00B050"/>
      <name val="Segoe UI Light"/>
      <family val="2"/>
    </font>
    <font>
      <sz val="10"/>
      <name val="Segoe UI Light"/>
      <family val="2"/>
    </font>
    <font>
      <sz val="10"/>
      <color rgb="FF000000"/>
      <name val="Segoe UI Light"/>
      <family val="2"/>
    </font>
    <font>
      <sz val="10"/>
      <color rgb="FFFF0000"/>
      <name val="Segoe UI Light"/>
      <family val="2"/>
    </font>
    <font>
      <sz val="10"/>
      <color theme="0" tint="-0.249977111117893"/>
      <name val="Segoe UI Light"/>
      <family val="2"/>
    </font>
    <font>
      <sz val="8"/>
      <name val="Calibri"/>
      <family val="2"/>
      <scheme val="minor"/>
    </font>
    <font>
      <sz val="10"/>
      <color theme="0"/>
      <name val="Segoe UI Light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</borders>
  <cellStyleXfs count="3">
    <xf numFmtId="0" fontId="0" fillId="0" borderId="0"/>
    <xf numFmtId="9" fontId="24" fillId="0" borderId="0" applyFont="0" applyFill="0" applyBorder="0" applyAlignment="0" applyProtection="0"/>
    <xf numFmtId="0" fontId="2" fillId="0" borderId="0"/>
  </cellStyleXfs>
  <cellXfs count="120">
    <xf numFmtId="0" fontId="0" fillId="0" borderId="0" xfId="0"/>
    <xf numFmtId="0" fontId="23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0" xfId="0" applyFont="1" applyAlignment="1">
      <alignment horizontal="center" vertical="center" wrapText="1"/>
    </xf>
    <xf numFmtId="0" fontId="22" fillId="2" borderId="0" xfId="0" applyFont="1" applyFill="1" applyAlignment="1">
      <alignment horizontal="center" vertical="center" wrapText="1"/>
    </xf>
    <xf numFmtId="0" fontId="22" fillId="2" borderId="0" xfId="0" applyFont="1" applyFill="1" applyAlignment="1">
      <alignment horizontal="center" vertical="center"/>
    </xf>
    <xf numFmtId="0" fontId="21" fillId="0" borderId="0" xfId="0" applyFont="1" applyAlignment="1">
      <alignment vertical="center"/>
    </xf>
    <xf numFmtId="3" fontId="22" fillId="0" borderId="0" xfId="0" applyNumberFormat="1" applyFont="1" applyAlignment="1">
      <alignment horizontal="center" vertical="center"/>
    </xf>
    <xf numFmtId="0" fontId="20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9" fontId="22" fillId="0" borderId="0" xfId="1" applyFont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vertical="center" wrapText="1"/>
    </xf>
    <xf numFmtId="164" fontId="19" fillId="0" borderId="0" xfId="0" applyNumberFormat="1" applyFont="1" applyAlignment="1">
      <alignment horizontal="center" vertical="center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1" fontId="18" fillId="3" borderId="0" xfId="0" applyNumberFormat="1" applyFont="1" applyFill="1" applyAlignment="1">
      <alignment horizontal="center" vertical="center"/>
    </xf>
    <xf numFmtId="0" fontId="22" fillId="0" borderId="0" xfId="0" applyFont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15" fillId="0" borderId="0" xfId="0" applyFont="1" applyAlignment="1">
      <alignment vertical="center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12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9" fontId="9" fillId="0" borderId="0" xfId="1" applyFont="1" applyAlignment="1">
      <alignment horizontal="center" vertical="center"/>
    </xf>
    <xf numFmtId="10" fontId="22" fillId="0" borderId="0" xfId="1" applyNumberFormat="1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9" fontId="9" fillId="4" borderId="0" xfId="1" applyFont="1" applyFill="1" applyAlignment="1">
      <alignment horizontal="center" vertical="center"/>
    </xf>
    <xf numFmtId="49" fontId="9" fillId="0" borderId="0" xfId="0" quotePrefix="1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49" fontId="26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9" fontId="8" fillId="0" borderId="0" xfId="1" applyFont="1" applyAlignment="1">
      <alignment horizontal="center" vertical="center"/>
    </xf>
    <xf numFmtId="49" fontId="8" fillId="0" borderId="0" xfId="0" applyNumberFormat="1" applyFont="1" applyAlignment="1">
      <alignment horizontal="left" vertical="center"/>
    </xf>
    <xf numFmtId="9" fontId="8" fillId="4" borderId="0" xfId="1" applyFont="1" applyFill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9" fontId="5" fillId="0" borderId="0" xfId="1" applyFont="1" applyAlignment="1">
      <alignment horizontal="center" vertical="center"/>
    </xf>
    <xf numFmtId="49" fontId="5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164" fontId="19" fillId="3" borderId="0" xfId="0" applyNumberFormat="1" applyFont="1" applyFill="1" applyAlignment="1">
      <alignment horizontal="center" vertical="center"/>
    </xf>
    <xf numFmtId="164" fontId="22" fillId="3" borderId="0" xfId="0" applyNumberFormat="1" applyFont="1" applyFill="1" applyAlignment="1">
      <alignment horizontal="center" vertical="center"/>
    </xf>
    <xf numFmtId="0" fontId="28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1" fontId="28" fillId="0" borderId="0" xfId="1" applyNumberFormat="1" applyFont="1" applyAlignment="1">
      <alignment horizontal="center" vertical="center"/>
    </xf>
    <xf numFmtId="9" fontId="28" fillId="0" borderId="0" xfId="1" applyFont="1" applyAlignment="1">
      <alignment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1" fontId="25" fillId="0" borderId="0" xfId="1" applyNumberFormat="1" applyFont="1" applyAlignment="1">
      <alignment horizontal="center" vertical="center"/>
    </xf>
    <xf numFmtId="9" fontId="25" fillId="0" borderId="0" xfId="1" applyFont="1" applyAlignment="1">
      <alignment vertical="center"/>
    </xf>
    <xf numFmtId="165" fontId="19" fillId="3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49" fontId="1" fillId="0" borderId="0" xfId="0" applyNumberFormat="1" applyFont="1" applyAlignment="1">
      <alignment horizontal="left" vertical="center"/>
    </xf>
    <xf numFmtId="9" fontId="1" fillId="4" borderId="0" xfId="1" applyFont="1" applyFill="1" applyAlignment="1">
      <alignment horizontal="center" vertical="center"/>
    </xf>
    <xf numFmtId="9" fontId="9" fillId="0" borderId="0" xfId="1" applyFont="1" applyFill="1" applyAlignment="1">
      <alignment horizontal="center" vertical="center"/>
    </xf>
    <xf numFmtId="9" fontId="8" fillId="0" borderId="0" xfId="1" applyFont="1" applyFill="1" applyAlignment="1">
      <alignment horizontal="center" vertical="center"/>
    </xf>
    <xf numFmtId="9" fontId="5" fillId="0" borderId="0" xfId="1" applyFont="1" applyFill="1" applyAlignment="1">
      <alignment horizontal="center" vertical="center"/>
    </xf>
    <xf numFmtId="9" fontId="1" fillId="0" borderId="0" xfId="1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2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1" fillId="0" borderId="0" xfId="0" applyNumberFormat="1" applyFont="1" applyAlignment="1">
      <alignment horizontal="center" vertical="center" wrapText="1"/>
    </xf>
    <xf numFmtId="166" fontId="22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 wrapText="1"/>
    </xf>
    <xf numFmtId="166" fontId="22" fillId="3" borderId="0" xfId="0" applyNumberFormat="1" applyFont="1" applyFill="1" applyAlignment="1">
      <alignment horizontal="center" vertical="center"/>
    </xf>
    <xf numFmtId="3" fontId="22" fillId="3" borderId="0" xfId="0" applyNumberFormat="1" applyFont="1" applyFill="1" applyAlignment="1">
      <alignment horizontal="center" vertical="center"/>
    </xf>
    <xf numFmtId="3" fontId="1" fillId="3" borderId="0" xfId="0" applyNumberFormat="1" applyFont="1" applyFill="1" applyAlignment="1">
      <alignment horizontal="center" vertical="center"/>
    </xf>
    <xf numFmtId="166" fontId="1" fillId="3" borderId="0" xfId="0" applyNumberFormat="1" applyFont="1" applyFill="1" applyAlignment="1">
      <alignment horizontal="center" vertical="center"/>
    </xf>
    <xf numFmtId="9" fontId="5" fillId="4" borderId="0" xfId="1" applyFont="1" applyFill="1" applyAlignment="1">
      <alignment horizontal="center" vertical="center"/>
    </xf>
    <xf numFmtId="0" fontId="26" fillId="0" borderId="0" xfId="2" applyFont="1" applyAlignment="1">
      <alignment vertical="center"/>
    </xf>
    <xf numFmtId="164" fontId="18" fillId="3" borderId="0" xfId="0" applyNumberFormat="1" applyFont="1" applyFill="1" applyAlignment="1">
      <alignment horizontal="center" vertical="center"/>
    </xf>
    <xf numFmtId="167" fontId="19" fillId="3" borderId="0" xfId="0" applyNumberFormat="1" applyFont="1" applyFill="1" applyAlignment="1">
      <alignment horizontal="center" vertical="center"/>
    </xf>
    <xf numFmtId="0" fontId="1" fillId="0" borderId="1" xfId="0" applyFont="1" applyBorder="1" applyAlignment="1">
      <alignment vertical="center"/>
    </xf>
    <xf numFmtId="22" fontId="0" fillId="0" borderId="0" xfId="0" applyNumberFormat="1"/>
    <xf numFmtId="0" fontId="29" fillId="0" borderId="0" xfId="0" applyFont="1" applyAlignment="1">
      <alignment vertical="center"/>
    </xf>
    <xf numFmtId="3" fontId="1" fillId="0" borderId="0" xfId="0" applyNumberFormat="1" applyFont="1" applyAlignment="1">
      <alignment horizontal="center" vertical="center"/>
    </xf>
    <xf numFmtId="6" fontId="1" fillId="0" borderId="0" xfId="0" applyNumberFormat="1" applyFont="1" applyAlignment="1">
      <alignment vertical="center"/>
    </xf>
    <xf numFmtId="4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6" fontId="1" fillId="0" borderId="0" xfId="0" applyNumberFormat="1" applyFont="1" applyAlignment="1">
      <alignment horizontal="center" vertical="center"/>
    </xf>
    <xf numFmtId="0" fontId="2" fillId="0" borderId="0" xfId="2" applyAlignment="1">
      <alignment vertical="center"/>
    </xf>
    <xf numFmtId="0" fontId="1" fillId="3" borderId="0" xfId="0" applyFont="1" applyFill="1" applyAlignment="1">
      <alignment horizontal="center" vertical="center"/>
    </xf>
    <xf numFmtId="0" fontId="2" fillId="0" borderId="0" xfId="2" applyAlignment="1">
      <alignment horizontal="center" vertical="center"/>
    </xf>
    <xf numFmtId="0" fontId="2" fillId="0" borderId="0" xfId="2" applyAlignment="1">
      <alignment vertical="center" wrapText="1"/>
    </xf>
    <xf numFmtId="0" fontId="1" fillId="0" borderId="0" xfId="2" applyFont="1" applyAlignment="1">
      <alignment vertical="center" wrapText="1"/>
    </xf>
    <xf numFmtId="0" fontId="1" fillId="0" borderId="0" xfId="2" applyFont="1" applyAlignment="1">
      <alignment horizontal="center" vertical="center"/>
    </xf>
    <xf numFmtId="9" fontId="22" fillId="3" borderId="0" xfId="1" applyFont="1" applyFill="1" applyAlignment="1">
      <alignment horizontal="center" vertical="center"/>
    </xf>
    <xf numFmtId="2" fontId="22" fillId="3" borderId="0" xfId="0" applyNumberFormat="1" applyFont="1" applyFill="1" applyAlignment="1">
      <alignment horizontal="center" vertical="center"/>
    </xf>
    <xf numFmtId="0" fontId="31" fillId="0" borderId="0" xfId="0" applyFont="1" applyAlignment="1">
      <alignment vertical="center"/>
    </xf>
    <xf numFmtId="1" fontId="1" fillId="0" borderId="0" xfId="1" applyNumberFormat="1" applyFont="1" applyAlignment="1">
      <alignment horizontal="center" vertical="center"/>
    </xf>
    <xf numFmtId="9" fontId="1" fillId="0" borderId="0" xfId="1" applyFont="1" applyAlignment="1">
      <alignment vertical="center"/>
    </xf>
    <xf numFmtId="9" fontId="1" fillId="0" borderId="0" xfId="1" applyFont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vertical="center"/>
    </xf>
    <xf numFmtId="166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left" vertical="center"/>
    </xf>
  </cellXfs>
  <cellStyles count="3">
    <cellStyle name="Normal" xfId="0" builtinId="0"/>
    <cellStyle name="Normal 2" xfId="2" xr:uid="{D2ABB541-C215-4A86-8B26-63E521065B86}"/>
    <cellStyle name="Percent" xfId="1" builtinId="5"/>
  </cellStyles>
  <dxfs count="27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249977111117893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left" vertical="center" textRotation="0" wrapText="0" indent="0" justifyLastLine="0" shrinkToFit="0" readingOrder="0"/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sz val="10"/>
        <name val="Segoe UI Light"/>
        <family val="2"/>
        <scheme val="none"/>
      </font>
      <numFmt numFmtId="164" formatCode="\+0%;\-0%;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3" formatCode="#,##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#,##0_ ;[Red]\-#,##0\ 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#,##0_ ;[Red]\-#,##0\ 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#,##0_ ;[Red]\-#,##0\ 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66" formatCode="#,##0_ ;[Red]\-#,##0\ 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Segoe UI Light"/>
        <family val="2"/>
        <scheme val="none"/>
      </font>
    </dxf>
    <dxf>
      <font>
        <strike val="0"/>
        <outline val="0"/>
        <shadow val="0"/>
        <u val="none"/>
        <vertAlign val="baseline"/>
        <sz val="10"/>
        <name val="Segoe UI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Light"/>
        <family val="2"/>
        <scheme val="none"/>
      </font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ont>
        <b/>
        <i val="0"/>
      </font>
      <border>
        <top style="thin">
          <color auto="1"/>
        </top>
      </border>
    </dxf>
    <dxf>
      <font>
        <b/>
        <i val="0"/>
      </font>
      <border>
        <bottom style="thin">
          <color auto="1"/>
        </bottom>
      </border>
    </dxf>
    <dxf>
      <border>
        <horizontal style="hair">
          <color auto="1"/>
        </horizontal>
      </border>
    </dxf>
  </dxfs>
  <tableStyles count="1" defaultTableStyle="TableStyleMedium2" defaultPivotStyle="PivotStyleLight16">
    <tableStyle name="Simple" pivot="0" count="3" xr9:uid="{A6395A03-47F4-431D-9290-A8DA52ACFC81}">
      <tableStyleElement type="wholeTable" dxfId="273"/>
      <tableStyleElement type="headerRow" dxfId="272"/>
      <tableStyleElement type="totalRow" dxfId="27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14BFF9-E52A-48C0-AA8E-9EA88E1DF848}" autoFormatId="16" applyNumberFormats="0" applyBorderFormats="0" applyFontFormats="0" applyPatternFormats="0" applyAlignmentFormats="0" applyWidthHeightFormats="0">
  <queryTableRefresh nextId="40">
    <queryTableFields count="26">
      <queryTableField id="1" name="uid" tableColumnId="1"/>
      <queryTableField id="2" name="name" tableColumnId="2"/>
      <queryTableField id="32" name="bannedOnFlea" tableColumnId="3"/>
      <queryTableField id="33" name="haveMarketData" tableColumnId="24"/>
      <queryTableField id="34" name="tags/0" tableColumnId="25"/>
      <queryTableField id="4" name="shortName" tableColumnId="4"/>
      <queryTableField id="5" name="price" tableColumnId="5"/>
      <queryTableField id="6" name="basePrice" tableColumnId="6"/>
      <queryTableField id="7" name="avg24hPrice" tableColumnId="7"/>
      <queryTableField id="8" name="avg7daysPrice" tableColumnId="8"/>
      <queryTableField id="9" name="traderName" tableColumnId="9"/>
      <queryTableField id="10" name="traderPrice" tableColumnId="10"/>
      <queryTableField id="11" name="traderPriceCur" tableColumnId="11"/>
      <queryTableField id="35" name="traderPriceRub" tableColumnId="26"/>
      <queryTableField id="12" name="updated" tableColumnId="12"/>
      <queryTableField id="13" name="slots" tableColumnId="13"/>
      <queryTableField id="14" name="diff24h" tableColumnId="14"/>
      <queryTableField id="15" name="diff7days" tableColumnId="15"/>
      <queryTableField id="16" name="icon" tableColumnId="16"/>
      <queryTableField id="17" name="link" tableColumnId="17"/>
      <queryTableField id="18" name="wikiLink" tableColumnId="18"/>
      <queryTableField id="19" name="img" tableColumnId="19"/>
      <queryTableField id="20" name="imgBig" tableColumnId="20"/>
      <queryTableField id="21" name="bsgId" tableColumnId="21"/>
      <queryTableField id="22" name="isFunctional" tableColumnId="22"/>
      <queryTableField id="23" name="reference" tableColumnId="23"/>
    </queryTableFields>
  </queryTableRefresh>
</queryTable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A08925-BF08-48FC-AC98-6D74F6410DD5}" name="tbBackpacks" displayName="tbBackpacks" ref="B14:F53" totalsRowShown="0" headerRowDxfId="266" dataDxfId="265">
  <autoFilter ref="B14:F53" xr:uid="{0AA08925-BF08-48FC-AC98-6D74F6410DD5}">
    <filterColumn colId="1">
      <filters>
        <filter val="Case"/>
      </filters>
    </filterColumn>
  </autoFilter>
  <sortState xmlns:xlrd2="http://schemas.microsoft.com/office/spreadsheetml/2017/richdata2" ref="B40:F53">
    <sortCondition ref="B14:B53"/>
  </sortState>
  <tableColumns count="5">
    <tableColumn id="1" xr3:uid="{81CC9502-828B-4376-AC10-74AC1DF3D36E}" name="Item" dataDxfId="264"/>
    <tableColumn id="2" xr3:uid="{DCFCF737-F329-464B-939E-1E1B18D425E4}" name="Type" dataDxfId="263"/>
    <tableColumn id="3" xr3:uid="{9BC2D0D0-1A54-4D87-8E85-607F2D9F7638}" name="Inventory Size" dataDxfId="262"/>
    <tableColumn id="4" xr3:uid="{1A16EC28-846E-4F82-8268-DDF5F0AFA6E0}" name="Capacity" dataDxfId="261" dataCellStyle="Percent"/>
    <tableColumn id="5" xr3:uid="{E9715192-BB01-4AA9-9597-619A167BF7DC}" name="Efficiency" dataDxfId="260">
      <calculatedColumnFormula>E15/D15</calculatedColumnFormula>
    </tableColumn>
  </tableColumns>
  <tableStyleInfo name="Simp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2165FF2-77E3-420D-82ED-82C2B945D828}" name="tbTraderStanding" displayName="tbTraderStanding" ref="B3:C11" totalsRowShown="0" headerRowDxfId="259" dataDxfId="258">
  <autoFilter ref="B3:C11" xr:uid="{72165FF2-77E3-420D-82ED-82C2B945D828}"/>
  <tableColumns count="2">
    <tableColumn id="1" xr3:uid="{CDBB2D3D-D9AB-4689-8964-9E111CA56AA1}" name="Trader Standing" dataDxfId="257"/>
    <tableColumn id="2" xr3:uid="{E3E2911B-FC45-434B-9329-72F4B798C7DB}" name="Standing" dataDxfId="256"/>
  </tableColumns>
  <tableStyleInfo name="Simp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F6CCA25-DA81-407D-8CD0-C1F0B94ACB86}" name="tbGoodPrices" displayName="tbGoodPrices" ref="B86:E104" totalsRowShown="0" headerRowDxfId="255" dataDxfId="254">
  <autoFilter ref="B86:E104" xr:uid="{C25BCC62-48BB-4186-9070-E8430C202C6D}"/>
  <sortState xmlns:xlrd2="http://schemas.microsoft.com/office/spreadsheetml/2017/richdata2" ref="B87:E104">
    <sortCondition ref="B86:B104"/>
  </sortState>
  <tableColumns count="4">
    <tableColumn id="1" xr3:uid="{2AB73F39-A13A-4EC4-8D21-84995CBC3A0E}" name="Item" dataDxfId="253"/>
    <tableColumn id="2" xr3:uid="{B2170C96-2DAB-44E4-866E-E5DD341F034A}" name="Buy or sell" dataDxfId="252"/>
    <tableColumn id="3" xr3:uid="{BADBB216-59E6-4530-951B-5572EC329A09}" name="Price" dataDxfId="251"/>
    <tableColumn id="4" xr3:uid="{A833925F-0AE3-42E3-97B0-791953B660B5}" name="Comments" dataDxfId="250"/>
  </tableColumns>
  <tableStyleInfo name="Simp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B91260-CBEF-4AAC-9C55-630F89861D79}" name="Table5" displayName="Table5" ref="B3:H96" totalsRowShown="0">
  <autoFilter ref="B3:H96" xr:uid="{CFB91260-CBEF-4AAC-9C55-630F89861D79}"/>
  <tableColumns count="7">
    <tableColumn id="1" xr3:uid="{4BC30FF2-2A34-4972-BB3C-FABCA9AC5DC6}" name="Quest" dataDxfId="249" dataCellStyle="Normal 2"/>
    <tableColumn id="2" xr3:uid="{0F0A3CDB-3224-4CDE-8ED9-D14D75D04E79}" name="Vendor" dataDxfId="248"/>
    <tableColumn id="3" xr3:uid="{091EEAE6-968F-49C0-A445-C7AD6B3B7520}" name="Item" dataDxfId="247"/>
    <tableColumn id="4" xr3:uid="{BB0AC19F-1DA1-4EBE-B95D-A795D8994BD6}" name="Required" dataDxfId="246"/>
    <tableColumn id="5" xr3:uid="{2F4F894C-3EAC-45D3-B38F-A76DF3638187}" name="FIR" dataDxfId="245"/>
    <tableColumn id="6" xr3:uid="{808FFDE8-3C4C-4554-ACA7-F70592ED3D4C}" name="Current" dataDxfId="244"/>
    <tableColumn id="7" xr3:uid="{263EE071-D4B2-405E-A961-4697A0F74641}" name="Complete?" dataDxfId="243"/>
  </tableColumns>
  <tableStyleInfo name="Simp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B744E-B8BE-49B2-8969-0CD4860E155C}" name="tbRecipes" displayName="tbRecipes" ref="B3:U49" totalsRowShown="0" headerRowDxfId="201" dataDxfId="200">
  <autoFilter ref="B3:U49" xr:uid="{F1DEEFF1-2559-489B-8074-795E83B347A6}"/>
  <sortState xmlns:xlrd2="http://schemas.microsoft.com/office/spreadsheetml/2017/richdata2" ref="B4:U49">
    <sortCondition ref="B3:B49"/>
  </sortState>
  <tableColumns count="20">
    <tableColumn id="1" xr3:uid="{CDBCC2B8-327A-4D11-975C-E7E54C083B8D}" name="Output" dataDxfId="199"/>
    <tableColumn id="2" xr3:uid="{C8860A03-6F88-4946-B9F2-00FD7EA28395}" name="Qty" dataDxfId="198"/>
    <tableColumn id="3" xr3:uid="{CF1D9C7E-337E-4515-B4DE-EFEEBB33839A}" name="Net" dataDxfId="197">
      <calculatedColumnFormula>tbRecipes[[#This Row],[Output Value]]-tbRecipes[[#This Row],[Input Value]]</calculatedColumnFormula>
    </tableColumn>
    <tableColumn id="22" xr3:uid="{4DFFF69C-929C-4B30-816F-84532C59388A}" name="VPH" dataDxfId="196">
      <calculatedColumnFormula>IF(tbRecipes[[#This Row],[Hrs]]&lt;&gt;"",tbRecipes[[#This Row],[Net]]/((tbRecipes[[#This Row],[Hrs]]*60)+tbRecipes[[#This Row],[Mins]]+tbRecipes[[#This Row],[Sec]]/60)*60,"")</calculatedColumnFormula>
    </tableColumn>
    <tableColumn id="16" xr3:uid="{9DEE2A29-B93F-472E-A0EC-43286EB8F560}" name="Module" dataDxfId="195"/>
    <tableColumn id="21" xr3:uid="{8FA44419-0866-4315-92AE-B80079FDC2AC}" name="Hrs" dataDxfId="194"/>
    <tableColumn id="20" xr3:uid="{3567A35A-EA55-4E07-AE05-A9A556B4E410}" name="Mins" dataDxfId="193"/>
    <tableColumn id="19" xr3:uid="{C944EAE2-EF89-42D3-A0FB-820C238BEC64}" name="Sec" dataDxfId="192"/>
    <tableColumn id="4" xr3:uid="{997D0C60-508A-454D-B98A-9AA04AAE7995}" name="Output Value" dataDxfId="191">
      <calculatedColumnFormula>_xlfn.XLOOKUP(tbRecipes[[#This Row],[Output]],tbItems[Item],tbItems[Market Price])*tbRecipes[[#This Row],[Qty]]</calculatedColumnFormula>
    </tableColumn>
    <tableColumn id="5" xr3:uid="{DD806EA6-441E-43D6-A456-9331D9457BF0}" name="Input Value" dataDxfId="190">
      <calculatedColumnFormula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calculatedColumnFormula>
    </tableColumn>
    <tableColumn id="6" xr3:uid="{58A00E20-73CB-4C06-92FF-28477833215A}" name="Item1" dataDxfId="189"/>
    <tableColumn id="7" xr3:uid="{FD782C7F-ED28-4A12-98C1-769F68891758}" name="Item1 Qty" dataDxfId="188"/>
    <tableColumn id="8" xr3:uid="{D96809EA-ADB3-4103-97D4-E03C5C6D2F77}" name="Item2" dataDxfId="187"/>
    <tableColumn id="9" xr3:uid="{A76F1195-9FF1-4786-A036-A629397C6640}" name="Item2 Qty" dataDxfId="186"/>
    <tableColumn id="10" xr3:uid="{9F769158-C6A3-4E87-8D6F-140C7B7CC9A9}" name="Item3" dataDxfId="185"/>
    <tableColumn id="11" xr3:uid="{2CCF7A8C-6DFC-4EE9-A09D-132CFC0BBBEC}" name="Item3 Qty" dataDxfId="184"/>
    <tableColumn id="12" xr3:uid="{078EE2BB-2661-494E-82A0-1321E08428AC}" name="Item4" dataDxfId="183"/>
    <tableColumn id="13" xr3:uid="{F663891C-39FD-4F2E-9147-CFA715D23D62}" name="Item4 Qty" dataDxfId="182"/>
    <tableColumn id="14" xr3:uid="{118A2E3B-C512-4E28-AFAD-7B24BB98134C}" name="Item5" dataDxfId="181"/>
    <tableColumn id="15" xr3:uid="{56A8D8FA-B31B-41A8-9DCA-BAE58D76A598}" name="Item5 Qty" dataDxfId="180"/>
  </tableColumns>
  <tableStyleInfo name="Simple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D76C51C-F3AD-4BD2-BC13-B7EC2485C319}" name="Table111" displayName="Table111" ref="B3:AE14" totalsRowShown="0" headerRowDxfId="179" dataDxfId="178">
  <autoFilter ref="B3:AE14" xr:uid="{F523A688-177B-43AF-B914-1B7119008AD8}"/>
  <tableColumns count="30">
    <tableColumn id="1" xr3:uid="{A53D0C52-DF82-433A-8CEE-5C732F57593D}" name="Item" dataDxfId="177"/>
    <tableColumn id="4" xr3:uid="{58D493E9-9A8A-4735-B0DE-C58E839FEDA7}" name="Weight" dataDxfId="176"/>
    <tableColumn id="8" xr3:uid="{04ED46BA-BAAC-4C4D-A994-7A63E96F4048}" name="Slots" dataDxfId="175"/>
    <tableColumn id="28" xr3:uid="{1B37A350-5873-42D1-960A-82EF50B9DDA7}" name="Energy/slot" dataDxfId="174">
      <calculatedColumnFormula>Table111[[#This Row],[Total Energy]]/Table111[[#This Row],[Slots]]</calculatedColumnFormula>
    </tableColumn>
    <tableColumn id="27" xr3:uid="{06EC323C-A3F1-4A60-8294-EF5C1CD17B8D}" name="Hydro/slot" dataDxfId="173">
      <calculatedColumnFormula>Table111[[#This Row],[Hydration]]/Table111[[#This Row],[Slots]]</calculatedColumnFormula>
    </tableColumn>
    <tableColumn id="2" xr3:uid="{6BEA5FEB-3F38-443A-B45E-4906129A6276}" name="Use time (s)" dataDxfId="172"/>
    <tableColumn id="3" xr3:uid="{8459D57A-F662-4C03-B1A0-C0B6B81125A8}" name="Energy" dataDxfId="171"/>
    <tableColumn id="5" xr3:uid="{4D8A38E6-4823-416C-B615-C9FCF6ECC9BA}" name="Deferred Energy" dataDxfId="170"/>
    <tableColumn id="6" xr3:uid="{4B70AE42-920C-40F4-8DF5-A7A59B141D6A}" name="Time" dataDxfId="169"/>
    <tableColumn id="7" xr3:uid="{55F85BB5-6EA0-4650-9EBE-30847704EC3B}" name="Total Energy" dataDxfId="168">
      <calculatedColumnFormula>Table111[[#This Row],[Deferred Energy]]*Table111[[#This Row],[Time]]+Table111[[#This Row],[Energy]]</calculatedColumnFormula>
    </tableColumn>
    <tableColumn id="9" xr3:uid="{A18F4E0E-8670-4CF1-9E58-4D0A585C3984}" name="Hydration" dataDxfId="167"/>
    <tableColumn id="12" xr3:uid="{FE56E634-AA2E-4929-A76F-46E426DF23A8}" name="Removes Pain [D]" dataDxfId="166"/>
    <tableColumn id="14" xr3:uid="{3F191EF4-FC6E-4977-9ADD-6F24464DA660}" name="Removes Rad Exp" dataDxfId="165"/>
    <tableColumn id="20" xr3:uid="{70E59B65-9445-48D0-8491-43A4E491F2DA}" name="Hands Tremor" dataDxfId="164"/>
    <tableColumn id="10" xr3:uid="{012A137F-DA11-426F-8094-5ECFD36A987C}" name="Skill Immunity (D)" dataDxfId="163"/>
    <tableColumn id="11" xr3:uid="{C5D45F45-11C6-4EA4-823D-D7A9A8E496B6}" name="Skill Immunity (P)" dataDxfId="162"/>
    <tableColumn id="13" xr3:uid="{2146F216-FDE6-4239-8534-FC3F8E726DDB}" name="Skill Stress R. (D)" dataDxfId="161"/>
    <tableColumn id="15" xr3:uid="{8159D5E5-25C3-4CF4-AFFA-758A014F4C84}" name="Skill Stress Res. (P)" dataDxfId="160"/>
    <tableColumn id="16" xr3:uid="{1DE635CC-426A-4CD2-9B3D-5F999EC5764E}" name="Skill Memory (D)" dataDxfId="159"/>
    <tableColumn id="17" xr3:uid="{2E14E2F4-CF3D-4AE6-A700-20F24A4212C0}" name="Skill Memory (P)" dataDxfId="158"/>
    <tableColumn id="18" xr3:uid="{8D2B52A8-B33D-4041-82BF-9E7FE4652EDE}" name="Skill Health (D)" dataDxfId="157"/>
    <tableColumn id="19" xr3:uid="{5C431DD7-A670-4A34-995E-FC39DF248EF5}" name="Skill Health (P)" dataDxfId="156"/>
    <tableColumn id="21" xr3:uid="{FB764F04-3253-405F-BC21-A805F60A4F70}" name="Skill Endurance (D)" dataDxfId="155"/>
    <tableColumn id="22" xr3:uid="{520D6E65-E856-4620-ABE7-EAD0D857EC35}" name="Skill Endurance (P)" dataDxfId="154"/>
    <tableColumn id="23" xr3:uid="{CFC5EA7F-3A8B-4395-B555-8C8AAA7E3267}" name="Skill Strength (D)" dataDxfId="153"/>
    <tableColumn id="24" xr3:uid="{10022421-5B5C-4527-BD2E-B8C0638B2EA6}" name="Skill Strength (P)" dataDxfId="152"/>
    <tableColumn id="25" xr3:uid="{0995ECF6-D786-4C1B-A2F3-BC74C4909CC3}" name="Skill Mag drills (D)" dataDxfId="151"/>
    <tableColumn id="26" xr3:uid="{FB9178EF-CC19-4684-BBEA-D8D5269C9A1C}" name="Skill Mag drills (P)" dataDxfId="150"/>
    <tableColumn id="29" xr3:uid="{8FF0532E-E274-4581-BF9D-69C344B884C6}" name="Skill Intellect (D)" dataDxfId="149"/>
    <tableColumn id="30" xr3:uid="{E474EDF8-18E8-4734-83A8-FBB42BC848AE}" name="Skill Intellect (P)" dataDxfId="148"/>
  </tableColumns>
  <tableStyleInfo name="Simple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A26D374-DCE4-47DC-9722-2385DAE38994}" name="tbSkillLevels" displayName="tbSkillLevels" ref="B22:G53" totalsRowShown="0" headerRowDxfId="147" dataDxfId="146">
  <autoFilter ref="B22:G53" xr:uid="{1441B279-6B0B-47B4-8328-E3FFA612DBBE}"/>
  <sortState xmlns:xlrd2="http://schemas.microsoft.com/office/spreadsheetml/2017/richdata2" ref="B23:G53">
    <sortCondition ref="G22:G53"/>
  </sortState>
  <tableColumns count="6">
    <tableColumn id="1" xr3:uid="{AC9E0704-87A3-4F1C-A8AE-D76948220DFE}" name="Skill" dataDxfId="145"/>
    <tableColumn id="2" xr3:uid="{46324EBA-070B-401B-859C-5D0A63AAEA37}" name="Level" dataDxfId="144"/>
    <tableColumn id="3" xr3:uid="{E343AB1F-F6CC-44C9-8B22-4923F1660461}" name="XP" dataDxfId="143"/>
    <tableColumn id="4" xr3:uid="{9C1074D2-AD92-4B83-B819-7E6FDE8865EF}" name="Next Lvl" dataDxfId="142">
      <calculatedColumnFormula>IF(tbSkillLevels[[#This Row],[Level]]&lt;10,(tbSkillLevels[[#This Row],[Level]]+1)*10,100)</calculatedColumnFormula>
    </tableColumn>
    <tableColumn id="5" xr3:uid="{3183C3E5-E3AD-482B-912D-9338E65D55CA}" name="Tips" dataDxfId="141"/>
    <tableColumn id="6" xr3:uid="{CA51D897-821A-4D70-B7CA-3177A2E62836}" name="Sort order" dataDxfId="140"/>
  </tableColumns>
  <tableStyleInfo name="Simple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BF41EAF-60C2-4361-A339-26EE69B82756}" name="tbPerks" displayName="tbPerks" ref="B68:E129" totalsRowShown="0" headerRowDxfId="139">
  <autoFilter ref="B68:E129" xr:uid="{FBF41EAF-60C2-4361-A339-26EE69B82756}"/>
  <tableColumns count="4">
    <tableColumn id="1" xr3:uid="{C1390D4D-DF9E-4D0D-A5CA-6F02FD69CA0B}" name="Perk" dataDxfId="138"/>
    <tableColumn id="2" xr3:uid="{F7B25D27-476E-4ED2-A927-6C58FBC5A95E}" name="Skill" dataDxfId="137"/>
    <tableColumn id="3" xr3:uid="{E6C5E72B-AD32-4170-AA50-D531BA3B02E4}" name="Level" dataDxfId="136"/>
    <tableColumn id="4" xr3:uid="{B400185E-60A8-40CF-95A1-0FEEA7CBDAC0}" name="Value" dataDxfId="135"/>
  </tableColumns>
  <tableStyleInfo name="Simple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B9406C-6529-4351-9CBC-65FE36C323A7}" name="Table2" displayName="Table2" ref="B55:C65" totalsRowShown="0" headerRowDxfId="134">
  <autoFilter ref="B55:C65" xr:uid="{83B9406C-6529-4351-9CBC-65FE36C323A7}"/>
  <tableColumns count="2">
    <tableColumn id="1" xr3:uid="{D547FBB7-495B-46CD-8831-662CC36BD3F5}" name="Stats" dataDxfId="133"/>
    <tableColumn id="2" xr3:uid="{7827C88C-B000-46CA-8B14-5943F9E231CB}" name="Column1" dataDxfId="132"/>
  </tableColumns>
  <tableStyleInfo name="Simple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9DF05FF-742A-4A1C-AB8D-E40FB686802C}" name="tbAmmoTypes" displayName="tbAmmoTypes" ref="B3:T146" totalsRowShown="0">
  <autoFilter ref="B3:T146" xr:uid="{72165FF2-77E3-420D-82ED-82C2B945D828}">
    <filterColumn colId="0">
      <filters>
        <filter val="7.62x39mm"/>
      </filters>
    </filterColumn>
  </autoFilter>
  <sortState xmlns:xlrd2="http://schemas.microsoft.com/office/spreadsheetml/2017/richdata2" ref="B16:T28">
    <sortCondition ref="C3:C94"/>
  </sortState>
  <tableColumns count="19">
    <tableColumn id="1" xr3:uid="{EB1D1042-ECA2-42D6-A451-454F3DFA982A}" name="Caliber" dataDxfId="121"/>
    <tableColumn id="2" xr3:uid="{CAA30534-0AA5-43B8-98F2-BC5DB4CC8557}" name="Name" dataDxfId="120"/>
    <tableColumn id="3" xr3:uid="{26EF2EB4-CF00-4456-8E46-8F78903DC5AD}" name="Dmg" dataDxfId="119"/>
    <tableColumn id="15" xr3:uid="{7AB6729A-6F25-4867-9CEA-1DCE2F20BA5C}" name="AD %" dataDxfId="118" dataCellStyle="Percent"/>
    <tableColumn id="18" xr3:uid="{FEE02AFC-2A10-44DB-B3C6-DA266B84A92F}" name="Acc %" dataDxfId="117" dataCellStyle="Percent"/>
    <tableColumn id="17" xr3:uid="{D74AC56D-5A82-4F40-A16F-937CF371F0B9}" name="Recoil" dataDxfId="116"/>
    <tableColumn id="16" xr3:uid="{09CACCA3-3ABC-4C62-896C-20DC15FC7BBE}" name="Frag Chance" dataDxfId="115" dataCellStyle="Percent"/>
    <tableColumn id="5" xr3:uid="{C8AC55D7-DBB8-44F2-B66A-7219A56A79FB}" name="AC1" dataDxfId="114"/>
    <tableColumn id="6" xr3:uid="{0A7AE90E-58A9-40D6-8D5D-E3274C97EF10}" name="AC2" dataDxfId="113"/>
    <tableColumn id="7" xr3:uid="{74C1DAF1-1888-43FC-9D96-B5C5721E8D20}" name="AC3" dataDxfId="112"/>
    <tableColumn id="8" xr3:uid="{9879960A-6940-4F73-AFE3-9E352A511AC1}" name="AC4" dataDxfId="111"/>
    <tableColumn id="9" xr3:uid="{70392667-85E0-4E93-99BA-0A0334464B39}" name="AC5" dataDxfId="110"/>
    <tableColumn id="10" xr3:uid="{F0C6754C-A205-4245-9622-391AF574A299}" name="AC6" dataDxfId="109"/>
    <tableColumn id="11" xr3:uid="{7F5B876A-7049-4D26-B175-5EDF57BBF24E}" name="Efficiency" dataDxfId="108" dataCellStyle="Percent">
      <calculatedColumnFormula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calculatedColumnFormula>
    </tableColumn>
    <tableColumn id="12" xr3:uid="{2FF720D8-45FE-46DD-AFB3-F28C634848D7}" name="Overall Power" dataDxfId="107" dataCellStyle="Percent">
      <calculatedColumnFormula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calculatedColumnFormula>
    </tableColumn>
    <tableColumn id="13" xr3:uid="{CC1ABE8A-CDF0-456F-A266-95A6BC1F6D02}" name="Subsonic?" dataDxfId="106" dataCellStyle="Percent"/>
    <tableColumn id="19" xr3:uid="{2BEECE8C-9A12-4B1B-ABCE-3DEB0055950F}" name="Tracer?" dataDxfId="105" dataCellStyle="Percent"/>
    <tableColumn id="4" xr3:uid="{BFBE83C1-7F04-4B43-B92E-033862BF60C6}" name="No Flea?" dataDxfId="104" dataCellStyle="Percent"/>
    <tableColumn id="14" xr3:uid="{4CC6C304-884E-4F50-AF28-DF2A92D57FA3}" name="Comments" dataDxfId="103"/>
  </tableColumns>
  <tableStyleInfo name="Simple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EF1F2EC-8209-44D5-9AC4-9FA573F320D8}" name="tbItems" displayName="tbItems" ref="A1:J2745" totalsRowShown="0" headerRowDxfId="28" dataDxfId="27">
  <autoFilter ref="A1:J2745" xr:uid="{D92895E9-BD5A-47B6-8829-DF8D4BFC33F9}">
    <filterColumn colId="1">
      <filters>
        <filter val="Health Resort east wing office room 107 key (E107 San)"/>
      </filters>
    </filterColumn>
  </autoFilter>
  <sortState xmlns:xlrd2="http://schemas.microsoft.com/office/spreadsheetml/2017/richdata2" ref="A800:J1713">
    <sortCondition ref="B1:B2745"/>
  </sortState>
  <tableColumns count="10">
    <tableColumn id="1" xr3:uid="{ED508637-4415-425E-9694-D53F09DA0F47}" name="UID" dataDxfId="26"/>
    <tableColumn id="2" xr3:uid="{F853F5B3-6A5D-4F12-A84B-C9F1786EFA61}" name="Item" dataDxfId="25"/>
    <tableColumn id="3" xr3:uid="{2675F9CA-1581-4D7D-8004-9CEC886B10FF}" name="Type" dataDxfId="24"/>
    <tableColumn id="4" xr3:uid="{23A7245D-AC4B-4BFE-80BA-9C1729D7D87D}" name="Sub-type" dataDxfId="23"/>
    <tableColumn id="5" xr3:uid="{CCE9B56E-014C-4D92-AA2E-37487A2D8287}" name="Slots" dataDxfId="22"/>
    <tableColumn id="7" xr3:uid="{B3E66E7A-57E5-48D8-A9BE-EFE341A94E3C}" name="Vendor Price" dataDxfId="21"/>
    <tableColumn id="6" xr3:uid="{5626542A-E806-4E22-97B3-F7DDB3F23774}" name="Market Price" dataDxfId="20"/>
    <tableColumn id="8" xr3:uid="{317F6340-F82B-483B-9A7F-FE0EFFF1CA78}" name="Max" dataDxfId="19"/>
    <tableColumn id="9" xr3:uid="{C7078D16-EDAC-4608-81AC-B0471A4E185A}" name="Current" dataDxfId="18"/>
    <tableColumn id="10" xr3:uid="{3282D7E4-1BB6-412C-8E3F-FEFC72EBF4B2}" name="Notes" dataDxfId="17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C0CBB36-BD1D-4996-BCFD-E8813FC011F3}" name="all_tki" displayName="all_tki" ref="A1:Z2745" tableType="queryTable" totalsRowShown="0">
  <autoFilter ref="A1:Z2745" xr:uid="{62AA0017-BD50-46FA-8DB8-2011BF141D1E}"/>
  <tableColumns count="26">
    <tableColumn id="1" xr3:uid="{C95DE8C3-E545-428D-9B81-0D08B1381A7D}" uniqueName="1" name="uid" queryTableFieldId="1" dataDxfId="16"/>
    <tableColumn id="2" xr3:uid="{B455C2A3-320D-41E2-AB00-2B85F88A3AAC}" uniqueName="2" name="name" queryTableFieldId="2" dataDxfId="15"/>
    <tableColumn id="3" xr3:uid="{13C6038F-EAFF-45B4-8581-0BFE704785E8}" uniqueName="3" name="bannedOnFlea" queryTableFieldId="32" dataDxfId="14"/>
    <tableColumn id="24" xr3:uid="{242BDB8D-BE0A-45C2-9A76-EA7855E182EE}" uniqueName="24" name="haveMarketData" queryTableFieldId="33" dataDxfId="13"/>
    <tableColumn id="25" xr3:uid="{3BD98016-A38A-41B1-A396-53BEF5FF076F}" uniqueName="25" name="tags/0" queryTableFieldId="34" dataDxfId="12"/>
    <tableColumn id="4" xr3:uid="{8ADA16E6-2686-4E0B-A3F3-CFD3B923DD8F}" uniqueName="4" name="shortName" queryTableFieldId="4" dataDxfId="11"/>
    <tableColumn id="5" xr3:uid="{2CDE561D-87BB-4247-BF46-E9EFBB7C54B5}" uniqueName="5" name="price" queryTableFieldId="5"/>
    <tableColumn id="6" xr3:uid="{54768925-A30C-4FB7-9B77-706CF0588824}" uniqueName="6" name="basePrice" queryTableFieldId="6"/>
    <tableColumn id="7" xr3:uid="{9262E889-880C-4490-AF4A-5A01DEA95834}" uniqueName="7" name="avg24hPrice" queryTableFieldId="7"/>
    <tableColumn id="8" xr3:uid="{287E704D-9007-4C3C-BC6C-F51439A6A92D}" uniqueName="8" name="avg7daysPrice" queryTableFieldId="8"/>
    <tableColumn id="9" xr3:uid="{536B7787-75A2-4BFF-AA57-C86ADED0F573}" uniqueName="9" name="traderName" queryTableFieldId="9" dataDxfId="10"/>
    <tableColumn id="10" xr3:uid="{2B4F6F9B-ADB4-496A-A774-FC346AA24B20}" uniqueName="10" name="traderPrice" queryTableFieldId="10"/>
    <tableColumn id="11" xr3:uid="{4199811B-EAB6-49AF-B0DB-D2CE328CCE8E}" uniqueName="11" name="traderPriceCur" queryTableFieldId="11" dataDxfId="9"/>
    <tableColumn id="26" xr3:uid="{2360AA47-0B20-4515-90D1-EF71D68C158C}" uniqueName="26" name="traderPriceRub" queryTableFieldId="35" dataDxfId="8"/>
    <tableColumn id="12" xr3:uid="{AC39CFD0-01BB-400D-8DA4-539227B271CB}" uniqueName="12" name="updated" queryTableFieldId="12" dataDxfId="7"/>
    <tableColumn id="13" xr3:uid="{E72EAC6D-9EC1-4D0F-BAF2-38C47EBCA33F}" uniqueName="13" name="slots" queryTableFieldId="13"/>
    <tableColumn id="14" xr3:uid="{855DA7D8-16AA-4F09-B3C3-1C3C16B23682}" uniqueName="14" name="diff24h" queryTableFieldId="14"/>
    <tableColumn id="15" xr3:uid="{525CE6B7-1B7F-4356-AD89-73AD85677715}" uniqueName="15" name="diff7days" queryTableFieldId="15"/>
    <tableColumn id="16" xr3:uid="{6D7DB9D9-B29C-414D-8B59-9BB3E90BC113}" uniqueName="16" name="icon" queryTableFieldId="16" dataDxfId="6"/>
    <tableColumn id="17" xr3:uid="{8B11ECA0-5809-49E3-9B3F-E8F0BBF58659}" uniqueName="17" name="link" queryTableFieldId="17" dataDxfId="5"/>
    <tableColumn id="18" xr3:uid="{F2F2297F-0776-4A23-AE22-47D9C065D325}" uniqueName="18" name="wikiLink" queryTableFieldId="18" dataDxfId="4"/>
    <tableColumn id="19" xr3:uid="{8ED0C23B-4F84-4E29-A43E-2530CA95CB13}" uniqueName="19" name="img" queryTableFieldId="19" dataDxfId="3"/>
    <tableColumn id="20" xr3:uid="{130DE81F-549D-47B2-9F5B-1DE4D1AD5A38}" uniqueName="20" name="imgBig" queryTableFieldId="20" dataDxfId="2"/>
    <tableColumn id="21" xr3:uid="{62278986-16D7-4A5C-B769-E470A65BC9B9}" uniqueName="21" name="bsgId" queryTableFieldId="21" dataDxfId="1"/>
    <tableColumn id="22" xr3:uid="{B7BDB559-93C3-47D3-B165-C7C0C1D257BD}" uniqueName="22" name="isFunctional" queryTableFieldId="22"/>
    <tableColumn id="23" xr3:uid="{94088718-4C2C-45A4-B8C7-FEFD1622EB4B}" uniqueName="23" name="reference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escapefromtarkov.fandom.com/wiki/Farming_-_Part_2" TargetMode="External"/><Relationship Id="rId3" Type="http://schemas.openxmlformats.org/officeDocument/2006/relationships/hyperlink" Target="https://escapefromtarkov.fandom.com/wiki/Crisis" TargetMode="External"/><Relationship Id="rId7" Type="http://schemas.openxmlformats.org/officeDocument/2006/relationships/hyperlink" Target="https://escapefromtarkov.fandom.com/wiki/Farming_-_Part_2" TargetMode="External"/><Relationship Id="rId2" Type="http://schemas.openxmlformats.org/officeDocument/2006/relationships/hyperlink" Target="https://escapefromtarkov.fandom.com/wiki/Crisis" TargetMode="External"/><Relationship Id="rId1" Type="http://schemas.openxmlformats.org/officeDocument/2006/relationships/hyperlink" Target="https://escapefromtarkov.fandom.com/wiki/Painkiller" TargetMode="External"/><Relationship Id="rId6" Type="http://schemas.openxmlformats.org/officeDocument/2006/relationships/hyperlink" Target="https://escapefromtarkov.fandom.com/wiki/Crisis" TargetMode="External"/><Relationship Id="rId5" Type="http://schemas.openxmlformats.org/officeDocument/2006/relationships/hyperlink" Target="https://escapefromtarkov.fandom.com/wiki/Crisis" TargetMode="External"/><Relationship Id="rId10" Type="http://schemas.openxmlformats.org/officeDocument/2006/relationships/table" Target="../tables/table4.xml"/><Relationship Id="rId4" Type="http://schemas.openxmlformats.org/officeDocument/2006/relationships/hyperlink" Target="https://escapefromtarkov.fandom.com/wiki/Crisis" TargetMode="External"/><Relationship Id="rId9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632CB-C2F5-4F83-BEEB-3919557F8A69}">
  <sheetPr codeName="Sheet1"/>
  <dimension ref="B1:H115"/>
  <sheetViews>
    <sheetView showGridLines="0" topLeftCell="A100" zoomScaleNormal="100" workbookViewId="0">
      <selection activeCell="C118" sqref="C118"/>
    </sheetView>
  </sheetViews>
  <sheetFormatPr defaultRowHeight="32.1" customHeight="1" x14ac:dyDescent="0.25"/>
  <cols>
    <col min="1" max="1" width="1.42578125" style="80" customWidth="1"/>
    <col min="2" max="2" width="25.42578125" style="80" customWidth="1"/>
    <col min="3" max="4" width="11.28515625" style="80" customWidth="1"/>
    <col min="5" max="6" width="11.28515625" style="70" customWidth="1"/>
    <col min="7" max="14" width="11.28515625" style="80" customWidth="1"/>
    <col min="15" max="16" width="11.140625" style="80" customWidth="1"/>
    <col min="17" max="16384" width="9.140625" style="80"/>
  </cols>
  <sheetData>
    <row r="1" spans="2:6" ht="7.5" customHeight="1" x14ac:dyDescent="0.25"/>
    <row r="2" spans="2:6" ht="32.1" customHeight="1" x14ac:dyDescent="0.25">
      <c r="B2" s="80" t="s">
        <v>127</v>
      </c>
    </row>
    <row r="3" spans="2:6" ht="32.1" customHeight="1" x14ac:dyDescent="0.25">
      <c r="B3" s="80" t="s">
        <v>127</v>
      </c>
      <c r="C3" s="70" t="s">
        <v>129</v>
      </c>
    </row>
    <row r="4" spans="2:6" ht="32.1" customHeight="1" x14ac:dyDescent="0.25">
      <c r="B4" s="80" t="s">
        <v>49</v>
      </c>
      <c r="C4" s="70">
        <v>0.75</v>
      </c>
    </row>
    <row r="5" spans="2:6" ht="32.1" customHeight="1" x14ac:dyDescent="0.25">
      <c r="B5" s="80" t="s">
        <v>55</v>
      </c>
      <c r="C5" s="70">
        <v>0.84</v>
      </c>
    </row>
    <row r="6" spans="2:6" ht="32.1" customHeight="1" x14ac:dyDescent="0.25">
      <c r="B6" s="80" t="s">
        <v>45</v>
      </c>
      <c r="C6" s="70">
        <v>4.26</v>
      </c>
    </row>
    <row r="7" spans="2:6" ht="32.1" customHeight="1" x14ac:dyDescent="0.25">
      <c r="B7" s="80" t="s">
        <v>51</v>
      </c>
      <c r="C7" s="70">
        <v>0.69</v>
      </c>
    </row>
    <row r="8" spans="2:6" ht="32.1" customHeight="1" x14ac:dyDescent="0.25">
      <c r="B8" s="80" t="s">
        <v>50</v>
      </c>
      <c r="C8" s="70">
        <v>0.33</v>
      </c>
    </row>
    <row r="9" spans="2:6" ht="32.1" customHeight="1" x14ac:dyDescent="0.25">
      <c r="B9" s="80" t="s">
        <v>54</v>
      </c>
      <c r="C9" s="70">
        <v>0.62</v>
      </c>
    </row>
    <row r="10" spans="2:6" ht="32.1" customHeight="1" x14ac:dyDescent="0.25">
      <c r="B10" s="80" t="s">
        <v>53</v>
      </c>
      <c r="C10" s="70">
        <v>0.75</v>
      </c>
    </row>
    <row r="11" spans="2:6" ht="32.1" customHeight="1" x14ac:dyDescent="0.25">
      <c r="B11" s="80" t="s">
        <v>128</v>
      </c>
      <c r="C11" s="70">
        <v>0.4</v>
      </c>
    </row>
    <row r="13" spans="2:6" ht="32.1" customHeight="1" x14ac:dyDescent="0.25">
      <c r="B13" s="80" t="s">
        <v>329</v>
      </c>
    </row>
    <row r="14" spans="2:6" ht="32.1" customHeight="1" x14ac:dyDescent="0.25">
      <c r="B14" s="80" t="s">
        <v>0</v>
      </c>
      <c r="C14" s="80" t="s">
        <v>43</v>
      </c>
      <c r="D14" s="80" t="s">
        <v>73</v>
      </c>
      <c r="E14" s="80" t="s">
        <v>74</v>
      </c>
      <c r="F14" s="80" t="s">
        <v>75</v>
      </c>
    </row>
    <row r="15" spans="2:6" ht="32.1" hidden="1" customHeight="1" x14ac:dyDescent="0.25">
      <c r="B15" s="80" t="s">
        <v>131</v>
      </c>
      <c r="C15" s="80" t="s">
        <v>14663</v>
      </c>
      <c r="D15" s="70">
        <v>12</v>
      </c>
      <c r="E15" s="113">
        <v>16</v>
      </c>
      <c r="F15" s="114">
        <f t="shared" ref="F15:F39" si="0">E15/D15</f>
        <v>1.3333333333333333</v>
      </c>
    </row>
    <row r="16" spans="2:6" ht="32.1" hidden="1" customHeight="1" x14ac:dyDescent="0.25">
      <c r="B16" s="80" t="s">
        <v>134</v>
      </c>
      <c r="C16" s="80" t="s">
        <v>187</v>
      </c>
      <c r="D16" s="70">
        <v>12</v>
      </c>
      <c r="E16" s="113">
        <v>12</v>
      </c>
      <c r="F16" s="114">
        <v>1</v>
      </c>
    </row>
    <row r="17" spans="2:6" ht="32.1" hidden="1" customHeight="1" x14ac:dyDescent="0.25">
      <c r="B17" s="80" t="s">
        <v>193</v>
      </c>
      <c r="C17" s="80" t="s">
        <v>187</v>
      </c>
      <c r="D17" s="70">
        <v>16</v>
      </c>
      <c r="E17" s="113">
        <v>20</v>
      </c>
      <c r="F17" s="114">
        <v>1.25</v>
      </c>
    </row>
    <row r="18" spans="2:6" ht="32.1" hidden="1" customHeight="1" x14ac:dyDescent="0.25">
      <c r="B18" s="80" t="s">
        <v>132</v>
      </c>
      <c r="C18" s="80" t="s">
        <v>187</v>
      </c>
      <c r="D18" s="70">
        <v>16</v>
      </c>
      <c r="E18" s="113">
        <v>20</v>
      </c>
      <c r="F18" s="114">
        <v>1.25</v>
      </c>
    </row>
    <row r="19" spans="2:6" ht="32.1" hidden="1" customHeight="1" x14ac:dyDescent="0.25">
      <c r="B19" s="80" t="s">
        <v>130</v>
      </c>
      <c r="C19" s="80" t="s">
        <v>187</v>
      </c>
      <c r="D19" s="70">
        <v>12</v>
      </c>
      <c r="E19" s="113">
        <v>20</v>
      </c>
      <c r="F19" s="114">
        <v>1.6666666666666667</v>
      </c>
    </row>
    <row r="20" spans="2:6" ht="32.1" hidden="1" customHeight="1" x14ac:dyDescent="0.25">
      <c r="B20" s="80" t="s">
        <v>59</v>
      </c>
      <c r="C20" s="80" t="s">
        <v>187</v>
      </c>
      <c r="D20" s="70">
        <v>6</v>
      </c>
      <c r="E20" s="113">
        <v>8</v>
      </c>
      <c r="F20" s="114">
        <v>1.3333333333333333</v>
      </c>
    </row>
    <row r="21" spans="2:6" ht="32.1" hidden="1" customHeight="1" x14ac:dyDescent="0.25">
      <c r="B21" s="80" t="s">
        <v>200</v>
      </c>
      <c r="C21" s="80" t="s">
        <v>187</v>
      </c>
      <c r="D21" s="70">
        <v>16</v>
      </c>
      <c r="E21" s="113">
        <v>25</v>
      </c>
      <c r="F21" s="114">
        <v>1.5625</v>
      </c>
    </row>
    <row r="22" spans="2:6" ht="32.1" hidden="1" customHeight="1" x14ac:dyDescent="0.25">
      <c r="B22" s="80" t="s">
        <v>78</v>
      </c>
      <c r="C22" s="80" t="s">
        <v>187</v>
      </c>
      <c r="D22" s="70">
        <v>12</v>
      </c>
      <c r="E22" s="113">
        <v>20</v>
      </c>
      <c r="F22" s="114">
        <v>1.6666666666666667</v>
      </c>
    </row>
    <row r="23" spans="2:6" ht="32.1" hidden="1" customHeight="1" x14ac:dyDescent="0.25">
      <c r="B23" s="80" t="s">
        <v>79</v>
      </c>
      <c r="C23" s="80" t="s">
        <v>187</v>
      </c>
      <c r="D23" s="70">
        <v>6</v>
      </c>
      <c r="E23" s="113">
        <v>10</v>
      </c>
      <c r="F23" s="114">
        <v>1.6666666666666667</v>
      </c>
    </row>
    <row r="24" spans="2:6" ht="32.1" hidden="1" customHeight="1" x14ac:dyDescent="0.25">
      <c r="B24" s="80" t="s">
        <v>135</v>
      </c>
      <c r="C24" s="80" t="s">
        <v>187</v>
      </c>
      <c r="D24" s="70">
        <v>9</v>
      </c>
      <c r="E24" s="113">
        <v>16</v>
      </c>
      <c r="F24" s="114">
        <v>1.7777777777777777</v>
      </c>
    </row>
    <row r="25" spans="2:6" ht="32.1" hidden="1" customHeight="1" x14ac:dyDescent="0.25">
      <c r="B25" s="80" t="s">
        <v>197</v>
      </c>
      <c r="C25" s="80" t="s">
        <v>187</v>
      </c>
      <c r="D25" s="70">
        <v>9</v>
      </c>
      <c r="E25" s="113">
        <v>18</v>
      </c>
      <c r="F25" s="114">
        <v>2</v>
      </c>
    </row>
    <row r="26" spans="2:6" ht="32.1" hidden="1" customHeight="1" x14ac:dyDescent="0.25">
      <c r="B26" s="80" t="s">
        <v>56</v>
      </c>
      <c r="C26" s="80" t="s">
        <v>187</v>
      </c>
      <c r="D26" s="70">
        <v>12</v>
      </c>
      <c r="E26" s="113">
        <v>12</v>
      </c>
      <c r="F26" s="114">
        <v>1</v>
      </c>
    </row>
    <row r="27" spans="2:6" ht="32.1" hidden="1" customHeight="1" x14ac:dyDescent="0.25">
      <c r="B27" s="80" t="s">
        <v>118</v>
      </c>
      <c r="C27" s="80" t="s">
        <v>187</v>
      </c>
      <c r="D27" s="70">
        <v>16</v>
      </c>
      <c r="E27" s="113">
        <v>16</v>
      </c>
      <c r="F27" s="114">
        <v>1</v>
      </c>
    </row>
    <row r="28" spans="2:6" ht="32.1" hidden="1" customHeight="1" x14ac:dyDescent="0.25">
      <c r="B28" s="80" t="s">
        <v>175</v>
      </c>
      <c r="C28" s="80" t="s">
        <v>187</v>
      </c>
      <c r="D28" s="70">
        <v>12</v>
      </c>
      <c r="E28" s="113">
        <v>20</v>
      </c>
      <c r="F28" s="114">
        <v>1.6666666666666667</v>
      </c>
    </row>
    <row r="29" spans="2:6" ht="32.1" hidden="1" customHeight="1" x14ac:dyDescent="0.25">
      <c r="B29" s="80" t="s">
        <v>61</v>
      </c>
      <c r="C29" s="80" t="s">
        <v>187</v>
      </c>
      <c r="D29" s="70">
        <v>12</v>
      </c>
      <c r="E29" s="113">
        <v>24</v>
      </c>
      <c r="F29" s="114">
        <v>2</v>
      </c>
    </row>
    <row r="30" spans="2:6" ht="32.1" hidden="1" customHeight="1" x14ac:dyDescent="0.25">
      <c r="B30" s="80" t="s">
        <v>136</v>
      </c>
      <c r="C30" s="80" t="s">
        <v>187</v>
      </c>
      <c r="D30" s="70">
        <v>6</v>
      </c>
      <c r="E30" s="113">
        <v>8</v>
      </c>
      <c r="F30" s="114">
        <v>1.3333333333333333</v>
      </c>
    </row>
    <row r="31" spans="2:6" ht="32.1" hidden="1" customHeight="1" x14ac:dyDescent="0.25">
      <c r="B31" s="80" t="s">
        <v>120</v>
      </c>
      <c r="C31" s="80" t="s">
        <v>187</v>
      </c>
      <c r="D31" s="70">
        <v>35</v>
      </c>
      <c r="E31" s="113">
        <v>35</v>
      </c>
      <c r="F31" s="114">
        <v>1</v>
      </c>
    </row>
    <row r="32" spans="2:6" ht="32.1" hidden="1" customHeight="1" x14ac:dyDescent="0.25">
      <c r="B32" s="80" t="s">
        <v>191</v>
      </c>
      <c r="C32" s="80" t="s">
        <v>187</v>
      </c>
      <c r="D32" s="70">
        <v>9</v>
      </c>
      <c r="E32" s="113">
        <v>16</v>
      </c>
      <c r="F32" s="114">
        <v>1.7777777777777777</v>
      </c>
    </row>
    <row r="33" spans="2:6" ht="32.1" hidden="1" customHeight="1" x14ac:dyDescent="0.25">
      <c r="B33" s="80" t="s">
        <v>58</v>
      </c>
      <c r="C33" s="80" t="s">
        <v>187</v>
      </c>
      <c r="D33" s="70">
        <v>12</v>
      </c>
      <c r="E33" s="113">
        <v>16</v>
      </c>
      <c r="F33" s="114">
        <v>1.3333333333333333</v>
      </c>
    </row>
    <row r="34" spans="2:6" ht="32.1" hidden="1" customHeight="1" x14ac:dyDescent="0.25">
      <c r="B34" s="80" t="s">
        <v>174</v>
      </c>
      <c r="C34" s="80" t="s">
        <v>187</v>
      </c>
      <c r="D34" s="70">
        <v>9</v>
      </c>
      <c r="E34" s="113">
        <v>10</v>
      </c>
      <c r="F34" s="114">
        <v>1.1111111111111112</v>
      </c>
    </row>
    <row r="35" spans="2:6" ht="32.1" hidden="1" customHeight="1" x14ac:dyDescent="0.25">
      <c r="B35" s="80" t="s">
        <v>124</v>
      </c>
      <c r="C35" s="80" t="s">
        <v>14663</v>
      </c>
      <c r="D35" s="70">
        <v>25</v>
      </c>
      <c r="E35" s="113">
        <v>32</v>
      </c>
      <c r="F35" s="114">
        <f t="shared" si="0"/>
        <v>1.28</v>
      </c>
    </row>
    <row r="36" spans="2:6" ht="32.1" hidden="1" customHeight="1" x14ac:dyDescent="0.25">
      <c r="B36" s="80" t="s">
        <v>72</v>
      </c>
      <c r="C36" s="80" t="s">
        <v>14663</v>
      </c>
      <c r="D36" s="70">
        <v>12</v>
      </c>
      <c r="E36" s="113">
        <v>12</v>
      </c>
      <c r="F36" s="114">
        <f t="shared" si="0"/>
        <v>1</v>
      </c>
    </row>
    <row r="37" spans="2:6" ht="32.1" hidden="1" customHeight="1" x14ac:dyDescent="0.25">
      <c r="B37" s="80" t="s">
        <v>76</v>
      </c>
      <c r="C37" s="80" t="s">
        <v>14663</v>
      </c>
      <c r="D37" s="70">
        <v>20</v>
      </c>
      <c r="E37" s="113">
        <v>20</v>
      </c>
      <c r="F37" s="114">
        <f t="shared" si="0"/>
        <v>1</v>
      </c>
    </row>
    <row r="38" spans="2:6" ht="32.1" hidden="1" customHeight="1" x14ac:dyDescent="0.25">
      <c r="B38" s="80" t="s">
        <v>77</v>
      </c>
      <c r="C38" s="80" t="s">
        <v>14663</v>
      </c>
      <c r="D38" s="70">
        <v>16</v>
      </c>
      <c r="E38" s="113">
        <v>16</v>
      </c>
      <c r="F38" s="114">
        <f t="shared" si="0"/>
        <v>1</v>
      </c>
    </row>
    <row r="39" spans="2:6" ht="32.1" hidden="1" customHeight="1" x14ac:dyDescent="0.25">
      <c r="B39" s="80" t="s">
        <v>117</v>
      </c>
      <c r="C39" s="80" t="s">
        <v>14663</v>
      </c>
      <c r="D39" s="70">
        <v>20</v>
      </c>
      <c r="E39" s="113">
        <v>20</v>
      </c>
      <c r="F39" s="114">
        <f t="shared" si="0"/>
        <v>1</v>
      </c>
    </row>
    <row r="40" spans="2:6" ht="32.1" customHeight="1" x14ac:dyDescent="0.25">
      <c r="B40" s="64" t="s">
        <v>335</v>
      </c>
      <c r="C40" s="64" t="s">
        <v>334</v>
      </c>
      <c r="D40" s="65">
        <v>4</v>
      </c>
      <c r="E40" s="66">
        <v>49</v>
      </c>
      <c r="F40" s="67">
        <f t="shared" ref="F40:F53" si="1">E40/D40</f>
        <v>12.25</v>
      </c>
    </row>
    <row r="41" spans="2:6" ht="32.1" hidden="1" customHeight="1" x14ac:dyDescent="0.25">
      <c r="B41" s="80" t="s">
        <v>56</v>
      </c>
      <c r="C41" s="80" t="s">
        <v>14663</v>
      </c>
      <c r="D41" s="70">
        <v>12</v>
      </c>
      <c r="E41" s="113">
        <v>12</v>
      </c>
      <c r="F41" s="114">
        <f t="shared" si="1"/>
        <v>1</v>
      </c>
    </row>
    <row r="42" spans="2:6" ht="32.1" hidden="1" customHeight="1" x14ac:dyDescent="0.25">
      <c r="B42" s="80" t="s">
        <v>133</v>
      </c>
      <c r="C42" s="80" t="s">
        <v>14663</v>
      </c>
      <c r="D42" s="70">
        <v>20</v>
      </c>
      <c r="E42" s="113">
        <v>20</v>
      </c>
      <c r="F42" s="114">
        <f t="shared" si="1"/>
        <v>1</v>
      </c>
    </row>
    <row r="43" spans="2:6" ht="32.1" hidden="1" customHeight="1" x14ac:dyDescent="0.25">
      <c r="B43" s="80" t="s">
        <v>199</v>
      </c>
      <c r="C43" s="80" t="s">
        <v>14663</v>
      </c>
      <c r="D43" s="70">
        <v>12</v>
      </c>
      <c r="E43" s="113">
        <v>8</v>
      </c>
      <c r="F43" s="114">
        <f t="shared" si="1"/>
        <v>0.66666666666666663</v>
      </c>
    </row>
    <row r="44" spans="2:6" ht="32.1" hidden="1" customHeight="1" x14ac:dyDescent="0.25">
      <c r="B44" s="80" t="s">
        <v>328</v>
      </c>
      <c r="C44" s="80" t="s">
        <v>14663</v>
      </c>
      <c r="D44" s="70">
        <v>42</v>
      </c>
      <c r="E44" s="113">
        <v>48</v>
      </c>
      <c r="F44" s="114">
        <f t="shared" si="1"/>
        <v>1.1428571428571428</v>
      </c>
    </row>
    <row r="45" spans="2:6" ht="32.1" customHeight="1" x14ac:dyDescent="0.25">
      <c r="B45" s="80" t="s">
        <v>338</v>
      </c>
      <c r="C45" s="80" t="s">
        <v>334</v>
      </c>
      <c r="D45" s="70">
        <v>9</v>
      </c>
      <c r="E45" s="113">
        <v>64</v>
      </c>
      <c r="F45" s="114">
        <f t="shared" si="1"/>
        <v>7.1111111111111107</v>
      </c>
    </row>
    <row r="46" spans="2:6" ht="32.1" customHeight="1" x14ac:dyDescent="0.25">
      <c r="B46" s="80" t="s">
        <v>339</v>
      </c>
      <c r="C46" s="80" t="s">
        <v>334</v>
      </c>
      <c r="D46" s="70">
        <v>9</v>
      </c>
      <c r="E46" s="113">
        <v>64</v>
      </c>
      <c r="F46" s="114">
        <f t="shared" si="1"/>
        <v>7.1111111111111107</v>
      </c>
    </row>
    <row r="47" spans="2:6" ht="32.1" customHeight="1" x14ac:dyDescent="0.25">
      <c r="B47" s="60" t="s">
        <v>330</v>
      </c>
      <c r="C47" s="60" t="s">
        <v>334</v>
      </c>
      <c r="D47" s="61">
        <v>16</v>
      </c>
      <c r="E47" s="62">
        <v>64</v>
      </c>
      <c r="F47" s="63">
        <f t="shared" si="1"/>
        <v>4</v>
      </c>
    </row>
    <row r="48" spans="2:6" ht="32.1" customHeight="1" x14ac:dyDescent="0.25">
      <c r="B48" s="64" t="s">
        <v>333</v>
      </c>
      <c r="C48" s="64" t="s">
        <v>334</v>
      </c>
      <c r="D48" s="65">
        <v>6</v>
      </c>
      <c r="E48" s="66">
        <v>49</v>
      </c>
      <c r="F48" s="67">
        <f t="shared" si="1"/>
        <v>8.1666666666666661</v>
      </c>
    </row>
    <row r="49" spans="2:8" ht="32.1" customHeight="1" x14ac:dyDescent="0.25">
      <c r="B49" s="80" t="s">
        <v>337</v>
      </c>
      <c r="C49" s="80" t="s">
        <v>334</v>
      </c>
      <c r="D49" s="70">
        <v>9</v>
      </c>
      <c r="E49" s="113">
        <v>49</v>
      </c>
      <c r="F49" s="114">
        <f t="shared" si="1"/>
        <v>5.4444444444444446</v>
      </c>
    </row>
    <row r="50" spans="2:8" ht="32.1" customHeight="1" x14ac:dyDescent="0.25">
      <c r="B50" s="60" t="s">
        <v>115</v>
      </c>
      <c r="C50" s="60" t="s">
        <v>334</v>
      </c>
      <c r="D50" s="61">
        <v>4</v>
      </c>
      <c r="E50" s="62">
        <v>12</v>
      </c>
      <c r="F50" s="63">
        <f>E50/D50</f>
        <v>3</v>
      </c>
    </row>
    <row r="51" spans="2:8" ht="32.1" customHeight="1" x14ac:dyDescent="0.25">
      <c r="B51" s="64" t="s">
        <v>336</v>
      </c>
      <c r="C51" s="64" t="s">
        <v>334</v>
      </c>
      <c r="D51" s="65">
        <v>16</v>
      </c>
      <c r="E51" s="66">
        <v>196</v>
      </c>
      <c r="F51" s="67">
        <f t="shared" si="1"/>
        <v>12.25</v>
      </c>
    </row>
    <row r="52" spans="2:8" ht="32.1" customHeight="1" x14ac:dyDescent="0.25">
      <c r="B52" s="64" t="s">
        <v>332</v>
      </c>
      <c r="C52" s="64" t="s">
        <v>334</v>
      </c>
      <c r="D52" s="65">
        <v>15</v>
      </c>
      <c r="E52" s="66">
        <v>196</v>
      </c>
      <c r="F52" s="67">
        <f t="shared" si="1"/>
        <v>13.066666666666666</v>
      </c>
    </row>
    <row r="53" spans="2:8" ht="32.1" customHeight="1" x14ac:dyDescent="0.25">
      <c r="B53" s="64" t="s">
        <v>331</v>
      </c>
      <c r="C53" s="64" t="s">
        <v>334</v>
      </c>
      <c r="D53" s="65">
        <v>10</v>
      </c>
      <c r="E53" s="66">
        <v>90</v>
      </c>
      <c r="F53" s="67">
        <f t="shared" si="1"/>
        <v>9</v>
      </c>
    </row>
    <row r="54" spans="2:8" ht="32.1" customHeight="1" x14ac:dyDescent="0.25">
      <c r="B54" s="80" t="s">
        <v>198</v>
      </c>
      <c r="C54" s="70"/>
      <c r="D54" s="70"/>
      <c r="E54" s="71"/>
    </row>
    <row r="55" spans="2:8" ht="32.1" customHeight="1" x14ac:dyDescent="0.25">
      <c r="B55" s="80" t="s">
        <v>291</v>
      </c>
    </row>
    <row r="56" spans="2:8" ht="32.1" customHeight="1" x14ac:dyDescent="0.25">
      <c r="B56" s="80" t="s">
        <v>290</v>
      </c>
      <c r="C56" s="115">
        <v>0.13755555555555554</v>
      </c>
      <c r="G56" s="70"/>
      <c r="H56" s="70"/>
    </row>
    <row r="57" spans="2:8" ht="32.1" customHeight="1" x14ac:dyDescent="0.25">
      <c r="B57" s="80" t="s">
        <v>292</v>
      </c>
      <c r="C57" s="78">
        <v>114</v>
      </c>
    </row>
    <row r="58" spans="2:8" ht="32.1" customHeight="1" x14ac:dyDescent="0.25">
      <c r="B58" s="80" t="s">
        <v>293</v>
      </c>
      <c r="C58" s="78">
        <v>127</v>
      </c>
    </row>
    <row r="59" spans="2:8" ht="32.1" customHeight="1" x14ac:dyDescent="0.25">
      <c r="B59" s="80" t="s">
        <v>294</v>
      </c>
      <c r="C59" s="78" t="s">
        <v>303</v>
      </c>
    </row>
    <row r="60" spans="2:8" ht="32.1" customHeight="1" x14ac:dyDescent="0.25">
      <c r="B60" s="80" t="s">
        <v>295</v>
      </c>
      <c r="C60" s="78">
        <v>3</v>
      </c>
    </row>
    <row r="61" spans="2:8" ht="32.1" customHeight="1" x14ac:dyDescent="0.25">
      <c r="B61" s="80" t="s">
        <v>296</v>
      </c>
      <c r="C61" s="78" t="s">
        <v>304</v>
      </c>
    </row>
    <row r="62" spans="2:8" ht="32.1" customHeight="1" x14ac:dyDescent="0.25">
      <c r="B62" s="80" t="s">
        <v>299</v>
      </c>
      <c r="C62" s="78" t="s">
        <v>305</v>
      </c>
    </row>
    <row r="63" spans="2:8" ht="32.1" customHeight="1" x14ac:dyDescent="0.25">
      <c r="B63" s="80" t="s">
        <v>311</v>
      </c>
      <c r="C63" s="78" t="s">
        <v>325</v>
      </c>
    </row>
    <row r="64" spans="2:8" ht="32.1" customHeight="1" x14ac:dyDescent="0.25">
      <c r="B64" s="80" t="s">
        <v>312</v>
      </c>
      <c r="C64" s="78" t="s">
        <v>306</v>
      </c>
    </row>
    <row r="65" spans="2:5" ht="32.1" customHeight="1" x14ac:dyDescent="0.25">
      <c r="B65" s="80" t="s">
        <v>307</v>
      </c>
      <c r="C65" s="78" t="s">
        <v>308</v>
      </c>
    </row>
    <row r="66" spans="2:5" ht="32.1" customHeight="1" x14ac:dyDescent="0.25">
      <c r="B66" s="80" t="s">
        <v>302</v>
      </c>
      <c r="C66" s="78" t="s">
        <v>309</v>
      </c>
    </row>
    <row r="67" spans="2:5" ht="32.1" customHeight="1" x14ac:dyDescent="0.25">
      <c r="B67" s="80" t="s">
        <v>301</v>
      </c>
      <c r="C67" s="78" t="s">
        <v>310</v>
      </c>
    </row>
    <row r="68" spans="2:5" ht="32.1" customHeight="1" x14ac:dyDescent="0.25">
      <c r="B68" s="80" t="s">
        <v>314</v>
      </c>
      <c r="C68" s="78" t="s">
        <v>315</v>
      </c>
    </row>
    <row r="69" spans="2:5" ht="32.1" customHeight="1" x14ac:dyDescent="0.25">
      <c r="B69" s="80" t="s">
        <v>316</v>
      </c>
      <c r="C69" s="78" t="s">
        <v>327</v>
      </c>
    </row>
    <row r="70" spans="2:5" ht="32.1" customHeight="1" x14ac:dyDescent="0.25">
      <c r="B70" s="80" t="s">
        <v>317</v>
      </c>
      <c r="C70" s="78" t="s">
        <v>326</v>
      </c>
    </row>
    <row r="71" spans="2:5" ht="32.1" customHeight="1" x14ac:dyDescent="0.25">
      <c r="B71" s="80" t="s">
        <v>318</v>
      </c>
      <c r="C71" s="78" t="s">
        <v>320</v>
      </c>
    </row>
    <row r="72" spans="2:5" ht="32.1" customHeight="1" x14ac:dyDescent="0.25">
      <c r="B72" s="80" t="s">
        <v>319</v>
      </c>
      <c r="C72" s="78" t="s">
        <v>321</v>
      </c>
    </row>
    <row r="73" spans="2:5" ht="32.1" customHeight="1" x14ac:dyDescent="0.25">
      <c r="B73" s="80" t="s">
        <v>298</v>
      </c>
      <c r="C73" s="78" t="s">
        <v>322</v>
      </c>
    </row>
    <row r="74" spans="2:5" ht="32.1" customHeight="1" x14ac:dyDescent="0.25">
      <c r="B74" s="80" t="s">
        <v>313</v>
      </c>
      <c r="C74" s="78" t="s">
        <v>303</v>
      </c>
    </row>
    <row r="75" spans="2:5" ht="32.1" customHeight="1" x14ac:dyDescent="0.25">
      <c r="B75" s="80" t="s">
        <v>300</v>
      </c>
      <c r="C75" s="78">
        <v>3</v>
      </c>
    </row>
    <row r="76" spans="2:5" ht="32.1" customHeight="1" x14ac:dyDescent="0.25">
      <c r="B76" s="80" t="s">
        <v>297</v>
      </c>
      <c r="C76" s="78" t="s">
        <v>304</v>
      </c>
    </row>
    <row r="77" spans="2:5" ht="32.1" customHeight="1" x14ac:dyDescent="0.25">
      <c r="C77" s="70"/>
      <c r="D77" s="98"/>
      <c r="E77" s="103"/>
    </row>
    <row r="78" spans="2:5" ht="32.1" customHeight="1" x14ac:dyDescent="0.25">
      <c r="B78" s="70">
        <v>364388</v>
      </c>
      <c r="C78" s="70"/>
      <c r="D78" s="98"/>
      <c r="E78" s="103"/>
    </row>
    <row r="79" spans="2:5" ht="32.1" customHeight="1" x14ac:dyDescent="0.25">
      <c r="C79" s="70"/>
      <c r="D79" s="98"/>
      <c r="E79" s="103"/>
    </row>
    <row r="80" spans="2:5" ht="32.1" customHeight="1" x14ac:dyDescent="0.25">
      <c r="B80" s="80" t="s">
        <v>1723</v>
      </c>
      <c r="C80" s="97">
        <v>-17500</v>
      </c>
      <c r="D80" s="98"/>
      <c r="E80" s="103"/>
    </row>
    <row r="81" spans="2:5" ht="32.1" customHeight="1" x14ac:dyDescent="0.25">
      <c r="B81" s="80" t="s">
        <v>1724</v>
      </c>
      <c r="C81" s="97">
        <v>20990</v>
      </c>
      <c r="D81" s="98"/>
      <c r="E81" s="103"/>
    </row>
    <row r="82" spans="2:5" ht="32.1" customHeight="1" x14ac:dyDescent="0.25">
      <c r="B82" s="94" t="s">
        <v>1725</v>
      </c>
      <c r="C82" s="116">
        <v>-1100</v>
      </c>
      <c r="D82" s="98"/>
      <c r="E82" s="103"/>
    </row>
    <row r="83" spans="2:5" ht="32.1" customHeight="1" x14ac:dyDescent="0.25">
      <c r="B83" s="80" t="s">
        <v>1726</v>
      </c>
      <c r="C83" s="97">
        <f>SUM(C80:C82)</f>
        <v>2390</v>
      </c>
      <c r="D83" s="98"/>
      <c r="E83" s="103"/>
    </row>
    <row r="84" spans="2:5" ht="32.1" customHeight="1" x14ac:dyDescent="0.25">
      <c r="C84" s="70"/>
      <c r="D84" s="98"/>
      <c r="E84" s="103"/>
    </row>
    <row r="85" spans="2:5" ht="32.1" customHeight="1" x14ac:dyDescent="0.25">
      <c r="B85" s="80" t="s">
        <v>14644</v>
      </c>
      <c r="C85" s="70"/>
      <c r="D85" s="98"/>
      <c r="E85" s="103"/>
    </row>
    <row r="86" spans="2:5" ht="32.1" customHeight="1" x14ac:dyDescent="0.25">
      <c r="B86" s="80" t="s">
        <v>0</v>
      </c>
      <c r="C86" s="70" t="s">
        <v>14647</v>
      </c>
      <c r="D86" s="98" t="s">
        <v>52</v>
      </c>
      <c r="E86" s="103" t="s">
        <v>241</v>
      </c>
    </row>
    <row r="87" spans="2:5" ht="32.1" customHeight="1" x14ac:dyDescent="0.25">
      <c r="B87" s="79" t="s">
        <v>14537</v>
      </c>
      <c r="C87" s="70" t="s">
        <v>14646</v>
      </c>
      <c r="D87" s="97">
        <v>295000</v>
      </c>
      <c r="E87" s="98"/>
    </row>
    <row r="88" spans="2:5" ht="32.1" customHeight="1" x14ac:dyDescent="0.25">
      <c r="B88" s="80" t="s">
        <v>14582</v>
      </c>
      <c r="C88" s="70" t="s">
        <v>14645</v>
      </c>
      <c r="D88" s="97">
        <v>17990</v>
      </c>
      <c r="E88" s="98"/>
    </row>
    <row r="89" spans="2:5" ht="32.1" customHeight="1" x14ac:dyDescent="0.25">
      <c r="B89" s="80" t="s">
        <v>14592</v>
      </c>
      <c r="C89" s="70" t="s">
        <v>14645</v>
      </c>
      <c r="D89" s="97">
        <v>8990</v>
      </c>
      <c r="E89" s="98"/>
    </row>
    <row r="90" spans="2:5" ht="32.1" customHeight="1" x14ac:dyDescent="0.25">
      <c r="B90" s="80" t="s">
        <v>14571</v>
      </c>
      <c r="C90" s="70" t="s">
        <v>14645</v>
      </c>
      <c r="D90" s="97">
        <v>12990</v>
      </c>
      <c r="E90" s="98"/>
    </row>
    <row r="91" spans="2:5" ht="32.1" customHeight="1" x14ac:dyDescent="0.25">
      <c r="B91" s="80" t="s">
        <v>14563</v>
      </c>
      <c r="C91" s="70" t="s">
        <v>14645</v>
      </c>
      <c r="D91" s="97">
        <v>89990</v>
      </c>
      <c r="E91" s="98" t="s">
        <v>14692</v>
      </c>
    </row>
    <row r="92" spans="2:5" ht="32.1" customHeight="1" x14ac:dyDescent="0.25">
      <c r="B92" s="80" t="s">
        <v>14541</v>
      </c>
      <c r="C92" s="70" t="s">
        <v>14645</v>
      </c>
      <c r="D92" s="97">
        <v>155000</v>
      </c>
      <c r="E92" s="98"/>
    </row>
    <row r="93" spans="2:5" ht="32.1" customHeight="1" x14ac:dyDescent="0.25">
      <c r="B93" s="80" t="s">
        <v>14577</v>
      </c>
      <c r="C93" s="70" t="s">
        <v>14646</v>
      </c>
      <c r="D93" s="97">
        <v>22490</v>
      </c>
      <c r="E93" s="98"/>
    </row>
    <row r="94" spans="2:5" ht="32.1" customHeight="1" x14ac:dyDescent="0.25">
      <c r="B94" s="80" t="s">
        <v>14577</v>
      </c>
      <c r="C94" s="70" t="s">
        <v>14645</v>
      </c>
      <c r="D94" s="97">
        <v>11000</v>
      </c>
      <c r="E94" s="98"/>
    </row>
    <row r="95" spans="2:5" ht="32.1" customHeight="1" x14ac:dyDescent="0.25">
      <c r="B95" s="80" t="s">
        <v>14621</v>
      </c>
      <c r="C95" s="70" t="s">
        <v>14645</v>
      </c>
      <c r="D95" s="97">
        <v>17500</v>
      </c>
      <c r="E95" s="98"/>
    </row>
    <row r="96" spans="2:5" ht="32.1" customHeight="1" x14ac:dyDescent="0.25">
      <c r="B96" s="80" t="s">
        <v>14543</v>
      </c>
      <c r="C96" s="70" t="s">
        <v>14645</v>
      </c>
      <c r="D96" s="97">
        <v>17900</v>
      </c>
      <c r="E96" s="98"/>
    </row>
    <row r="97" spans="2:5" ht="32.1" customHeight="1" x14ac:dyDescent="0.25">
      <c r="B97" s="91" t="s">
        <v>14572</v>
      </c>
      <c r="C97" s="70" t="s">
        <v>14645</v>
      </c>
      <c r="D97" s="97">
        <v>69990</v>
      </c>
      <c r="E97" s="98"/>
    </row>
    <row r="98" spans="2:5" ht="32.1" customHeight="1" x14ac:dyDescent="0.25">
      <c r="B98" s="80" t="s">
        <v>14594</v>
      </c>
      <c r="C98" s="70" t="s">
        <v>14645</v>
      </c>
      <c r="D98" s="97">
        <v>9990</v>
      </c>
      <c r="E98" s="98" t="s">
        <v>14694</v>
      </c>
    </row>
    <row r="99" spans="2:5" ht="32.1" customHeight="1" x14ac:dyDescent="0.25">
      <c r="B99" s="80" t="s">
        <v>14581</v>
      </c>
      <c r="C99" s="70" t="s">
        <v>14645</v>
      </c>
      <c r="D99" s="97">
        <v>29990</v>
      </c>
      <c r="E99" s="98"/>
    </row>
    <row r="100" spans="2:5" ht="32.1" customHeight="1" x14ac:dyDescent="0.25">
      <c r="B100" s="80" t="s">
        <v>14551</v>
      </c>
      <c r="C100" s="70" t="s">
        <v>14645</v>
      </c>
      <c r="D100" s="97">
        <v>20000</v>
      </c>
      <c r="E100" s="98"/>
    </row>
    <row r="101" spans="2:5" ht="32.1" customHeight="1" x14ac:dyDescent="0.25">
      <c r="B101" s="91" t="s">
        <v>14534</v>
      </c>
      <c r="C101" s="70" t="s">
        <v>14645</v>
      </c>
      <c r="D101" s="97">
        <v>80000</v>
      </c>
      <c r="E101" s="98"/>
    </row>
    <row r="102" spans="2:5" ht="32.1" customHeight="1" x14ac:dyDescent="0.25">
      <c r="B102" s="91" t="s">
        <v>14534</v>
      </c>
      <c r="C102" s="70" t="s">
        <v>14646</v>
      </c>
      <c r="D102" s="97">
        <v>95000</v>
      </c>
      <c r="E102" s="98"/>
    </row>
    <row r="103" spans="2:5" ht="32.1" customHeight="1" x14ac:dyDescent="0.25">
      <c r="B103" s="80" t="s">
        <v>14599</v>
      </c>
      <c r="C103" s="70" t="s">
        <v>14645</v>
      </c>
      <c r="D103" s="97">
        <v>39990</v>
      </c>
      <c r="E103" s="98"/>
    </row>
    <row r="104" spans="2:5" ht="32.1" customHeight="1" x14ac:dyDescent="0.25">
      <c r="B104" s="80" t="s">
        <v>14624</v>
      </c>
      <c r="C104" s="70" t="s">
        <v>14645</v>
      </c>
      <c r="D104" s="97">
        <v>49990</v>
      </c>
      <c r="E104" s="98" t="s">
        <v>14693</v>
      </c>
    </row>
    <row r="105" spans="2:5" ht="32.1" customHeight="1" x14ac:dyDescent="0.25">
      <c r="C105" s="70"/>
      <c r="D105" s="98"/>
      <c r="E105" s="103"/>
    </row>
    <row r="106" spans="2:5" ht="32.1" customHeight="1" x14ac:dyDescent="0.25">
      <c r="B106" s="80" t="s">
        <v>14648</v>
      </c>
      <c r="C106" s="70"/>
      <c r="D106" s="98"/>
      <c r="E106" s="103"/>
    </row>
    <row r="107" spans="2:5" ht="32.1" customHeight="1" x14ac:dyDescent="0.25">
      <c r="B107" s="102">
        <v>28</v>
      </c>
      <c r="C107" s="100" t="s">
        <v>5291</v>
      </c>
      <c r="D107" s="100" t="s">
        <v>1757</v>
      </c>
      <c r="E107" s="100" t="s">
        <v>14649</v>
      </c>
    </row>
    <row r="108" spans="2:5" ht="32.1" customHeight="1" x14ac:dyDescent="0.25">
      <c r="B108" s="101" t="s">
        <v>5291</v>
      </c>
      <c r="C108" s="99">
        <f>iConvertAmount</f>
        <v>28</v>
      </c>
      <c r="D108" s="99">
        <f>iConvertAmount/iD2R</f>
        <v>0.23333333333333334</v>
      </c>
      <c r="E108" s="99">
        <f>iConvertAmount/iE2R</f>
        <v>0.2153846153846154</v>
      </c>
    </row>
    <row r="109" spans="2:5" ht="32.1" customHeight="1" x14ac:dyDescent="0.25">
      <c r="B109" s="101" t="s">
        <v>1757</v>
      </c>
      <c r="C109" s="99">
        <f>iConvertAmount*iD2R</f>
        <v>3360</v>
      </c>
      <c r="D109" s="99">
        <f>iConvertAmount</f>
        <v>28</v>
      </c>
      <c r="E109" s="99">
        <f>iConvertAmount*iD2E</f>
        <v>25.846153846153847</v>
      </c>
    </row>
    <row r="110" spans="2:5" ht="32.1" customHeight="1" x14ac:dyDescent="0.25">
      <c r="B110" s="101" t="s">
        <v>14649</v>
      </c>
      <c r="C110" s="99">
        <f>iConvertAmount*iE2R</f>
        <v>3640</v>
      </c>
      <c r="D110" s="99">
        <f>iConvertAmount*iE2D</f>
        <v>30.333333333333332</v>
      </c>
      <c r="E110" s="99">
        <f>iConvertAmount</f>
        <v>28</v>
      </c>
    </row>
    <row r="111" spans="2:5" ht="32.1" hidden="1" customHeight="1" x14ac:dyDescent="0.25"/>
    <row r="112" spans="2:5" ht="32.1" hidden="1" customHeight="1" x14ac:dyDescent="0.25">
      <c r="B112" s="80" t="s">
        <v>14650</v>
      </c>
      <c r="C112" s="80">
        <v>120</v>
      </c>
    </row>
    <row r="113" spans="2:3" ht="32.1" hidden="1" customHeight="1" x14ac:dyDescent="0.25">
      <c r="B113" s="80" t="s">
        <v>14651</v>
      </c>
      <c r="C113" s="80">
        <v>130</v>
      </c>
    </row>
    <row r="114" spans="2:3" ht="32.1" hidden="1" customHeight="1" x14ac:dyDescent="0.25">
      <c r="B114" s="80" t="s">
        <v>14652</v>
      </c>
      <c r="C114" s="117">
        <f>iD2R/iE2R</f>
        <v>0.92307692307692313</v>
      </c>
    </row>
    <row r="115" spans="2:3" ht="32.1" hidden="1" customHeight="1" x14ac:dyDescent="0.25">
      <c r="B115" s="80" t="s">
        <v>14653</v>
      </c>
      <c r="C115" s="117">
        <f>iE2R/iD2R</f>
        <v>1.0833333333333333</v>
      </c>
    </row>
  </sheetData>
  <conditionalFormatting sqref="B100:B101">
    <cfRule type="containsBlanks" dxfId="270" priority="3">
      <formula>LEN(TRIM(B100))=0</formula>
    </cfRule>
  </conditionalFormatting>
  <conditionalFormatting sqref="B100:B101">
    <cfRule type="duplicateValues" dxfId="269" priority="4"/>
  </conditionalFormatting>
  <conditionalFormatting sqref="B97">
    <cfRule type="containsBlanks" dxfId="268" priority="1">
      <formula>LEN(TRIM(B97))=0</formula>
    </cfRule>
  </conditionalFormatting>
  <conditionalFormatting sqref="B97">
    <cfRule type="duplicateValues" dxfId="267" priority="2"/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0EE30-7F98-4CB6-95D9-11319BBA6663}">
  <sheetPr>
    <tabColor rgb="FF002060"/>
  </sheetPr>
  <dimension ref="B1:U96"/>
  <sheetViews>
    <sheetView showGridLines="0" topLeftCell="A88" zoomScaleNormal="100" workbookViewId="0">
      <selection activeCell="B95" sqref="B95"/>
    </sheetView>
  </sheetViews>
  <sheetFormatPr defaultRowHeight="32.1" customHeight="1" x14ac:dyDescent="0.25"/>
  <cols>
    <col min="1" max="1" width="1.42578125" style="2" customWidth="1"/>
    <col min="2" max="2" width="26.7109375" style="2" customWidth="1"/>
    <col min="3" max="3" width="12.5703125" style="3" customWidth="1"/>
    <col min="4" max="4" width="42.28515625" style="84" customWidth="1"/>
    <col min="5" max="5" width="10.7109375" style="84" customWidth="1"/>
    <col min="6" max="9" width="10.7109375" style="3" customWidth="1"/>
    <col min="10" max="11" width="10.7109375" style="9" customWidth="1"/>
    <col min="12" max="12" width="10.7109375" style="2" customWidth="1"/>
    <col min="13" max="13" width="10.7109375" style="5" customWidth="1"/>
    <col min="14" max="14" width="10.7109375" style="22" customWidth="1"/>
    <col min="15" max="15" width="10.7109375" style="3" customWidth="1"/>
    <col min="16" max="16" width="10.7109375" style="2" customWidth="1"/>
    <col min="17" max="17" width="10.7109375" style="3" customWidth="1"/>
    <col min="18" max="18" width="15.7109375" style="2" customWidth="1"/>
    <col min="19" max="19" width="10.7109375" style="3" customWidth="1"/>
    <col min="20" max="20" width="15.7109375" style="2" customWidth="1"/>
    <col min="21" max="21" width="10.7109375" style="3" customWidth="1"/>
    <col min="22" max="25" width="10.7109375" style="2" customWidth="1"/>
    <col min="26" max="26" width="11.140625" style="2" customWidth="1"/>
    <col min="27" max="16384" width="9.140625" style="2"/>
  </cols>
  <sheetData>
    <row r="1" spans="2:21" ht="7.5" customHeight="1" x14ac:dyDescent="0.25"/>
    <row r="2" spans="2:21" ht="28.5" customHeight="1" x14ac:dyDescent="0.25">
      <c r="B2" s="1" t="s">
        <v>23585</v>
      </c>
    </row>
    <row r="3" spans="2:21" s="82" customFormat="1" ht="32.1" customHeight="1" x14ac:dyDescent="0.25">
      <c r="B3" s="81" t="s">
        <v>23586</v>
      </c>
      <c r="C3" s="78" t="s">
        <v>44</v>
      </c>
      <c r="D3" s="78" t="s">
        <v>0</v>
      </c>
      <c r="E3" s="85" t="s">
        <v>23685</v>
      </c>
      <c r="F3" s="78" t="s">
        <v>23656</v>
      </c>
      <c r="G3" s="78" t="s">
        <v>350</v>
      </c>
      <c r="H3" s="78" t="s">
        <v>23686</v>
      </c>
      <c r="I3" s="78"/>
      <c r="J3" s="83"/>
      <c r="K3" s="83"/>
      <c r="L3" s="81"/>
      <c r="M3" s="78"/>
      <c r="N3" s="81"/>
      <c r="O3" s="78"/>
      <c r="P3" s="81"/>
      <c r="Q3" s="78"/>
      <c r="R3" s="81"/>
      <c r="S3" s="78"/>
      <c r="T3" s="81"/>
      <c r="U3" s="78"/>
    </row>
    <row r="4" spans="2:21" ht="32.1" customHeight="1" x14ac:dyDescent="0.25">
      <c r="B4" s="79" t="s">
        <v>23587</v>
      </c>
      <c r="C4" s="70" t="s">
        <v>49</v>
      </c>
      <c r="D4" s="119" t="s">
        <v>23588</v>
      </c>
      <c r="E4" s="118">
        <v>2</v>
      </c>
      <c r="F4" s="78" t="s">
        <v>20</v>
      </c>
      <c r="G4" s="70"/>
      <c r="H4" s="70"/>
      <c r="I4" s="70"/>
      <c r="J4" s="97"/>
      <c r="K4" s="97"/>
      <c r="L4" s="91"/>
      <c r="M4" s="70"/>
      <c r="N4" s="91"/>
      <c r="O4" s="70"/>
      <c r="P4" s="80"/>
      <c r="Q4" s="70"/>
      <c r="R4" s="80"/>
      <c r="S4" s="70"/>
      <c r="T4" s="80"/>
      <c r="U4" s="70"/>
    </row>
    <row r="5" spans="2:21" ht="32.1" customHeight="1" x14ac:dyDescent="0.25">
      <c r="B5" s="79" t="s">
        <v>23590</v>
      </c>
      <c r="C5" s="70" t="s">
        <v>49</v>
      </c>
      <c r="D5" s="119" t="s">
        <v>23589</v>
      </c>
      <c r="E5" s="118">
        <v>3</v>
      </c>
      <c r="F5" s="78" t="s">
        <v>20</v>
      </c>
      <c r="G5" s="70"/>
      <c r="H5" s="70"/>
      <c r="I5" s="70"/>
      <c r="J5" s="97"/>
      <c r="K5" s="97"/>
      <c r="L5" s="80"/>
      <c r="M5" s="70"/>
      <c r="N5" s="80"/>
      <c r="O5" s="70"/>
      <c r="P5" s="80"/>
      <c r="Q5" s="70"/>
      <c r="R5" s="80"/>
      <c r="S5" s="70"/>
      <c r="T5" s="80"/>
      <c r="U5" s="70"/>
    </row>
    <row r="6" spans="2:21" ht="32.1" customHeight="1" x14ac:dyDescent="0.25">
      <c r="B6" s="79" t="s">
        <v>23591</v>
      </c>
      <c r="C6" s="70" t="s">
        <v>49</v>
      </c>
      <c r="D6" s="119" t="s">
        <v>23592</v>
      </c>
      <c r="E6" s="118">
        <v>7</v>
      </c>
      <c r="F6" s="78" t="s">
        <v>20</v>
      </c>
      <c r="G6" s="70"/>
      <c r="H6" s="70"/>
      <c r="I6" s="70"/>
      <c r="J6" s="97"/>
      <c r="K6" s="97"/>
      <c r="L6" s="80"/>
      <c r="M6" s="70"/>
      <c r="N6" s="80"/>
      <c r="O6" s="70"/>
      <c r="P6" s="80"/>
      <c r="Q6" s="70"/>
      <c r="R6" s="80"/>
      <c r="S6" s="70"/>
      <c r="T6" s="80"/>
      <c r="U6" s="70"/>
    </row>
    <row r="7" spans="2:21" ht="32.1" customHeight="1" x14ac:dyDescent="0.25">
      <c r="B7" s="79" t="s">
        <v>23594</v>
      </c>
      <c r="C7" s="70" t="s">
        <v>49</v>
      </c>
      <c r="D7" s="119" t="s">
        <v>23593</v>
      </c>
      <c r="E7" s="118">
        <v>5</v>
      </c>
      <c r="F7" s="78" t="s">
        <v>20</v>
      </c>
      <c r="G7" s="70"/>
      <c r="H7" s="70"/>
      <c r="I7" s="70"/>
      <c r="J7" s="97"/>
      <c r="K7" s="97"/>
      <c r="L7" s="80"/>
      <c r="M7" s="70"/>
      <c r="N7" s="80"/>
      <c r="O7" s="70"/>
      <c r="P7" s="80"/>
      <c r="Q7" s="70"/>
      <c r="R7" s="80"/>
      <c r="S7" s="70"/>
      <c r="T7" s="80"/>
      <c r="U7" s="70"/>
    </row>
    <row r="8" spans="2:21" ht="32.1" customHeight="1" x14ac:dyDescent="0.25">
      <c r="B8" s="79" t="s">
        <v>23595</v>
      </c>
      <c r="C8" s="70" t="s">
        <v>49</v>
      </c>
      <c r="D8" s="119" t="s">
        <v>23596</v>
      </c>
      <c r="E8" s="118">
        <v>1</v>
      </c>
      <c r="F8" s="78" t="s">
        <v>20</v>
      </c>
      <c r="G8" s="70"/>
      <c r="H8" s="70"/>
      <c r="I8" s="70"/>
      <c r="J8" s="97"/>
      <c r="K8" s="97"/>
      <c r="L8" s="80"/>
      <c r="M8" s="70"/>
      <c r="N8" s="80"/>
      <c r="O8" s="70"/>
      <c r="P8" s="80"/>
      <c r="Q8" s="70"/>
      <c r="R8" s="80"/>
      <c r="S8" s="70"/>
      <c r="T8" s="80"/>
      <c r="U8" s="70"/>
    </row>
    <row r="9" spans="2:21" ht="32.1" customHeight="1" x14ac:dyDescent="0.25">
      <c r="B9" s="79" t="s">
        <v>23595</v>
      </c>
      <c r="C9" s="70" t="s">
        <v>49</v>
      </c>
      <c r="D9" s="119" t="s">
        <v>23597</v>
      </c>
      <c r="E9" s="118">
        <v>1</v>
      </c>
      <c r="F9" s="78" t="s">
        <v>20</v>
      </c>
      <c r="G9" s="70"/>
      <c r="H9" s="70"/>
      <c r="I9" s="70"/>
      <c r="J9" s="97"/>
      <c r="K9" s="97"/>
      <c r="L9" s="80"/>
      <c r="M9" s="70"/>
      <c r="N9" s="80"/>
      <c r="O9" s="70"/>
      <c r="P9" s="80"/>
      <c r="Q9" s="70"/>
      <c r="R9" s="80"/>
      <c r="S9" s="70"/>
      <c r="T9" s="80"/>
      <c r="U9" s="70"/>
    </row>
    <row r="10" spans="2:21" ht="32.1" customHeight="1" x14ac:dyDescent="0.25">
      <c r="B10" s="79" t="s">
        <v>23595</v>
      </c>
      <c r="C10" s="70" t="s">
        <v>49</v>
      </c>
      <c r="D10" s="119" t="s">
        <v>23598</v>
      </c>
      <c r="E10" s="118">
        <v>2</v>
      </c>
      <c r="F10" s="78" t="s">
        <v>20</v>
      </c>
      <c r="G10" s="70"/>
      <c r="H10" s="70"/>
      <c r="I10" s="70"/>
      <c r="J10" s="97"/>
      <c r="K10" s="97"/>
      <c r="L10" s="80"/>
      <c r="M10" s="70"/>
      <c r="N10" s="80"/>
      <c r="O10" s="70"/>
      <c r="P10" s="80"/>
      <c r="Q10" s="70"/>
      <c r="R10" s="80"/>
      <c r="S10" s="70"/>
      <c r="T10" s="80"/>
      <c r="U10" s="70"/>
    </row>
    <row r="11" spans="2:21" ht="32.1" customHeight="1" x14ac:dyDescent="0.25">
      <c r="B11" s="79" t="s">
        <v>23600</v>
      </c>
      <c r="C11" s="70" t="s">
        <v>49</v>
      </c>
      <c r="D11" s="119" t="s">
        <v>23599</v>
      </c>
      <c r="E11" s="118">
        <v>1</v>
      </c>
      <c r="F11" s="78" t="s">
        <v>20</v>
      </c>
      <c r="G11" s="70"/>
      <c r="H11" s="70"/>
      <c r="I11" s="70"/>
      <c r="J11" s="97"/>
      <c r="K11" s="97"/>
      <c r="L11" s="80"/>
      <c r="M11" s="70"/>
      <c r="N11" s="80"/>
      <c r="O11" s="70"/>
      <c r="P11" s="80"/>
      <c r="Q11" s="70"/>
      <c r="R11" s="80"/>
      <c r="S11" s="70"/>
      <c r="T11" s="80"/>
      <c r="U11" s="70"/>
    </row>
    <row r="12" spans="2:21" ht="32.1" customHeight="1" x14ac:dyDescent="0.25">
      <c r="B12" s="79" t="s">
        <v>23600</v>
      </c>
      <c r="C12" s="70" t="s">
        <v>49</v>
      </c>
      <c r="D12" s="119" t="s">
        <v>23601</v>
      </c>
      <c r="E12" s="118">
        <v>5</v>
      </c>
      <c r="F12" s="78" t="s">
        <v>20</v>
      </c>
      <c r="G12" s="70"/>
      <c r="H12" s="70"/>
      <c r="I12" s="70"/>
      <c r="J12" s="97"/>
      <c r="K12" s="97"/>
      <c r="L12" s="80"/>
      <c r="M12" s="70"/>
      <c r="N12" s="91"/>
      <c r="O12" s="70"/>
      <c r="P12" s="91"/>
      <c r="Q12" s="70"/>
      <c r="R12" s="80"/>
      <c r="S12" s="70"/>
      <c r="T12" s="80"/>
      <c r="U12" s="70"/>
    </row>
    <row r="13" spans="2:21" ht="32.1" customHeight="1" x14ac:dyDescent="0.25">
      <c r="B13" s="79" t="s">
        <v>23602</v>
      </c>
      <c r="C13" s="70" t="s">
        <v>49</v>
      </c>
      <c r="D13" s="119" t="s">
        <v>23603</v>
      </c>
      <c r="E13" s="118">
        <v>10</v>
      </c>
      <c r="F13" s="78" t="s">
        <v>20</v>
      </c>
      <c r="G13" s="70"/>
      <c r="H13" s="70"/>
      <c r="I13" s="70"/>
      <c r="J13" s="97"/>
      <c r="K13" s="97"/>
      <c r="L13" s="80"/>
      <c r="M13" s="70"/>
      <c r="N13" s="80"/>
      <c r="O13" s="70"/>
      <c r="P13" s="80"/>
      <c r="Q13" s="70"/>
      <c r="R13" s="80"/>
      <c r="S13" s="70"/>
      <c r="T13" s="80"/>
      <c r="U13" s="70"/>
    </row>
    <row r="14" spans="2:21" ht="32.1" customHeight="1" x14ac:dyDescent="0.25">
      <c r="B14" s="79" t="s">
        <v>23605</v>
      </c>
      <c r="C14" s="70" t="s">
        <v>55</v>
      </c>
      <c r="D14" s="119" t="s">
        <v>23604</v>
      </c>
      <c r="E14" s="118">
        <v>3</v>
      </c>
      <c r="F14" s="78" t="s">
        <v>20</v>
      </c>
      <c r="G14" s="70"/>
      <c r="H14" s="70"/>
      <c r="I14" s="70"/>
      <c r="J14" s="97"/>
      <c r="K14" s="97"/>
      <c r="L14" s="80"/>
      <c r="M14" s="70"/>
      <c r="N14" s="80"/>
      <c r="O14" s="70"/>
      <c r="P14" s="80"/>
      <c r="Q14" s="70"/>
      <c r="R14" s="80"/>
      <c r="S14" s="70"/>
      <c r="T14" s="80"/>
      <c r="U14" s="70"/>
    </row>
    <row r="15" spans="2:21" ht="32.1" customHeight="1" x14ac:dyDescent="0.25">
      <c r="B15" s="79" t="s">
        <v>23606</v>
      </c>
      <c r="C15" s="70" t="s">
        <v>55</v>
      </c>
      <c r="D15" s="119" t="s">
        <v>14558</v>
      </c>
      <c r="E15" s="118">
        <v>1</v>
      </c>
      <c r="F15" s="78" t="s">
        <v>20</v>
      </c>
      <c r="G15" s="70"/>
      <c r="H15" s="70"/>
      <c r="I15" s="70"/>
      <c r="J15" s="97"/>
      <c r="K15" s="97"/>
      <c r="L15" s="80"/>
      <c r="M15" s="70"/>
      <c r="N15" s="80"/>
      <c r="O15" s="70"/>
      <c r="P15" s="80"/>
      <c r="Q15" s="70"/>
      <c r="R15" s="80"/>
      <c r="S15" s="70"/>
      <c r="T15" s="80"/>
      <c r="U15" s="70"/>
    </row>
    <row r="16" spans="2:21" ht="32.1" customHeight="1" x14ac:dyDescent="0.25">
      <c r="B16" s="79" t="s">
        <v>23607</v>
      </c>
      <c r="C16" s="70" t="s">
        <v>55</v>
      </c>
      <c r="D16" s="119" t="s">
        <v>14558</v>
      </c>
      <c r="E16" s="118">
        <v>2</v>
      </c>
      <c r="F16" s="78" t="s">
        <v>20</v>
      </c>
      <c r="G16" s="70"/>
      <c r="H16" s="70"/>
      <c r="I16" s="70"/>
      <c r="J16" s="97"/>
      <c r="K16" s="97"/>
      <c r="L16" s="80"/>
      <c r="M16" s="70"/>
      <c r="N16" s="80"/>
      <c r="O16" s="70"/>
      <c r="P16" s="80"/>
      <c r="Q16" s="70"/>
      <c r="R16" s="80"/>
      <c r="S16" s="70"/>
      <c r="T16" s="80"/>
      <c r="U16" s="70"/>
    </row>
    <row r="17" spans="2:21" ht="32.1" customHeight="1" x14ac:dyDescent="0.25">
      <c r="B17" s="79" t="s">
        <v>23608</v>
      </c>
      <c r="C17" s="70" t="s">
        <v>55</v>
      </c>
      <c r="D17" s="119" t="s">
        <v>23609</v>
      </c>
      <c r="E17" s="118">
        <v>4</v>
      </c>
      <c r="F17" s="78" t="s">
        <v>20</v>
      </c>
      <c r="G17" s="70"/>
      <c r="H17" s="70"/>
      <c r="I17" s="70"/>
      <c r="J17" s="97"/>
      <c r="K17" s="97"/>
      <c r="L17" s="80"/>
      <c r="M17" s="70"/>
      <c r="N17" s="80"/>
      <c r="O17" s="70"/>
      <c r="P17" s="80"/>
      <c r="Q17" s="70"/>
      <c r="R17" s="80"/>
      <c r="S17" s="70"/>
      <c r="T17" s="80"/>
      <c r="U17" s="70"/>
    </row>
    <row r="18" spans="2:21" ht="32.1" customHeight="1" x14ac:dyDescent="0.25">
      <c r="B18" s="79" t="s">
        <v>23610</v>
      </c>
      <c r="C18" s="70" t="s">
        <v>55</v>
      </c>
      <c r="D18" s="119" t="s">
        <v>23611</v>
      </c>
      <c r="E18" s="118">
        <v>4</v>
      </c>
      <c r="F18" s="78" t="s">
        <v>20</v>
      </c>
      <c r="G18" s="70"/>
      <c r="H18" s="70"/>
      <c r="I18" s="70"/>
      <c r="J18" s="97"/>
      <c r="K18" s="97"/>
      <c r="L18" s="91"/>
      <c r="M18" s="70"/>
      <c r="N18" s="80"/>
      <c r="O18" s="70"/>
      <c r="P18" s="80"/>
      <c r="Q18" s="70"/>
      <c r="R18" s="80"/>
      <c r="S18" s="70"/>
      <c r="T18" s="80"/>
      <c r="U18" s="70"/>
    </row>
    <row r="19" spans="2:21" ht="32.1" customHeight="1" x14ac:dyDescent="0.25">
      <c r="B19" s="79" t="s">
        <v>23610</v>
      </c>
      <c r="C19" s="70" t="s">
        <v>55</v>
      </c>
      <c r="D19" s="119" t="s">
        <v>23612</v>
      </c>
      <c r="E19" s="118">
        <v>8</v>
      </c>
      <c r="F19" s="78" t="s">
        <v>20</v>
      </c>
      <c r="G19" s="70"/>
      <c r="H19" s="70"/>
      <c r="I19" s="70"/>
      <c r="J19" s="97"/>
      <c r="K19" s="97"/>
      <c r="L19" s="91"/>
      <c r="M19" s="70"/>
      <c r="N19" s="80"/>
      <c r="O19" s="70"/>
      <c r="P19" s="80"/>
      <c r="Q19" s="70"/>
      <c r="R19" s="80"/>
      <c r="S19" s="70"/>
      <c r="T19" s="80"/>
      <c r="U19" s="70"/>
    </row>
    <row r="20" spans="2:21" ht="32.1" customHeight="1" x14ac:dyDescent="0.25">
      <c r="B20" s="79" t="s">
        <v>23613</v>
      </c>
      <c r="C20" s="70" t="s">
        <v>55</v>
      </c>
      <c r="D20" s="119" t="s">
        <v>23614</v>
      </c>
      <c r="E20" s="118">
        <v>1</v>
      </c>
      <c r="F20" s="78" t="s">
        <v>20</v>
      </c>
      <c r="G20" s="70"/>
      <c r="H20" s="70"/>
      <c r="I20" s="70"/>
      <c r="J20" s="97"/>
      <c r="K20" s="97"/>
      <c r="L20" s="80"/>
      <c r="M20" s="70"/>
      <c r="N20" s="80"/>
      <c r="O20" s="70"/>
      <c r="P20" s="80"/>
      <c r="Q20" s="70"/>
      <c r="R20" s="80"/>
      <c r="S20" s="70"/>
      <c r="T20" s="80"/>
      <c r="U20" s="70"/>
    </row>
    <row r="21" spans="2:21" ht="32.1" customHeight="1" x14ac:dyDescent="0.25">
      <c r="B21" s="79" t="s">
        <v>23613</v>
      </c>
      <c r="C21" s="70" t="s">
        <v>55</v>
      </c>
      <c r="D21" s="119" t="s">
        <v>23615</v>
      </c>
      <c r="E21" s="118">
        <v>1</v>
      </c>
      <c r="F21" s="78" t="s">
        <v>20</v>
      </c>
      <c r="G21" s="70"/>
      <c r="H21" s="70"/>
      <c r="I21" s="70"/>
      <c r="J21" s="97"/>
      <c r="K21" s="97"/>
      <c r="L21" s="80"/>
      <c r="M21" s="70"/>
      <c r="N21" s="80"/>
      <c r="O21" s="70"/>
      <c r="P21" s="80"/>
      <c r="Q21" s="70"/>
      <c r="R21" s="80"/>
      <c r="S21" s="70"/>
      <c r="T21" s="80"/>
      <c r="U21" s="70"/>
    </row>
    <row r="22" spans="2:21" ht="32.1" customHeight="1" x14ac:dyDescent="0.25">
      <c r="B22" s="79" t="s">
        <v>23616</v>
      </c>
      <c r="C22" s="70" t="s">
        <v>55</v>
      </c>
      <c r="D22" s="119" t="s">
        <v>14584</v>
      </c>
      <c r="E22" s="118">
        <v>3</v>
      </c>
      <c r="F22" s="78" t="s">
        <v>20</v>
      </c>
      <c r="G22" s="70"/>
      <c r="H22" s="70"/>
      <c r="I22" s="70"/>
      <c r="J22" s="97"/>
      <c r="K22" s="97"/>
      <c r="L22" s="80"/>
      <c r="M22" s="70"/>
      <c r="N22" s="91"/>
      <c r="O22" s="70"/>
      <c r="P22" s="80"/>
      <c r="Q22" s="70"/>
      <c r="R22" s="80"/>
      <c r="S22" s="70"/>
      <c r="T22" s="91"/>
      <c r="U22" s="70"/>
    </row>
    <row r="23" spans="2:21" ht="32.1" customHeight="1" x14ac:dyDescent="0.25">
      <c r="B23" s="79" t="s">
        <v>23617</v>
      </c>
      <c r="C23" s="70" t="s">
        <v>55</v>
      </c>
      <c r="D23" s="119" t="s">
        <v>23618</v>
      </c>
      <c r="E23" s="118">
        <v>15</v>
      </c>
      <c r="F23" s="78" t="s">
        <v>20</v>
      </c>
      <c r="G23" s="70"/>
      <c r="H23" s="70"/>
      <c r="I23" s="70"/>
      <c r="J23" s="97"/>
      <c r="K23" s="97"/>
      <c r="L23" s="80"/>
      <c r="M23" s="70"/>
      <c r="N23" s="80"/>
      <c r="O23" s="70"/>
      <c r="P23" s="80"/>
      <c r="Q23" s="70"/>
      <c r="R23" s="80"/>
      <c r="S23" s="70"/>
      <c r="T23" s="80"/>
      <c r="U23" s="70"/>
    </row>
    <row r="24" spans="2:21" ht="32.1" customHeight="1" x14ac:dyDescent="0.25">
      <c r="B24" s="79" t="s">
        <v>23619</v>
      </c>
      <c r="C24" s="70" t="s">
        <v>55</v>
      </c>
      <c r="D24" s="119" t="s">
        <v>23620</v>
      </c>
      <c r="E24" s="118">
        <v>1</v>
      </c>
      <c r="F24" s="78" t="s">
        <v>20</v>
      </c>
      <c r="G24" s="70"/>
      <c r="H24" s="70"/>
      <c r="I24" s="70"/>
      <c r="J24" s="97"/>
      <c r="K24" s="97"/>
      <c r="L24" s="80"/>
      <c r="M24" s="70"/>
      <c r="N24" s="80"/>
      <c r="O24" s="70"/>
      <c r="P24" s="80"/>
      <c r="Q24" s="70"/>
      <c r="R24" s="80"/>
      <c r="S24" s="70"/>
      <c r="T24" s="80"/>
      <c r="U24" s="70"/>
    </row>
    <row r="25" spans="2:21" ht="32.1" customHeight="1" x14ac:dyDescent="0.25">
      <c r="B25" s="79" t="s">
        <v>23619</v>
      </c>
      <c r="C25" s="70" t="s">
        <v>55</v>
      </c>
      <c r="D25" s="119" t="s">
        <v>23621</v>
      </c>
      <c r="E25" s="118">
        <v>1</v>
      </c>
      <c r="F25" s="78" t="s">
        <v>20</v>
      </c>
      <c r="G25" s="70"/>
      <c r="H25" s="70"/>
      <c r="I25" s="70"/>
      <c r="J25" s="97"/>
      <c r="K25" s="97"/>
      <c r="L25" s="80"/>
      <c r="M25" s="70"/>
      <c r="N25" s="80"/>
      <c r="O25" s="70"/>
      <c r="P25" s="80"/>
      <c r="Q25" s="70"/>
      <c r="R25" s="80"/>
      <c r="S25" s="70"/>
      <c r="T25" s="80"/>
      <c r="U25" s="70"/>
    </row>
    <row r="26" spans="2:21" ht="32.1" customHeight="1" x14ac:dyDescent="0.25">
      <c r="B26" s="79" t="s">
        <v>23619</v>
      </c>
      <c r="C26" s="70" t="s">
        <v>55</v>
      </c>
      <c r="D26" s="119" t="s">
        <v>23622</v>
      </c>
      <c r="E26" s="118">
        <v>1</v>
      </c>
      <c r="F26" s="78" t="s">
        <v>20</v>
      </c>
      <c r="G26" s="70"/>
      <c r="H26" s="70"/>
      <c r="I26" s="70"/>
      <c r="J26" s="97"/>
      <c r="K26" s="97"/>
      <c r="L26" s="80"/>
      <c r="M26" s="70"/>
      <c r="N26" s="80"/>
      <c r="O26" s="70"/>
      <c r="P26" s="80"/>
      <c r="Q26" s="70"/>
      <c r="R26" s="91"/>
      <c r="S26" s="70"/>
      <c r="T26" s="80"/>
      <c r="U26" s="70"/>
    </row>
    <row r="27" spans="2:21" ht="32.1" customHeight="1" x14ac:dyDescent="0.25">
      <c r="B27" s="79" t="s">
        <v>23623</v>
      </c>
      <c r="C27" s="70" t="s">
        <v>55</v>
      </c>
      <c r="D27" s="119" t="s">
        <v>23624</v>
      </c>
      <c r="E27" s="118">
        <v>1</v>
      </c>
      <c r="F27" s="78" t="s">
        <v>20</v>
      </c>
      <c r="G27" s="70"/>
      <c r="H27" s="70"/>
      <c r="I27" s="70"/>
      <c r="J27" s="97"/>
      <c r="K27" s="97"/>
      <c r="L27" s="80"/>
      <c r="M27" s="70"/>
      <c r="N27" s="80"/>
      <c r="O27" s="70"/>
      <c r="P27" s="80"/>
      <c r="Q27" s="70"/>
      <c r="R27" s="80"/>
      <c r="S27" s="70"/>
      <c r="T27" s="80"/>
      <c r="U27" s="70"/>
    </row>
    <row r="28" spans="2:21" ht="32.1" customHeight="1" x14ac:dyDescent="0.25">
      <c r="B28" s="79" t="s">
        <v>23623</v>
      </c>
      <c r="C28" s="70" t="s">
        <v>55</v>
      </c>
      <c r="D28" s="119" t="s">
        <v>23625</v>
      </c>
      <c r="E28" s="118">
        <v>1</v>
      </c>
      <c r="F28" s="78" t="s">
        <v>20</v>
      </c>
      <c r="G28" s="70"/>
      <c r="H28" s="70"/>
      <c r="I28" s="70"/>
      <c r="J28" s="97"/>
      <c r="K28" s="97"/>
      <c r="L28" s="91"/>
      <c r="M28" s="70"/>
      <c r="N28" s="80"/>
      <c r="O28" s="70"/>
      <c r="P28" s="80"/>
      <c r="Q28" s="70"/>
      <c r="R28" s="80"/>
      <c r="S28" s="70"/>
      <c r="T28" s="80"/>
      <c r="U28" s="70"/>
    </row>
    <row r="29" spans="2:21" ht="32.1" customHeight="1" x14ac:dyDescent="0.25">
      <c r="B29" s="79" t="s">
        <v>23623</v>
      </c>
      <c r="C29" s="70" t="s">
        <v>55</v>
      </c>
      <c r="D29" s="119" t="s">
        <v>23626</v>
      </c>
      <c r="E29" s="118">
        <v>1</v>
      </c>
      <c r="F29" s="78" t="s">
        <v>20</v>
      </c>
      <c r="G29" s="70"/>
      <c r="H29" s="70"/>
      <c r="I29" s="70"/>
      <c r="J29" s="97"/>
      <c r="K29" s="97"/>
      <c r="L29" s="80"/>
      <c r="M29" s="70"/>
      <c r="N29" s="80"/>
      <c r="O29" s="70"/>
      <c r="P29" s="80"/>
      <c r="Q29" s="70"/>
      <c r="R29" s="80"/>
      <c r="S29" s="70"/>
      <c r="T29" s="80"/>
      <c r="U29" s="70"/>
    </row>
    <row r="30" spans="2:21" ht="32.1" customHeight="1" x14ac:dyDescent="0.25">
      <c r="B30" s="79" t="s">
        <v>23623</v>
      </c>
      <c r="C30" s="70" t="s">
        <v>55</v>
      </c>
      <c r="D30" s="119" t="s">
        <v>23627</v>
      </c>
      <c r="E30" s="118">
        <v>1</v>
      </c>
      <c r="F30" s="78" t="s">
        <v>20</v>
      </c>
      <c r="G30" s="70"/>
      <c r="H30" s="70"/>
      <c r="I30" s="70"/>
      <c r="J30" s="97"/>
      <c r="K30" s="97"/>
      <c r="L30" s="80"/>
      <c r="M30" s="70"/>
      <c r="N30" s="80"/>
      <c r="O30" s="70"/>
      <c r="P30" s="80"/>
      <c r="Q30" s="70"/>
      <c r="R30" s="80"/>
      <c r="S30" s="70"/>
      <c r="T30" s="80"/>
      <c r="U30" s="70"/>
    </row>
    <row r="31" spans="2:21" ht="32.1" customHeight="1" x14ac:dyDescent="0.25">
      <c r="B31" s="79" t="s">
        <v>23628</v>
      </c>
      <c r="C31" s="70" t="s">
        <v>55</v>
      </c>
      <c r="D31" s="119" t="s">
        <v>23629</v>
      </c>
      <c r="E31" s="118">
        <v>5</v>
      </c>
      <c r="F31" s="78" t="s">
        <v>20</v>
      </c>
      <c r="G31" s="70"/>
      <c r="H31" s="70"/>
      <c r="I31" s="70"/>
      <c r="J31" s="97"/>
      <c r="K31" s="97"/>
      <c r="L31" s="80"/>
      <c r="M31" s="70"/>
      <c r="N31" s="80"/>
      <c r="O31" s="70"/>
      <c r="P31" s="80"/>
      <c r="Q31" s="70"/>
      <c r="R31" s="80"/>
      <c r="S31" s="70"/>
      <c r="T31" s="80"/>
      <c r="U31" s="70"/>
    </row>
    <row r="32" spans="2:21" ht="32.1" customHeight="1" x14ac:dyDescent="0.25">
      <c r="B32" s="79" t="s">
        <v>23628</v>
      </c>
      <c r="C32" s="70" t="s">
        <v>55</v>
      </c>
      <c r="D32" s="119" t="s">
        <v>23614</v>
      </c>
      <c r="E32" s="118">
        <v>5</v>
      </c>
      <c r="F32" s="78" t="s">
        <v>20</v>
      </c>
      <c r="G32" s="70"/>
      <c r="H32" s="70"/>
      <c r="I32" s="70"/>
      <c r="J32" s="97"/>
      <c r="K32" s="97"/>
      <c r="L32" s="80"/>
      <c r="M32" s="70"/>
      <c r="N32" s="80"/>
      <c r="O32" s="70"/>
      <c r="P32" s="80"/>
      <c r="Q32" s="70"/>
      <c r="R32" s="80"/>
      <c r="S32" s="70"/>
      <c r="T32" s="80"/>
      <c r="U32" s="70"/>
    </row>
    <row r="33" spans="2:21" ht="32.1" customHeight="1" x14ac:dyDescent="0.25">
      <c r="B33" s="79" t="s">
        <v>23628</v>
      </c>
      <c r="C33" s="70" t="s">
        <v>55</v>
      </c>
      <c r="D33" s="119" t="s">
        <v>23615</v>
      </c>
      <c r="E33" s="118">
        <v>5</v>
      </c>
      <c r="F33" s="78" t="s">
        <v>20</v>
      </c>
      <c r="G33" s="70"/>
      <c r="H33" s="70"/>
      <c r="I33" s="70"/>
      <c r="J33" s="97"/>
      <c r="K33" s="97"/>
      <c r="L33" s="91"/>
      <c r="M33" s="70"/>
      <c r="N33" s="91"/>
      <c r="O33" s="70"/>
      <c r="P33" s="80"/>
      <c r="Q33" s="70"/>
      <c r="R33" s="80"/>
      <c r="S33" s="70"/>
      <c r="T33" s="80"/>
      <c r="U33" s="70"/>
    </row>
    <row r="34" spans="2:21" ht="32.1" customHeight="1" x14ac:dyDescent="0.25">
      <c r="B34" s="79" t="s">
        <v>23628</v>
      </c>
      <c r="C34" s="70" t="s">
        <v>55</v>
      </c>
      <c r="D34" s="119" t="s">
        <v>23630</v>
      </c>
      <c r="E34" s="118">
        <v>20</v>
      </c>
      <c r="F34" s="78" t="s">
        <v>20</v>
      </c>
      <c r="G34" s="70"/>
      <c r="H34" s="70"/>
      <c r="I34" s="70"/>
      <c r="J34" s="97"/>
      <c r="K34" s="97"/>
      <c r="L34" s="80"/>
      <c r="M34" s="70"/>
      <c r="N34" s="80"/>
      <c r="O34" s="70"/>
      <c r="P34" s="91"/>
      <c r="Q34" s="70"/>
      <c r="R34" s="80"/>
      <c r="S34" s="70"/>
      <c r="T34" s="80"/>
      <c r="U34" s="70"/>
    </row>
    <row r="35" spans="2:21" ht="32.1" customHeight="1" x14ac:dyDescent="0.25">
      <c r="B35" s="79" t="s">
        <v>23628</v>
      </c>
      <c r="C35" s="70" t="s">
        <v>55</v>
      </c>
      <c r="D35" s="119" t="s">
        <v>23631</v>
      </c>
      <c r="E35" s="118">
        <v>10</v>
      </c>
      <c r="F35" s="78" t="s">
        <v>20</v>
      </c>
      <c r="G35" s="70"/>
      <c r="H35" s="70"/>
      <c r="I35" s="70"/>
      <c r="J35" s="97"/>
      <c r="K35" s="97"/>
      <c r="L35" s="80"/>
      <c r="M35" s="70"/>
      <c r="N35" s="80"/>
      <c r="O35" s="70"/>
      <c r="P35" s="80"/>
      <c r="Q35" s="70"/>
      <c r="R35" s="80"/>
      <c r="S35" s="70"/>
      <c r="T35" s="80"/>
      <c r="U35" s="70"/>
    </row>
    <row r="36" spans="2:21" ht="32.1" customHeight="1" x14ac:dyDescent="0.25">
      <c r="B36" s="79" t="s">
        <v>23632</v>
      </c>
      <c r="C36" s="70" t="s">
        <v>51</v>
      </c>
      <c r="D36" s="119" t="s">
        <v>14610</v>
      </c>
      <c r="E36" s="118">
        <v>1</v>
      </c>
      <c r="F36" s="78" t="s">
        <v>20</v>
      </c>
      <c r="G36" s="70"/>
      <c r="H36" s="70"/>
      <c r="I36" s="70"/>
      <c r="K36" s="97"/>
      <c r="L36" s="80"/>
      <c r="M36" s="70"/>
      <c r="N36" s="80"/>
      <c r="O36" s="70"/>
      <c r="P36" s="80"/>
      <c r="Q36" s="70"/>
      <c r="R36" s="80"/>
      <c r="S36" s="70"/>
      <c r="T36" s="80"/>
      <c r="U36" s="70"/>
    </row>
    <row r="37" spans="2:21" ht="32.1" customHeight="1" x14ac:dyDescent="0.25">
      <c r="B37" s="79" t="s">
        <v>23632</v>
      </c>
      <c r="C37" s="70" t="s">
        <v>51</v>
      </c>
      <c r="D37" s="119" t="s">
        <v>23633</v>
      </c>
      <c r="E37" s="118">
        <v>1</v>
      </c>
      <c r="F37" s="78" t="s">
        <v>20</v>
      </c>
      <c r="G37" s="70"/>
      <c r="H37" s="70"/>
      <c r="I37" s="70"/>
      <c r="J37" s="97"/>
      <c r="K37" s="97"/>
      <c r="L37" s="80"/>
      <c r="M37" s="70"/>
      <c r="N37" s="80"/>
      <c r="O37" s="70"/>
      <c r="P37" s="80"/>
      <c r="Q37" s="70"/>
      <c r="R37" s="80"/>
      <c r="S37" s="70"/>
      <c r="T37" s="80"/>
      <c r="U37" s="70"/>
    </row>
    <row r="38" spans="2:21" ht="32.1" customHeight="1" x14ac:dyDescent="0.25">
      <c r="B38" s="79" t="s">
        <v>23634</v>
      </c>
      <c r="C38" s="70" t="s">
        <v>51</v>
      </c>
      <c r="D38" s="119" t="s">
        <v>14531</v>
      </c>
      <c r="E38" s="118">
        <v>2</v>
      </c>
      <c r="F38" s="78" t="s">
        <v>20</v>
      </c>
      <c r="G38" s="70"/>
      <c r="H38" s="70"/>
      <c r="I38" s="70"/>
      <c r="J38" s="97"/>
      <c r="K38" s="97"/>
      <c r="L38" s="91"/>
      <c r="M38" s="70"/>
      <c r="N38" s="80"/>
      <c r="O38" s="70"/>
      <c r="P38" s="80"/>
      <c r="Q38" s="70"/>
      <c r="R38" s="80"/>
      <c r="S38" s="70"/>
      <c r="T38" s="80"/>
      <c r="U38" s="70"/>
    </row>
    <row r="39" spans="2:21" ht="32.1" customHeight="1" x14ac:dyDescent="0.25">
      <c r="B39" s="79" t="s">
        <v>23636</v>
      </c>
      <c r="C39" s="70" t="s">
        <v>51</v>
      </c>
      <c r="D39" s="119" t="s">
        <v>23635</v>
      </c>
      <c r="E39" s="118">
        <v>4</v>
      </c>
      <c r="F39" s="78" t="s">
        <v>20</v>
      </c>
      <c r="G39" s="70"/>
      <c r="H39" s="70"/>
      <c r="I39" s="70"/>
      <c r="J39" s="97"/>
      <c r="K39" s="97"/>
      <c r="L39" s="80"/>
      <c r="M39" s="70"/>
      <c r="N39" s="80"/>
      <c r="O39" s="70"/>
      <c r="P39" s="80"/>
      <c r="Q39" s="70"/>
      <c r="R39" s="80"/>
      <c r="S39" s="70"/>
      <c r="T39" s="80"/>
      <c r="U39" s="70"/>
    </row>
    <row r="40" spans="2:21" ht="32.1" customHeight="1" x14ac:dyDescent="0.25">
      <c r="B40" s="79" t="s">
        <v>23636</v>
      </c>
      <c r="C40" s="70" t="s">
        <v>51</v>
      </c>
      <c r="D40" s="119" t="s">
        <v>23637</v>
      </c>
      <c r="E40" s="118">
        <v>3</v>
      </c>
      <c r="F40" s="78" t="s">
        <v>20</v>
      </c>
      <c r="G40" s="70"/>
      <c r="H40" s="70"/>
      <c r="I40" s="70"/>
      <c r="J40" s="97"/>
      <c r="K40" s="97"/>
      <c r="L40" s="80"/>
      <c r="M40" s="70"/>
      <c r="N40" s="80"/>
      <c r="O40" s="70"/>
      <c r="P40" s="80"/>
      <c r="Q40" s="70"/>
      <c r="R40" s="80"/>
      <c r="S40" s="70"/>
      <c r="T40" s="80"/>
      <c r="U40" s="70"/>
    </row>
    <row r="41" spans="2:21" ht="32.1" customHeight="1" x14ac:dyDescent="0.25">
      <c r="B41" s="79" t="s">
        <v>23639</v>
      </c>
      <c r="C41" s="70" t="s">
        <v>51</v>
      </c>
      <c r="D41" s="119" t="s">
        <v>23638</v>
      </c>
      <c r="E41" s="118">
        <v>12</v>
      </c>
      <c r="F41" s="78" t="s">
        <v>20</v>
      </c>
      <c r="G41" s="70"/>
      <c r="H41" s="70"/>
      <c r="I41" s="70"/>
      <c r="J41" s="97"/>
      <c r="K41" s="97"/>
      <c r="L41" s="80"/>
      <c r="M41" s="70"/>
      <c r="N41" s="80"/>
      <c r="O41" s="70"/>
      <c r="P41" s="80"/>
      <c r="Q41" s="70"/>
      <c r="R41" s="80"/>
      <c r="S41" s="70"/>
      <c r="T41" s="80"/>
      <c r="U41" s="70"/>
    </row>
    <row r="42" spans="2:21" ht="32.1" customHeight="1" x14ac:dyDescent="0.25">
      <c r="B42" s="79" t="s">
        <v>23640</v>
      </c>
      <c r="C42" s="70" t="s">
        <v>50</v>
      </c>
      <c r="D42" s="119" t="s">
        <v>23641</v>
      </c>
      <c r="E42" s="118">
        <v>5</v>
      </c>
      <c r="F42" s="78" t="s">
        <v>20</v>
      </c>
      <c r="G42" s="70"/>
      <c r="H42" s="70"/>
      <c r="I42" s="70"/>
      <c r="J42" s="97"/>
      <c r="K42" s="97"/>
      <c r="L42" s="80"/>
      <c r="M42" s="70"/>
      <c r="N42" s="80"/>
      <c r="O42" s="70"/>
      <c r="P42" s="80"/>
      <c r="Q42" s="70"/>
      <c r="R42" s="80"/>
      <c r="S42" s="70"/>
      <c r="T42" s="80"/>
      <c r="U42" s="70"/>
    </row>
    <row r="43" spans="2:21" ht="32.1" customHeight="1" x14ac:dyDescent="0.25">
      <c r="B43" s="79" t="s">
        <v>23642</v>
      </c>
      <c r="C43" s="70" t="s">
        <v>50</v>
      </c>
      <c r="D43" s="119" t="s">
        <v>14580</v>
      </c>
      <c r="E43" s="118">
        <v>1</v>
      </c>
      <c r="F43" s="78" t="s">
        <v>20</v>
      </c>
      <c r="G43" s="70"/>
      <c r="H43" s="70"/>
      <c r="I43" s="70"/>
      <c r="J43" s="97"/>
      <c r="K43" s="97"/>
      <c r="L43" s="80"/>
      <c r="M43" s="70"/>
      <c r="N43" s="80"/>
      <c r="O43" s="70"/>
      <c r="P43" s="80"/>
      <c r="Q43" s="70"/>
      <c r="R43" s="80"/>
      <c r="S43" s="70"/>
      <c r="T43" s="80"/>
      <c r="U43" s="70"/>
    </row>
    <row r="44" spans="2:21" ht="32.1" customHeight="1" x14ac:dyDescent="0.25">
      <c r="B44" s="79" t="s">
        <v>23642</v>
      </c>
      <c r="C44" s="70" t="s">
        <v>50</v>
      </c>
      <c r="D44" s="119" t="s">
        <v>14547</v>
      </c>
      <c r="E44" s="118">
        <v>2</v>
      </c>
      <c r="F44" s="78" t="s">
        <v>20</v>
      </c>
      <c r="G44" s="70"/>
      <c r="H44" s="70"/>
      <c r="I44" s="70"/>
      <c r="J44" s="97"/>
      <c r="K44" s="97"/>
      <c r="L44" s="80"/>
      <c r="M44" s="70"/>
      <c r="N44" s="80"/>
      <c r="O44" s="70"/>
      <c r="P44" s="80"/>
      <c r="Q44" s="70"/>
      <c r="R44" s="80"/>
      <c r="S44" s="70"/>
      <c r="T44" s="80"/>
      <c r="U44" s="70"/>
    </row>
    <row r="45" spans="2:21" ht="32.1" customHeight="1" x14ac:dyDescent="0.25">
      <c r="B45" s="79" t="s">
        <v>23642</v>
      </c>
      <c r="C45" s="70" t="s">
        <v>50</v>
      </c>
      <c r="D45" s="119" t="s">
        <v>14539</v>
      </c>
      <c r="E45" s="118">
        <v>2</v>
      </c>
      <c r="F45" s="78" t="s">
        <v>20</v>
      </c>
      <c r="G45" s="70"/>
      <c r="H45" s="70"/>
      <c r="I45" s="70"/>
      <c r="J45" s="97"/>
      <c r="K45" s="97"/>
      <c r="L45" s="91"/>
      <c r="M45" s="70"/>
      <c r="N45" s="80"/>
      <c r="O45" s="70"/>
      <c r="P45" s="80"/>
      <c r="Q45" s="70"/>
      <c r="R45" s="80"/>
      <c r="S45" s="70"/>
      <c r="T45" s="80"/>
      <c r="U45" s="70"/>
    </row>
    <row r="46" spans="2:21" ht="32.1" customHeight="1" x14ac:dyDescent="0.25">
      <c r="B46" s="79" t="s">
        <v>23642</v>
      </c>
      <c r="C46" s="70" t="s">
        <v>50</v>
      </c>
      <c r="D46" s="119" t="s">
        <v>14591</v>
      </c>
      <c r="E46" s="118">
        <v>2</v>
      </c>
      <c r="F46" s="78" t="s">
        <v>20</v>
      </c>
      <c r="G46" s="70"/>
      <c r="H46" s="70"/>
      <c r="I46" s="70"/>
      <c r="J46" s="97"/>
      <c r="K46" s="97"/>
      <c r="L46" s="80"/>
      <c r="M46" s="70"/>
      <c r="N46" s="80"/>
      <c r="O46" s="70"/>
      <c r="P46" s="80"/>
      <c r="Q46" s="70"/>
      <c r="R46" s="80"/>
      <c r="S46" s="70"/>
      <c r="T46" s="80"/>
      <c r="U46" s="70"/>
    </row>
    <row r="47" spans="2:21" ht="32.1" customHeight="1" x14ac:dyDescent="0.25">
      <c r="B47" s="79" t="s">
        <v>23643</v>
      </c>
      <c r="C47" s="70" t="s">
        <v>50</v>
      </c>
      <c r="D47" s="119" t="s">
        <v>23609</v>
      </c>
      <c r="E47" s="118">
        <v>4</v>
      </c>
      <c r="F47" s="78" t="s">
        <v>20</v>
      </c>
      <c r="G47" s="70"/>
      <c r="H47" s="70"/>
      <c r="I47" s="70"/>
      <c r="J47" s="97"/>
      <c r="K47" s="97"/>
      <c r="L47" s="80"/>
      <c r="M47" s="70"/>
      <c r="N47" s="80"/>
      <c r="O47" s="70"/>
      <c r="P47" s="80"/>
      <c r="Q47" s="70"/>
      <c r="R47" s="80"/>
      <c r="S47" s="70"/>
      <c r="T47" s="80"/>
      <c r="U47" s="70"/>
    </row>
    <row r="48" spans="2:21" ht="32.1" customHeight="1" x14ac:dyDescent="0.25">
      <c r="B48" s="79" t="s">
        <v>23643</v>
      </c>
      <c r="C48" s="70" t="s">
        <v>50</v>
      </c>
      <c r="D48" s="119" t="s">
        <v>14546</v>
      </c>
      <c r="E48" s="118">
        <v>2</v>
      </c>
      <c r="F48" s="78" t="s">
        <v>20</v>
      </c>
      <c r="G48" s="70"/>
      <c r="H48" s="70"/>
      <c r="I48" s="70"/>
      <c r="J48" s="97"/>
      <c r="K48" s="97"/>
      <c r="L48" s="80"/>
      <c r="M48" s="70"/>
      <c r="N48" s="80"/>
      <c r="O48" s="70"/>
      <c r="P48" s="80"/>
      <c r="Q48" s="70"/>
      <c r="R48" s="80"/>
      <c r="S48" s="70"/>
      <c r="T48" s="80"/>
      <c r="U48" s="70"/>
    </row>
    <row r="49" spans="2:21" ht="32.1" customHeight="1" x14ac:dyDescent="0.25">
      <c r="B49" s="79" t="s">
        <v>23643</v>
      </c>
      <c r="C49" s="70" t="s">
        <v>50</v>
      </c>
      <c r="D49" s="119" t="s">
        <v>14539</v>
      </c>
      <c r="E49" s="118">
        <v>2</v>
      </c>
      <c r="F49" s="78" t="s">
        <v>20</v>
      </c>
      <c r="G49" s="70"/>
      <c r="H49" s="70"/>
      <c r="I49" s="70"/>
      <c r="J49" s="97"/>
      <c r="K49" s="97"/>
      <c r="L49" s="80"/>
      <c r="M49" s="70"/>
      <c r="N49" s="80"/>
      <c r="O49" s="70"/>
      <c r="P49" s="80"/>
      <c r="Q49" s="70"/>
      <c r="R49" s="80"/>
      <c r="S49" s="70"/>
      <c r="T49" s="80"/>
      <c r="U49" s="70"/>
    </row>
    <row r="50" spans="2:21" ht="32.1" customHeight="1" x14ac:dyDescent="0.25">
      <c r="B50" s="79" t="s">
        <v>23643</v>
      </c>
      <c r="C50" s="70" t="s">
        <v>50</v>
      </c>
      <c r="D50" s="119" t="s">
        <v>23644</v>
      </c>
      <c r="E50" s="118">
        <v>2</v>
      </c>
      <c r="F50" s="78" t="s">
        <v>20</v>
      </c>
      <c r="H50" s="70"/>
    </row>
    <row r="51" spans="2:21" ht="32.1" customHeight="1" x14ac:dyDescent="0.25">
      <c r="B51" s="79" t="s">
        <v>23645</v>
      </c>
      <c r="C51" s="70" t="s">
        <v>50</v>
      </c>
      <c r="D51" s="119" t="s">
        <v>23646</v>
      </c>
      <c r="E51" s="118">
        <v>1</v>
      </c>
      <c r="F51" s="78" t="s">
        <v>20</v>
      </c>
      <c r="H51" s="70"/>
    </row>
    <row r="52" spans="2:21" ht="32.1" customHeight="1" x14ac:dyDescent="0.25">
      <c r="B52" s="79" t="s">
        <v>23645</v>
      </c>
      <c r="C52" s="70" t="s">
        <v>50</v>
      </c>
      <c r="D52" s="119" t="s">
        <v>23647</v>
      </c>
      <c r="E52" s="118">
        <v>1</v>
      </c>
      <c r="F52" s="78" t="s">
        <v>20</v>
      </c>
      <c r="H52" s="70"/>
    </row>
    <row r="53" spans="2:21" ht="32.1" customHeight="1" x14ac:dyDescent="0.25">
      <c r="B53" s="79" t="s">
        <v>23645</v>
      </c>
      <c r="C53" s="70" t="s">
        <v>50</v>
      </c>
      <c r="D53" s="119" t="s">
        <v>23649</v>
      </c>
      <c r="E53" s="118">
        <v>1</v>
      </c>
      <c r="F53" s="78" t="s">
        <v>20</v>
      </c>
      <c r="H53" s="70"/>
    </row>
    <row r="54" spans="2:21" ht="32.1" customHeight="1" x14ac:dyDescent="0.25">
      <c r="B54" s="79" t="s">
        <v>23645</v>
      </c>
      <c r="C54" s="70" t="s">
        <v>50</v>
      </c>
      <c r="D54" s="119" t="s">
        <v>23621</v>
      </c>
      <c r="E54" s="118">
        <v>1</v>
      </c>
      <c r="F54" s="78" t="s">
        <v>20</v>
      </c>
      <c r="H54" s="70"/>
    </row>
    <row r="55" spans="2:21" ht="32.1" customHeight="1" x14ac:dyDescent="0.25">
      <c r="B55" s="79" t="s">
        <v>23645</v>
      </c>
      <c r="C55" s="70" t="s">
        <v>50</v>
      </c>
      <c r="D55" s="119" t="s">
        <v>23648</v>
      </c>
      <c r="E55" s="118">
        <v>1</v>
      </c>
      <c r="F55" s="78" t="s">
        <v>20</v>
      </c>
      <c r="H55" s="70"/>
    </row>
    <row r="56" spans="2:21" ht="32.1" customHeight="1" x14ac:dyDescent="0.25">
      <c r="B56" s="79" t="s">
        <v>23645</v>
      </c>
      <c r="C56" s="70" t="s">
        <v>50</v>
      </c>
      <c r="D56" s="119" t="s">
        <v>23650</v>
      </c>
      <c r="E56" s="118">
        <v>1</v>
      </c>
      <c r="F56" s="78" t="s">
        <v>20</v>
      </c>
      <c r="H56" s="70"/>
    </row>
    <row r="57" spans="2:21" ht="32.1" customHeight="1" x14ac:dyDescent="0.25">
      <c r="B57" s="79" t="s">
        <v>23645</v>
      </c>
      <c r="C57" s="70" t="s">
        <v>50</v>
      </c>
      <c r="D57" s="119" t="s">
        <v>23622</v>
      </c>
      <c r="E57" s="118">
        <v>1</v>
      </c>
      <c r="F57" s="78" t="s">
        <v>20</v>
      </c>
      <c r="H57" s="70"/>
    </row>
    <row r="58" spans="2:21" ht="32.1" customHeight="1" x14ac:dyDescent="0.25">
      <c r="B58" s="79" t="s">
        <v>23651</v>
      </c>
      <c r="C58" s="70" t="s">
        <v>50</v>
      </c>
      <c r="D58" s="119" t="s">
        <v>14579</v>
      </c>
      <c r="E58" s="118">
        <v>2</v>
      </c>
      <c r="F58" s="78" t="s">
        <v>20</v>
      </c>
      <c r="H58" s="70"/>
    </row>
    <row r="59" spans="2:21" ht="32.1" customHeight="1" x14ac:dyDescent="0.25">
      <c r="B59" s="79" t="s">
        <v>23651</v>
      </c>
      <c r="C59" s="70" t="s">
        <v>50</v>
      </c>
      <c r="D59" s="119" t="s">
        <v>23652</v>
      </c>
      <c r="E59" s="118">
        <v>1</v>
      </c>
      <c r="F59" s="78" t="s">
        <v>20</v>
      </c>
      <c r="H59" s="70"/>
    </row>
    <row r="60" spans="2:21" ht="32.1" customHeight="1" x14ac:dyDescent="0.25">
      <c r="B60" s="79" t="s">
        <v>1717</v>
      </c>
      <c r="C60" s="70" t="s">
        <v>50</v>
      </c>
      <c r="D60" s="119" t="s">
        <v>14593</v>
      </c>
      <c r="E60" s="118">
        <v>5</v>
      </c>
      <c r="F60" s="78" t="s">
        <v>20</v>
      </c>
      <c r="H60" s="70"/>
    </row>
    <row r="61" spans="2:21" ht="32.1" customHeight="1" x14ac:dyDescent="0.25">
      <c r="B61" s="79" t="s">
        <v>1717</v>
      </c>
      <c r="C61" s="70" t="s">
        <v>50</v>
      </c>
      <c r="D61" s="119" t="s">
        <v>23653</v>
      </c>
      <c r="E61" s="118">
        <v>5</v>
      </c>
      <c r="F61" s="78" t="s">
        <v>20</v>
      </c>
      <c r="H61" s="70"/>
    </row>
    <row r="62" spans="2:21" ht="32.1" customHeight="1" x14ac:dyDescent="0.25">
      <c r="B62" s="79" t="s">
        <v>1717</v>
      </c>
      <c r="C62" s="70" t="s">
        <v>50</v>
      </c>
      <c r="D62" s="119" t="s">
        <v>14579</v>
      </c>
      <c r="E62" s="118">
        <v>5</v>
      </c>
      <c r="F62" s="78" t="s">
        <v>20</v>
      </c>
      <c r="H62" s="70"/>
    </row>
    <row r="63" spans="2:21" ht="32.1" customHeight="1" x14ac:dyDescent="0.25">
      <c r="B63" s="79" t="s">
        <v>1717</v>
      </c>
      <c r="C63" s="70" t="s">
        <v>50</v>
      </c>
      <c r="D63" s="119" t="s">
        <v>23652</v>
      </c>
      <c r="E63" s="118">
        <v>5</v>
      </c>
      <c r="F63" s="78" t="s">
        <v>20</v>
      </c>
      <c r="H63" s="70"/>
    </row>
    <row r="64" spans="2:21" ht="32.1" customHeight="1" x14ac:dyDescent="0.25">
      <c r="B64" s="79" t="s">
        <v>1717</v>
      </c>
      <c r="C64" s="70" t="s">
        <v>50</v>
      </c>
      <c r="D64" s="119" t="s">
        <v>14531</v>
      </c>
      <c r="E64" s="118">
        <v>4</v>
      </c>
      <c r="F64" s="78" t="s">
        <v>20</v>
      </c>
      <c r="H64" s="70"/>
    </row>
    <row r="65" spans="2:8" ht="32.1" customHeight="1" x14ac:dyDescent="0.25">
      <c r="B65" s="79" t="s">
        <v>23654</v>
      </c>
      <c r="C65" s="70" t="s">
        <v>54</v>
      </c>
      <c r="D65" s="119" t="s">
        <v>23588</v>
      </c>
      <c r="E65" s="118">
        <v>1</v>
      </c>
      <c r="F65" s="70" t="s">
        <v>23657</v>
      </c>
      <c r="H65" s="70"/>
    </row>
    <row r="66" spans="2:8" ht="32.1" customHeight="1" x14ac:dyDescent="0.25">
      <c r="B66" s="79" t="s">
        <v>23655</v>
      </c>
      <c r="C66" s="70" t="s">
        <v>54</v>
      </c>
      <c r="D66" s="119" t="s">
        <v>23658</v>
      </c>
      <c r="E66" s="118">
        <v>1</v>
      </c>
      <c r="F66" s="70" t="s">
        <v>23657</v>
      </c>
      <c r="H66" s="70"/>
    </row>
    <row r="67" spans="2:8" ht="32.1" customHeight="1" x14ac:dyDescent="0.25">
      <c r="B67" s="79" t="s">
        <v>23659</v>
      </c>
      <c r="C67" s="70" t="s">
        <v>54</v>
      </c>
      <c r="D67" s="119" t="s">
        <v>23671</v>
      </c>
      <c r="E67" s="118">
        <v>1</v>
      </c>
      <c r="F67" s="70" t="s">
        <v>23657</v>
      </c>
      <c r="H67" s="70"/>
    </row>
    <row r="68" spans="2:8" ht="32.1" customHeight="1" x14ac:dyDescent="0.25">
      <c r="B68" s="79" t="s">
        <v>23660</v>
      </c>
      <c r="C68" s="70" t="s">
        <v>54</v>
      </c>
      <c r="D68" s="119" t="s">
        <v>23672</v>
      </c>
      <c r="E68" s="118">
        <v>1</v>
      </c>
      <c r="F68" s="70" t="s">
        <v>23657</v>
      </c>
      <c r="H68" s="70"/>
    </row>
    <row r="69" spans="2:8" ht="32.1" customHeight="1" x14ac:dyDescent="0.25">
      <c r="B69" s="79" t="s">
        <v>23661</v>
      </c>
      <c r="C69" s="70" t="s">
        <v>54</v>
      </c>
      <c r="D69" s="119" t="s">
        <v>23673</v>
      </c>
      <c r="E69" s="118">
        <v>1</v>
      </c>
      <c r="F69" s="70" t="s">
        <v>23657</v>
      </c>
      <c r="H69" s="70"/>
    </row>
    <row r="70" spans="2:8" ht="32.1" customHeight="1" x14ac:dyDescent="0.25">
      <c r="B70" s="79" t="s">
        <v>23662</v>
      </c>
      <c r="C70" s="70" t="s">
        <v>54</v>
      </c>
      <c r="D70" s="119" t="s">
        <v>23674</v>
      </c>
      <c r="E70" s="118">
        <v>1</v>
      </c>
      <c r="F70" s="70" t="s">
        <v>23657</v>
      </c>
      <c r="H70" s="70"/>
    </row>
    <row r="71" spans="2:8" ht="32.1" customHeight="1" x14ac:dyDescent="0.25">
      <c r="B71" s="79" t="s">
        <v>23663</v>
      </c>
      <c r="C71" s="70" t="s">
        <v>54</v>
      </c>
      <c r="D71" s="119" t="s">
        <v>23597</v>
      </c>
      <c r="E71" s="118">
        <v>1</v>
      </c>
      <c r="F71" s="70" t="s">
        <v>23657</v>
      </c>
      <c r="H71" s="70"/>
    </row>
    <row r="72" spans="2:8" ht="32.1" customHeight="1" x14ac:dyDescent="0.25">
      <c r="B72" s="79" t="s">
        <v>23664</v>
      </c>
      <c r="C72" s="70" t="s">
        <v>54</v>
      </c>
      <c r="D72" s="119" t="s">
        <v>23675</v>
      </c>
      <c r="E72" s="118">
        <v>1</v>
      </c>
      <c r="F72" s="70" t="s">
        <v>23657</v>
      </c>
      <c r="H72" s="70"/>
    </row>
    <row r="73" spans="2:8" ht="32.1" customHeight="1" x14ac:dyDescent="0.25">
      <c r="B73" s="79" t="s">
        <v>23665</v>
      </c>
      <c r="C73" s="70" t="s">
        <v>54</v>
      </c>
      <c r="D73" s="119" t="s">
        <v>23675</v>
      </c>
      <c r="E73" s="118">
        <v>1</v>
      </c>
      <c r="F73" s="70" t="s">
        <v>23657</v>
      </c>
      <c r="H73" s="70"/>
    </row>
    <row r="74" spans="2:8" ht="32.1" customHeight="1" x14ac:dyDescent="0.25">
      <c r="B74" s="79" t="s">
        <v>23666</v>
      </c>
      <c r="C74" s="70" t="s">
        <v>54</v>
      </c>
      <c r="D74" s="119" t="s">
        <v>23676</v>
      </c>
      <c r="E74" s="118">
        <v>1</v>
      </c>
      <c r="F74" s="70" t="s">
        <v>23657</v>
      </c>
      <c r="H74" s="70"/>
    </row>
    <row r="75" spans="2:8" ht="32.1" customHeight="1" x14ac:dyDescent="0.25">
      <c r="B75" s="79" t="s">
        <v>23667</v>
      </c>
      <c r="C75" s="70" t="s">
        <v>54</v>
      </c>
      <c r="D75" s="119" t="s">
        <v>23677</v>
      </c>
      <c r="E75" s="118">
        <v>1</v>
      </c>
      <c r="F75" s="70" t="s">
        <v>23657</v>
      </c>
      <c r="H75" s="70"/>
    </row>
    <row r="76" spans="2:8" ht="32.1" customHeight="1" x14ac:dyDescent="0.25">
      <c r="B76" s="79" t="s">
        <v>23668</v>
      </c>
      <c r="C76" s="70" t="s">
        <v>54</v>
      </c>
      <c r="D76" s="119" t="s">
        <v>23678</v>
      </c>
      <c r="E76" s="118">
        <v>1</v>
      </c>
      <c r="F76" s="70" t="s">
        <v>23657</v>
      </c>
      <c r="H76" s="70"/>
    </row>
    <row r="77" spans="2:8" ht="32.1" customHeight="1" x14ac:dyDescent="0.25">
      <c r="B77" s="79" t="s">
        <v>23669</v>
      </c>
      <c r="C77" s="70" t="s">
        <v>54</v>
      </c>
      <c r="D77" s="119" t="s">
        <v>23679</v>
      </c>
      <c r="E77" s="118">
        <v>1</v>
      </c>
      <c r="F77" s="70" t="s">
        <v>23657</v>
      </c>
      <c r="H77" s="70"/>
    </row>
    <row r="78" spans="2:8" ht="32.1" customHeight="1" x14ac:dyDescent="0.25">
      <c r="B78" s="79" t="s">
        <v>23670</v>
      </c>
      <c r="C78" s="70" t="s">
        <v>54</v>
      </c>
      <c r="D78" s="119" t="s">
        <v>23682</v>
      </c>
      <c r="E78" s="118">
        <v>1</v>
      </c>
      <c r="F78" s="70" t="s">
        <v>23657</v>
      </c>
      <c r="H78" s="70"/>
    </row>
    <row r="79" spans="2:8" ht="32.1" customHeight="1" x14ac:dyDescent="0.25">
      <c r="B79" s="79" t="s">
        <v>23680</v>
      </c>
      <c r="C79" s="70" t="s">
        <v>54</v>
      </c>
      <c r="D79" s="119" t="s">
        <v>23683</v>
      </c>
      <c r="E79" s="118">
        <v>1</v>
      </c>
      <c r="F79" s="70" t="s">
        <v>23657</v>
      </c>
      <c r="H79" s="70"/>
    </row>
    <row r="80" spans="2:8" ht="32.1" customHeight="1" x14ac:dyDescent="0.25">
      <c r="B80" s="79" t="s">
        <v>23681</v>
      </c>
      <c r="C80" s="70" t="s">
        <v>54</v>
      </c>
      <c r="D80" s="119" t="s">
        <v>23597</v>
      </c>
      <c r="E80" s="118">
        <v>1</v>
      </c>
      <c r="F80" s="70" t="s">
        <v>23657</v>
      </c>
      <c r="H80" s="70"/>
    </row>
    <row r="81" spans="2:8" ht="32.1" customHeight="1" x14ac:dyDescent="0.25">
      <c r="B81" s="79" t="s">
        <v>23684</v>
      </c>
      <c r="C81" s="70" t="s">
        <v>54</v>
      </c>
      <c r="D81" s="119" t="s">
        <v>14554</v>
      </c>
      <c r="E81" s="118">
        <v>3</v>
      </c>
      <c r="F81" s="70" t="s">
        <v>20</v>
      </c>
      <c r="H81" s="70"/>
    </row>
    <row r="82" spans="2:8" ht="32.1" customHeight="1" x14ac:dyDescent="0.25">
      <c r="B82" s="79" t="s">
        <v>23684</v>
      </c>
      <c r="C82" s="70" t="s">
        <v>54</v>
      </c>
      <c r="D82" s="119" t="s">
        <v>23687</v>
      </c>
      <c r="E82" s="118">
        <v>3</v>
      </c>
      <c r="F82" s="70" t="s">
        <v>20</v>
      </c>
      <c r="H82" s="70"/>
    </row>
    <row r="83" spans="2:8" ht="32.1" customHeight="1" x14ac:dyDescent="0.25">
      <c r="B83" s="79" t="s">
        <v>23684</v>
      </c>
      <c r="C83" s="70" t="s">
        <v>54</v>
      </c>
      <c r="D83" s="119" t="s">
        <v>23688</v>
      </c>
      <c r="E83" s="118">
        <v>3</v>
      </c>
      <c r="F83" s="70" t="s">
        <v>20</v>
      </c>
      <c r="H83" s="70"/>
    </row>
    <row r="84" spans="2:8" ht="32.1" customHeight="1" x14ac:dyDescent="0.25">
      <c r="B84" s="79" t="s">
        <v>23684</v>
      </c>
      <c r="C84" s="70" t="s">
        <v>54</v>
      </c>
      <c r="D84" s="119" t="s">
        <v>14556</v>
      </c>
      <c r="E84" s="118">
        <v>3</v>
      </c>
      <c r="F84" s="70" t="s">
        <v>20</v>
      </c>
      <c r="H84" s="70"/>
    </row>
    <row r="85" spans="2:8" ht="32.1" customHeight="1" x14ac:dyDescent="0.25">
      <c r="B85" s="79" t="s">
        <v>23689</v>
      </c>
      <c r="C85" s="70" t="s">
        <v>54</v>
      </c>
      <c r="D85" s="119" t="s">
        <v>23690</v>
      </c>
      <c r="E85" s="118">
        <v>2</v>
      </c>
      <c r="F85" s="70" t="s">
        <v>20</v>
      </c>
      <c r="G85" s="70"/>
      <c r="H85" s="70"/>
    </row>
    <row r="86" spans="2:8" ht="32.1" customHeight="1" x14ac:dyDescent="0.25">
      <c r="B86" s="79" t="s">
        <v>23689</v>
      </c>
      <c r="C86" s="70" t="s">
        <v>54</v>
      </c>
      <c r="D86" s="119" t="s">
        <v>23691</v>
      </c>
      <c r="E86" s="118">
        <v>4</v>
      </c>
      <c r="F86" s="70" t="s">
        <v>20</v>
      </c>
      <c r="G86" s="70"/>
      <c r="H86" s="70"/>
    </row>
    <row r="87" spans="2:8" ht="32.1" customHeight="1" x14ac:dyDescent="0.25">
      <c r="B87" s="79" t="s">
        <v>23689</v>
      </c>
      <c r="C87" s="70" t="s">
        <v>54</v>
      </c>
      <c r="D87" s="119" t="s">
        <v>23688</v>
      </c>
      <c r="E87" s="118">
        <v>2</v>
      </c>
      <c r="F87" s="70" t="s">
        <v>20</v>
      </c>
      <c r="G87" s="70"/>
      <c r="H87" s="70"/>
    </row>
    <row r="88" spans="2:8" ht="32.1" customHeight="1" x14ac:dyDescent="0.25">
      <c r="B88" s="79" t="s">
        <v>23692</v>
      </c>
      <c r="C88" s="70" t="s">
        <v>54</v>
      </c>
      <c r="D88" s="119" t="s">
        <v>23693</v>
      </c>
      <c r="E88" s="118">
        <v>5</v>
      </c>
      <c r="F88" s="70" t="s">
        <v>20</v>
      </c>
      <c r="G88" s="70"/>
      <c r="H88" s="70"/>
    </row>
    <row r="89" spans="2:8" ht="32.1" customHeight="1" x14ac:dyDescent="0.25">
      <c r="B89" s="79" t="s">
        <v>23692</v>
      </c>
      <c r="C89" s="70" t="s">
        <v>54</v>
      </c>
      <c r="D89" s="119" t="s">
        <v>23694</v>
      </c>
      <c r="E89" s="118">
        <v>5</v>
      </c>
      <c r="F89" s="70" t="s">
        <v>20</v>
      </c>
      <c r="G89" s="70"/>
      <c r="H89" s="70"/>
    </row>
    <row r="90" spans="2:8" ht="32.1" customHeight="1" x14ac:dyDescent="0.25">
      <c r="B90" s="79" t="s">
        <v>23692</v>
      </c>
      <c r="C90" s="70" t="s">
        <v>54</v>
      </c>
      <c r="D90" s="119" t="s">
        <v>23695</v>
      </c>
      <c r="E90" s="118">
        <v>5</v>
      </c>
      <c r="F90" s="70" t="s">
        <v>20</v>
      </c>
      <c r="G90" s="70"/>
      <c r="H90" s="70"/>
    </row>
    <row r="91" spans="2:8" ht="32.1" customHeight="1" x14ac:dyDescent="0.25">
      <c r="B91" s="79" t="s">
        <v>23696</v>
      </c>
      <c r="C91" s="70" t="s">
        <v>54</v>
      </c>
      <c r="D91" s="119" t="s">
        <v>14538</v>
      </c>
      <c r="E91" s="118">
        <v>3</v>
      </c>
      <c r="F91" s="70" t="s">
        <v>20</v>
      </c>
      <c r="G91" s="70"/>
      <c r="H91" s="70"/>
    </row>
    <row r="92" spans="2:8" ht="32.1" customHeight="1" x14ac:dyDescent="0.25">
      <c r="B92" s="79" t="s">
        <v>23696</v>
      </c>
      <c r="C92" s="70" t="s">
        <v>54</v>
      </c>
      <c r="D92" s="119" t="s">
        <v>14555</v>
      </c>
      <c r="E92" s="118">
        <v>8</v>
      </c>
      <c r="F92" s="70" t="s">
        <v>20</v>
      </c>
      <c r="G92" s="70"/>
      <c r="H92" s="70"/>
    </row>
    <row r="93" spans="2:8" ht="32.1" customHeight="1" x14ac:dyDescent="0.25">
      <c r="B93" s="79" t="s">
        <v>23697</v>
      </c>
      <c r="C93" s="70" t="s">
        <v>54</v>
      </c>
      <c r="D93" s="119" t="s">
        <v>14595</v>
      </c>
      <c r="E93" s="118">
        <v>5</v>
      </c>
      <c r="F93" s="70" t="s">
        <v>20</v>
      </c>
      <c r="G93" s="70"/>
      <c r="H93" s="70"/>
    </row>
    <row r="94" spans="2:8" ht="32.1" customHeight="1" x14ac:dyDescent="0.25">
      <c r="B94" s="79" t="s">
        <v>23697</v>
      </c>
      <c r="C94" s="70" t="s">
        <v>54</v>
      </c>
      <c r="D94" s="119" t="s">
        <v>14557</v>
      </c>
      <c r="E94" s="118">
        <v>5</v>
      </c>
      <c r="F94" s="70" t="s">
        <v>20</v>
      </c>
      <c r="G94" s="70"/>
      <c r="H94" s="70"/>
    </row>
    <row r="95" spans="2:8" ht="32.1" customHeight="1" x14ac:dyDescent="0.25">
      <c r="B95" s="79" t="s">
        <v>23698</v>
      </c>
      <c r="C95" s="70" t="s">
        <v>54</v>
      </c>
      <c r="D95" s="119" t="s">
        <v>14593</v>
      </c>
      <c r="E95" s="118">
        <v>1</v>
      </c>
      <c r="F95" s="70" t="s">
        <v>20</v>
      </c>
      <c r="G95" s="70"/>
      <c r="H95" s="70"/>
    </row>
    <row r="96" spans="2:8" ht="32.1" customHeight="1" x14ac:dyDescent="0.25">
      <c r="B96" s="79" t="s">
        <v>23698</v>
      </c>
      <c r="C96" s="70" t="s">
        <v>54</v>
      </c>
      <c r="D96" s="119" t="s">
        <v>23653</v>
      </c>
      <c r="E96" s="118">
        <v>1</v>
      </c>
      <c r="F96" s="70" t="s">
        <v>20</v>
      </c>
      <c r="G96" s="70"/>
      <c r="H96" s="70"/>
    </row>
  </sheetData>
  <phoneticPr fontId="30" type="noConversion"/>
  <hyperlinks>
    <hyperlink ref="B17" r:id="rId1" tooltip="Painkiller" display="https://escapefromtarkov.fandom.com/wiki/Painkiller" xr:uid="{1A92D113-3144-4F82-83F9-47493526E868}"/>
    <hyperlink ref="B31" r:id="rId2" tooltip="Crisis" display="https://escapefromtarkov.fandom.com/wiki/Crisis" xr:uid="{3C34626B-2628-4251-A3CE-2FC00F1E9753}"/>
    <hyperlink ref="B32" r:id="rId3" tooltip="Crisis" display="https://escapefromtarkov.fandom.com/wiki/Crisis" xr:uid="{70DAF5B3-3A06-4D2F-AB55-7E648C6DC70D}"/>
    <hyperlink ref="B33" r:id="rId4" tooltip="Crisis" display="https://escapefromtarkov.fandom.com/wiki/Crisis" xr:uid="{C61387B7-AB0C-46D9-B2FD-8284BF942F17}"/>
    <hyperlink ref="B34" r:id="rId5" tooltip="Crisis" display="https://escapefromtarkov.fandom.com/wiki/Crisis" xr:uid="{7490EE77-9A65-417E-8625-36E160D55AA8}"/>
    <hyperlink ref="B35" r:id="rId6" tooltip="Crisis" display="https://escapefromtarkov.fandom.com/wiki/Crisis" xr:uid="{67943871-1411-4B65-8868-8BDD3534A6C2}"/>
    <hyperlink ref="B86" r:id="rId7" tooltip="Farming - Part 2" display="https://escapefromtarkov.fandom.com/wiki/Farming_-_Part_2" xr:uid="{B9B73718-208D-4586-B4A4-4885D25296DC}"/>
    <hyperlink ref="B87" r:id="rId8" tooltip="Farming - Part 2" display="https://escapefromtarkov.fandom.com/wiki/Farming_-_Part_2" xr:uid="{532F4D9B-E308-458D-B8A0-43EAC28AB873}"/>
  </hyperlinks>
  <pageMargins left="0.7" right="0.7" top="0.75" bottom="0.75" header="0.3" footer="0.3"/>
  <pageSetup orientation="portrait" r:id="rId9"/>
  <tableParts count="1">
    <tablePart r:id="rId1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BF07E-0921-4356-9B64-FD950F0072CE}">
  <sheetPr>
    <tabColor rgb="FF002060"/>
  </sheetPr>
  <dimension ref="B1:U49"/>
  <sheetViews>
    <sheetView showGridLines="0" zoomScaleNormal="100" workbookViewId="0">
      <selection activeCell="C1" sqref="C1"/>
    </sheetView>
  </sheetViews>
  <sheetFormatPr defaultRowHeight="32.1" customHeight="1" x14ac:dyDescent="0.25"/>
  <cols>
    <col min="1" max="1" width="1.42578125" style="2" customWidth="1"/>
    <col min="2" max="2" width="26.7109375" style="2" customWidth="1"/>
    <col min="3" max="3" width="10.7109375" style="3" customWidth="1"/>
    <col min="4" max="4" width="10.7109375" style="84" customWidth="1"/>
    <col min="5" max="5" width="13.28515625" style="84" customWidth="1"/>
    <col min="6" max="6" width="13.28515625" style="3" customWidth="1"/>
    <col min="7" max="9" width="5.7109375" style="3" customWidth="1"/>
    <col min="10" max="11" width="10.7109375" style="9" customWidth="1"/>
    <col min="12" max="12" width="15.7109375" style="2" customWidth="1"/>
    <col min="13" max="13" width="10.7109375" style="5" customWidth="1"/>
    <col min="14" max="14" width="15.7109375" style="22" customWidth="1"/>
    <col min="15" max="15" width="10.7109375" style="3" customWidth="1"/>
    <col min="16" max="16" width="15.7109375" style="2" customWidth="1"/>
    <col min="17" max="17" width="10.7109375" style="3" customWidth="1"/>
    <col min="18" max="18" width="15.7109375" style="2" customWidth="1"/>
    <col min="19" max="19" width="10.7109375" style="3" customWidth="1"/>
    <col min="20" max="20" width="15.7109375" style="2" customWidth="1"/>
    <col min="21" max="21" width="10.7109375" style="3" customWidth="1"/>
    <col min="22" max="25" width="10.7109375" style="2" customWidth="1"/>
    <col min="26" max="26" width="11.140625" style="2" customWidth="1"/>
    <col min="27" max="16384" width="9.140625" style="2"/>
  </cols>
  <sheetData>
    <row r="1" spans="2:21" ht="7.5" customHeight="1" x14ac:dyDescent="0.25"/>
    <row r="2" spans="2:21" ht="28.5" customHeight="1" x14ac:dyDescent="0.25">
      <c r="B2" s="1" t="s">
        <v>340</v>
      </c>
    </row>
    <row r="3" spans="2:21" s="82" customFormat="1" ht="32.1" customHeight="1" x14ac:dyDescent="0.25">
      <c r="B3" s="81" t="s">
        <v>1446</v>
      </c>
      <c r="C3" s="78" t="s">
        <v>1447</v>
      </c>
      <c r="D3" s="85" t="s">
        <v>688</v>
      </c>
      <c r="E3" s="85" t="s">
        <v>1720</v>
      </c>
      <c r="F3" s="78" t="s">
        <v>1460</v>
      </c>
      <c r="G3" s="78" t="s">
        <v>1464</v>
      </c>
      <c r="H3" s="78" t="s">
        <v>1465</v>
      </c>
      <c r="I3" s="78" t="s">
        <v>1466</v>
      </c>
      <c r="J3" s="83" t="s">
        <v>1448</v>
      </c>
      <c r="K3" s="83" t="s">
        <v>1449</v>
      </c>
      <c r="L3" s="81" t="s">
        <v>1450</v>
      </c>
      <c r="M3" s="78" t="s">
        <v>1451</v>
      </c>
      <c r="N3" s="81" t="s">
        <v>1452</v>
      </c>
      <c r="O3" s="78" t="s">
        <v>1453</v>
      </c>
      <c r="P3" s="81" t="s">
        <v>1454</v>
      </c>
      <c r="Q3" s="78" t="s">
        <v>1455</v>
      </c>
      <c r="R3" s="81" t="s">
        <v>1456</v>
      </c>
      <c r="S3" s="78" t="s">
        <v>1457</v>
      </c>
      <c r="T3" s="81" t="s">
        <v>1458</v>
      </c>
      <c r="U3" s="78" t="s">
        <v>1459</v>
      </c>
    </row>
    <row r="4" spans="2:21" ht="32.1" customHeight="1" x14ac:dyDescent="0.25">
      <c r="B4" s="79" t="s">
        <v>14537</v>
      </c>
      <c r="C4" s="70">
        <v>1</v>
      </c>
      <c r="D4" s="89">
        <f>tbRecipes[[#This Row],[Output Value]]-tbRecipes[[#This Row],[Input Value]]</f>
        <v>4309</v>
      </c>
      <c r="E4" s="89">
        <f>IF(tbRecipes[[#This Row],[Hrs]]&lt;&gt;"",tbRecipes[[#This Row],[Net]]/((tbRecipes[[#This Row],[Hrs]]*60)+tbRecipes[[#This Row],[Mins]]+tbRecipes[[#This Row],[Sec]]/60)*60,"")</f>
        <v>1412.7868852459017</v>
      </c>
      <c r="F4" s="78" t="s">
        <v>1719</v>
      </c>
      <c r="G4" s="70">
        <v>3</v>
      </c>
      <c r="H4" s="70">
        <v>3</v>
      </c>
      <c r="I4" s="70">
        <v>0</v>
      </c>
      <c r="J4" s="88">
        <f>_xlfn.XLOOKUP(tbRecipes[[#This Row],[Output]],tbItems[Item],tbItems[Market Price])*tbRecipes[[#This Row],[Qty]]</f>
        <v>241482</v>
      </c>
      <c r="K4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237173</v>
      </c>
      <c r="L4" s="91" t="s">
        <v>14534</v>
      </c>
      <c r="M4" s="70">
        <v>1</v>
      </c>
      <c r="N4" s="91" t="s">
        <v>14572</v>
      </c>
      <c r="O4" s="70">
        <v>2</v>
      </c>
      <c r="P4" s="80"/>
      <c r="Q4" s="70"/>
      <c r="R4" s="80"/>
      <c r="S4" s="70"/>
      <c r="T4" s="80"/>
      <c r="U4" s="70"/>
    </row>
    <row r="5" spans="2:21" ht="32.1" customHeight="1" x14ac:dyDescent="0.25">
      <c r="B5" s="80" t="s">
        <v>14631</v>
      </c>
      <c r="C5" s="70">
        <v>100</v>
      </c>
      <c r="D5" s="89">
        <f>tbRecipes[[#This Row],[Output Value]]-tbRecipes[[#This Row],[Input Value]]</f>
        <v>23530</v>
      </c>
      <c r="E5" s="89">
        <f>IF(tbRecipes[[#This Row],[Hrs]]&lt;&gt;"",tbRecipes[[#This Row],[Net]]/((tbRecipes[[#This Row],[Hrs]]*60)+tbRecipes[[#This Row],[Mins]]+tbRecipes[[#This Row],[Sec]]/60)*60,"")</f>
        <v>3361.4285714285716</v>
      </c>
      <c r="F5" s="78" t="s">
        <v>1461</v>
      </c>
      <c r="G5" s="70">
        <v>7</v>
      </c>
      <c r="H5" s="70">
        <v>0</v>
      </c>
      <c r="I5" s="70">
        <v>0</v>
      </c>
      <c r="J5" s="88">
        <f>_xlfn.XLOOKUP(tbRecipes[[#This Row],[Output]],tbItems[Item],tbItems[Market Price])*tbRecipes[[#This Row],[Qty]]</f>
        <v>86800</v>
      </c>
      <c r="K5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63270</v>
      </c>
      <c r="L5" s="80" t="s">
        <v>14614</v>
      </c>
      <c r="M5" s="70">
        <v>50</v>
      </c>
      <c r="N5" s="80" t="s">
        <v>14616</v>
      </c>
      <c r="O5" s="70">
        <v>100</v>
      </c>
      <c r="P5" s="80" t="s">
        <v>14584</v>
      </c>
      <c r="Q5" s="70">
        <v>1</v>
      </c>
      <c r="R5" s="80"/>
      <c r="S5" s="70"/>
      <c r="T5" s="80"/>
      <c r="U5" s="70"/>
    </row>
    <row r="6" spans="2:21" ht="32.1" customHeight="1" x14ac:dyDescent="0.25">
      <c r="B6" s="80" t="s">
        <v>14615</v>
      </c>
      <c r="C6" s="70">
        <v>80</v>
      </c>
      <c r="D6" s="89">
        <f>tbRecipes[[#This Row],[Output Value]]-tbRecipes[[#This Row],[Input Value]]</f>
        <v>-73770</v>
      </c>
      <c r="E6" s="89">
        <f>IF(tbRecipes[[#This Row],[Hrs]]&lt;&gt;"",tbRecipes[[#This Row],[Net]]/((tbRecipes[[#This Row],[Hrs]]*60)+tbRecipes[[#This Row],[Mins]]+tbRecipes[[#This Row],[Sec]]/60)*60,"")</f>
        <v>-15751.601423487544</v>
      </c>
      <c r="F6" s="78" t="s">
        <v>1650</v>
      </c>
      <c r="G6" s="70">
        <v>4</v>
      </c>
      <c r="H6" s="70">
        <v>41</v>
      </c>
      <c r="I6" s="70">
        <v>0</v>
      </c>
      <c r="J6" s="88">
        <f>_xlfn.XLOOKUP(tbRecipes[[#This Row],[Output]],tbItems[Item],tbItems[Market Price])*tbRecipes[[#This Row],[Qty]]</f>
        <v>10960</v>
      </c>
      <c r="K6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84730</v>
      </c>
      <c r="L6" s="80" t="s">
        <v>14596</v>
      </c>
      <c r="M6" s="70">
        <v>1</v>
      </c>
      <c r="N6" s="80" t="s">
        <v>14583</v>
      </c>
      <c r="O6" s="70">
        <v>4</v>
      </c>
      <c r="P6" s="80"/>
      <c r="Q6" s="70"/>
      <c r="R6" s="80"/>
      <c r="S6" s="70"/>
      <c r="T6" s="80"/>
      <c r="U6" s="70"/>
    </row>
    <row r="7" spans="2:21" ht="32.1" customHeight="1" x14ac:dyDescent="0.25">
      <c r="B7" s="80" t="s">
        <v>14613</v>
      </c>
      <c r="C7" s="70">
        <v>2</v>
      </c>
      <c r="D7" s="89">
        <f>tbRecipes[[#This Row],[Output Value]]-tbRecipes[[#This Row],[Input Value]]</f>
        <v>-26326</v>
      </c>
      <c r="E7" s="89">
        <f>IF(tbRecipes[[#This Row],[Hrs]]&lt;&gt;"",tbRecipes[[#This Row],[Net]]/((tbRecipes[[#This Row],[Hrs]]*60)+tbRecipes[[#This Row],[Mins]]+tbRecipes[[#This Row],[Sec]]/60)*60,"")</f>
        <v>-30298.465473145781</v>
      </c>
      <c r="F7" s="78" t="s">
        <v>1462</v>
      </c>
      <c r="G7" s="70">
        <v>0</v>
      </c>
      <c r="H7" s="70">
        <v>52</v>
      </c>
      <c r="I7" s="70">
        <v>8</v>
      </c>
      <c r="J7" s="88">
        <f>_xlfn.XLOOKUP(tbRecipes[[#This Row],[Output]],tbItems[Item],tbItems[Market Price])*tbRecipes[[#This Row],[Qty]]</f>
        <v>32886</v>
      </c>
      <c r="K7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59212</v>
      </c>
      <c r="L7" s="80" t="s">
        <v>14611</v>
      </c>
      <c r="M7" s="70">
        <v>1</v>
      </c>
      <c r="N7" s="80" t="s">
        <v>14543</v>
      </c>
      <c r="O7" s="70">
        <v>1</v>
      </c>
      <c r="P7" s="80"/>
      <c r="Q7" s="70"/>
      <c r="R7" s="80"/>
      <c r="S7" s="70"/>
      <c r="T7" s="80"/>
      <c r="U7" s="70"/>
    </row>
    <row r="8" spans="2:21" ht="32.1" customHeight="1" x14ac:dyDescent="0.25">
      <c r="B8" s="80" t="s">
        <v>14626</v>
      </c>
      <c r="C8" s="70">
        <v>2</v>
      </c>
      <c r="D8" s="89">
        <f>tbRecipes[[#This Row],[Output Value]]-tbRecipes[[#This Row],[Input Value]]</f>
        <v>8782</v>
      </c>
      <c r="E8" s="89">
        <f>IF(tbRecipes[[#This Row],[Hrs]]&lt;&gt;"",tbRecipes[[#This Row],[Net]]/((tbRecipes[[#This Row],[Hrs]]*60)+tbRecipes[[#This Row],[Mins]]+tbRecipes[[#This Row],[Sec]]/60)*60,"")</f>
        <v>16171.457800511509</v>
      </c>
      <c r="F8" s="78" t="s">
        <v>1462</v>
      </c>
      <c r="G8" s="70">
        <v>0</v>
      </c>
      <c r="H8" s="70">
        <v>32</v>
      </c>
      <c r="I8" s="70">
        <v>35</v>
      </c>
      <c r="J8" s="88">
        <f>_xlfn.XLOOKUP(tbRecipes[[#This Row],[Output]],tbItems[Item],tbItems[Market Price])*tbRecipes[[#This Row],[Qty]]</f>
        <v>38920</v>
      </c>
      <c r="K8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30138</v>
      </c>
      <c r="L8" s="80" t="s">
        <v>14608</v>
      </c>
      <c r="M8" s="70">
        <v>1</v>
      </c>
      <c r="N8" s="80"/>
      <c r="O8" s="70"/>
      <c r="P8" s="80"/>
      <c r="Q8" s="70"/>
      <c r="R8" s="80"/>
      <c r="S8" s="70"/>
      <c r="T8" s="80"/>
      <c r="U8" s="70"/>
    </row>
    <row r="9" spans="2:21" ht="32.1" customHeight="1" x14ac:dyDescent="0.25">
      <c r="B9" s="80" t="s">
        <v>14617</v>
      </c>
      <c r="C9" s="70">
        <v>1</v>
      </c>
      <c r="D9" s="89">
        <f>tbRecipes[[#This Row],[Output Value]]-tbRecipes[[#This Row],[Input Value]]</f>
        <v>-7691</v>
      </c>
      <c r="E9" s="89">
        <f>IF(tbRecipes[[#This Row],[Hrs]]&lt;&gt;"",tbRecipes[[#This Row],[Net]]/((tbRecipes[[#This Row],[Hrs]]*60)+tbRecipes[[#This Row],[Mins]]+tbRecipes[[#This Row],[Sec]]/60)*60,"")</f>
        <v>-14909.854604200322</v>
      </c>
      <c r="F9" s="78" t="s">
        <v>1462</v>
      </c>
      <c r="G9" s="70">
        <v>0</v>
      </c>
      <c r="H9" s="70">
        <v>30</v>
      </c>
      <c r="I9" s="70">
        <v>57</v>
      </c>
      <c r="J9" s="88">
        <f>_xlfn.XLOOKUP(tbRecipes[[#This Row],[Output]],tbItems[Item],tbItems[Market Price])*tbRecipes[[#This Row],[Qty]]</f>
        <v>3295</v>
      </c>
      <c r="K9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10986</v>
      </c>
      <c r="L9" s="80" t="s">
        <v>14628</v>
      </c>
      <c r="M9" s="70">
        <v>1</v>
      </c>
      <c r="N9" s="80"/>
      <c r="O9" s="70"/>
      <c r="P9" s="80"/>
      <c r="Q9" s="70"/>
      <c r="R9" s="80"/>
      <c r="S9" s="70"/>
      <c r="T9" s="80"/>
      <c r="U9" s="70"/>
    </row>
    <row r="10" spans="2:21" ht="32.1" customHeight="1" x14ac:dyDescent="0.25">
      <c r="B10" s="80" t="s">
        <v>14610</v>
      </c>
      <c r="C10" s="70">
        <v>1</v>
      </c>
      <c r="D10" s="89">
        <f>tbRecipes[[#This Row],[Output Value]]-tbRecipes[[#This Row],[Input Value]]</f>
        <v>-54219</v>
      </c>
      <c r="E10" s="89">
        <f>IF(tbRecipes[[#This Row],[Hrs]]&lt;&gt;"",tbRecipes[[#This Row],[Net]]/((tbRecipes[[#This Row],[Hrs]]*60)+tbRecipes[[#This Row],[Mins]]+tbRecipes[[#This Row],[Sec]]/60)*60,"")</f>
        <v>-61457.304785894208</v>
      </c>
      <c r="F10" s="78" t="s">
        <v>1462</v>
      </c>
      <c r="G10" s="70">
        <v>0</v>
      </c>
      <c r="H10" s="70">
        <v>52</v>
      </c>
      <c r="I10" s="70">
        <v>56</v>
      </c>
      <c r="J10" s="88">
        <f>_xlfn.XLOOKUP(tbRecipes[[#This Row],[Output]],tbItems[Item],tbItems[Market Price])*tbRecipes[[#This Row],[Qty]]</f>
        <v>23749</v>
      </c>
      <c r="K10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77968</v>
      </c>
      <c r="L10" s="80" t="s">
        <v>14626</v>
      </c>
      <c r="M10" s="70">
        <v>2</v>
      </c>
      <c r="N10" s="80" t="s">
        <v>14627</v>
      </c>
      <c r="O10" s="70">
        <v>2</v>
      </c>
      <c r="P10" s="80"/>
      <c r="Q10" s="70"/>
      <c r="R10" s="80"/>
      <c r="S10" s="70"/>
      <c r="T10" s="80"/>
      <c r="U10" s="70"/>
    </row>
    <row r="11" spans="2:21" ht="32.1" customHeight="1" x14ac:dyDescent="0.25">
      <c r="B11" s="80" t="s">
        <v>14576</v>
      </c>
      <c r="C11" s="70">
        <v>4</v>
      </c>
      <c r="D11" s="89">
        <f>tbRecipes[[#This Row],[Output Value]]-tbRecipes[[#This Row],[Input Value]]</f>
        <v>-84542</v>
      </c>
      <c r="E11" s="89">
        <f>IF(tbRecipes[[#This Row],[Hrs]]&lt;&gt;"",tbRecipes[[#This Row],[Net]]/((tbRecipes[[#This Row],[Hrs]]*60)+tbRecipes[[#This Row],[Mins]]+tbRecipes[[#This Row],[Sec]]/60)*60,"")</f>
        <v>-235931.16279069768</v>
      </c>
      <c r="F11" s="78" t="s">
        <v>1461</v>
      </c>
      <c r="G11" s="70">
        <v>0</v>
      </c>
      <c r="H11" s="70">
        <v>21</v>
      </c>
      <c r="I11" s="70">
        <v>30</v>
      </c>
      <c r="J11" s="88">
        <f>_xlfn.XLOOKUP(tbRecipes[[#This Row],[Output]],tbItems[Item],tbItems[Market Price])*tbRecipes[[#This Row],[Qty]]</f>
        <v>66732</v>
      </c>
      <c r="K11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151274</v>
      </c>
      <c r="L11" s="80" t="s">
        <v>14588</v>
      </c>
      <c r="M11" s="70">
        <v>4</v>
      </c>
      <c r="N11" s="80" t="s">
        <v>14550</v>
      </c>
      <c r="O11" s="70">
        <v>1</v>
      </c>
      <c r="P11" s="80"/>
      <c r="Q11" s="70"/>
      <c r="R11" s="80"/>
      <c r="S11" s="70"/>
      <c r="T11" s="80"/>
      <c r="U11" s="70"/>
    </row>
    <row r="12" spans="2:21" ht="32.1" customHeight="1" x14ac:dyDescent="0.25">
      <c r="B12" s="80" t="s">
        <v>14567</v>
      </c>
      <c r="C12" s="70">
        <v>4</v>
      </c>
      <c r="D12" s="89">
        <f>tbRecipes[[#This Row],[Output Value]]-tbRecipes[[#This Row],[Input Value]]</f>
        <v>5816</v>
      </c>
      <c r="E12" s="89">
        <f>IF(tbRecipes[[#This Row],[Hrs]]&lt;&gt;"",tbRecipes[[#This Row],[Net]]/((tbRecipes[[#This Row],[Hrs]]*60)+tbRecipes[[#This Row],[Mins]]+tbRecipes[[#This Row],[Sec]]/60)*60,"")</f>
        <v>3323.4285714285716</v>
      </c>
      <c r="F12" s="78" t="s">
        <v>1732</v>
      </c>
      <c r="G12" s="70">
        <v>1</v>
      </c>
      <c r="H12" s="70">
        <v>45</v>
      </c>
      <c r="I12" s="70">
        <v>0</v>
      </c>
      <c r="J12" s="88">
        <f>_xlfn.XLOOKUP(tbRecipes[[#This Row],[Output]],tbItems[Item],tbItems[Market Price])*tbRecipes[[#This Row],[Qty]]</f>
        <v>62068</v>
      </c>
      <c r="K12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56252</v>
      </c>
      <c r="L12" s="80" t="s">
        <v>14566</v>
      </c>
      <c r="M12" s="70">
        <v>1</v>
      </c>
      <c r="N12" s="91" t="s">
        <v>14574</v>
      </c>
      <c r="O12" s="70">
        <v>1</v>
      </c>
      <c r="P12" s="91" t="s">
        <v>14570</v>
      </c>
      <c r="Q12" s="70">
        <v>1</v>
      </c>
      <c r="R12" s="80"/>
      <c r="S12" s="70"/>
      <c r="T12" s="80"/>
      <c r="U12" s="70"/>
    </row>
    <row r="13" spans="2:21" ht="32.1" customHeight="1" x14ac:dyDescent="0.25">
      <c r="B13" s="80" t="s">
        <v>14557</v>
      </c>
      <c r="C13" s="70">
        <v>8</v>
      </c>
      <c r="D13" s="89">
        <f>tbRecipes[[#This Row],[Output Value]]-tbRecipes[[#This Row],[Input Value]]</f>
        <v>43896</v>
      </c>
      <c r="E13" s="89">
        <f>IF(tbRecipes[[#This Row],[Hrs]]&lt;&gt;"",tbRecipes[[#This Row],[Net]]/((tbRecipes[[#This Row],[Hrs]]*60)+tbRecipes[[#This Row],[Mins]]+tbRecipes[[#This Row],[Sec]]/60)*60,"")</f>
        <v>21240</v>
      </c>
      <c r="F13" s="78" t="s">
        <v>1461</v>
      </c>
      <c r="G13" s="70">
        <v>2</v>
      </c>
      <c r="H13" s="70">
        <v>4</v>
      </c>
      <c r="I13" s="70">
        <v>0</v>
      </c>
      <c r="J13" s="88">
        <f>_xlfn.XLOOKUP(tbRecipes[[#This Row],[Output]],tbItems[Item],tbItems[Market Price])*tbRecipes[[#This Row],[Qty]]</f>
        <v>94856</v>
      </c>
      <c r="K13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50960</v>
      </c>
      <c r="L13" s="80" t="s">
        <v>14550</v>
      </c>
      <c r="M13" s="70">
        <v>1</v>
      </c>
      <c r="N13" s="80" t="s">
        <v>14636</v>
      </c>
      <c r="O13" s="70">
        <v>1</v>
      </c>
      <c r="P13" s="80"/>
      <c r="Q13" s="70"/>
      <c r="R13" s="80"/>
      <c r="S13" s="70"/>
      <c r="T13" s="80"/>
      <c r="U13" s="70"/>
    </row>
    <row r="14" spans="2:21" ht="32.1" customHeight="1" x14ac:dyDescent="0.25">
      <c r="B14" s="80" t="s">
        <v>14547</v>
      </c>
      <c r="C14" s="70">
        <v>1</v>
      </c>
      <c r="D14" s="89">
        <f>tbRecipes[[#This Row],[Output Value]]-tbRecipes[[#This Row],[Input Value]]</f>
        <v>-35902</v>
      </c>
      <c r="E14" s="89">
        <f>IF(tbRecipes[[#This Row],[Hrs]]&lt;&gt;"",tbRecipes[[#This Row],[Net]]/((tbRecipes[[#This Row],[Hrs]]*60)+tbRecipes[[#This Row],[Mins]]+tbRecipes[[#This Row],[Sec]]/60)*60,"")</f>
        <v>-53987.969924812038</v>
      </c>
      <c r="F14" s="78" t="s">
        <v>1462</v>
      </c>
      <c r="G14" s="70">
        <v>0</v>
      </c>
      <c r="H14" s="70">
        <v>39</v>
      </c>
      <c r="I14" s="70">
        <v>54</v>
      </c>
      <c r="J14" s="88">
        <f>_xlfn.XLOOKUP(tbRecipes[[#This Row],[Output]],tbItems[Item],tbItems[Market Price])*tbRecipes[[#This Row],[Qty]]</f>
        <v>11358</v>
      </c>
      <c r="K14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47260</v>
      </c>
      <c r="L14" s="80" t="s">
        <v>14565</v>
      </c>
      <c r="M14" s="70">
        <v>1</v>
      </c>
      <c r="N14" s="80" t="s">
        <v>14586</v>
      </c>
      <c r="O14" s="70">
        <v>1</v>
      </c>
      <c r="P14" s="80"/>
      <c r="Q14" s="70"/>
      <c r="R14" s="80"/>
      <c r="S14" s="70"/>
      <c r="T14" s="80"/>
      <c r="U14" s="70"/>
    </row>
    <row r="15" spans="2:21" ht="32.1" customHeight="1" x14ac:dyDescent="0.25">
      <c r="B15" s="80" t="s">
        <v>14629</v>
      </c>
      <c r="C15" s="70">
        <v>1</v>
      </c>
      <c r="D15" s="89">
        <f>tbRecipes[[#This Row],[Output Value]]-tbRecipes[[#This Row],[Input Value]]</f>
        <v>1372</v>
      </c>
      <c r="E15" s="89">
        <f>IF(tbRecipes[[#This Row],[Hrs]]&lt;&gt;"",tbRecipes[[#This Row],[Net]]/((tbRecipes[[#This Row],[Hrs]]*60)+tbRecipes[[#This Row],[Mins]]+tbRecipes[[#This Row],[Sec]]/60)*60,"")</f>
        <v>1742.8369795342273</v>
      </c>
      <c r="F15" s="78" t="s">
        <v>1462</v>
      </c>
      <c r="G15" s="70">
        <v>0</v>
      </c>
      <c r="H15" s="70">
        <v>47</v>
      </c>
      <c r="I15" s="70">
        <v>14</v>
      </c>
      <c r="J15" s="88">
        <f>_xlfn.XLOOKUP(tbRecipes[[#This Row],[Output]],tbItems[Item],tbItems[Market Price])*tbRecipes[[#This Row],[Qty]]</f>
        <v>27908</v>
      </c>
      <c r="K15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26536</v>
      </c>
      <c r="L15" s="80" t="s">
        <v>14604</v>
      </c>
      <c r="M15" s="70">
        <v>4</v>
      </c>
      <c r="N15" s="80"/>
      <c r="O15" s="70"/>
      <c r="P15" s="80"/>
      <c r="Q15" s="70"/>
      <c r="R15" s="80"/>
      <c r="S15" s="70"/>
      <c r="T15" s="80"/>
      <c r="U15" s="70"/>
    </row>
    <row r="16" spans="2:21" ht="32.1" customHeight="1" x14ac:dyDescent="0.25">
      <c r="B16" s="80" t="s">
        <v>14629</v>
      </c>
      <c r="C16" s="70">
        <v>1</v>
      </c>
      <c r="D16" s="89">
        <f>tbRecipes[[#This Row],[Output Value]]-tbRecipes[[#This Row],[Input Value]]</f>
        <v>-35062</v>
      </c>
      <c r="E16" s="89">
        <f>IF(tbRecipes[[#This Row],[Hrs]]&lt;&gt;"",tbRecipes[[#This Row],[Net]]/((tbRecipes[[#This Row],[Hrs]]*60)+tbRecipes[[#This Row],[Mins]]+tbRecipes[[#This Row],[Sec]]/60)*60,"")</f>
        <v>-60077.677296525464</v>
      </c>
      <c r="F16" s="78" t="s">
        <v>1462</v>
      </c>
      <c r="G16" s="70">
        <v>0</v>
      </c>
      <c r="H16" s="70">
        <v>35</v>
      </c>
      <c r="I16" s="70">
        <v>1</v>
      </c>
      <c r="J16" s="88">
        <f>_xlfn.XLOOKUP(tbRecipes[[#This Row],[Output]],tbItems[Item],tbItems[Market Price])*tbRecipes[[#This Row],[Qty]]</f>
        <v>27908</v>
      </c>
      <c r="K16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62970</v>
      </c>
      <c r="L16" s="80" t="s">
        <v>14618</v>
      </c>
      <c r="M16" s="70">
        <v>3</v>
      </c>
      <c r="N16" s="80"/>
      <c r="O16" s="70"/>
      <c r="P16" s="80"/>
      <c r="Q16" s="70"/>
      <c r="R16" s="80"/>
      <c r="S16" s="70"/>
      <c r="T16" s="80"/>
      <c r="U16" s="70"/>
    </row>
    <row r="17" spans="2:21" ht="32.1" customHeight="1" x14ac:dyDescent="0.25">
      <c r="B17" s="80" t="s">
        <v>14539</v>
      </c>
      <c r="C17" s="70">
        <v>2</v>
      </c>
      <c r="D17" s="89">
        <f>tbRecipes[[#This Row],[Output Value]]-tbRecipes[[#This Row],[Input Value]]</f>
        <v>-36750</v>
      </c>
      <c r="E17" s="89">
        <f>IF(tbRecipes[[#This Row],[Hrs]]&lt;&gt;"",tbRecipes[[#This Row],[Net]]/((tbRecipes[[#This Row],[Hrs]]*60)+tbRecipes[[#This Row],[Mins]]+tbRecipes[[#This Row],[Sec]]/60)*60,"")</f>
        <v>-11192.893401015228</v>
      </c>
      <c r="F17" s="78" t="s">
        <v>1462</v>
      </c>
      <c r="G17" s="70">
        <v>3</v>
      </c>
      <c r="H17" s="70">
        <v>17</v>
      </c>
      <c r="I17" s="70">
        <v>0</v>
      </c>
      <c r="J17" s="88">
        <f>_xlfn.XLOOKUP(tbRecipes[[#This Row],[Output]],tbItems[Item],tbItems[Market Price])*tbRecipes[[#This Row],[Qty]]</f>
        <v>41946</v>
      </c>
      <c r="K17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78696</v>
      </c>
      <c r="L17" s="80" t="s">
        <v>14578</v>
      </c>
      <c r="M17" s="70">
        <v>1</v>
      </c>
      <c r="N17" s="80" t="s">
        <v>14595</v>
      </c>
      <c r="O17" s="70">
        <v>3</v>
      </c>
      <c r="P17" s="80" t="s">
        <v>14568</v>
      </c>
      <c r="Q17" s="70">
        <v>3</v>
      </c>
      <c r="R17" s="80"/>
      <c r="S17" s="70"/>
      <c r="T17" s="80"/>
      <c r="U17" s="70"/>
    </row>
    <row r="18" spans="2:21" ht="32.1" customHeight="1" x14ac:dyDescent="0.25">
      <c r="B18" s="80" t="s">
        <v>14620</v>
      </c>
      <c r="C18" s="70">
        <v>2</v>
      </c>
      <c r="D18" s="89">
        <f>tbRecipes[[#This Row],[Output Value]]-tbRecipes[[#This Row],[Input Value]]</f>
        <v>5371</v>
      </c>
      <c r="E18" s="89">
        <f>IF(tbRecipes[[#This Row],[Hrs]]&lt;&gt;"",tbRecipes[[#This Row],[Net]]/((tbRecipes[[#This Row],[Hrs]]*60)+tbRecipes[[#This Row],[Mins]]+tbRecipes[[#This Row],[Sec]]/60)*60,"")</f>
        <v>4957.8461538461543</v>
      </c>
      <c r="F18" s="78" t="s">
        <v>1732</v>
      </c>
      <c r="G18" s="70">
        <v>1</v>
      </c>
      <c r="H18" s="70">
        <v>5</v>
      </c>
      <c r="I18" s="70">
        <v>0</v>
      </c>
      <c r="J18" s="88">
        <f>_xlfn.XLOOKUP(tbRecipes[[#This Row],[Output]],tbItems[Item],tbItems[Market Price])*tbRecipes[[#This Row],[Qty]]</f>
        <v>33278</v>
      </c>
      <c r="K18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27907</v>
      </c>
      <c r="L18" s="91" t="s">
        <v>14570</v>
      </c>
      <c r="M18" s="70">
        <v>1</v>
      </c>
      <c r="N18" s="80" t="s">
        <v>14578</v>
      </c>
      <c r="O18" s="70">
        <v>1</v>
      </c>
      <c r="P18" s="80"/>
      <c r="Q18" s="70"/>
      <c r="R18" s="80"/>
      <c r="S18" s="70"/>
      <c r="T18" s="80"/>
      <c r="U18" s="70"/>
    </row>
    <row r="19" spans="2:21" ht="32.1" customHeight="1" x14ac:dyDescent="0.25">
      <c r="B19" s="80" t="s">
        <v>14563</v>
      </c>
      <c r="C19" s="70">
        <v>1</v>
      </c>
      <c r="D19" s="89">
        <f>tbRecipes[[#This Row],[Output Value]]-tbRecipes[[#This Row],[Input Value]]</f>
        <v>-81628</v>
      </c>
      <c r="E19" s="89">
        <f>IF(tbRecipes[[#This Row],[Hrs]]&lt;&gt;"",tbRecipes[[#This Row],[Net]]/((tbRecipes[[#This Row],[Hrs]]*60)+tbRecipes[[#This Row],[Mins]]+tbRecipes[[#This Row],[Sec]]/60)*60,"")</f>
        <v>-81628</v>
      </c>
      <c r="F19" s="78" t="s">
        <v>1721</v>
      </c>
      <c r="G19" s="70">
        <v>1</v>
      </c>
      <c r="H19" s="70">
        <v>0</v>
      </c>
      <c r="I19" s="70">
        <v>0</v>
      </c>
      <c r="J19" s="88">
        <f>_xlfn.XLOOKUP(tbRecipes[[#This Row],[Output]],tbItems[Item],tbItems[Market Price])*tbRecipes[[#This Row],[Qty]]</f>
        <v>77057</v>
      </c>
      <c r="K19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158685</v>
      </c>
      <c r="L19" s="91" t="s">
        <v>14534</v>
      </c>
      <c r="M19" s="70">
        <v>1</v>
      </c>
      <c r="N19" s="80" t="s">
        <v>14569</v>
      </c>
      <c r="O19" s="70">
        <v>4</v>
      </c>
      <c r="P19" s="80"/>
      <c r="Q19" s="70"/>
      <c r="R19" s="80"/>
      <c r="S19" s="70"/>
      <c r="T19" s="80"/>
      <c r="U19" s="70"/>
    </row>
    <row r="20" spans="2:21" ht="32.1" customHeight="1" x14ac:dyDescent="0.25">
      <c r="B20" s="80" t="s">
        <v>14563</v>
      </c>
      <c r="C20" s="70">
        <v>1</v>
      </c>
      <c r="D20" s="89">
        <f>tbRecipes[[#This Row],[Output Value]]-tbRecipes[[#This Row],[Input Value]]</f>
        <v>-113853</v>
      </c>
      <c r="E20" s="89">
        <f>IF(tbRecipes[[#This Row],[Hrs]]&lt;&gt;"",tbRecipes[[#This Row],[Net]]/((tbRecipes[[#This Row],[Hrs]]*60)+tbRecipes[[#This Row],[Mins]]+tbRecipes[[#This Row],[Sec]]/60)*60,"")</f>
        <v>-113853</v>
      </c>
      <c r="F20" s="78" t="s">
        <v>1462</v>
      </c>
      <c r="G20" s="70">
        <v>1</v>
      </c>
      <c r="H20" s="70">
        <v>0</v>
      </c>
      <c r="I20" s="70">
        <v>0</v>
      </c>
      <c r="J20" s="88">
        <f>_xlfn.XLOOKUP(tbRecipes[[#This Row],[Output]],tbItems[Item],tbItems[Market Price])*tbRecipes[[#This Row],[Qty]]</f>
        <v>77057</v>
      </c>
      <c r="K20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190910</v>
      </c>
      <c r="L20" s="80" t="s">
        <v>14560</v>
      </c>
      <c r="M20" s="70">
        <v>10</v>
      </c>
      <c r="N20" s="80" t="s">
        <v>14601</v>
      </c>
      <c r="O20" s="70">
        <v>10</v>
      </c>
      <c r="P20" s="80"/>
      <c r="Q20" s="70"/>
      <c r="R20" s="80"/>
      <c r="S20" s="70"/>
      <c r="T20" s="80"/>
      <c r="U20" s="70"/>
    </row>
    <row r="21" spans="2:21" ht="32.1" customHeight="1" x14ac:dyDescent="0.25">
      <c r="B21" s="80" t="s">
        <v>14628</v>
      </c>
      <c r="C21" s="70">
        <v>1</v>
      </c>
      <c r="D21" s="89">
        <f>tbRecipes[[#This Row],[Output Value]]-tbRecipes[[#This Row],[Input Value]]</f>
        <v>-55806</v>
      </c>
      <c r="E21" s="89">
        <f>IF(tbRecipes[[#This Row],[Hrs]]&lt;&gt;"",tbRecipes[[#This Row],[Net]]/((tbRecipes[[#This Row],[Hrs]]*60)+tbRecipes[[#This Row],[Mins]]+tbRecipes[[#This Row],[Sec]]/60)*60,"")</f>
        <v>-79063.990554899647</v>
      </c>
      <c r="F21" s="78" t="s">
        <v>1462</v>
      </c>
      <c r="G21" s="70">
        <v>0</v>
      </c>
      <c r="H21" s="70">
        <v>42</v>
      </c>
      <c r="I21" s="70">
        <v>21</v>
      </c>
      <c r="J21" s="88">
        <f>_xlfn.XLOOKUP(tbRecipes[[#This Row],[Output]],tbItems[Item],tbItems[Market Price])*tbRecipes[[#This Row],[Qty]]</f>
        <v>10986</v>
      </c>
      <c r="K21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66792</v>
      </c>
      <c r="L21" s="80" t="s">
        <v>14623</v>
      </c>
      <c r="M21" s="70">
        <v>4</v>
      </c>
      <c r="N21" s="80"/>
      <c r="O21" s="70"/>
      <c r="P21" s="80"/>
      <c r="Q21" s="70"/>
      <c r="R21" s="80"/>
      <c r="S21" s="70"/>
      <c r="T21" s="80"/>
      <c r="U21" s="70"/>
    </row>
    <row r="22" spans="2:21" ht="32.1" customHeight="1" x14ac:dyDescent="0.25">
      <c r="B22" s="80" t="s">
        <v>14606</v>
      </c>
      <c r="C22" s="70">
        <v>1</v>
      </c>
      <c r="D22" s="89">
        <f>tbRecipes[[#This Row],[Output Value]]-tbRecipes[[#This Row],[Input Value]]</f>
        <v>-314166</v>
      </c>
      <c r="E22" s="89">
        <f>IF(tbRecipes[[#This Row],[Hrs]]&lt;&gt;"",tbRecipes[[#This Row],[Net]]/((tbRecipes[[#This Row],[Hrs]]*60)+tbRecipes[[#This Row],[Mins]]+tbRecipes[[#This Row],[Sec]]/60)*60,"")</f>
        <v>-35102.34636871508</v>
      </c>
      <c r="F22" s="78" t="s">
        <v>1461</v>
      </c>
      <c r="G22" s="70">
        <v>8</v>
      </c>
      <c r="H22" s="70">
        <v>57</v>
      </c>
      <c r="I22" s="70">
        <v>0</v>
      </c>
      <c r="J22" s="88">
        <f>_xlfn.XLOOKUP(tbRecipes[[#This Row],[Output]],tbItems[Item],tbItems[Market Price])*tbRecipes[[#This Row],[Qty]]</f>
        <v>144794</v>
      </c>
      <c r="K22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458960</v>
      </c>
      <c r="L22" s="80" t="s">
        <v>14542</v>
      </c>
      <c r="M22" s="70">
        <v>3</v>
      </c>
      <c r="N22" s="91" t="s">
        <v>14589</v>
      </c>
      <c r="O22" s="70">
        <v>2</v>
      </c>
      <c r="P22" s="80" t="s">
        <v>14579</v>
      </c>
      <c r="Q22" s="70">
        <v>1</v>
      </c>
      <c r="R22" s="80" t="s">
        <v>14573</v>
      </c>
      <c r="S22" s="70">
        <v>2</v>
      </c>
      <c r="T22" s="91" t="s">
        <v>14545</v>
      </c>
      <c r="U22" s="70">
        <v>1</v>
      </c>
    </row>
    <row r="23" spans="2:21" ht="32.1" customHeight="1" x14ac:dyDescent="0.25">
      <c r="B23" s="80" t="s">
        <v>14606</v>
      </c>
      <c r="C23" s="70">
        <v>1</v>
      </c>
      <c r="D23" s="89">
        <f>tbRecipes[[#This Row],[Output Value]]-tbRecipes[[#This Row],[Input Value]]</f>
        <v>-596494</v>
      </c>
      <c r="E23" s="89">
        <f>IF(tbRecipes[[#This Row],[Hrs]]&lt;&gt;"",tbRecipes[[#This Row],[Net]]/((tbRecipes[[#This Row],[Hrs]]*60)+tbRecipes[[#This Row],[Mins]]+tbRecipes[[#This Row],[Sec]]/60)*60,"")</f>
        <v>-596494</v>
      </c>
      <c r="F23" s="78" t="s">
        <v>1622</v>
      </c>
      <c r="G23" s="70">
        <v>1</v>
      </c>
      <c r="H23" s="70">
        <v>0</v>
      </c>
      <c r="I23" s="70">
        <v>0</v>
      </c>
      <c r="J23" s="88">
        <f>_xlfn.XLOOKUP(tbRecipes[[#This Row],[Output]],tbItems[Item],tbItems[Market Price])*tbRecipes[[#This Row],[Qty]]</f>
        <v>144794</v>
      </c>
      <c r="K23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741288</v>
      </c>
      <c r="L23" s="80" t="s">
        <v>14572</v>
      </c>
      <c r="M23" s="70">
        <v>10</v>
      </c>
      <c r="N23" s="80" t="s">
        <v>14582</v>
      </c>
      <c r="O23" s="70">
        <v>6</v>
      </c>
      <c r="P23" s="80"/>
      <c r="Q23" s="70"/>
      <c r="R23" s="80"/>
      <c r="S23" s="70"/>
      <c r="T23" s="80"/>
      <c r="U23" s="70"/>
    </row>
    <row r="24" spans="2:21" ht="32.1" customHeight="1" x14ac:dyDescent="0.25">
      <c r="B24" s="80" t="s">
        <v>14541</v>
      </c>
      <c r="C24" s="70">
        <v>1</v>
      </c>
      <c r="D24" s="89">
        <f>tbRecipes[[#This Row],[Output Value]]-tbRecipes[[#This Row],[Input Value]]</f>
        <v>-139017</v>
      </c>
      <c r="E24" s="89">
        <f>IF(tbRecipes[[#This Row],[Hrs]]&lt;&gt;"",tbRecipes[[#This Row],[Net]]/((tbRecipes[[#This Row],[Hrs]]*60)+tbRecipes[[#This Row],[Mins]]+tbRecipes[[#This Row],[Sec]]/60)*60,"")</f>
        <v>-54516.470588235294</v>
      </c>
      <c r="F24" s="78" t="s">
        <v>1462</v>
      </c>
      <c r="G24" s="70">
        <v>2</v>
      </c>
      <c r="H24" s="70">
        <v>33</v>
      </c>
      <c r="I24" s="70">
        <v>0</v>
      </c>
      <c r="J24" s="88">
        <f>_xlfn.XLOOKUP(tbRecipes[[#This Row],[Output]],tbItems[Item],tbItems[Market Price])*tbRecipes[[#This Row],[Qty]]</f>
        <v>86767</v>
      </c>
      <c r="K24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225784</v>
      </c>
      <c r="L24" s="80" t="s">
        <v>14577</v>
      </c>
      <c r="M24" s="70">
        <v>2</v>
      </c>
      <c r="N24" s="80" t="s">
        <v>14599</v>
      </c>
      <c r="O24" s="70">
        <v>2</v>
      </c>
      <c r="P24" s="80" t="s">
        <v>14590</v>
      </c>
      <c r="Q24" s="70">
        <v>1</v>
      </c>
      <c r="R24" s="80" t="s">
        <v>14622</v>
      </c>
      <c r="S24" s="70">
        <v>1</v>
      </c>
      <c r="T24" s="80"/>
      <c r="U24" s="70"/>
    </row>
    <row r="25" spans="2:21" ht="32.1" customHeight="1" x14ac:dyDescent="0.25">
      <c r="B25" s="80" t="s">
        <v>14577</v>
      </c>
      <c r="C25" s="70">
        <v>1</v>
      </c>
      <c r="D25" s="89">
        <f>tbRecipes[[#This Row],[Output Value]]-tbRecipes[[#This Row],[Input Value]]</f>
        <v>-4112</v>
      </c>
      <c r="E25" s="89">
        <f>IF(tbRecipes[[#This Row],[Hrs]]&lt;&gt;"",tbRecipes[[#This Row],[Net]]/((tbRecipes[[#This Row],[Hrs]]*60)+tbRecipes[[#This Row],[Mins]]+tbRecipes[[#This Row],[Sec]]/60)*60,"")</f>
        <v>-126523.07692307692</v>
      </c>
      <c r="F25" s="78" t="s">
        <v>1462</v>
      </c>
      <c r="G25" s="70">
        <v>0</v>
      </c>
      <c r="H25" s="70">
        <v>1</v>
      </c>
      <c r="I25" s="70">
        <v>57</v>
      </c>
      <c r="J25" s="88">
        <f>_xlfn.XLOOKUP(tbRecipes[[#This Row],[Output]],tbItems[Item],tbItems[Market Price])*tbRecipes[[#This Row],[Qty]]</f>
        <v>22857</v>
      </c>
      <c r="K25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26969</v>
      </c>
      <c r="L25" s="80" t="s">
        <v>14621</v>
      </c>
      <c r="M25" s="70">
        <v>1</v>
      </c>
      <c r="N25" s="80"/>
      <c r="O25" s="70"/>
      <c r="P25" s="80"/>
      <c r="Q25" s="70"/>
      <c r="R25" s="80"/>
      <c r="S25" s="70"/>
      <c r="T25" s="80"/>
      <c r="U25" s="70"/>
    </row>
    <row r="26" spans="2:21" ht="32.1" customHeight="1" x14ac:dyDescent="0.25">
      <c r="B26" s="80" t="s">
        <v>14538</v>
      </c>
      <c r="C26" s="70">
        <v>1</v>
      </c>
      <c r="D26" s="89">
        <f>tbRecipes[[#This Row],[Output Value]]-tbRecipes[[#This Row],[Input Value]]</f>
        <v>-301020</v>
      </c>
      <c r="E26" s="89">
        <f>IF(tbRecipes[[#This Row],[Hrs]]&lt;&gt;"",tbRecipes[[#This Row],[Net]]/((tbRecipes[[#This Row],[Hrs]]*60)+tbRecipes[[#This Row],[Mins]]+tbRecipes[[#This Row],[Sec]]/60)*60,"")</f>
        <v>-3176.9920844327175</v>
      </c>
      <c r="F26" s="78" t="s">
        <v>1706</v>
      </c>
      <c r="G26" s="70">
        <v>94</v>
      </c>
      <c r="H26" s="70">
        <v>45</v>
      </c>
      <c r="I26" s="70">
        <v>0</v>
      </c>
      <c r="J26" s="88">
        <f>_xlfn.XLOOKUP(tbRecipes[[#This Row],[Output]],tbItems[Item],tbItems[Market Price])*tbRecipes[[#This Row],[Qty]]</f>
        <v>177522</v>
      </c>
      <c r="K26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478542</v>
      </c>
      <c r="L26" s="80" t="s">
        <v>14637</v>
      </c>
      <c r="M26" s="70">
        <v>8</v>
      </c>
      <c r="N26" s="80" t="s">
        <v>14554</v>
      </c>
      <c r="O26" s="70">
        <v>8</v>
      </c>
      <c r="P26" s="80" t="s">
        <v>14555</v>
      </c>
      <c r="Q26" s="70">
        <v>2</v>
      </c>
      <c r="R26" s="91" t="s">
        <v>14593</v>
      </c>
      <c r="S26" s="70">
        <v>2</v>
      </c>
      <c r="T26" s="80" t="s">
        <v>14619</v>
      </c>
      <c r="U26" s="70">
        <v>1</v>
      </c>
    </row>
    <row r="27" spans="2:21" ht="32.1" customHeight="1" x14ac:dyDescent="0.25">
      <c r="B27" s="80" t="s">
        <v>14625</v>
      </c>
      <c r="C27" s="70">
        <v>1</v>
      </c>
      <c r="D27" s="89">
        <f>tbRecipes[[#This Row],[Output Value]]-tbRecipes[[#This Row],[Input Value]]</f>
        <v>-257987</v>
      </c>
      <c r="E27" s="89">
        <f>IF(tbRecipes[[#This Row],[Hrs]]&lt;&gt;"",tbRecipes[[#This Row],[Net]]/((tbRecipes[[#This Row],[Hrs]]*60)+tbRecipes[[#This Row],[Mins]]+tbRecipes[[#This Row],[Sec]]/60)*60,"")</f>
        <v>-15843.623336745139</v>
      </c>
      <c r="F27" s="78" t="s">
        <v>1462</v>
      </c>
      <c r="G27" s="70">
        <v>16</v>
      </c>
      <c r="H27" s="70">
        <v>17</v>
      </c>
      <c r="I27" s="70">
        <v>0</v>
      </c>
      <c r="J27" s="88">
        <f>_xlfn.XLOOKUP(tbRecipes[[#This Row],[Output]],tbItems[Item],tbItems[Market Price])*tbRecipes[[#This Row],[Qty]]</f>
        <v>314697</v>
      </c>
      <c r="K27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572684</v>
      </c>
      <c r="L27" s="80" t="s">
        <v>14587</v>
      </c>
      <c r="M27" s="70">
        <v>2</v>
      </c>
      <c r="N27" s="80" t="s">
        <v>14543</v>
      </c>
      <c r="O27" s="70">
        <v>1</v>
      </c>
      <c r="P27" s="80" t="s">
        <v>14562</v>
      </c>
      <c r="Q27" s="70">
        <v>5</v>
      </c>
      <c r="R27" s="80" t="s">
        <v>14561</v>
      </c>
      <c r="S27" s="70">
        <v>5</v>
      </c>
      <c r="T27" s="80" t="s">
        <v>14622</v>
      </c>
      <c r="U27" s="70">
        <v>2</v>
      </c>
    </row>
    <row r="28" spans="2:21" ht="32.1" customHeight="1" x14ac:dyDescent="0.25">
      <c r="B28" s="80" t="s">
        <v>14536</v>
      </c>
      <c r="C28" s="70">
        <v>1</v>
      </c>
      <c r="D28" s="89">
        <f>tbRecipes[[#This Row],[Output Value]]-tbRecipes[[#This Row],[Input Value]]</f>
        <v>-3133</v>
      </c>
      <c r="E28" s="89">
        <f>IF(tbRecipes[[#This Row],[Hrs]]&lt;&gt;"",tbRecipes[[#This Row],[Net]]/((tbRecipes[[#This Row],[Hrs]]*60)+tbRecipes[[#This Row],[Mins]]+tbRecipes[[#This Row],[Sec]]/60)*60,"")</f>
        <v>-101.22778675282714</v>
      </c>
      <c r="F28" s="78" t="s">
        <v>1706</v>
      </c>
      <c r="G28" s="70">
        <v>30</v>
      </c>
      <c r="H28" s="70">
        <v>57</v>
      </c>
      <c r="I28" s="70">
        <v>0</v>
      </c>
      <c r="J28" s="88">
        <f>_xlfn.XLOOKUP(tbRecipes[[#This Row],[Output]],tbItems[Item],tbItems[Market Price])*tbRecipes[[#This Row],[Qty]]</f>
        <v>185084</v>
      </c>
      <c r="K28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188217</v>
      </c>
      <c r="L28" s="91" t="s">
        <v>14531</v>
      </c>
      <c r="M28" s="70">
        <v>3</v>
      </c>
      <c r="N28" s="80" t="s">
        <v>14551</v>
      </c>
      <c r="O28" s="70">
        <v>1</v>
      </c>
      <c r="P28" s="80"/>
      <c r="Q28" s="70"/>
      <c r="R28" s="80"/>
      <c r="S28" s="70"/>
      <c r="T28" s="80"/>
      <c r="U28" s="70"/>
    </row>
    <row r="29" spans="2:21" ht="32.1" customHeight="1" x14ac:dyDescent="0.25">
      <c r="B29" s="80" t="s">
        <v>14638</v>
      </c>
      <c r="C29" s="70">
        <v>1</v>
      </c>
      <c r="D29" s="89">
        <f>tbRecipes[[#This Row],[Output Value]]-tbRecipes[[#This Row],[Input Value]]</f>
        <v>-28043</v>
      </c>
      <c r="E29" s="89">
        <f>IF(tbRecipes[[#This Row],[Hrs]]&lt;&gt;"",tbRecipes[[#This Row],[Net]]/((tbRecipes[[#This Row],[Hrs]]*60)+tbRecipes[[#This Row],[Mins]]+tbRecipes[[#This Row],[Sec]]/60)*60,"")</f>
        <v>-21571.538461538465</v>
      </c>
      <c r="F29" s="78" t="s">
        <v>1462</v>
      </c>
      <c r="G29" s="70">
        <v>1</v>
      </c>
      <c r="H29" s="70">
        <v>18</v>
      </c>
      <c r="I29" s="70">
        <v>0</v>
      </c>
      <c r="J29" s="88">
        <f>_xlfn.XLOOKUP(tbRecipes[[#This Row],[Output]],tbItems[Item],tbItems[Market Price])*tbRecipes[[#This Row],[Qty]]</f>
        <v>30729</v>
      </c>
      <c r="K29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58772</v>
      </c>
      <c r="L29" s="80" t="s">
        <v>14552</v>
      </c>
      <c r="M29" s="70">
        <v>2</v>
      </c>
      <c r="N29" s="80" t="s">
        <v>14568</v>
      </c>
      <c r="O29" s="70">
        <v>2</v>
      </c>
      <c r="P29" s="80" t="s">
        <v>14547</v>
      </c>
      <c r="Q29" s="70">
        <v>1</v>
      </c>
      <c r="R29" s="80"/>
      <c r="S29" s="70"/>
      <c r="T29" s="80"/>
      <c r="U29" s="70"/>
    </row>
    <row r="30" spans="2:21" ht="32.1" customHeight="1" x14ac:dyDescent="0.25">
      <c r="B30" s="80" t="s">
        <v>14535</v>
      </c>
      <c r="C30" s="70">
        <v>1</v>
      </c>
      <c r="D30" s="89">
        <f>tbRecipes[[#This Row],[Output Value]]-tbRecipes[[#This Row],[Input Value]]</f>
        <v>468454</v>
      </c>
      <c r="E30" s="89">
        <f>IF(tbRecipes[[#This Row],[Hrs]]&lt;&gt;"",tbRecipes[[#This Row],[Net]]/((tbRecipes[[#This Row],[Hrs]]*60)+tbRecipes[[#This Row],[Mins]]+tbRecipes[[#This Row],[Sec]]/60)*60,"")</f>
        <v>55657.900990099013</v>
      </c>
      <c r="F30" s="78" t="s">
        <v>1462</v>
      </c>
      <c r="G30" s="70">
        <v>8</v>
      </c>
      <c r="H30" s="70">
        <v>25</v>
      </c>
      <c r="I30" s="70">
        <v>0</v>
      </c>
      <c r="J30" s="88">
        <f>_xlfn.XLOOKUP(tbRecipes[[#This Row],[Output]],tbItems[Item],tbItems[Market Price])*tbRecipes[[#This Row],[Qty]]</f>
        <v>1114655</v>
      </c>
      <c r="K30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646201</v>
      </c>
      <c r="L30" s="80" t="s">
        <v>14540</v>
      </c>
      <c r="M30" s="70">
        <v>2</v>
      </c>
      <c r="N30" s="80" t="s">
        <v>14543</v>
      </c>
      <c r="O30" s="70">
        <v>1</v>
      </c>
      <c r="P30" s="80" t="s">
        <v>14561</v>
      </c>
      <c r="Q30" s="70">
        <v>6</v>
      </c>
      <c r="R30" s="80" t="s">
        <v>14638</v>
      </c>
      <c r="S30" s="70">
        <v>3</v>
      </c>
      <c r="T30" s="80" t="s">
        <v>14622</v>
      </c>
      <c r="U30" s="70">
        <v>3</v>
      </c>
    </row>
    <row r="31" spans="2:21" ht="32.1" customHeight="1" x14ac:dyDescent="0.25">
      <c r="B31" s="80" t="s">
        <v>14540</v>
      </c>
      <c r="C31" s="70">
        <v>1</v>
      </c>
      <c r="D31" s="89">
        <f>tbRecipes[[#This Row],[Output Value]]-tbRecipes[[#This Row],[Input Value]]</f>
        <v>-103643</v>
      </c>
      <c r="E31" s="89">
        <f>IF(tbRecipes[[#This Row],[Hrs]]&lt;&gt;"",tbRecipes[[#This Row],[Net]]/((tbRecipes[[#This Row],[Hrs]]*60)+tbRecipes[[#This Row],[Mins]]+tbRecipes[[#This Row],[Sec]]/60)*60,"")</f>
        <v>-21819.57894736842</v>
      </c>
      <c r="F31" s="78" t="s">
        <v>1462</v>
      </c>
      <c r="G31" s="70">
        <v>4</v>
      </c>
      <c r="H31" s="70">
        <v>45</v>
      </c>
      <c r="I31" s="70">
        <v>0</v>
      </c>
      <c r="J31" s="88">
        <f>_xlfn.XLOOKUP(tbRecipes[[#This Row],[Output]],tbItems[Item],tbItems[Market Price])*tbRecipes[[#This Row],[Qty]]</f>
        <v>180413</v>
      </c>
      <c r="K31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284056</v>
      </c>
      <c r="L31" s="80" t="s">
        <v>14563</v>
      </c>
      <c r="M31" s="70">
        <v>2</v>
      </c>
      <c r="N31" s="80" t="s">
        <v>14543</v>
      </c>
      <c r="O31" s="70">
        <v>1</v>
      </c>
      <c r="P31" s="80" t="s">
        <v>14561</v>
      </c>
      <c r="Q31" s="70">
        <v>3</v>
      </c>
      <c r="R31" s="80" t="s">
        <v>14562</v>
      </c>
      <c r="S31" s="70">
        <v>3</v>
      </c>
      <c r="T31" s="80"/>
      <c r="U31" s="70"/>
    </row>
    <row r="32" spans="2:21" ht="32.1" customHeight="1" x14ac:dyDescent="0.25">
      <c r="B32" s="80" t="s">
        <v>14548</v>
      </c>
      <c r="C32" s="70">
        <v>1</v>
      </c>
      <c r="D32" s="89">
        <f>tbRecipes[[#This Row],[Output Value]]-tbRecipes[[#This Row],[Input Value]]</f>
        <v>5690</v>
      </c>
      <c r="E32" s="89">
        <f>IF(tbRecipes[[#This Row],[Hrs]]&lt;&gt;"",tbRecipes[[#This Row],[Net]]/((tbRecipes[[#This Row],[Hrs]]*60)+tbRecipes[[#This Row],[Mins]]+tbRecipes[[#This Row],[Sec]]/60)*60,"")</f>
        <v>7939.5348837209312</v>
      </c>
      <c r="F32" s="78" t="s">
        <v>1461</v>
      </c>
      <c r="G32" s="70">
        <v>0</v>
      </c>
      <c r="H32" s="70">
        <v>43</v>
      </c>
      <c r="I32" s="70">
        <v>0</v>
      </c>
      <c r="J32" s="88">
        <f>_xlfn.XLOOKUP(tbRecipes[[#This Row],[Output]],tbItems[Item],tbItems[Market Price])*tbRecipes[[#This Row],[Qty]]</f>
        <v>19928</v>
      </c>
      <c r="K32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14238</v>
      </c>
      <c r="L32" s="80" t="s">
        <v>14583</v>
      </c>
      <c r="M32" s="70">
        <v>1</v>
      </c>
      <c r="N32" s="80"/>
      <c r="O32" s="70"/>
      <c r="P32" s="80"/>
      <c r="Q32" s="70"/>
      <c r="R32" s="80"/>
      <c r="S32" s="70"/>
      <c r="T32" s="80"/>
      <c r="U32" s="70"/>
    </row>
    <row r="33" spans="2:21" ht="32.1" customHeight="1" x14ac:dyDescent="0.25">
      <c r="B33" s="80" t="s">
        <v>14542</v>
      </c>
      <c r="C33" s="70">
        <v>2</v>
      </c>
      <c r="D33" s="89">
        <f>tbRecipes[[#This Row],[Output Value]]-tbRecipes[[#This Row],[Input Value]]</f>
        <v>-19114</v>
      </c>
      <c r="E33" s="89">
        <f>IF(tbRecipes[[#This Row],[Hrs]]&lt;&gt;"",tbRecipes[[#This Row],[Net]]/((tbRecipes[[#This Row],[Hrs]]*60)+tbRecipes[[#This Row],[Mins]]+tbRecipes[[#This Row],[Sec]]/60)*60,"")</f>
        <v>-7748.9189189189183</v>
      </c>
      <c r="F33" s="78" t="s">
        <v>1461</v>
      </c>
      <c r="G33" s="70">
        <v>2</v>
      </c>
      <c r="H33" s="70">
        <v>28</v>
      </c>
      <c r="I33" s="70">
        <v>0</v>
      </c>
      <c r="J33" s="88">
        <f>_xlfn.XLOOKUP(tbRecipes[[#This Row],[Output]],tbItems[Item],tbItems[Market Price])*tbRecipes[[#This Row],[Qty]]</f>
        <v>105604</v>
      </c>
      <c r="K33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124718</v>
      </c>
      <c r="L33" s="91" t="s">
        <v>14624</v>
      </c>
      <c r="M33" s="70">
        <v>1</v>
      </c>
      <c r="N33" s="91" t="s">
        <v>14594</v>
      </c>
      <c r="O33" s="70">
        <v>1</v>
      </c>
      <c r="P33" s="80"/>
      <c r="Q33" s="70"/>
      <c r="R33" s="80"/>
      <c r="S33" s="70"/>
      <c r="T33" s="80"/>
      <c r="U33" s="70"/>
    </row>
    <row r="34" spans="2:21" ht="32.1" customHeight="1" x14ac:dyDescent="0.25">
      <c r="B34" s="80" t="s">
        <v>14591</v>
      </c>
      <c r="C34" s="70">
        <v>5</v>
      </c>
      <c r="D34" s="89">
        <f>tbRecipes[[#This Row],[Output Value]]-tbRecipes[[#This Row],[Input Value]]</f>
        <v>15381</v>
      </c>
      <c r="E34" s="89">
        <f>IF(tbRecipes[[#This Row],[Hrs]]&lt;&gt;"",tbRecipes[[#This Row],[Net]]/((tbRecipes[[#This Row],[Hrs]]*60)+tbRecipes[[#This Row],[Mins]]+tbRecipes[[#This Row],[Sec]]/60)*60,"")</f>
        <v>24522.409211691764</v>
      </c>
      <c r="F34" s="78" t="s">
        <v>1462</v>
      </c>
      <c r="G34" s="70">
        <v>0</v>
      </c>
      <c r="H34" s="70">
        <v>37</v>
      </c>
      <c r="I34" s="70">
        <v>38</v>
      </c>
      <c r="J34" s="88">
        <f>_xlfn.XLOOKUP(tbRecipes[[#This Row],[Output]],tbItems[Item],tbItems[Market Price])*tbRecipes[[#This Row],[Qty]]</f>
        <v>55790</v>
      </c>
      <c r="K34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40409</v>
      </c>
      <c r="L34" s="80" t="s">
        <v>14549</v>
      </c>
      <c r="M34" s="70">
        <v>1</v>
      </c>
      <c r="N34" s="80" t="s">
        <v>14546</v>
      </c>
      <c r="O34" s="70">
        <v>1</v>
      </c>
      <c r="P34" s="91" t="s">
        <v>14600</v>
      </c>
      <c r="Q34" s="70">
        <v>1</v>
      </c>
      <c r="R34" s="80"/>
      <c r="S34" s="70"/>
      <c r="T34" s="80"/>
      <c r="U34" s="70"/>
    </row>
    <row r="35" spans="2:21" ht="32.1" customHeight="1" x14ac:dyDescent="0.25">
      <c r="B35" s="80" t="s">
        <v>14608</v>
      </c>
      <c r="C35" s="70">
        <v>1</v>
      </c>
      <c r="D35" s="89">
        <f>tbRecipes[[#This Row],[Output Value]]-tbRecipes[[#This Row],[Input Value]]</f>
        <v>-67290</v>
      </c>
      <c r="E35" s="89">
        <f>IF(tbRecipes[[#This Row],[Hrs]]&lt;&gt;"",tbRecipes[[#This Row],[Net]]/((tbRecipes[[#This Row],[Hrs]]*60)+tbRecipes[[#This Row],[Mins]]+tbRecipes[[#This Row],[Sec]]/60)*60,"")</f>
        <v>-56075</v>
      </c>
      <c r="F35" s="78" t="s">
        <v>1462</v>
      </c>
      <c r="G35" s="70">
        <v>1</v>
      </c>
      <c r="H35" s="70">
        <v>12</v>
      </c>
      <c r="I35" s="70">
        <v>0</v>
      </c>
      <c r="J35" s="88">
        <f>_xlfn.XLOOKUP(tbRecipes[[#This Row],[Output]],tbItems[Item],tbItems[Market Price])*tbRecipes[[#This Row],[Qty]]</f>
        <v>30138</v>
      </c>
      <c r="K35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97428</v>
      </c>
      <c r="L35" s="80" t="s">
        <v>14626</v>
      </c>
      <c r="M35" s="70">
        <v>3</v>
      </c>
      <c r="N35" s="80" t="s">
        <v>14627</v>
      </c>
      <c r="O35" s="70">
        <v>2</v>
      </c>
      <c r="P35" s="80"/>
      <c r="Q35" s="70"/>
      <c r="R35" s="80"/>
      <c r="S35" s="70"/>
      <c r="T35" s="80"/>
      <c r="U35" s="70"/>
    </row>
    <row r="36" spans="2:21" ht="32.1" customHeight="1" x14ac:dyDescent="0.25">
      <c r="B36" s="2" t="s">
        <v>14637</v>
      </c>
      <c r="C36" s="3">
        <v>2</v>
      </c>
      <c r="D36" s="86">
        <f>tbRecipes[[#This Row],[Output Value]]-tbRecipes[[#This Row],[Input Value]]</f>
        <v>5180</v>
      </c>
      <c r="E36" s="86">
        <f>IF(tbRecipes[[#This Row],[Hrs]]&lt;&gt;"",tbRecipes[[#This Row],[Net]]/((tbRecipes[[#This Row],[Hrs]]*60)+tbRecipes[[#This Row],[Mins]]+tbRecipes[[#This Row],[Sec]]/60)*60,"")</f>
        <v>9418.181818181818</v>
      </c>
      <c r="F36" s="78" t="s">
        <v>1461</v>
      </c>
      <c r="G36" s="70">
        <v>0</v>
      </c>
      <c r="H36" s="70">
        <v>33</v>
      </c>
      <c r="I36" s="70">
        <v>0</v>
      </c>
      <c r="J36" s="87">
        <f>_xlfn.XLOOKUP(tbRecipes[[#This Row],[Output]],tbItems[Item],tbItems[Market Price])*tbRecipes[[#This Row],[Qty]]</f>
        <v>26500</v>
      </c>
      <c r="K36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21320</v>
      </c>
      <c r="L36" s="80" t="s">
        <v>14612</v>
      </c>
      <c r="M36" s="70">
        <v>1</v>
      </c>
      <c r="N36" s="80" t="s">
        <v>14598</v>
      </c>
      <c r="O36" s="70">
        <v>1</v>
      </c>
      <c r="P36" s="80"/>
      <c r="Q36" s="70"/>
      <c r="R36" s="80"/>
      <c r="S36" s="70"/>
      <c r="T36" s="80"/>
      <c r="U36" s="70"/>
    </row>
    <row r="37" spans="2:21" ht="32.1" customHeight="1" x14ac:dyDescent="0.25">
      <c r="B37" s="80" t="s">
        <v>14637</v>
      </c>
      <c r="C37" s="70">
        <v>2</v>
      </c>
      <c r="D37" s="89">
        <f>tbRecipes[[#This Row],[Output Value]]-tbRecipes[[#This Row],[Input Value]]</f>
        <v>-678</v>
      </c>
      <c r="E37" s="89">
        <f>IF(tbRecipes[[#This Row],[Hrs]]&lt;&gt;"",tbRecipes[[#This Row],[Net]]/((tbRecipes[[#This Row],[Hrs]]*60)+tbRecipes[[#This Row],[Mins]]+tbRecipes[[#This Row],[Sec]]/60)*60,"")</f>
        <v>-847.5</v>
      </c>
      <c r="F37" s="78" t="s">
        <v>1461</v>
      </c>
      <c r="G37" s="70">
        <v>0</v>
      </c>
      <c r="H37" s="70">
        <v>48</v>
      </c>
      <c r="I37" s="70">
        <v>0</v>
      </c>
      <c r="J37" s="88">
        <f>_xlfn.XLOOKUP(tbRecipes[[#This Row],[Output]],tbItems[Item],tbItems[Market Price])*tbRecipes[[#This Row],[Qty]]</f>
        <v>26500</v>
      </c>
      <c r="K37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27178</v>
      </c>
      <c r="L37" s="80" t="s">
        <v>14550</v>
      </c>
      <c r="M37" s="70">
        <v>1</v>
      </c>
      <c r="N37" s="80" t="s">
        <v>14558</v>
      </c>
      <c r="O37" s="70">
        <v>1</v>
      </c>
      <c r="P37" s="80"/>
      <c r="Q37" s="70"/>
      <c r="R37" s="80"/>
      <c r="S37" s="70"/>
      <c r="T37" s="80"/>
      <c r="U37" s="70"/>
    </row>
    <row r="38" spans="2:21" ht="32.1" customHeight="1" x14ac:dyDescent="0.25">
      <c r="B38" s="91" t="s">
        <v>14534</v>
      </c>
      <c r="C38" s="70">
        <v>1</v>
      </c>
      <c r="D38" s="89">
        <f>tbRecipes[[#This Row],[Output Value]]-tbRecipes[[#This Row],[Input Value]]</f>
        <v>52269</v>
      </c>
      <c r="E38" s="89">
        <f>IF(tbRecipes[[#This Row],[Hrs]]&lt;&gt;"",tbRecipes[[#This Row],[Net]]/((tbRecipes[[#This Row],[Hrs]]*60)+tbRecipes[[#This Row],[Mins]]+tbRecipes[[#This Row],[Sec]]/60)*60,"")</f>
        <v>9649.6615384615379</v>
      </c>
      <c r="F38" s="78" t="s">
        <v>1718</v>
      </c>
      <c r="G38" s="70">
        <v>5</v>
      </c>
      <c r="H38" s="70">
        <v>25</v>
      </c>
      <c r="I38" s="70">
        <v>0</v>
      </c>
      <c r="J38" s="88">
        <f>_xlfn.XLOOKUP(tbRecipes[[#This Row],[Output]],tbItems[Item],tbItems[Market Price])*tbRecipes[[#This Row],[Qty]]</f>
        <v>117725</v>
      </c>
      <c r="K38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65456</v>
      </c>
      <c r="L38" s="91" t="s">
        <v>14599</v>
      </c>
      <c r="M38" s="70">
        <v>1</v>
      </c>
      <c r="N38" s="80"/>
      <c r="O38" s="70"/>
      <c r="P38" s="80"/>
      <c r="Q38" s="70"/>
      <c r="R38" s="80"/>
      <c r="S38" s="70"/>
      <c r="T38" s="80"/>
      <c r="U38" s="70"/>
    </row>
    <row r="39" spans="2:21" ht="32.1" customHeight="1" x14ac:dyDescent="0.25">
      <c r="B39" s="80" t="s">
        <v>14627</v>
      </c>
      <c r="C39" s="70">
        <v>2</v>
      </c>
      <c r="D39" s="89">
        <f>tbRecipes[[#This Row],[Output Value]]-tbRecipes[[#This Row],[Input Value]]</f>
        <v>-18921</v>
      </c>
      <c r="E39" s="89">
        <f>IF(tbRecipes[[#This Row],[Hrs]]&lt;&gt;"",tbRecipes[[#This Row],[Net]]/((tbRecipes[[#This Row],[Hrs]]*60)+tbRecipes[[#This Row],[Mins]]+tbRecipes[[#This Row],[Sec]]/60)*60,"")</f>
        <v>-31681.674418604649</v>
      </c>
      <c r="F39" s="78" t="s">
        <v>1462</v>
      </c>
      <c r="G39" s="70">
        <v>0</v>
      </c>
      <c r="H39" s="70">
        <v>35</v>
      </c>
      <c r="I39" s="70">
        <v>50</v>
      </c>
      <c r="J39" s="88">
        <f>_xlfn.XLOOKUP(tbRecipes[[#This Row],[Output]],tbItems[Item],tbItems[Market Price])*tbRecipes[[#This Row],[Qty]]</f>
        <v>39048</v>
      </c>
      <c r="K39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57969</v>
      </c>
      <c r="L39" s="80" t="s">
        <v>14605</v>
      </c>
      <c r="M39" s="70">
        <v>3</v>
      </c>
      <c r="N39" s="80"/>
      <c r="O39" s="70"/>
      <c r="P39" s="80"/>
      <c r="Q39" s="70"/>
      <c r="R39" s="80"/>
      <c r="S39" s="70"/>
      <c r="T39" s="80"/>
      <c r="U39" s="70"/>
    </row>
    <row r="40" spans="2:21" ht="32.1" customHeight="1" x14ac:dyDescent="0.25">
      <c r="B40" s="80" t="s">
        <v>14607</v>
      </c>
      <c r="C40" s="70">
        <v>2</v>
      </c>
      <c r="D40" s="89">
        <f>tbRecipes[[#This Row],[Output Value]]-tbRecipes[[#This Row],[Input Value]]</f>
        <v>-2073</v>
      </c>
      <c r="E40" s="89">
        <f>IF(tbRecipes[[#This Row],[Hrs]]&lt;&gt;"",tbRecipes[[#This Row],[Net]]/((tbRecipes[[#This Row],[Hrs]]*60)+tbRecipes[[#This Row],[Mins]]+tbRecipes[[#This Row],[Sec]]/60)*60,"")</f>
        <v>-2314.046511627907</v>
      </c>
      <c r="F40" s="78" t="s">
        <v>1462</v>
      </c>
      <c r="G40" s="70">
        <v>0</v>
      </c>
      <c r="H40" s="70">
        <v>53</v>
      </c>
      <c r="I40" s="70">
        <v>45</v>
      </c>
      <c r="J40" s="88">
        <f>_xlfn.XLOOKUP(tbRecipes[[#This Row],[Output]],tbItems[Item],tbItems[Market Price])*tbRecipes[[#This Row],[Qty]]</f>
        <v>34790</v>
      </c>
      <c r="K40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36863</v>
      </c>
      <c r="L40" s="80" t="s">
        <v>14628</v>
      </c>
      <c r="M40" s="70">
        <v>1</v>
      </c>
      <c r="N40" s="80" t="s">
        <v>14570</v>
      </c>
      <c r="O40" s="70">
        <v>1</v>
      </c>
      <c r="P40" s="80" t="s">
        <v>14609</v>
      </c>
      <c r="Q40" s="70">
        <v>1</v>
      </c>
      <c r="R40" s="80"/>
      <c r="S40" s="70"/>
      <c r="T40" s="80"/>
      <c r="U40" s="70"/>
    </row>
    <row r="41" spans="2:21" ht="32.1" customHeight="1" x14ac:dyDescent="0.25">
      <c r="B41" s="80" t="s">
        <v>14586</v>
      </c>
      <c r="C41" s="70">
        <v>1</v>
      </c>
      <c r="D41" s="89">
        <f>tbRecipes[[#This Row],[Output Value]]-tbRecipes[[#This Row],[Input Value]]</f>
        <v>-2399</v>
      </c>
      <c r="E41" s="89">
        <f>IF(tbRecipes[[#This Row],[Hrs]]&lt;&gt;"",tbRecipes[[#This Row],[Net]]/((tbRecipes[[#This Row],[Hrs]]*60)+tbRecipes[[#This Row],[Mins]]+tbRecipes[[#This Row],[Sec]]/60)*60,"")</f>
        <v>-4208.7719298245611</v>
      </c>
      <c r="F41" s="78" t="s">
        <v>1462</v>
      </c>
      <c r="G41" s="70">
        <v>0</v>
      </c>
      <c r="H41" s="70">
        <v>34</v>
      </c>
      <c r="I41" s="70">
        <v>12</v>
      </c>
      <c r="J41" s="88">
        <f>_xlfn.XLOOKUP(tbRecipes[[#This Row],[Output]],tbItems[Item],tbItems[Market Price])*tbRecipes[[#This Row],[Qty]]</f>
        <v>21816</v>
      </c>
      <c r="K41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24215</v>
      </c>
      <c r="L41" s="80" t="s">
        <v>14549</v>
      </c>
      <c r="M41" s="70">
        <v>1</v>
      </c>
      <c r="N41" s="80" t="s">
        <v>14570</v>
      </c>
      <c r="O41" s="70">
        <v>1</v>
      </c>
      <c r="P41" s="80"/>
      <c r="Q41" s="70"/>
      <c r="R41" s="80"/>
      <c r="S41" s="70"/>
      <c r="T41" s="80"/>
      <c r="U41" s="70"/>
    </row>
    <row r="42" spans="2:21" ht="32.1" customHeight="1" x14ac:dyDescent="0.25">
      <c r="B42" s="80" t="s">
        <v>14630</v>
      </c>
      <c r="C42" s="70">
        <v>1</v>
      </c>
      <c r="D42" s="89">
        <f>tbRecipes[[#This Row],[Output Value]]-tbRecipes[[#This Row],[Input Value]]</f>
        <v>-30538</v>
      </c>
      <c r="E42" s="89">
        <f>IF(tbRecipes[[#This Row],[Hrs]]&lt;&gt;"",tbRecipes[[#This Row],[Net]]/((tbRecipes[[#This Row],[Hrs]]*60)+tbRecipes[[#This Row],[Mins]]+tbRecipes[[#This Row],[Sec]]/60)*60,"")</f>
        <v>-40166.898063573259</v>
      </c>
      <c r="F42" s="78" t="s">
        <v>1462</v>
      </c>
      <c r="G42" s="70">
        <v>0</v>
      </c>
      <c r="H42" s="70">
        <v>45</v>
      </c>
      <c r="I42" s="70">
        <v>37</v>
      </c>
      <c r="J42" s="88">
        <f>_xlfn.XLOOKUP(tbRecipes[[#This Row],[Output]],tbItems[Item],tbItems[Market Price])*tbRecipes[[#This Row],[Qty]]</f>
        <v>16894</v>
      </c>
      <c r="K42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47432</v>
      </c>
      <c r="L42" s="80" t="s">
        <v>14629</v>
      </c>
      <c r="M42" s="70">
        <v>1</v>
      </c>
      <c r="N42" s="80" t="s">
        <v>14627</v>
      </c>
      <c r="O42" s="70">
        <v>1</v>
      </c>
      <c r="P42" s="80"/>
      <c r="Q42" s="70"/>
      <c r="R42" s="80"/>
      <c r="S42" s="70"/>
      <c r="T42" s="80"/>
      <c r="U42" s="70"/>
    </row>
    <row r="43" spans="2:21" ht="32.1" customHeight="1" x14ac:dyDescent="0.25">
      <c r="B43" s="80" t="s">
        <v>14597</v>
      </c>
      <c r="C43" s="70">
        <v>2</v>
      </c>
      <c r="D43" s="89">
        <f>tbRecipes[[#This Row],[Output Value]]-tbRecipes[[#This Row],[Input Value]]</f>
        <v>-7318</v>
      </c>
      <c r="E43" s="89">
        <f>IF(tbRecipes[[#This Row],[Hrs]]&lt;&gt;"",tbRecipes[[#This Row],[Net]]/((tbRecipes[[#This Row],[Hrs]]*60)+tbRecipes[[#This Row],[Mins]]+tbRecipes[[#This Row],[Sec]]/60)*60,"")</f>
        <v>-17286.614173228347</v>
      </c>
      <c r="F43" s="78" t="s">
        <v>1462</v>
      </c>
      <c r="G43" s="70">
        <v>0</v>
      </c>
      <c r="H43" s="70">
        <v>25</v>
      </c>
      <c r="I43" s="70">
        <v>24</v>
      </c>
      <c r="J43" s="88">
        <f>_xlfn.XLOOKUP(tbRecipes[[#This Row],[Output]],tbItems[Item],tbItems[Market Price])*tbRecipes[[#This Row],[Qty]]</f>
        <v>11684</v>
      </c>
      <c r="K43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19002</v>
      </c>
      <c r="L43" s="80" t="s">
        <v>14551</v>
      </c>
      <c r="M43" s="70">
        <v>1</v>
      </c>
      <c r="N43" s="80"/>
      <c r="O43" s="70"/>
      <c r="P43" s="80"/>
      <c r="Q43" s="70"/>
      <c r="R43" s="80"/>
      <c r="S43" s="70"/>
      <c r="T43" s="80"/>
      <c r="U43" s="70"/>
    </row>
    <row r="44" spans="2:21" ht="32.1" customHeight="1" x14ac:dyDescent="0.25">
      <c r="B44" s="80" t="s">
        <v>14533</v>
      </c>
      <c r="C44" s="70"/>
      <c r="D44" s="89">
        <f>tbRecipes[[#This Row],[Output Value]]-tbRecipes[[#This Row],[Input Value]]</f>
        <v>-833730</v>
      </c>
      <c r="E44" s="89">
        <f>IF(tbRecipes[[#This Row],[Hrs]]&lt;&gt;"",tbRecipes[[#This Row],[Net]]/((tbRecipes[[#This Row],[Hrs]]*60)+tbRecipes[[#This Row],[Mins]]+tbRecipes[[#This Row],[Sec]]/60)*60,"")</f>
        <v>-833730</v>
      </c>
      <c r="F44" s="78" t="s">
        <v>14688</v>
      </c>
      <c r="G44" s="70">
        <v>1</v>
      </c>
      <c r="H44" s="70">
        <v>0</v>
      </c>
      <c r="I44" s="70">
        <v>0</v>
      </c>
      <c r="J44" s="88">
        <f>_xlfn.XLOOKUP(tbRecipes[[#This Row],[Output]],tbItems[Item],tbItems[Market Price])*tbRecipes[[#This Row],[Qty]]</f>
        <v>0</v>
      </c>
      <c r="K44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833730</v>
      </c>
      <c r="L44" s="80" t="s">
        <v>14559</v>
      </c>
      <c r="M44" s="70">
        <v>5</v>
      </c>
      <c r="N44" s="80" t="s">
        <v>14544</v>
      </c>
      <c r="O44" s="70">
        <v>6</v>
      </c>
      <c r="P44" s="80" t="s">
        <v>14575</v>
      </c>
      <c r="Q44" s="70">
        <v>6</v>
      </c>
      <c r="R44" s="80"/>
      <c r="S44" s="70"/>
      <c r="T44" s="80"/>
      <c r="U44" s="70"/>
    </row>
    <row r="45" spans="2:21" ht="32.1" customHeight="1" x14ac:dyDescent="0.25">
      <c r="B45" s="80" t="s">
        <v>14533</v>
      </c>
      <c r="C45" s="70"/>
      <c r="D45" s="89">
        <f>tbRecipes[[#This Row],[Output Value]]-tbRecipes[[#This Row],[Input Value]]</f>
        <v>-674944</v>
      </c>
      <c r="E45" s="89">
        <f>IF(tbRecipes[[#This Row],[Hrs]]&lt;&gt;"",tbRecipes[[#This Row],[Net]]/((tbRecipes[[#This Row],[Hrs]]*60)+tbRecipes[[#This Row],[Mins]]+tbRecipes[[#This Row],[Sec]]/60)*60,"")</f>
        <v>-674944</v>
      </c>
      <c r="F45" s="78" t="s">
        <v>14689</v>
      </c>
      <c r="G45" s="70">
        <v>1</v>
      </c>
      <c r="H45" s="70">
        <v>0</v>
      </c>
      <c r="I45" s="70">
        <v>0</v>
      </c>
      <c r="J45" s="88">
        <f>_xlfn.XLOOKUP(tbRecipes[[#This Row],[Output]],tbItems[Item],tbItems[Market Price])*tbRecipes[[#This Row],[Qty]]</f>
        <v>0</v>
      </c>
      <c r="K45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674944</v>
      </c>
      <c r="L45" s="91" t="s">
        <v>14589</v>
      </c>
      <c r="M45" s="70">
        <v>4</v>
      </c>
      <c r="N45" s="80" t="s">
        <v>14602</v>
      </c>
      <c r="O45" s="70">
        <v>4</v>
      </c>
      <c r="P45" s="80" t="s">
        <v>14603</v>
      </c>
      <c r="Q45" s="70">
        <v>4</v>
      </c>
      <c r="R45" s="80"/>
      <c r="S45" s="70"/>
      <c r="T45" s="80"/>
      <c r="U45" s="70"/>
    </row>
    <row r="46" spans="2:21" ht="32.1" customHeight="1" x14ac:dyDescent="0.25">
      <c r="B46" s="80" t="s">
        <v>14564</v>
      </c>
      <c r="C46" s="70">
        <v>2</v>
      </c>
      <c r="D46" s="89">
        <f>tbRecipes[[#This Row],[Output Value]]-tbRecipes[[#This Row],[Input Value]]</f>
        <v>-33701</v>
      </c>
      <c r="E46" s="89">
        <f>IF(tbRecipes[[#This Row],[Hrs]]&lt;&gt;"",tbRecipes[[#This Row],[Net]]/((tbRecipes[[#This Row],[Hrs]]*60)+tbRecipes[[#This Row],[Mins]]+tbRecipes[[#This Row],[Sec]]/60)*60,"")</f>
        <v>-37619.720930232565</v>
      </c>
      <c r="F46" s="78" t="s">
        <v>1731</v>
      </c>
      <c r="G46" s="70">
        <v>0</v>
      </c>
      <c r="H46" s="70">
        <v>53</v>
      </c>
      <c r="I46" s="70">
        <v>45</v>
      </c>
      <c r="J46" s="88">
        <f>_xlfn.XLOOKUP(tbRecipes[[#This Row],[Output]],tbItems[Item],tbItems[Market Price])*tbRecipes[[#This Row],[Qty]]</f>
        <v>52682</v>
      </c>
      <c r="K46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86383</v>
      </c>
      <c r="L46" s="80" t="s">
        <v>14549</v>
      </c>
      <c r="M46" s="70">
        <v>3</v>
      </c>
      <c r="N46" s="80" t="s">
        <v>14586</v>
      </c>
      <c r="O46" s="70">
        <v>2</v>
      </c>
      <c r="P46" s="80" t="s">
        <v>14639</v>
      </c>
      <c r="Q46" s="70">
        <v>1</v>
      </c>
      <c r="R46" s="80"/>
      <c r="S46" s="70"/>
      <c r="T46" s="80"/>
      <c r="U46" s="70"/>
    </row>
    <row r="47" spans="2:21" ht="32.1" customHeight="1" x14ac:dyDescent="0.25">
      <c r="B47" s="79" t="s">
        <v>14593</v>
      </c>
      <c r="C47" s="70">
        <v>2</v>
      </c>
      <c r="D47" s="89">
        <f>tbRecipes[[#This Row],[Output Value]]-tbRecipes[[#This Row],[Input Value]]</f>
        <v>31015</v>
      </c>
      <c r="E47" s="89">
        <f>IF(tbRecipes[[#This Row],[Hrs]]&lt;&gt;"",tbRecipes[[#This Row],[Net]]/((tbRecipes[[#This Row],[Hrs]]*60)+tbRecipes[[#This Row],[Mins]]+tbRecipes[[#This Row],[Sec]]/60)*60,"")</f>
        <v>507.74897680763985</v>
      </c>
      <c r="F47" s="78" t="s">
        <v>1705</v>
      </c>
      <c r="G47" s="70">
        <v>61</v>
      </c>
      <c r="H47" s="70">
        <v>5</v>
      </c>
      <c r="I47" s="70">
        <v>0</v>
      </c>
      <c r="J47" s="88">
        <f>_xlfn.XLOOKUP(tbRecipes[[#This Row],[Output]],tbItems[Item],tbItems[Market Price])*tbRecipes[[#This Row],[Qty]]</f>
        <v>189600</v>
      </c>
      <c r="K47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158585</v>
      </c>
      <c r="L47" s="80" t="s">
        <v>14553</v>
      </c>
      <c r="M47" s="70">
        <v>3</v>
      </c>
      <c r="N47" s="80" t="s">
        <v>14532</v>
      </c>
      <c r="O47" s="70">
        <v>2</v>
      </c>
      <c r="P47" s="80" t="s">
        <v>14556</v>
      </c>
      <c r="Q47" s="70">
        <v>3</v>
      </c>
      <c r="R47" s="80"/>
      <c r="S47" s="70"/>
      <c r="T47" s="80"/>
      <c r="U47" s="70"/>
    </row>
    <row r="48" spans="2:21" ht="32.1" customHeight="1" x14ac:dyDescent="0.25">
      <c r="B48" s="80" t="s">
        <v>14599</v>
      </c>
      <c r="C48" s="70">
        <v>1</v>
      </c>
      <c r="D48" s="89">
        <f>tbRecipes[[#This Row],[Output Value]]-tbRecipes[[#This Row],[Input Value]]</f>
        <v>-59053</v>
      </c>
      <c r="E48" s="89">
        <f>IF(tbRecipes[[#This Row],[Hrs]]&lt;&gt;"",tbRecipes[[#This Row],[Net]]/((tbRecipes[[#This Row],[Hrs]]*60)+tbRecipes[[#This Row],[Mins]]+tbRecipes[[#This Row],[Sec]]/60)*60,"")</f>
        <v>-5975.0084317032042</v>
      </c>
      <c r="F48" s="78" t="s">
        <v>1722</v>
      </c>
      <c r="G48" s="70">
        <v>9</v>
      </c>
      <c r="H48" s="70">
        <v>53</v>
      </c>
      <c r="I48" s="70">
        <v>0</v>
      </c>
      <c r="J48" s="88">
        <f>_xlfn.XLOOKUP(tbRecipes[[#This Row],[Output]],tbItems[Item],tbItems[Market Price])*tbRecipes[[#This Row],[Qty]]</f>
        <v>65456</v>
      </c>
      <c r="K48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124509</v>
      </c>
      <c r="L48" s="80" t="s">
        <v>14577</v>
      </c>
      <c r="M48" s="70">
        <v>4</v>
      </c>
      <c r="N48" s="80" t="s">
        <v>14543</v>
      </c>
      <c r="O48" s="70">
        <v>1</v>
      </c>
      <c r="P48" s="80" t="s">
        <v>14551</v>
      </c>
      <c r="Q48" s="70">
        <v>1</v>
      </c>
      <c r="R48" s="80"/>
      <c r="S48" s="70"/>
      <c r="T48" s="80"/>
      <c r="U48" s="70"/>
    </row>
    <row r="49" spans="2:21" ht="32.1" customHeight="1" x14ac:dyDescent="0.25">
      <c r="B49" s="80" t="s">
        <v>14580</v>
      </c>
      <c r="C49" s="70">
        <v>2</v>
      </c>
      <c r="D49" s="89">
        <f>tbRecipes[[#This Row],[Output Value]]-tbRecipes[[#This Row],[Input Value]]</f>
        <v>-14028</v>
      </c>
      <c r="E49" s="89">
        <f>IF(tbRecipes[[#This Row],[Hrs]]&lt;&gt;"",tbRecipes[[#This Row],[Net]]/((tbRecipes[[#This Row],[Hrs]]*60)+tbRecipes[[#This Row],[Mins]]+tbRecipes[[#This Row],[Sec]]/60)*60,"")</f>
        <v>-5764.9315068493152</v>
      </c>
      <c r="F49" s="78" t="s">
        <v>1462</v>
      </c>
      <c r="G49" s="70">
        <v>2</v>
      </c>
      <c r="H49" s="70">
        <v>26</v>
      </c>
      <c r="I49" s="70">
        <v>0</v>
      </c>
      <c r="J49" s="88">
        <f>_xlfn.XLOOKUP(tbRecipes[[#This Row],[Output]],tbItems[Item],tbItems[Market Price])*tbRecipes[[#This Row],[Qty]]</f>
        <v>14344</v>
      </c>
      <c r="K49" s="88">
        <f>(IF(tbRecipes[[#This Row],[Item1]]&lt;&gt;"",_xlfn.XLOOKUP(tbRecipes[[#This Row],[Item1]],tbItems[Item],tbItems[Market Price])*tbRecipes[[#This Row],[Item1 Qty]],0))+
(IF(tbRecipes[[#This Row],[Item2]]&lt;&gt;"",_xlfn.XLOOKUP(tbRecipes[[#This Row],[Item2]],tbItems[Item],tbItems[Market Price])*tbRecipes[[#This Row],[Item2 Qty]],0))+
(IF(tbRecipes[[#This Row],[Item3]]&lt;&gt;"",_xlfn.XLOOKUP(tbRecipes[[#This Row],[Item3]],tbItems[Item],tbItems[Market Price])*tbRecipes[[#This Row],[Item3 Qty]],0))+
(IF(tbRecipes[[#This Row],[Item4]]&lt;&gt;"",_xlfn.XLOOKUP(tbRecipes[[#This Row],[Item4]],tbItems[Item],tbItems[Market Price])*tbRecipes[[#This Row],[Item4 Qty]],0))+
(IF(tbRecipes[[#This Row],[Item5]]&lt;&gt;"",_xlfn.XLOOKUP(tbRecipes[[#This Row],[Item5]],tbItems[Item],tbItems[Market Price])*tbRecipes[[#This Row],[Item5 Qty]],0))</f>
        <v>28372</v>
      </c>
      <c r="L49" s="80" t="s">
        <v>14585</v>
      </c>
      <c r="M49" s="70">
        <v>1</v>
      </c>
      <c r="N49" s="80" t="s">
        <v>14543</v>
      </c>
      <c r="O49" s="70">
        <v>1</v>
      </c>
      <c r="P49" s="80"/>
      <c r="Q49" s="70"/>
      <c r="R49" s="80"/>
      <c r="S49" s="70"/>
      <c r="T49" s="80"/>
      <c r="U49" s="70"/>
    </row>
  </sheetData>
  <conditionalFormatting sqref="L30">
    <cfRule type="containsBlanks" dxfId="242" priority="41">
      <formula>LEN(TRIM(L30))=0</formula>
    </cfRule>
  </conditionalFormatting>
  <conditionalFormatting sqref="R37">
    <cfRule type="duplicateValues" dxfId="241" priority="40"/>
  </conditionalFormatting>
  <conditionalFormatting sqref="B38">
    <cfRule type="duplicateValues" dxfId="240" priority="39"/>
  </conditionalFormatting>
  <conditionalFormatting sqref="B39">
    <cfRule type="duplicateValues" dxfId="239" priority="38"/>
  </conditionalFormatting>
  <conditionalFormatting sqref="L39">
    <cfRule type="containsBlanks" dxfId="238" priority="36">
      <formula>LEN(TRIM(L39))=0</formula>
    </cfRule>
  </conditionalFormatting>
  <conditionalFormatting sqref="L39">
    <cfRule type="containsBlanks" dxfId="237" priority="35">
      <formula>LEN(TRIM(L39))=0</formula>
    </cfRule>
  </conditionalFormatting>
  <conditionalFormatting sqref="L39">
    <cfRule type="duplicateValues" dxfId="236" priority="37"/>
  </conditionalFormatting>
  <conditionalFormatting sqref="P26">
    <cfRule type="containsBlanks" dxfId="235" priority="33">
      <formula>LEN(TRIM(P26))=0</formula>
    </cfRule>
  </conditionalFormatting>
  <conditionalFormatting sqref="P26">
    <cfRule type="duplicateValues" dxfId="234" priority="34"/>
  </conditionalFormatting>
  <conditionalFormatting sqref="N17">
    <cfRule type="containsBlanks" dxfId="233" priority="31">
      <formula>LEN(TRIM(N17))=0</formula>
    </cfRule>
  </conditionalFormatting>
  <conditionalFormatting sqref="N17">
    <cfRule type="duplicateValues" dxfId="232" priority="32"/>
  </conditionalFormatting>
  <conditionalFormatting sqref="T17">
    <cfRule type="containsBlanks" dxfId="231" priority="29">
      <formula>LEN(TRIM(T17))=0</formula>
    </cfRule>
  </conditionalFormatting>
  <conditionalFormatting sqref="T17">
    <cfRule type="duplicateValues" dxfId="230" priority="30"/>
  </conditionalFormatting>
  <conditionalFormatting sqref="B40">
    <cfRule type="containsBlanks" dxfId="229" priority="27">
      <formula>LEN(TRIM(B40))=0</formula>
    </cfRule>
  </conditionalFormatting>
  <conditionalFormatting sqref="B40">
    <cfRule type="duplicateValues" dxfId="228" priority="28"/>
  </conditionalFormatting>
  <conditionalFormatting sqref="L40">
    <cfRule type="duplicateValues" dxfId="227" priority="26"/>
  </conditionalFormatting>
  <conditionalFormatting sqref="N40">
    <cfRule type="containsBlanks" dxfId="226" priority="24">
      <formula>LEN(TRIM(N40))=0</formula>
    </cfRule>
  </conditionalFormatting>
  <conditionalFormatting sqref="N40">
    <cfRule type="duplicateValues" dxfId="225" priority="25"/>
  </conditionalFormatting>
  <conditionalFormatting sqref="B33">
    <cfRule type="containsBlanks" dxfId="224" priority="22">
      <formula>LEN(TRIM(B33))=0</formula>
    </cfRule>
  </conditionalFormatting>
  <conditionalFormatting sqref="B33">
    <cfRule type="duplicateValues" dxfId="223" priority="23"/>
  </conditionalFormatting>
  <conditionalFormatting sqref="L33">
    <cfRule type="duplicateValues" dxfId="222" priority="21"/>
  </conditionalFormatting>
  <conditionalFormatting sqref="B41">
    <cfRule type="containsBlanks" dxfId="221" priority="19">
      <formula>LEN(TRIM(B41))=0</formula>
    </cfRule>
  </conditionalFormatting>
  <conditionalFormatting sqref="B41">
    <cfRule type="duplicateValues" dxfId="220" priority="20"/>
  </conditionalFormatting>
  <conditionalFormatting sqref="L41">
    <cfRule type="containsBlanks" dxfId="219" priority="17">
      <formula>LEN(TRIM(L41))=0</formula>
    </cfRule>
  </conditionalFormatting>
  <conditionalFormatting sqref="L41">
    <cfRule type="duplicateValues" dxfId="218" priority="18"/>
  </conditionalFormatting>
  <conditionalFormatting sqref="N41">
    <cfRule type="containsBlanks" dxfId="217" priority="15">
      <formula>LEN(TRIM(N41))=0</formula>
    </cfRule>
  </conditionalFormatting>
  <conditionalFormatting sqref="N41">
    <cfRule type="duplicateValues" dxfId="216" priority="16"/>
  </conditionalFormatting>
  <conditionalFormatting sqref="L42">
    <cfRule type="containsBlanks" dxfId="215" priority="13">
      <formula>LEN(TRIM(L42))=0</formula>
    </cfRule>
  </conditionalFormatting>
  <conditionalFormatting sqref="L42">
    <cfRule type="duplicateValues" dxfId="214" priority="14"/>
  </conditionalFormatting>
  <conditionalFormatting sqref="N42">
    <cfRule type="containsBlanks" dxfId="213" priority="11">
      <formula>LEN(TRIM(N42))=0</formula>
    </cfRule>
  </conditionalFormatting>
  <conditionalFormatting sqref="N42">
    <cfRule type="duplicateValues" dxfId="212" priority="12"/>
  </conditionalFormatting>
  <conditionalFormatting sqref="L46">
    <cfRule type="containsBlanks" dxfId="211" priority="9">
      <formula>LEN(TRIM(L46))=0</formula>
    </cfRule>
  </conditionalFormatting>
  <conditionalFormatting sqref="L46">
    <cfRule type="duplicateValues" dxfId="210" priority="10"/>
  </conditionalFormatting>
  <conditionalFormatting sqref="B47">
    <cfRule type="containsBlanks" dxfId="209" priority="7">
      <formula>LEN(TRIM(B47))=0</formula>
    </cfRule>
  </conditionalFormatting>
  <conditionalFormatting sqref="B47">
    <cfRule type="duplicateValues" dxfId="208" priority="8"/>
  </conditionalFormatting>
  <conditionalFormatting sqref="L47">
    <cfRule type="containsBlanks" dxfId="207" priority="5">
      <formula>LEN(TRIM(L47))=0</formula>
    </cfRule>
  </conditionalFormatting>
  <conditionalFormatting sqref="L47">
    <cfRule type="duplicateValues" dxfId="206" priority="6"/>
  </conditionalFormatting>
  <conditionalFormatting sqref="N47">
    <cfRule type="containsBlanks" dxfId="205" priority="3">
      <formula>LEN(TRIM(N47))=0</formula>
    </cfRule>
  </conditionalFormatting>
  <conditionalFormatting sqref="N47">
    <cfRule type="duplicateValues" dxfId="204" priority="4"/>
  </conditionalFormatting>
  <conditionalFormatting sqref="P47">
    <cfRule type="containsBlanks" dxfId="203" priority="1">
      <formula>LEN(TRIM(P47))=0</formula>
    </cfRule>
  </conditionalFormatting>
  <conditionalFormatting sqref="P47">
    <cfRule type="duplicateValues" dxfId="202" priority="2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95323-86C3-40D1-A1C6-0089E3CA2E30}">
  <sheetPr>
    <tabColor rgb="FF00B050"/>
  </sheetPr>
  <dimension ref="B1:AE129"/>
  <sheetViews>
    <sheetView showGridLines="0" topLeftCell="A38" zoomScaleNormal="100" workbookViewId="0">
      <selection activeCell="E53" sqref="E53"/>
    </sheetView>
  </sheetViews>
  <sheetFormatPr defaultRowHeight="32.1" customHeight="1" x14ac:dyDescent="0.25"/>
  <cols>
    <col min="1" max="1" width="1.42578125" style="2" customWidth="1"/>
    <col min="2" max="2" width="23.5703125" style="2" bestFit="1" customWidth="1"/>
    <col min="3" max="4" width="10.28515625" style="2" customWidth="1"/>
    <col min="5" max="5" width="10.140625" style="3" customWidth="1"/>
    <col min="6" max="6" width="44.5703125" style="3" bestFit="1" customWidth="1"/>
    <col min="7" max="16" width="11.140625" style="2" customWidth="1"/>
    <col min="17" max="16384" width="9.140625" style="2"/>
  </cols>
  <sheetData>
    <row r="1" spans="2:31" ht="7.5" customHeight="1" x14ac:dyDescent="0.25"/>
    <row r="2" spans="2:31" ht="28.5" hidden="1" customHeight="1" x14ac:dyDescent="0.25">
      <c r="B2" s="1" t="s">
        <v>1</v>
      </c>
    </row>
    <row r="3" spans="2:31" s="5" customFormat="1" ht="40.5" hidden="1" customHeight="1" x14ac:dyDescent="0.25">
      <c r="B3" s="5" t="s">
        <v>0</v>
      </c>
      <c r="C3" s="5" t="s">
        <v>3</v>
      </c>
      <c r="D3" s="5" t="s">
        <v>7</v>
      </c>
      <c r="E3" s="5" t="s">
        <v>38</v>
      </c>
      <c r="F3" s="5" t="s">
        <v>39</v>
      </c>
      <c r="G3" s="5" t="s">
        <v>18</v>
      </c>
      <c r="H3" s="5" t="s">
        <v>2</v>
      </c>
      <c r="I3" s="5" t="s">
        <v>4</v>
      </c>
      <c r="J3" s="5" t="s">
        <v>5</v>
      </c>
      <c r="K3" s="5" t="s">
        <v>6</v>
      </c>
      <c r="L3" s="5" t="s">
        <v>11</v>
      </c>
      <c r="M3" s="6" t="s">
        <v>23</v>
      </c>
      <c r="N3" s="6" t="s">
        <v>19</v>
      </c>
      <c r="O3" s="6" t="s">
        <v>28</v>
      </c>
      <c r="P3" s="6" t="s">
        <v>15</v>
      </c>
      <c r="Q3" s="6" t="s">
        <v>16</v>
      </c>
      <c r="R3" s="6" t="s">
        <v>21</v>
      </c>
      <c r="S3" s="6" t="s">
        <v>27</v>
      </c>
      <c r="T3" s="6" t="s">
        <v>22</v>
      </c>
      <c r="U3" s="6" t="s">
        <v>24</v>
      </c>
      <c r="V3" s="6" t="s">
        <v>25</v>
      </c>
      <c r="W3" s="6" t="s">
        <v>26</v>
      </c>
      <c r="X3" s="6" t="s">
        <v>31</v>
      </c>
      <c r="Y3" s="6" t="s">
        <v>32</v>
      </c>
      <c r="Z3" s="6" t="s">
        <v>33</v>
      </c>
      <c r="AA3" s="6" t="s">
        <v>34</v>
      </c>
      <c r="AB3" s="6" t="s">
        <v>35</v>
      </c>
      <c r="AC3" s="6" t="s">
        <v>36</v>
      </c>
      <c r="AD3" s="6" t="s">
        <v>41</v>
      </c>
      <c r="AE3" s="6" t="s">
        <v>42</v>
      </c>
    </row>
    <row r="4" spans="2:31" ht="32.1" hidden="1" customHeight="1" x14ac:dyDescent="0.25">
      <c r="B4" s="4" t="s">
        <v>8</v>
      </c>
      <c r="C4" s="3">
        <v>0.3</v>
      </c>
      <c r="D4" s="3">
        <v>1</v>
      </c>
      <c r="E4" s="3">
        <f>Table111[[#This Row],[Total Energy]]/Table111[[#This Row],[Slots]]</f>
        <v>40</v>
      </c>
      <c r="F4" s="3">
        <f>Table111[[#This Row],[Hydration]]/Table111[[#This Row],[Slots]]</f>
        <v>0</v>
      </c>
      <c r="G4" s="3">
        <v>5</v>
      </c>
      <c r="H4" s="3">
        <v>40</v>
      </c>
      <c r="I4" s="3"/>
      <c r="J4" s="3"/>
      <c r="K4" s="3">
        <f>Table111[[#This Row],[Deferred Energy]]*Table111[[#This Row],[Time]]+Table111[[#This Row],[Energy]]</f>
        <v>40</v>
      </c>
      <c r="L4" s="3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 spans="2:31" ht="32.1" hidden="1" customHeight="1" x14ac:dyDescent="0.25">
      <c r="B5" s="4" t="s">
        <v>9</v>
      </c>
      <c r="C5" s="3">
        <v>1.2</v>
      </c>
      <c r="D5" s="3">
        <v>2</v>
      </c>
      <c r="E5" s="3">
        <f>Table111[[#This Row],[Total Energy]]/Table111[[#This Row],[Slots]]</f>
        <v>50</v>
      </c>
      <c r="F5" s="3">
        <f>Table111[[#This Row],[Hydration]]/Table111[[#This Row],[Slots]]</f>
        <v>0</v>
      </c>
      <c r="G5" s="3">
        <v>5</v>
      </c>
      <c r="H5" s="3">
        <v>70</v>
      </c>
      <c r="I5" s="3">
        <v>0.1</v>
      </c>
      <c r="J5" s="3">
        <v>300</v>
      </c>
      <c r="K5" s="3">
        <f>Table111[[#This Row],[Deferred Energy]]*Table111[[#This Row],[Time]]+Table111[[#This Row],[Energy]]</f>
        <v>100</v>
      </c>
      <c r="L5" s="3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 spans="2:31" ht="32.1" hidden="1" customHeight="1" x14ac:dyDescent="0.25">
      <c r="B6" s="4" t="s">
        <v>10</v>
      </c>
      <c r="C6" s="3">
        <v>0.6</v>
      </c>
      <c r="D6" s="3">
        <v>1</v>
      </c>
      <c r="E6" s="3">
        <f>Table111[[#This Row],[Total Energy]]/Table111[[#This Row],[Slots]]</f>
        <v>50</v>
      </c>
      <c r="F6" s="3">
        <f>Table111[[#This Row],[Hydration]]/Table111[[#This Row],[Slots]]</f>
        <v>-5</v>
      </c>
      <c r="G6" s="3">
        <v>5</v>
      </c>
      <c r="H6" s="3">
        <v>50</v>
      </c>
      <c r="I6" s="3"/>
      <c r="J6" s="3"/>
      <c r="K6" s="3">
        <f>Table111[[#This Row],[Deferred Energy]]*Table111[[#This Row],[Time]]+Table111[[#This Row],[Energy]]</f>
        <v>50</v>
      </c>
      <c r="L6" s="3">
        <v>-5</v>
      </c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</row>
    <row r="7" spans="2:31" ht="32.1" hidden="1" customHeight="1" x14ac:dyDescent="0.25">
      <c r="B7" s="4" t="s">
        <v>12</v>
      </c>
      <c r="C7" s="3">
        <v>0.3</v>
      </c>
      <c r="D7" s="3">
        <v>1</v>
      </c>
      <c r="E7" s="3">
        <f>Table111[[#This Row],[Total Energy]]/Table111[[#This Row],[Slots]]</f>
        <v>45</v>
      </c>
      <c r="F7" s="3">
        <f>Table111[[#This Row],[Hydration]]/Table111[[#This Row],[Slots]]</f>
        <v>-5</v>
      </c>
      <c r="G7" s="3">
        <v>5</v>
      </c>
      <c r="H7" s="3">
        <v>45</v>
      </c>
      <c r="I7" s="3"/>
      <c r="J7" s="3"/>
      <c r="K7" s="3">
        <f>Table111[[#This Row],[Deferred Energy]]*Table111[[#This Row],[Time]]+Table111[[#This Row],[Energy]]</f>
        <v>45</v>
      </c>
      <c r="L7" s="3">
        <v>-5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</row>
    <row r="8" spans="2:31" ht="32.1" hidden="1" customHeight="1" x14ac:dyDescent="0.25">
      <c r="B8" s="4" t="s">
        <v>13</v>
      </c>
      <c r="C8" s="3">
        <v>0.6</v>
      </c>
      <c r="D8" s="3">
        <v>2</v>
      </c>
      <c r="E8" s="3">
        <f>Table111[[#This Row],[Total Energy]]/Table111[[#This Row],[Slots]]</f>
        <v>0</v>
      </c>
      <c r="F8" s="3">
        <f>Table111[[#This Row],[Hydration]]/Table111[[#This Row],[Slots]]</f>
        <v>30</v>
      </c>
      <c r="G8" s="3">
        <v>3</v>
      </c>
      <c r="H8" s="3"/>
      <c r="I8" s="3"/>
      <c r="J8" s="3"/>
      <c r="K8" s="3">
        <f>Table111[[#This Row],[Deferred Energy]]*Table111[[#This Row],[Time]]+Table111[[#This Row],[Energy]]</f>
        <v>0</v>
      </c>
      <c r="L8" s="3">
        <v>60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</row>
    <row r="9" spans="2:31" ht="32.1" hidden="1" customHeight="1" x14ac:dyDescent="0.25">
      <c r="B9" s="4" t="s">
        <v>14</v>
      </c>
      <c r="C9" s="3">
        <v>1</v>
      </c>
      <c r="D9" s="3">
        <v>2</v>
      </c>
      <c r="E9" s="3">
        <f>Table111[[#This Row],[Total Energy]]/Table111[[#This Row],[Slots]]</f>
        <v>10</v>
      </c>
      <c r="F9" s="3">
        <f>Table111[[#This Row],[Hydration]]/Table111[[#This Row],[Slots]]</f>
        <v>15</v>
      </c>
      <c r="G9" s="3">
        <v>3</v>
      </c>
      <c r="H9" s="3">
        <v>20</v>
      </c>
      <c r="I9" s="3"/>
      <c r="J9" s="3"/>
      <c r="K9" s="3">
        <f>Table111[[#This Row],[Deferred Energy]]*Table111[[#This Row],[Time]]+Table111[[#This Row],[Energy]]</f>
        <v>20</v>
      </c>
      <c r="L9" s="3">
        <v>30</v>
      </c>
      <c r="M9" s="7"/>
      <c r="N9" s="7"/>
      <c r="O9" s="7"/>
      <c r="P9" s="7">
        <v>300</v>
      </c>
      <c r="Q9" s="7">
        <v>1</v>
      </c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</row>
    <row r="10" spans="2:31" ht="32.1" hidden="1" customHeight="1" x14ac:dyDescent="0.25">
      <c r="B10" s="4" t="s">
        <v>17</v>
      </c>
      <c r="C10" s="3">
        <v>1.2</v>
      </c>
      <c r="D10" s="3">
        <v>2</v>
      </c>
      <c r="E10" s="3">
        <f>Table111[[#This Row],[Total Energy]]/Table111[[#This Row],[Slots]]</f>
        <v>5</v>
      </c>
      <c r="F10" s="3">
        <f>Table111[[#This Row],[Hydration]]/Table111[[#This Row],[Slots]]</f>
        <v>-17.5</v>
      </c>
      <c r="G10" s="3">
        <v>4</v>
      </c>
      <c r="H10" s="3">
        <v>10</v>
      </c>
      <c r="I10" s="3"/>
      <c r="J10" s="3"/>
      <c r="K10" s="3">
        <f>Table111[[#This Row],[Deferred Energy]]*Table111[[#This Row],[Time]]+Table111[[#This Row],[Energy]]</f>
        <v>10</v>
      </c>
      <c r="L10" s="3">
        <v>-35</v>
      </c>
      <c r="M10" s="7">
        <v>210</v>
      </c>
      <c r="N10" s="7" t="s">
        <v>20</v>
      </c>
      <c r="O10" s="7">
        <v>20</v>
      </c>
      <c r="P10" s="7"/>
      <c r="Q10" s="7"/>
      <c r="R10" s="7">
        <v>210</v>
      </c>
      <c r="S10" s="7">
        <v>2</v>
      </c>
      <c r="T10" s="7">
        <v>210</v>
      </c>
      <c r="U10" s="7">
        <v>-3</v>
      </c>
      <c r="V10" s="7">
        <v>210</v>
      </c>
      <c r="W10" s="7">
        <v>-2</v>
      </c>
      <c r="X10" s="7"/>
      <c r="Y10" s="7"/>
      <c r="Z10" s="7"/>
      <c r="AA10" s="7"/>
      <c r="AB10" s="7"/>
      <c r="AC10" s="7"/>
      <c r="AD10" s="7"/>
      <c r="AE10" s="7"/>
    </row>
    <row r="11" spans="2:31" ht="32.1" hidden="1" customHeight="1" x14ac:dyDescent="0.25">
      <c r="B11" s="4" t="s">
        <v>29</v>
      </c>
      <c r="C11" s="3">
        <v>1</v>
      </c>
      <c r="D11" s="3">
        <v>2</v>
      </c>
      <c r="E11" s="3">
        <f>Table111[[#This Row],[Total Energy]]/Table111[[#This Row],[Slots]]</f>
        <v>0</v>
      </c>
      <c r="F11" s="3">
        <f>Table111[[#This Row],[Hydration]]/Table111[[#This Row],[Slots]]</f>
        <v>-25</v>
      </c>
      <c r="G11" s="3">
        <v>5</v>
      </c>
      <c r="H11" s="3"/>
      <c r="I11" s="3"/>
      <c r="J11" s="3"/>
      <c r="K11" s="3">
        <f>Table111[[#This Row],[Deferred Energy]]*Table111[[#This Row],[Time]]+Table111[[#This Row],[Energy]]</f>
        <v>0</v>
      </c>
      <c r="L11" s="3">
        <v>-50</v>
      </c>
      <c r="M11" s="7">
        <v>250</v>
      </c>
      <c r="N11" s="7" t="s">
        <v>20</v>
      </c>
      <c r="O11" s="7">
        <v>120</v>
      </c>
      <c r="P11" s="7"/>
      <c r="Q11" s="7"/>
      <c r="R11" s="7">
        <v>250</v>
      </c>
      <c r="S11" s="7">
        <v>5</v>
      </c>
      <c r="T11" s="7">
        <v>250</v>
      </c>
      <c r="U11" s="7">
        <v>-10</v>
      </c>
      <c r="V11" s="7">
        <v>250</v>
      </c>
      <c r="W11" s="7">
        <f>5</f>
        <v>5</v>
      </c>
      <c r="X11" s="7"/>
      <c r="Y11" s="7"/>
      <c r="Z11" s="7"/>
      <c r="AA11" s="7"/>
      <c r="AB11" s="7"/>
      <c r="AC11" s="7"/>
      <c r="AD11" s="7"/>
      <c r="AE11" s="7"/>
    </row>
    <row r="12" spans="2:31" ht="32.1" hidden="1" customHeight="1" x14ac:dyDescent="0.25">
      <c r="B12" s="4" t="s">
        <v>30</v>
      </c>
      <c r="C12" s="3">
        <v>0.3</v>
      </c>
      <c r="D12" s="3">
        <v>1</v>
      </c>
      <c r="E12" s="3">
        <f>Table111[[#This Row],[Total Energy]]/Table111[[#This Row],[Slots]]</f>
        <v>10</v>
      </c>
      <c r="F12" s="3">
        <f>Table111[[#This Row],[Hydration]]/Table111[[#This Row],[Slots]]</f>
        <v>20</v>
      </c>
      <c r="G12" s="3">
        <v>2</v>
      </c>
      <c r="H12" s="3">
        <v>10</v>
      </c>
      <c r="I12" s="3"/>
      <c r="J12" s="3"/>
      <c r="K12" s="3">
        <f>Table111[[#This Row],[Deferred Energy]]*Table111[[#This Row],[Time]]+Table111[[#This Row],[Energy]]</f>
        <v>10</v>
      </c>
      <c r="L12" s="3">
        <v>20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>
        <v>300</v>
      </c>
      <c r="Y12" s="7">
        <v>1</v>
      </c>
      <c r="Z12" s="7">
        <v>300</v>
      </c>
      <c r="AA12" s="7">
        <v>1</v>
      </c>
      <c r="AB12" s="7">
        <v>300</v>
      </c>
      <c r="AC12" s="7">
        <v>1</v>
      </c>
      <c r="AD12" s="7"/>
      <c r="AE12" s="7"/>
    </row>
    <row r="13" spans="2:31" ht="32.1" hidden="1" customHeight="1" x14ac:dyDescent="0.25">
      <c r="B13" s="4" t="s">
        <v>37</v>
      </c>
      <c r="C13" s="3">
        <v>1.6</v>
      </c>
      <c r="D13" s="3">
        <v>2</v>
      </c>
      <c r="E13" s="3">
        <f>Table111[[#This Row],[Total Energy]]/Table111[[#This Row],[Slots]]</f>
        <v>40</v>
      </c>
      <c r="F13" s="3">
        <f>Table111[[#This Row],[Hydration]]/Table111[[#This Row],[Slots]]</f>
        <v>0</v>
      </c>
      <c r="G13" s="3">
        <v>5</v>
      </c>
      <c r="H13" s="3">
        <v>80</v>
      </c>
      <c r="I13" s="3"/>
      <c r="J13" s="3"/>
      <c r="K13" s="3">
        <f>Table111[[#This Row],[Deferred Energy]]*Table111[[#This Row],[Time]]+Table111[[#This Row],[Energy]]</f>
        <v>80</v>
      </c>
      <c r="L13" s="3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</row>
    <row r="14" spans="2:31" ht="32.1" hidden="1" customHeight="1" x14ac:dyDescent="0.25">
      <c r="B14" s="4" t="s">
        <v>40</v>
      </c>
      <c r="C14" s="3">
        <v>0.5</v>
      </c>
      <c r="D14" s="3">
        <v>1</v>
      </c>
      <c r="E14" s="3">
        <f>Table111[[#This Row],[Total Energy]]/Table111[[#This Row],[Slots]]</f>
        <v>70</v>
      </c>
      <c r="F14" s="3">
        <f>Table111[[#This Row],[Hydration]]/Table111[[#This Row],[Slots]]</f>
        <v>-45</v>
      </c>
      <c r="G14" s="3">
        <v>9</v>
      </c>
      <c r="H14" s="3">
        <v>70</v>
      </c>
      <c r="I14" s="3"/>
      <c r="J14" s="3"/>
      <c r="K14" s="3">
        <f>Table111[[#This Row],[Deferred Energy]]*Table111[[#This Row],[Time]]+Table111[[#This Row],[Energy]]</f>
        <v>70</v>
      </c>
      <c r="L14" s="3">
        <v>-45</v>
      </c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>
        <v>300</v>
      </c>
      <c r="AE14" s="7">
        <v>1</v>
      </c>
    </row>
    <row r="15" spans="2:31" ht="32.1" hidden="1" customHeight="1" x14ac:dyDescent="0.25"/>
    <row r="16" spans="2:31" ht="32.1" hidden="1" customHeight="1" x14ac:dyDescent="0.25">
      <c r="B16" s="1" t="s">
        <v>46</v>
      </c>
    </row>
    <row r="17" spans="2:7" ht="32.1" hidden="1" customHeight="1" x14ac:dyDescent="0.25">
      <c r="B17" s="8" t="s">
        <v>0</v>
      </c>
      <c r="C17" s="8" t="s">
        <v>44</v>
      </c>
    </row>
    <row r="18" spans="2:7" ht="32.1" hidden="1" customHeight="1" x14ac:dyDescent="0.25">
      <c r="B18" s="8" t="s">
        <v>47</v>
      </c>
      <c r="C18" s="8" t="s">
        <v>45</v>
      </c>
    </row>
    <row r="19" spans="2:7" ht="32.1" hidden="1" customHeight="1" x14ac:dyDescent="0.25">
      <c r="B19" s="8" t="s">
        <v>48</v>
      </c>
      <c r="C19" s="8" t="s">
        <v>45</v>
      </c>
    </row>
    <row r="20" spans="2:7" ht="32.1" hidden="1" customHeight="1" x14ac:dyDescent="0.25"/>
    <row r="21" spans="2:7" ht="32.1" customHeight="1" x14ac:dyDescent="0.25">
      <c r="B21" s="1" t="s">
        <v>126</v>
      </c>
    </row>
    <row r="22" spans="2:7" ht="32.1" customHeight="1" x14ac:dyDescent="0.25">
      <c r="B22" s="10" t="s">
        <v>62</v>
      </c>
      <c r="C22" s="11" t="s">
        <v>80</v>
      </c>
      <c r="D22" s="11" t="s">
        <v>81</v>
      </c>
      <c r="E22" s="11" t="s">
        <v>82</v>
      </c>
      <c r="F22" s="11" t="s">
        <v>83</v>
      </c>
      <c r="G22" s="30" t="s">
        <v>203</v>
      </c>
    </row>
    <row r="23" spans="2:7" ht="32.1" customHeight="1" x14ac:dyDescent="0.25">
      <c r="B23" s="10" t="s">
        <v>68</v>
      </c>
      <c r="C23" s="70">
        <v>51</v>
      </c>
      <c r="D23" s="70">
        <v>999</v>
      </c>
      <c r="E23" s="14">
        <f>IF(tbSkillLevels[[#This Row],[Level]]&lt;10,(tbSkillLevels[[#This Row],[Level]]+1)*10,100)</f>
        <v>100</v>
      </c>
      <c r="F23" s="12" t="s">
        <v>84</v>
      </c>
      <c r="G23" s="31">
        <v>1</v>
      </c>
    </row>
    <row r="24" spans="2:7" ht="32.1" customHeight="1" x14ac:dyDescent="0.25">
      <c r="B24" s="10" t="s">
        <v>63</v>
      </c>
      <c r="C24" s="70">
        <v>51</v>
      </c>
      <c r="D24" s="70">
        <v>999</v>
      </c>
      <c r="E24" s="14">
        <f>IF(tbSkillLevels[[#This Row],[Level]]&lt;10,(tbSkillLevels[[#This Row],[Level]]+1)*10,100)</f>
        <v>100</v>
      </c>
      <c r="F24" s="12" t="s">
        <v>85</v>
      </c>
      <c r="G24" s="31">
        <v>2</v>
      </c>
    </row>
    <row r="25" spans="2:7" ht="32.1" customHeight="1" x14ac:dyDescent="0.25">
      <c r="B25" s="10" t="s">
        <v>67</v>
      </c>
      <c r="C25" s="70">
        <v>22</v>
      </c>
      <c r="D25" s="70">
        <v>31</v>
      </c>
      <c r="E25" s="14">
        <f>IF(tbSkillLevels[[#This Row],[Level]]&lt;10,(tbSkillLevels[[#This Row],[Level]]+1)*10,100)</f>
        <v>100</v>
      </c>
      <c r="F25" s="12" t="s">
        <v>86</v>
      </c>
      <c r="G25" s="31">
        <v>3</v>
      </c>
    </row>
    <row r="26" spans="2:7" ht="32.1" customHeight="1" x14ac:dyDescent="0.25">
      <c r="B26" s="10" t="s">
        <v>66</v>
      </c>
      <c r="C26" s="70">
        <v>51</v>
      </c>
      <c r="D26" s="70">
        <v>999</v>
      </c>
      <c r="E26" s="14">
        <f>IF(tbSkillLevels[[#This Row],[Level]]&lt;10,(tbSkillLevels[[#This Row],[Level]]+1)*10,100)</f>
        <v>100</v>
      </c>
      <c r="F26" s="12" t="s">
        <v>87</v>
      </c>
      <c r="G26" s="31">
        <v>4</v>
      </c>
    </row>
    <row r="27" spans="2:7" ht="32.1" customHeight="1" x14ac:dyDescent="0.25">
      <c r="B27" s="10" t="s">
        <v>71</v>
      </c>
      <c r="C27" s="70">
        <v>26</v>
      </c>
      <c r="D27" s="70">
        <v>91.2</v>
      </c>
      <c r="E27" s="14">
        <f>IF(tbSkillLevels[[#This Row],[Level]]&lt;10,(tbSkillLevels[[#This Row],[Level]]+1)*10,100)</f>
        <v>100</v>
      </c>
      <c r="F27" s="12" t="s">
        <v>88</v>
      </c>
      <c r="G27" s="31">
        <v>5</v>
      </c>
    </row>
    <row r="28" spans="2:7" ht="32.1" customHeight="1" x14ac:dyDescent="0.25">
      <c r="B28" s="10" t="s">
        <v>65</v>
      </c>
      <c r="C28" s="70">
        <v>51</v>
      </c>
      <c r="D28" s="70">
        <v>999</v>
      </c>
      <c r="E28" s="14">
        <f>IF(tbSkillLevels[[#This Row],[Level]]&lt;10,(tbSkillLevels[[#This Row],[Level]]+1)*10,100)</f>
        <v>100</v>
      </c>
      <c r="F28" s="12" t="s">
        <v>89</v>
      </c>
      <c r="G28" s="31">
        <v>6</v>
      </c>
    </row>
    <row r="29" spans="2:7" ht="32.1" customHeight="1" x14ac:dyDescent="0.25">
      <c r="B29" s="10" t="s">
        <v>69</v>
      </c>
      <c r="C29" s="70">
        <v>4</v>
      </c>
      <c r="D29" s="70">
        <v>9.8000000000000007</v>
      </c>
      <c r="E29" s="14">
        <f>IF(tbSkillLevels[[#This Row],[Level]]&lt;10,(tbSkillLevels[[#This Row],[Level]]+1)*10,100)</f>
        <v>50</v>
      </c>
      <c r="F29" s="12" t="s">
        <v>90</v>
      </c>
      <c r="G29" s="31">
        <v>7</v>
      </c>
    </row>
    <row r="30" spans="2:7" ht="32.1" customHeight="1" x14ac:dyDescent="0.25">
      <c r="B30" s="10" t="s">
        <v>119</v>
      </c>
      <c r="C30" s="70">
        <v>3</v>
      </c>
      <c r="D30" s="70">
        <v>8</v>
      </c>
      <c r="E30" s="14">
        <f>IF(tbSkillLevels[[#This Row],[Level]]&lt;10,(tbSkillLevels[[#This Row],[Level]]+1)*10,100)</f>
        <v>40</v>
      </c>
      <c r="F30" s="12"/>
      <c r="G30" s="31">
        <v>8</v>
      </c>
    </row>
    <row r="31" spans="2:7" ht="32.1" customHeight="1" x14ac:dyDescent="0.25">
      <c r="B31" s="10" t="s">
        <v>121</v>
      </c>
      <c r="C31" s="70">
        <v>9</v>
      </c>
      <c r="D31" s="70">
        <v>9.1999999999999993</v>
      </c>
      <c r="E31" s="14">
        <f>IF(tbSkillLevels[[#This Row],[Level]]&lt;10,(tbSkillLevels[[#This Row],[Level]]+1)*10,100)</f>
        <v>100</v>
      </c>
      <c r="F31" s="12"/>
      <c r="G31" s="31">
        <v>9</v>
      </c>
    </row>
    <row r="32" spans="2:7" ht="32.1" customHeight="1" x14ac:dyDescent="0.25">
      <c r="B32" s="10" t="s">
        <v>101</v>
      </c>
      <c r="C32" s="70">
        <v>13</v>
      </c>
      <c r="D32" s="70">
        <v>11.3</v>
      </c>
      <c r="E32" s="14">
        <f>IF(tbSkillLevels[[#This Row],[Level]]&lt;10,(tbSkillLevels[[#This Row],[Level]]+1)*10,100)</f>
        <v>100</v>
      </c>
      <c r="F32" s="12"/>
      <c r="G32" s="31">
        <v>10</v>
      </c>
    </row>
    <row r="33" spans="2:7" ht="32.1" customHeight="1" x14ac:dyDescent="0.25">
      <c r="B33" s="10" t="s">
        <v>102</v>
      </c>
      <c r="C33" s="70">
        <v>8</v>
      </c>
      <c r="D33" s="70">
        <v>80.599999999999994</v>
      </c>
      <c r="E33" s="14">
        <f>IF(tbSkillLevels[[#This Row],[Level]]&lt;10,(tbSkillLevels[[#This Row],[Level]]+1)*10,100)</f>
        <v>90</v>
      </c>
      <c r="F33" s="12"/>
      <c r="G33" s="31">
        <v>11</v>
      </c>
    </row>
    <row r="34" spans="2:7" ht="32.1" customHeight="1" x14ac:dyDescent="0.25">
      <c r="B34" s="80" t="s">
        <v>14697</v>
      </c>
      <c r="C34" s="70">
        <v>0</v>
      </c>
      <c r="D34" s="70">
        <v>3.4</v>
      </c>
      <c r="E34" s="105">
        <f>IF(tbSkillLevels[[#This Row],[Level]]&lt;10,(tbSkillLevels[[#This Row],[Level]]+1)*10,100)</f>
        <v>10</v>
      </c>
      <c r="F34" s="12"/>
      <c r="G34" s="31">
        <v>12</v>
      </c>
    </row>
    <row r="35" spans="2:7" ht="32.1" customHeight="1" x14ac:dyDescent="0.25">
      <c r="B35" s="10" t="s">
        <v>107</v>
      </c>
      <c r="C35" s="70">
        <v>21</v>
      </c>
      <c r="D35" s="70">
        <v>83.2</v>
      </c>
      <c r="E35" s="14">
        <f>IF(tbSkillLevels[[#This Row],[Level]]&lt;10,(tbSkillLevels[[#This Row],[Level]]+1)*10,100)</f>
        <v>100</v>
      </c>
      <c r="F35" s="12" t="s">
        <v>109</v>
      </c>
      <c r="G35" s="31">
        <v>13</v>
      </c>
    </row>
    <row r="36" spans="2:7" ht="32.1" customHeight="1" x14ac:dyDescent="0.25">
      <c r="B36" s="10" t="s">
        <v>64</v>
      </c>
      <c r="C36" s="70">
        <v>12</v>
      </c>
      <c r="D36" s="70">
        <v>58.4</v>
      </c>
      <c r="E36" s="14">
        <f>IF(tbSkillLevels[[#This Row],[Level]]&lt;10,(tbSkillLevels[[#This Row],[Level]]+1)*10,100)</f>
        <v>100</v>
      </c>
      <c r="F36" s="12" t="s">
        <v>108</v>
      </c>
      <c r="G36" s="31">
        <v>14</v>
      </c>
    </row>
    <row r="37" spans="2:7" ht="32.1" customHeight="1" x14ac:dyDescent="0.25">
      <c r="B37" s="10" t="s">
        <v>110</v>
      </c>
      <c r="C37" s="70">
        <v>51</v>
      </c>
      <c r="D37" s="70">
        <v>999</v>
      </c>
      <c r="E37" s="14">
        <f>IF(tbSkillLevels[[#This Row],[Level]]&lt;10,(tbSkillLevels[[#This Row],[Level]]+1)*10,100)</f>
        <v>100</v>
      </c>
      <c r="F37" s="12" t="s">
        <v>111</v>
      </c>
      <c r="G37" s="31">
        <v>15</v>
      </c>
    </row>
    <row r="38" spans="2:7" ht="32.1" customHeight="1" x14ac:dyDescent="0.25">
      <c r="B38" s="10" t="s">
        <v>112</v>
      </c>
      <c r="C38" s="70">
        <v>23</v>
      </c>
      <c r="D38" s="70">
        <v>13.3</v>
      </c>
      <c r="E38" s="14">
        <f>IF(tbSkillLevels[[#This Row],[Level]]&lt;10,(tbSkillLevels[[#This Row],[Level]]+1)*10,100)</f>
        <v>100</v>
      </c>
      <c r="F38" s="12" t="s">
        <v>113</v>
      </c>
      <c r="G38" s="31">
        <v>16</v>
      </c>
    </row>
    <row r="39" spans="2:7" ht="32.1" customHeight="1" x14ac:dyDescent="0.25">
      <c r="B39" s="80" t="s">
        <v>23535</v>
      </c>
      <c r="C39" s="70">
        <v>23</v>
      </c>
      <c r="D39" s="70">
        <v>52</v>
      </c>
      <c r="E39" s="14">
        <f>IF(tbSkillLevels[[#This Row],[Level]]&lt;10,(tbSkillLevels[[#This Row],[Level]]+1)*10,100)</f>
        <v>100</v>
      </c>
      <c r="F39" s="69" t="s">
        <v>23536</v>
      </c>
      <c r="G39" s="31"/>
    </row>
    <row r="40" spans="2:7" ht="32.1" customHeight="1" x14ac:dyDescent="0.25">
      <c r="B40" s="10" t="s">
        <v>91</v>
      </c>
      <c r="C40" s="70">
        <v>51</v>
      </c>
      <c r="D40" s="70">
        <v>999</v>
      </c>
      <c r="E40" s="14">
        <f>IF(tbSkillLevels[[#This Row],[Level]]&lt;10,(tbSkillLevels[[#This Row],[Level]]+1)*10,100)</f>
        <v>100</v>
      </c>
      <c r="F40" s="12" t="s">
        <v>92</v>
      </c>
      <c r="G40" s="31">
        <v>17</v>
      </c>
    </row>
    <row r="41" spans="2:7" ht="32.1" customHeight="1" x14ac:dyDescent="0.25">
      <c r="B41" s="10" t="s">
        <v>93</v>
      </c>
      <c r="C41" s="70">
        <v>2</v>
      </c>
      <c r="D41" s="70">
        <v>0</v>
      </c>
      <c r="E41" s="14">
        <f>IF(tbSkillLevels[[#This Row],[Level]]&lt;10,(tbSkillLevels[[#This Row],[Level]]+1)*10,100)</f>
        <v>30</v>
      </c>
      <c r="F41" s="12" t="s">
        <v>94</v>
      </c>
      <c r="G41" s="31">
        <v>18</v>
      </c>
    </row>
    <row r="42" spans="2:7" ht="32.1" customHeight="1" x14ac:dyDescent="0.25">
      <c r="B42" s="10" t="s">
        <v>95</v>
      </c>
      <c r="C42" s="70">
        <v>51</v>
      </c>
      <c r="D42" s="70">
        <v>999</v>
      </c>
      <c r="E42" s="14">
        <f>IF(tbSkillLevels[[#This Row],[Level]]&lt;10,(tbSkillLevels[[#This Row],[Level]]+1)*10,100)</f>
        <v>100</v>
      </c>
      <c r="F42" s="12" t="s">
        <v>92</v>
      </c>
      <c r="G42" s="31">
        <v>19</v>
      </c>
    </row>
    <row r="43" spans="2:7" ht="32.1" customHeight="1" x14ac:dyDescent="0.25">
      <c r="B43" s="10" t="s">
        <v>96</v>
      </c>
      <c r="C43" s="70">
        <v>48</v>
      </c>
      <c r="D43" s="70">
        <v>99.5</v>
      </c>
      <c r="E43" s="14">
        <f>IF(tbSkillLevels[[#This Row],[Level]]&lt;10,(tbSkillLevels[[#This Row],[Level]]+1)*10,100)</f>
        <v>100</v>
      </c>
      <c r="F43" s="12" t="s">
        <v>97</v>
      </c>
      <c r="G43" s="31">
        <v>20</v>
      </c>
    </row>
    <row r="44" spans="2:7" ht="32.1" customHeight="1" x14ac:dyDescent="0.25">
      <c r="B44" s="10" t="s">
        <v>98</v>
      </c>
      <c r="C44" s="70">
        <v>51</v>
      </c>
      <c r="D44" s="70">
        <v>999</v>
      </c>
      <c r="E44" s="14">
        <f>IF(tbSkillLevels[[#This Row],[Level]]&lt;10,(tbSkillLevels[[#This Row],[Level]]+1)*10,100)</f>
        <v>100</v>
      </c>
      <c r="F44" s="12" t="s">
        <v>99</v>
      </c>
      <c r="G44" s="31">
        <v>21</v>
      </c>
    </row>
    <row r="45" spans="2:7" ht="32.1" customHeight="1" x14ac:dyDescent="0.25">
      <c r="B45" s="10" t="s">
        <v>100</v>
      </c>
      <c r="C45" s="70">
        <v>2</v>
      </c>
      <c r="D45" s="70">
        <v>17.2</v>
      </c>
      <c r="E45" s="14">
        <f>IF(tbSkillLevels[[#This Row],[Level]]&lt;10,(tbSkillLevels[[#This Row],[Level]]+1)*10,100)</f>
        <v>30</v>
      </c>
      <c r="F45" s="12"/>
      <c r="G45" s="31">
        <v>22</v>
      </c>
    </row>
    <row r="46" spans="2:7" ht="32.1" customHeight="1" x14ac:dyDescent="0.25">
      <c r="B46" s="10" t="s">
        <v>103</v>
      </c>
      <c r="C46" s="70">
        <v>3</v>
      </c>
      <c r="D46" s="70">
        <v>13.9</v>
      </c>
      <c r="E46" s="14">
        <f>IF(tbSkillLevels[[#This Row],[Level]]&lt;10,(tbSkillLevels[[#This Row],[Level]]+1)*10,100)</f>
        <v>40</v>
      </c>
      <c r="F46" s="12"/>
      <c r="G46" s="31">
        <v>23</v>
      </c>
    </row>
    <row r="47" spans="2:7" ht="32.1" customHeight="1" x14ac:dyDescent="0.25">
      <c r="B47" s="10" t="s">
        <v>123</v>
      </c>
      <c r="C47" s="70">
        <v>1</v>
      </c>
      <c r="D47" s="70">
        <v>6.6</v>
      </c>
      <c r="E47" s="14">
        <f>IF(tbSkillLevels[[#This Row],[Level]]&lt;10,(tbSkillLevels[[#This Row],[Level]]+1)*10,100)</f>
        <v>20</v>
      </c>
      <c r="F47" s="12"/>
      <c r="G47" s="31">
        <v>24</v>
      </c>
    </row>
    <row r="48" spans="2:7" ht="32.1" customHeight="1" x14ac:dyDescent="0.25">
      <c r="B48" s="10" t="s">
        <v>122</v>
      </c>
      <c r="C48" s="70">
        <v>17</v>
      </c>
      <c r="D48" s="70">
        <v>63</v>
      </c>
      <c r="E48" s="14">
        <f>IF(tbSkillLevels[[#This Row],[Level]]&lt;10,(tbSkillLevels[[#This Row],[Level]]+1)*10,100)</f>
        <v>100</v>
      </c>
      <c r="F48" s="12"/>
      <c r="G48" s="31">
        <v>25</v>
      </c>
    </row>
    <row r="49" spans="2:7" ht="32.1" customHeight="1" x14ac:dyDescent="0.25">
      <c r="B49" s="10" t="s">
        <v>70</v>
      </c>
      <c r="C49" s="70">
        <v>30</v>
      </c>
      <c r="D49" s="70">
        <v>80.099999999999994</v>
      </c>
      <c r="E49" s="14">
        <f>IF(tbSkillLevels[[#This Row],[Level]]&lt;10,(tbSkillLevels[[#This Row],[Level]]+1)*10,100)</f>
        <v>100</v>
      </c>
      <c r="F49" s="12" t="s">
        <v>104</v>
      </c>
      <c r="G49" s="31">
        <v>26</v>
      </c>
    </row>
    <row r="50" spans="2:7" ht="32.1" customHeight="1" x14ac:dyDescent="0.25">
      <c r="B50" s="10" t="s">
        <v>105</v>
      </c>
      <c r="C50" s="70">
        <v>15</v>
      </c>
      <c r="D50" s="70">
        <v>60</v>
      </c>
      <c r="E50" s="14">
        <f>IF(tbSkillLevels[[#This Row],[Level]]&lt;10,(tbSkillLevels[[#This Row],[Level]]+1)*10,100)</f>
        <v>100</v>
      </c>
      <c r="F50" s="12" t="s">
        <v>106</v>
      </c>
      <c r="G50" s="31">
        <v>27</v>
      </c>
    </row>
    <row r="51" spans="2:7" ht="32.1" customHeight="1" x14ac:dyDescent="0.25">
      <c r="B51" s="32" t="s">
        <v>204</v>
      </c>
      <c r="C51" s="70">
        <v>0</v>
      </c>
      <c r="D51" s="70">
        <v>5.0999999999999996</v>
      </c>
      <c r="E51" s="14">
        <f>IF(tbSkillLevels[[#This Row],[Level]]&lt;10,(tbSkillLevels[[#This Row],[Level]]+1)*10,100)</f>
        <v>10</v>
      </c>
      <c r="F51" s="33" t="s">
        <v>205</v>
      </c>
      <c r="G51" s="31">
        <v>28</v>
      </c>
    </row>
    <row r="52" spans="2:7" ht="32.1" customHeight="1" x14ac:dyDescent="0.25">
      <c r="B52" s="25" t="s">
        <v>195</v>
      </c>
      <c r="C52" s="70">
        <v>3</v>
      </c>
      <c r="D52" s="70">
        <v>23.2</v>
      </c>
      <c r="E52" s="14">
        <f>IF(tbSkillLevels[[#This Row],[Level]]&lt;10,(tbSkillLevels[[#This Row],[Level]]+1)*10,100)</f>
        <v>40</v>
      </c>
      <c r="F52" s="27" t="s">
        <v>196</v>
      </c>
      <c r="G52" s="31">
        <v>29</v>
      </c>
    </row>
    <row r="53" spans="2:7" ht="32.1" customHeight="1" x14ac:dyDescent="0.25">
      <c r="B53" s="19" t="s">
        <v>157</v>
      </c>
      <c r="C53" s="70">
        <v>45</v>
      </c>
      <c r="D53" s="70">
        <v>75</v>
      </c>
      <c r="E53" s="14">
        <f>IF(tbSkillLevels[[#This Row],[Level]]&lt;10,(tbSkillLevels[[#This Row],[Level]]+1)*10,100)</f>
        <v>100</v>
      </c>
      <c r="F53" s="20"/>
      <c r="G53" s="31">
        <v>30</v>
      </c>
    </row>
    <row r="55" spans="2:7" ht="32.1" customHeight="1" x14ac:dyDescent="0.25">
      <c r="B55" s="80" t="s">
        <v>23583</v>
      </c>
      <c r="C55" s="112" t="s">
        <v>23584</v>
      </c>
    </row>
    <row r="56" spans="2:7" ht="32.1" customHeight="1" x14ac:dyDescent="0.25">
      <c r="B56" s="80" t="s">
        <v>23573</v>
      </c>
      <c r="C56" s="3">
        <v>440</v>
      </c>
    </row>
    <row r="57" spans="2:7" ht="32.1" customHeight="1" x14ac:dyDescent="0.25">
      <c r="B57" s="80" t="s">
        <v>23574</v>
      </c>
      <c r="C57" s="3">
        <v>245</v>
      </c>
    </row>
    <row r="58" spans="2:7" ht="32.1" customHeight="1" x14ac:dyDescent="0.25">
      <c r="B58" s="80" t="s">
        <v>23575</v>
      </c>
      <c r="C58" s="14">
        <f>C56-C57-C59-C60-C62</f>
        <v>179</v>
      </c>
    </row>
    <row r="59" spans="2:7" ht="32.1" customHeight="1" x14ac:dyDescent="0.25">
      <c r="B59" s="80" t="s">
        <v>23576</v>
      </c>
      <c r="C59" s="3">
        <v>4</v>
      </c>
    </row>
    <row r="60" spans="2:7" ht="32.1" customHeight="1" x14ac:dyDescent="0.25">
      <c r="B60" s="80" t="s">
        <v>23577</v>
      </c>
      <c r="C60" s="3">
        <v>0</v>
      </c>
    </row>
    <row r="61" spans="2:7" ht="32.1" customHeight="1" x14ac:dyDescent="0.25">
      <c r="B61" s="80" t="s">
        <v>23578</v>
      </c>
      <c r="C61" s="3">
        <v>2267</v>
      </c>
    </row>
    <row r="62" spans="2:7" ht="32.1" customHeight="1" x14ac:dyDescent="0.25">
      <c r="B62" s="80" t="s">
        <v>23579</v>
      </c>
      <c r="C62" s="3">
        <v>12</v>
      </c>
    </row>
    <row r="63" spans="2:7" ht="32.1" customHeight="1" x14ac:dyDescent="0.25">
      <c r="B63" s="80" t="s">
        <v>23580</v>
      </c>
      <c r="C63" s="110">
        <f>C57/C56</f>
        <v>0.55681818181818177</v>
      </c>
    </row>
    <row r="64" spans="2:7" ht="32.1" customHeight="1" x14ac:dyDescent="0.25">
      <c r="B64" s="80" t="s">
        <v>23581</v>
      </c>
      <c r="C64" s="3">
        <v>13</v>
      </c>
    </row>
    <row r="65" spans="2:5" ht="32.1" customHeight="1" x14ac:dyDescent="0.25">
      <c r="B65" s="80" t="s">
        <v>23582</v>
      </c>
      <c r="C65" s="111">
        <f>C61/(C58)</f>
        <v>12.664804469273744</v>
      </c>
    </row>
    <row r="67" spans="2:5" ht="32.1" customHeight="1" x14ac:dyDescent="0.25">
      <c r="B67" s="1" t="s">
        <v>141</v>
      </c>
    </row>
    <row r="68" spans="2:5" ht="32.1" customHeight="1" x14ac:dyDescent="0.25">
      <c r="B68" s="15" t="s">
        <v>137</v>
      </c>
      <c r="C68" s="15" t="s">
        <v>62</v>
      </c>
      <c r="D68" s="19" t="s">
        <v>80</v>
      </c>
      <c r="E68" s="19" t="s">
        <v>138</v>
      </c>
    </row>
    <row r="69" spans="2:5" ht="32.1" customHeight="1" x14ac:dyDescent="0.25">
      <c r="B69" s="16" t="s">
        <v>139</v>
      </c>
      <c r="C69" s="16" t="s">
        <v>68</v>
      </c>
      <c r="D69" s="21">
        <f>_xlfn.XLOOKUP(tbPerks[[#This Row],[Skill]],tbSkillLevels[Skill],tbSkillLevels[Level])</f>
        <v>51</v>
      </c>
      <c r="E69" s="59">
        <f>tbPerks[[#This Row],[Level]]*0.01</f>
        <v>0.51</v>
      </c>
    </row>
    <row r="70" spans="2:5" ht="32.1" customHeight="1" x14ac:dyDescent="0.25">
      <c r="B70" s="16" t="s">
        <v>140</v>
      </c>
      <c r="C70" s="16" t="s">
        <v>68</v>
      </c>
      <c r="D70" s="21">
        <f>_xlfn.XLOOKUP(tbPerks[[#This Row],[Skill]],tbSkillLevels[Skill],tbSkillLevels[Level])</f>
        <v>51</v>
      </c>
      <c r="E70" s="59">
        <f>tbPerks[[#This Row],[Level]]*-0.006</f>
        <v>-0.30599999999999999</v>
      </c>
    </row>
    <row r="71" spans="2:5" ht="32.1" customHeight="1" x14ac:dyDescent="0.25">
      <c r="B71" s="16" t="s">
        <v>142</v>
      </c>
      <c r="C71" s="16" t="s">
        <v>68</v>
      </c>
      <c r="D71" s="21">
        <f>_xlfn.XLOOKUP(tbPerks[[#This Row],[Skill]],tbSkillLevels[Skill],tbSkillLevels[Level])</f>
        <v>51</v>
      </c>
      <c r="E71" s="59">
        <f>tbPerks[[#This Row],[Level]]*0.02</f>
        <v>1.02</v>
      </c>
    </row>
    <row r="72" spans="2:5" ht="32.1" customHeight="1" x14ac:dyDescent="0.25">
      <c r="B72" s="16" t="s">
        <v>143</v>
      </c>
      <c r="C72" s="16" t="s">
        <v>68</v>
      </c>
      <c r="D72" s="21">
        <f>_xlfn.XLOOKUP(tbPerks[[#This Row],[Skill]],tbSkillLevels[Skill],tbSkillLevels[Level])</f>
        <v>51</v>
      </c>
      <c r="E72" s="59">
        <f>tbPerks[[#This Row],[Level]]*-0.01</f>
        <v>-0.51</v>
      </c>
    </row>
    <row r="73" spans="2:5" ht="32.1" customHeight="1" x14ac:dyDescent="0.25">
      <c r="B73" s="16" t="s">
        <v>144</v>
      </c>
      <c r="C73" s="16" t="s">
        <v>63</v>
      </c>
      <c r="D73" s="21">
        <f>_xlfn.XLOOKUP(tbPerks[[#This Row],[Skill]],tbSkillLevels[Skill],tbSkillLevels[Level])</f>
        <v>51</v>
      </c>
      <c r="E73" s="58">
        <f>tbPerks[[#This Row],[Level]]*0.004</f>
        <v>0.20400000000000001</v>
      </c>
    </row>
    <row r="74" spans="2:5" ht="32.1" customHeight="1" x14ac:dyDescent="0.25">
      <c r="B74" s="16" t="s">
        <v>145</v>
      </c>
      <c r="C74" s="16" t="s">
        <v>63</v>
      </c>
      <c r="D74" s="21">
        <f>_xlfn.XLOOKUP(tbPerks[[#This Row],[Skill]],tbSkillLevels[Skill],tbSkillLevels[Level])</f>
        <v>51</v>
      </c>
      <c r="E74" s="58">
        <f>tbPerks[[#This Row],[Level]]*0.006</f>
        <v>0.30599999999999999</v>
      </c>
    </row>
    <row r="75" spans="2:5" ht="32.1" customHeight="1" x14ac:dyDescent="0.25">
      <c r="B75" s="16" t="s">
        <v>146</v>
      </c>
      <c r="C75" s="16" t="s">
        <v>63</v>
      </c>
      <c r="D75" s="21">
        <f>_xlfn.XLOOKUP(tbPerks[[#This Row],[Skill]],tbSkillLevels[Skill],tbSkillLevels[Level])</f>
        <v>51</v>
      </c>
      <c r="E75" s="58">
        <f>tbPerks[[#This Row],[Level]]*0.006</f>
        <v>0.30599999999999999</v>
      </c>
    </row>
    <row r="76" spans="2:5" ht="32.1" customHeight="1" x14ac:dyDescent="0.25">
      <c r="B76" s="16" t="s">
        <v>147</v>
      </c>
      <c r="C76" s="16" t="s">
        <v>63</v>
      </c>
      <c r="D76" s="21">
        <f>_xlfn.XLOOKUP(tbPerks[[#This Row],[Skill]],tbSkillLevels[Skill],tbSkillLevels[Level])</f>
        <v>51</v>
      </c>
      <c r="E76" s="58">
        <f>tbPerks[[#This Row],[Level]]*0.004</f>
        <v>0.20400000000000001</v>
      </c>
    </row>
    <row r="77" spans="2:5" ht="32.1" customHeight="1" x14ac:dyDescent="0.25">
      <c r="B77" s="16" t="s">
        <v>148</v>
      </c>
      <c r="C77" s="16" t="s">
        <v>63</v>
      </c>
      <c r="D77" s="21">
        <f>_xlfn.XLOOKUP(tbPerks[[#This Row],[Skill]],tbSkillLevels[Skill],tbSkillLevels[Level])</f>
        <v>51</v>
      </c>
      <c r="E77" s="58">
        <f>tbPerks[[#This Row],[Level]]*0.004</f>
        <v>0.20400000000000001</v>
      </c>
    </row>
    <row r="78" spans="2:5" ht="32.1" customHeight="1" x14ac:dyDescent="0.25">
      <c r="B78" s="24" t="s">
        <v>190</v>
      </c>
      <c r="C78" s="16" t="s">
        <v>63</v>
      </c>
      <c r="D78" s="21">
        <f>_xlfn.XLOOKUP(tbPerks[[#This Row],[Skill]],tbSkillLevels[Skill],tbSkillLevels[Level])</f>
        <v>51</v>
      </c>
      <c r="E78" s="58">
        <f>tbPerks[[#This Row],[Level]]*0.004</f>
        <v>0.20400000000000001</v>
      </c>
    </row>
    <row r="79" spans="2:5" ht="32.1" customHeight="1" x14ac:dyDescent="0.25">
      <c r="B79" s="18" t="s">
        <v>158</v>
      </c>
      <c r="C79" s="18" t="s">
        <v>67</v>
      </c>
      <c r="D79" s="21">
        <f>_xlfn.XLOOKUP(tbPerks[[#This Row],[Skill]],tbSkillLevels[Skill],tbSkillLevels[Level])</f>
        <v>22</v>
      </c>
      <c r="E79" s="17">
        <v>-0.08</v>
      </c>
    </row>
    <row r="80" spans="2:5" ht="32.1" customHeight="1" x14ac:dyDescent="0.25">
      <c r="B80" s="18" t="s">
        <v>159</v>
      </c>
      <c r="C80" s="18" t="s">
        <v>67</v>
      </c>
      <c r="D80" s="21">
        <f>_xlfn.XLOOKUP(tbPerks[[#This Row],[Skill]],tbSkillLevels[Skill],tbSkillLevels[Level])</f>
        <v>22</v>
      </c>
      <c r="E80" s="17">
        <v>-0.03</v>
      </c>
    </row>
    <row r="81" spans="2:5" ht="32.1" customHeight="1" x14ac:dyDescent="0.25">
      <c r="B81" s="18" t="s">
        <v>153</v>
      </c>
      <c r="C81" s="18" t="s">
        <v>66</v>
      </c>
      <c r="D81" s="21">
        <f>_xlfn.XLOOKUP(tbPerks[[#This Row],[Skill]],tbSkillLevels[Skill],tbSkillLevels[Level])</f>
        <v>51</v>
      </c>
      <c r="E81" s="58">
        <f>tbPerks[[#This Row],[Level]]*-1.2*0.01</f>
        <v>-0.61199999999999999</v>
      </c>
    </row>
    <row r="82" spans="2:5" ht="32.1" customHeight="1" x14ac:dyDescent="0.25">
      <c r="B82" s="18" t="s">
        <v>154</v>
      </c>
      <c r="C82" s="18" t="s">
        <v>66</v>
      </c>
      <c r="D82" s="21">
        <f>_xlfn.XLOOKUP(tbPerks[[#This Row],[Skill]],tbSkillLevels[Skill],tbSkillLevels[Level])</f>
        <v>51</v>
      </c>
      <c r="E82" s="58">
        <f>tbPerks[[#This Row],[Level]]*-0.6*0.01</f>
        <v>-0.30599999999999999</v>
      </c>
    </row>
    <row r="83" spans="2:5" ht="32.1" customHeight="1" x14ac:dyDescent="0.25">
      <c r="B83" s="18" t="s">
        <v>155</v>
      </c>
      <c r="C83" s="18" t="s">
        <v>66</v>
      </c>
      <c r="D83" s="21">
        <f>_xlfn.XLOOKUP(tbPerks[[#This Row],[Skill]],tbSkillLevels[Skill],tbSkillLevels[Level])</f>
        <v>51</v>
      </c>
      <c r="E83" s="58">
        <f>tbPerks[[#This Row],[Level]]*-0.6*0.01</f>
        <v>-0.30599999999999999</v>
      </c>
    </row>
    <row r="84" spans="2:5" ht="32.1" customHeight="1" x14ac:dyDescent="0.25">
      <c r="B84" s="18" t="s">
        <v>160</v>
      </c>
      <c r="C84" s="18" t="s">
        <v>71</v>
      </c>
      <c r="D84" s="21">
        <f>_xlfn.XLOOKUP(tbPerks[[#This Row],[Skill]],tbSkillLevels[Skill],tbSkillLevels[Level])</f>
        <v>26</v>
      </c>
      <c r="E84" s="58">
        <f>tbPerks[[#This Row],[Level]]*-0.01</f>
        <v>-0.26</v>
      </c>
    </row>
    <row r="85" spans="2:5" ht="32.1" customHeight="1" x14ac:dyDescent="0.25">
      <c r="B85" s="18" t="s">
        <v>161</v>
      </c>
      <c r="C85" s="18" t="s">
        <v>71</v>
      </c>
      <c r="D85" s="21">
        <f>_xlfn.XLOOKUP(tbPerks[[#This Row],[Skill]],tbSkillLevels[Skill],tbSkillLevels[Level])</f>
        <v>26</v>
      </c>
      <c r="E85" s="58">
        <f>tbPerks[[#This Row],[Level]]*-0.0125</f>
        <v>-0.32500000000000001</v>
      </c>
    </row>
    <row r="86" spans="2:5" ht="32.1" customHeight="1" x14ac:dyDescent="0.25">
      <c r="B86" s="18" t="s">
        <v>162</v>
      </c>
      <c r="C86" s="18" t="s">
        <v>65</v>
      </c>
      <c r="D86" s="21">
        <f>_xlfn.XLOOKUP(tbPerks[[#This Row],[Skill]],tbSkillLevels[Skill],tbSkillLevels[Level])</f>
        <v>51</v>
      </c>
      <c r="E86" s="58">
        <f>tbPerks[[#This Row],[Level]]*0.01</f>
        <v>0.51</v>
      </c>
    </row>
    <row r="87" spans="2:5" ht="32.1" customHeight="1" x14ac:dyDescent="0.25">
      <c r="B87" s="18" t="s">
        <v>163</v>
      </c>
      <c r="C87" s="18" t="s">
        <v>65</v>
      </c>
      <c r="D87" s="21">
        <f>_xlfn.XLOOKUP(tbPerks[[#This Row],[Skill]],tbSkillLevels[Skill],tbSkillLevels[Level])</f>
        <v>51</v>
      </c>
      <c r="E87" s="58">
        <f>tbPerks[[#This Row],[Level]]*-0.01</f>
        <v>-0.51</v>
      </c>
    </row>
    <row r="88" spans="2:5" ht="32.1" customHeight="1" x14ac:dyDescent="0.25">
      <c r="B88" s="50" t="s">
        <v>279</v>
      </c>
      <c r="C88" s="18" t="s">
        <v>69</v>
      </c>
      <c r="D88" s="21">
        <f>_xlfn.XLOOKUP(tbPerks[[#This Row],[Skill]],tbSkillLevels[Skill],tbSkillLevels[Level])</f>
        <v>4</v>
      </c>
      <c r="E88" s="17">
        <v>0.01</v>
      </c>
    </row>
    <row r="89" spans="2:5" ht="32.1" customHeight="1" x14ac:dyDescent="0.25">
      <c r="B89" s="50" t="s">
        <v>280</v>
      </c>
      <c r="C89" s="18" t="s">
        <v>69</v>
      </c>
      <c r="D89" s="21">
        <f>_xlfn.XLOOKUP(tbPerks[[#This Row],[Skill]],tbSkillLevels[Skill],tbSkillLevels[Level])</f>
        <v>4</v>
      </c>
      <c r="E89" s="17">
        <v>0.01</v>
      </c>
    </row>
    <row r="90" spans="2:5" ht="32.1" customHeight="1" x14ac:dyDescent="0.25">
      <c r="B90" s="18" t="s">
        <v>156</v>
      </c>
      <c r="C90" s="18" t="s">
        <v>69</v>
      </c>
      <c r="D90" s="21">
        <f>_xlfn.XLOOKUP(tbPerks[[#This Row],[Skill]],tbSkillLevels[Skill],tbSkillLevels[Level])</f>
        <v>4</v>
      </c>
      <c r="E90" s="17">
        <v>0.01</v>
      </c>
    </row>
    <row r="91" spans="2:5" ht="32.1" customHeight="1" x14ac:dyDescent="0.25">
      <c r="B91" s="23" t="s">
        <v>176</v>
      </c>
      <c r="C91" s="23" t="s">
        <v>91</v>
      </c>
      <c r="D91" s="21">
        <f>_xlfn.XLOOKUP(tbPerks[[#This Row],[Skill]],tbSkillLevels[Skill],tbSkillLevels[Level])</f>
        <v>51</v>
      </c>
      <c r="E91" s="58">
        <f>tbPerks[[#This Row],[Level]]/3*0.022</f>
        <v>0.374</v>
      </c>
    </row>
    <row r="92" spans="2:5" ht="32.1" customHeight="1" x14ac:dyDescent="0.25">
      <c r="B92" s="23" t="s">
        <v>177</v>
      </c>
      <c r="C92" s="23" t="s">
        <v>91</v>
      </c>
      <c r="D92" s="21">
        <f>_xlfn.XLOOKUP(tbPerks[[#This Row],[Skill]],tbSkillLevels[Skill],tbSkillLevels[Level])</f>
        <v>51</v>
      </c>
      <c r="E92" s="58">
        <f>0.02*tbPerks[[#This Row],[Level]]</f>
        <v>1.02</v>
      </c>
    </row>
    <row r="93" spans="2:5" ht="32.1" customHeight="1" x14ac:dyDescent="0.25">
      <c r="B93" s="18" t="s">
        <v>165</v>
      </c>
      <c r="C93" s="18" t="s">
        <v>95</v>
      </c>
      <c r="D93" s="21">
        <f>_xlfn.XLOOKUP(tbPerks[[#This Row],[Skill]],tbSkillLevels[Skill],tbSkillLevels[Level])</f>
        <v>51</v>
      </c>
      <c r="E93" s="58">
        <f>0.02*tbPerks[[#This Row],[Level]]</f>
        <v>1.02</v>
      </c>
    </row>
    <row r="94" spans="2:5" ht="32.1" customHeight="1" x14ac:dyDescent="0.25">
      <c r="B94" s="18" t="s">
        <v>166</v>
      </c>
      <c r="C94" s="18" t="s">
        <v>95</v>
      </c>
      <c r="D94" s="21">
        <f>_xlfn.XLOOKUP(tbPerks[[#This Row],[Skill]],tbSkillLevels[Skill],tbSkillLevels[Level])</f>
        <v>51</v>
      </c>
      <c r="E94" s="58">
        <f>0.02*tbPerks[[#This Row],[Level]]</f>
        <v>1.02</v>
      </c>
    </row>
    <row r="95" spans="2:5" ht="32.1" customHeight="1" x14ac:dyDescent="0.25">
      <c r="B95" s="18" t="s">
        <v>167</v>
      </c>
      <c r="C95" s="18" t="s">
        <v>96</v>
      </c>
      <c r="D95" s="21">
        <f>_xlfn.XLOOKUP(tbPerks[[#This Row],[Skill]],tbSkillLevels[Skill],tbSkillLevels[Level])</f>
        <v>48</v>
      </c>
      <c r="E95" s="58">
        <f>tbPerks[[#This Row],[Level]]*-1</f>
        <v>-48</v>
      </c>
    </row>
    <row r="96" spans="2:5" ht="32.1" customHeight="1" x14ac:dyDescent="0.25">
      <c r="B96" s="18" t="s">
        <v>168</v>
      </c>
      <c r="C96" s="18" t="s">
        <v>96</v>
      </c>
      <c r="D96" s="21">
        <f>_xlfn.XLOOKUP(tbPerks[[#This Row],[Skill]],tbSkillLevels[Skill],tbSkillLevels[Level])</f>
        <v>48</v>
      </c>
      <c r="E96" s="58">
        <f>tbPerks[[#This Row],[Level]]</f>
        <v>48</v>
      </c>
    </row>
    <row r="97" spans="2:5" ht="32.1" customHeight="1" x14ac:dyDescent="0.25">
      <c r="B97" s="23" t="s">
        <v>178</v>
      </c>
      <c r="C97" s="29" t="s">
        <v>100</v>
      </c>
      <c r="D97" s="21">
        <f>_xlfn.XLOOKUP(tbPerks[[#This Row],[Skill]],tbSkillLevels[Skill],tbSkillLevels[Level])</f>
        <v>2</v>
      </c>
      <c r="E97" s="17">
        <v>0</v>
      </c>
    </row>
    <row r="98" spans="2:5" ht="32.1" customHeight="1" x14ac:dyDescent="0.25">
      <c r="B98" s="23" t="s">
        <v>179</v>
      </c>
      <c r="C98" s="29" t="s">
        <v>100</v>
      </c>
      <c r="D98" s="21">
        <f>_xlfn.XLOOKUP(tbPerks[[#This Row],[Skill]],tbSkillLevels[Skill],tbSkillLevels[Level])</f>
        <v>2</v>
      </c>
      <c r="E98" s="17">
        <v>0.01</v>
      </c>
    </row>
    <row r="99" spans="2:5" ht="32.1" customHeight="1" x14ac:dyDescent="0.25">
      <c r="B99" s="23" t="s">
        <v>180</v>
      </c>
      <c r="C99" s="29" t="s">
        <v>100</v>
      </c>
      <c r="D99" s="21">
        <f>_xlfn.XLOOKUP(tbPerks[[#This Row],[Skill]],tbSkillLevels[Skill],tbSkillLevels[Level])</f>
        <v>2</v>
      </c>
      <c r="E99" s="17">
        <v>0</v>
      </c>
    </row>
    <row r="100" spans="2:5" ht="32.1" customHeight="1" x14ac:dyDescent="0.25">
      <c r="B100" s="23" t="s">
        <v>178</v>
      </c>
      <c r="C100" s="23" t="s">
        <v>119</v>
      </c>
      <c r="D100" s="21">
        <f>_xlfn.XLOOKUP(tbPerks[[#This Row],[Skill]],tbSkillLevels[Skill],tbSkillLevels[Level])</f>
        <v>3</v>
      </c>
      <c r="E100" s="17">
        <v>0.01</v>
      </c>
    </row>
    <row r="101" spans="2:5" ht="32.1" customHeight="1" x14ac:dyDescent="0.25">
      <c r="B101" s="23" t="s">
        <v>179</v>
      </c>
      <c r="C101" s="23" t="s">
        <v>119</v>
      </c>
      <c r="D101" s="21">
        <f>_xlfn.XLOOKUP(tbPerks[[#This Row],[Skill]],tbSkillLevels[Skill],tbSkillLevels[Level])</f>
        <v>3</v>
      </c>
      <c r="E101" s="17">
        <v>0.02</v>
      </c>
    </row>
    <row r="102" spans="2:5" ht="32.1" customHeight="1" x14ac:dyDescent="0.25">
      <c r="B102" s="23" t="s">
        <v>180</v>
      </c>
      <c r="C102" s="23" t="s">
        <v>119</v>
      </c>
      <c r="D102" s="21">
        <f>_xlfn.XLOOKUP(tbPerks[[#This Row],[Skill]],tbSkillLevels[Skill],tbSkillLevels[Level])</f>
        <v>3</v>
      </c>
      <c r="E102" s="17">
        <v>0.01</v>
      </c>
    </row>
    <row r="103" spans="2:5" ht="32.1" customHeight="1" x14ac:dyDescent="0.25">
      <c r="B103" s="23" t="s">
        <v>178</v>
      </c>
      <c r="C103" s="28" t="s">
        <v>121</v>
      </c>
      <c r="D103" s="21">
        <f>_xlfn.XLOOKUP(tbPerks[[#This Row],[Skill]],tbSkillLevels[Skill],tbSkillLevels[Level])</f>
        <v>9</v>
      </c>
      <c r="E103" s="17">
        <v>0.01</v>
      </c>
    </row>
    <row r="104" spans="2:5" ht="32.1" customHeight="1" x14ac:dyDescent="0.25">
      <c r="B104" s="23" t="s">
        <v>179</v>
      </c>
      <c r="C104" s="28" t="s">
        <v>121</v>
      </c>
      <c r="D104" s="21">
        <f>_xlfn.XLOOKUP(tbPerks[[#This Row],[Skill]],tbSkillLevels[Skill],tbSkillLevels[Level])</f>
        <v>9</v>
      </c>
      <c r="E104" s="17">
        <v>0.02</v>
      </c>
    </row>
    <row r="105" spans="2:5" ht="32.1" customHeight="1" x14ac:dyDescent="0.25">
      <c r="B105" s="23" t="s">
        <v>180</v>
      </c>
      <c r="C105" s="28" t="s">
        <v>121</v>
      </c>
      <c r="D105" s="21">
        <f>_xlfn.XLOOKUP(tbPerks[[#This Row],[Skill]],tbSkillLevels[Skill],tbSkillLevels[Level])</f>
        <v>9</v>
      </c>
      <c r="E105" s="17">
        <v>0.01</v>
      </c>
    </row>
    <row r="106" spans="2:5" ht="32.1" customHeight="1" x14ac:dyDescent="0.25">
      <c r="B106" s="23" t="s">
        <v>178</v>
      </c>
      <c r="C106" s="57" t="s">
        <v>122</v>
      </c>
      <c r="D106" s="21">
        <f>_xlfn.XLOOKUP(tbPerks[[#This Row],[Skill]],tbSkillLevels[Skill],tbSkillLevels[Level])</f>
        <v>17</v>
      </c>
      <c r="E106" s="17">
        <v>0</v>
      </c>
    </row>
    <row r="107" spans="2:5" ht="32.1" customHeight="1" x14ac:dyDescent="0.25">
      <c r="B107" s="23" t="s">
        <v>179</v>
      </c>
      <c r="C107" s="57" t="s">
        <v>122</v>
      </c>
      <c r="D107" s="21">
        <f>_xlfn.XLOOKUP(tbPerks[[#This Row],[Skill]],tbSkillLevels[Skill],tbSkillLevels[Level])</f>
        <v>17</v>
      </c>
      <c r="E107" s="17">
        <v>0.01</v>
      </c>
    </row>
    <row r="108" spans="2:5" ht="32.1" customHeight="1" x14ac:dyDescent="0.25">
      <c r="B108" s="23" t="s">
        <v>180</v>
      </c>
      <c r="C108" s="57" t="s">
        <v>122</v>
      </c>
      <c r="D108" s="21">
        <f>_xlfn.XLOOKUP(tbPerks[[#This Row],[Skill]],tbSkillLevels[Skill],tbSkillLevels[Level])</f>
        <v>17</v>
      </c>
      <c r="E108" s="17">
        <v>0</v>
      </c>
    </row>
    <row r="109" spans="2:5" ht="32.1" customHeight="1" x14ac:dyDescent="0.25">
      <c r="B109" s="23" t="s">
        <v>178</v>
      </c>
      <c r="C109" s="26" t="s">
        <v>102</v>
      </c>
      <c r="D109" s="21">
        <f>_xlfn.XLOOKUP(tbPerks[[#This Row],[Skill]],tbSkillLevels[Skill],tbSkillLevels[Level])</f>
        <v>8</v>
      </c>
      <c r="E109" s="17">
        <v>0.02</v>
      </c>
    </row>
    <row r="110" spans="2:5" ht="32.1" customHeight="1" x14ac:dyDescent="0.25">
      <c r="B110" s="23" t="s">
        <v>179</v>
      </c>
      <c r="C110" s="26" t="s">
        <v>102</v>
      </c>
      <c r="D110" s="21">
        <f>_xlfn.XLOOKUP(tbPerks[[#This Row],[Skill]],tbSkillLevels[Skill],tbSkillLevels[Level])</f>
        <v>8</v>
      </c>
      <c r="E110" s="17">
        <v>0.03</v>
      </c>
    </row>
    <row r="111" spans="2:5" ht="32.1" customHeight="1" x14ac:dyDescent="0.25">
      <c r="B111" s="23" t="s">
        <v>180</v>
      </c>
      <c r="C111" s="26" t="s">
        <v>102</v>
      </c>
      <c r="D111" s="21">
        <f>_xlfn.XLOOKUP(tbPerks[[#This Row],[Skill]],tbSkillLevels[Skill],tbSkillLevels[Level])</f>
        <v>8</v>
      </c>
      <c r="E111" s="17">
        <v>0.01</v>
      </c>
    </row>
    <row r="112" spans="2:5" ht="32.1" customHeight="1" x14ac:dyDescent="0.25">
      <c r="B112" s="23" t="s">
        <v>70</v>
      </c>
      <c r="C112" s="23" t="s">
        <v>171</v>
      </c>
      <c r="D112" s="21">
        <f>_xlfn.XLOOKUP(tbPerks[[#This Row],[Skill]],tbSkillLevels[Skill],tbSkillLevels[Level])</f>
        <v>30</v>
      </c>
      <c r="E112" s="58">
        <f>tbPerks[[#This Row],[Level]]*0.0025</f>
        <v>7.4999999999999997E-2</v>
      </c>
    </row>
    <row r="113" spans="2:5" ht="32.1" customHeight="1" x14ac:dyDescent="0.25">
      <c r="B113" s="29" t="s">
        <v>201</v>
      </c>
      <c r="C113" s="29" t="s">
        <v>105</v>
      </c>
      <c r="D113" s="21">
        <f>_xlfn.XLOOKUP(tbPerks[[#This Row],[Skill]],tbSkillLevels[Skill],tbSkillLevels[Level])</f>
        <v>15</v>
      </c>
      <c r="E113" s="17">
        <v>0.02</v>
      </c>
    </row>
    <row r="114" spans="2:5" ht="32.1" customHeight="1" x14ac:dyDescent="0.25">
      <c r="B114" s="29" t="s">
        <v>202</v>
      </c>
      <c r="C114" s="29" t="s">
        <v>105</v>
      </c>
      <c r="D114" s="21">
        <f>_xlfn.XLOOKUP(tbPerks[[#This Row],[Skill]],tbSkillLevels[Skill],tbSkillLevels[Level])</f>
        <v>15</v>
      </c>
      <c r="E114" s="17">
        <v>-0.02</v>
      </c>
    </row>
    <row r="115" spans="2:5" ht="32.1" customHeight="1" x14ac:dyDescent="0.25">
      <c r="B115" s="23" t="s">
        <v>172</v>
      </c>
      <c r="C115" s="23" t="s">
        <v>107</v>
      </c>
      <c r="D115" s="21">
        <f>_xlfn.XLOOKUP(tbPerks[[#This Row],[Skill]],tbSkillLevels[Skill],tbSkillLevels[Level])</f>
        <v>21</v>
      </c>
      <c r="E115" s="17">
        <v>0.01</v>
      </c>
    </row>
    <row r="116" spans="2:5" ht="32.1" customHeight="1" x14ac:dyDescent="0.25">
      <c r="B116" s="23" t="s">
        <v>173</v>
      </c>
      <c r="C116" s="23" t="s">
        <v>107</v>
      </c>
      <c r="D116" s="21">
        <f>_xlfn.XLOOKUP(tbPerks[[#This Row],[Skill]],tbSkillLevels[Skill],tbSkillLevels[Level])</f>
        <v>21</v>
      </c>
      <c r="E116" s="17">
        <v>-0.03</v>
      </c>
    </row>
    <row r="117" spans="2:5" ht="32.1" customHeight="1" x14ac:dyDescent="0.25">
      <c r="B117" s="23" t="s">
        <v>170</v>
      </c>
      <c r="C117" s="18" t="s">
        <v>152</v>
      </c>
      <c r="D117" s="21">
        <f>_xlfn.XLOOKUP(tbPerks[[#This Row],[Skill]],tbSkillLevels[Skill],tbSkillLevels[Level])</f>
        <v>12</v>
      </c>
      <c r="E117" s="58">
        <f>tbPerks[[#This Row],[Level]]*1.2*0.01</f>
        <v>0.14399999999999999</v>
      </c>
    </row>
    <row r="118" spans="2:5" ht="32.1" customHeight="1" x14ac:dyDescent="0.25">
      <c r="B118" s="16" t="s">
        <v>149</v>
      </c>
      <c r="C118" s="18" t="s">
        <v>152</v>
      </c>
      <c r="D118" s="21">
        <f>_xlfn.XLOOKUP(tbPerks[[#This Row],[Skill]],tbSkillLevels[Skill],tbSkillLevels[Level])</f>
        <v>12</v>
      </c>
      <c r="E118" s="58">
        <f>tbPerks[[#This Row],[Level]]*1.2*0.005</f>
        <v>7.1999999999999995E-2</v>
      </c>
    </row>
    <row r="119" spans="2:5" ht="32.1" customHeight="1" x14ac:dyDescent="0.25">
      <c r="B119" s="16" t="s">
        <v>150</v>
      </c>
      <c r="C119" s="18" t="s">
        <v>152</v>
      </c>
      <c r="D119" s="21">
        <f>_xlfn.XLOOKUP(tbPerks[[#This Row],[Skill]],tbSkillLevels[Skill],tbSkillLevels[Level])</f>
        <v>12</v>
      </c>
      <c r="E119" s="58">
        <f>1+tbPerks[[#This Row],[Level]]*0.01</f>
        <v>1.1200000000000001</v>
      </c>
    </row>
    <row r="120" spans="2:5" ht="32.1" customHeight="1" x14ac:dyDescent="0.25">
      <c r="B120" s="16" t="s">
        <v>151</v>
      </c>
      <c r="C120" s="18" t="s">
        <v>152</v>
      </c>
      <c r="D120" s="21">
        <f>_xlfn.XLOOKUP(tbPerks[[#This Row],[Skill]],tbSkillLevels[Skill],tbSkillLevels[Level])</f>
        <v>12</v>
      </c>
      <c r="E120" s="58">
        <f>tbPerks[[#This Row],[Level]]*1.2*0.01</f>
        <v>0.14399999999999999</v>
      </c>
    </row>
    <row r="121" spans="2:5" ht="32.1" customHeight="1" x14ac:dyDescent="0.25">
      <c r="B121" s="26" t="s">
        <v>194</v>
      </c>
      <c r="C121" s="26" t="s">
        <v>110</v>
      </c>
      <c r="D121" s="21">
        <f>_xlfn.XLOOKUP(tbPerks[[#This Row],[Skill]],tbSkillLevels[Skill],tbSkillLevels[Level])</f>
        <v>51</v>
      </c>
      <c r="E121" s="58">
        <f>tbPerks[[#This Row],[Level]]*0.01</f>
        <v>0.51</v>
      </c>
    </row>
    <row r="122" spans="2:5" ht="32.1" customHeight="1" x14ac:dyDescent="0.25">
      <c r="B122" s="34" t="s">
        <v>206</v>
      </c>
      <c r="C122" s="34" t="s">
        <v>112</v>
      </c>
      <c r="D122" s="21">
        <f>_xlfn.XLOOKUP(tbPerks[[#This Row],[Skill]],tbSkillLevels[Skill],tbSkillLevels[Level])</f>
        <v>23</v>
      </c>
      <c r="E122" s="68">
        <f>0.006*tbPerks[[#This Row],[Level]]</f>
        <v>0.13800000000000001</v>
      </c>
    </row>
    <row r="123" spans="2:5" ht="32.1" customHeight="1" x14ac:dyDescent="0.25">
      <c r="B123" s="34" t="s">
        <v>207</v>
      </c>
      <c r="C123" s="34" t="s">
        <v>112</v>
      </c>
      <c r="D123" s="21">
        <f>_xlfn.XLOOKUP(tbPerks[[#This Row],[Skill]],tbSkillLevels[Skill],tbSkillLevels[Level])</f>
        <v>23</v>
      </c>
      <c r="E123" s="68">
        <f>0.006*tbPerks[[#This Row],[Level]]*-1</f>
        <v>-0.13800000000000001</v>
      </c>
    </row>
    <row r="124" spans="2:5" ht="32.1" customHeight="1" x14ac:dyDescent="0.25">
      <c r="B124" s="34" t="s">
        <v>208</v>
      </c>
      <c r="C124" s="34" t="s">
        <v>112</v>
      </c>
      <c r="D124" s="21">
        <f>_xlfn.XLOOKUP(tbPerks[[#This Row],[Skill]],tbSkillLevels[Skill],tbSkillLevels[Level])</f>
        <v>23</v>
      </c>
      <c r="E124" s="68">
        <f>0.008*tbPerks[[#This Row],[Level]]*-1</f>
        <v>-0.184</v>
      </c>
    </row>
    <row r="125" spans="2:5" ht="32.1" customHeight="1" x14ac:dyDescent="0.25">
      <c r="B125" s="34" t="s">
        <v>209</v>
      </c>
      <c r="C125" s="34" t="s">
        <v>112</v>
      </c>
      <c r="D125" s="21">
        <f>_xlfn.XLOOKUP(tbPerks[[#This Row],[Skill]],tbSkillLevels[Skill],tbSkillLevels[Level])</f>
        <v>23</v>
      </c>
      <c r="E125" s="68">
        <f>0.001*tbPerks[[#This Row],[Level]]</f>
        <v>2.3E-2</v>
      </c>
    </row>
    <row r="126" spans="2:5" ht="32.1" customHeight="1" x14ac:dyDescent="0.25">
      <c r="B126" s="56" t="s">
        <v>323</v>
      </c>
      <c r="C126" s="56" t="s">
        <v>195</v>
      </c>
      <c r="D126" s="21">
        <f>_xlfn.XLOOKUP(tbPerks[[#This Row],[Skill]],tbSkillLevels[Skill],tbSkillLevels[Level])</f>
        <v>3</v>
      </c>
      <c r="E126" s="93">
        <f>tbPerks[[#This Row],[Level]]*0.0075</f>
        <v>2.2499999999999999E-2</v>
      </c>
    </row>
    <row r="127" spans="2:5" ht="32.1" customHeight="1" x14ac:dyDescent="0.25">
      <c r="B127" s="56" t="s">
        <v>324</v>
      </c>
      <c r="C127" s="56" t="s">
        <v>195</v>
      </c>
      <c r="D127" s="21">
        <f>_xlfn.XLOOKUP(tbPerks[[#This Row],[Skill]],tbSkillLevels[Skill],tbSkillLevels[Level])</f>
        <v>3</v>
      </c>
      <c r="E127" s="93">
        <f>tbPerks[[#This Row],[Level]]*0.0075</f>
        <v>2.2499999999999999E-2</v>
      </c>
    </row>
    <row r="128" spans="2:5" ht="32.1" customHeight="1" x14ac:dyDescent="0.25">
      <c r="B128" s="18" t="s">
        <v>164</v>
      </c>
      <c r="C128" s="18" t="s">
        <v>157</v>
      </c>
      <c r="D128" s="21">
        <f>_xlfn.XLOOKUP(tbPerks[[#This Row],[Skill]],tbSkillLevels[Skill],tbSkillLevels[Level])</f>
        <v>45</v>
      </c>
      <c r="E128" s="58">
        <f>tbPerks[[#This Row],[Level]]*0.01</f>
        <v>0.45</v>
      </c>
    </row>
    <row r="129" spans="2:5" ht="32.1" customHeight="1" x14ac:dyDescent="0.25">
      <c r="B129" s="26" t="s">
        <v>192</v>
      </c>
      <c r="C129" s="18" t="s">
        <v>157</v>
      </c>
      <c r="D129" s="21">
        <f>_xlfn.XLOOKUP(tbPerks[[#This Row],[Skill]],tbSkillLevels[Skill],tbSkillLevels[Level])</f>
        <v>45</v>
      </c>
      <c r="E129" s="92">
        <f>tbPerks[[#This Row],[Level]]*0.01*0.5</f>
        <v>0.22500000000000001</v>
      </c>
    </row>
  </sheetData>
  <conditionalFormatting sqref="C23:C53">
    <cfRule type="dataBar" priority="1">
      <dataBar>
        <cfvo type="num" val="0"/>
        <cfvo type="num" val="51"/>
        <color rgb="FF00B050"/>
      </dataBar>
      <extLst>
        <ext xmlns:x14="http://schemas.microsoft.com/office/spreadsheetml/2009/9/main" uri="{B025F937-C7B1-47D3-B67F-A62EFF666E3E}">
          <x14:id>{935EB0A2-FDBC-4E99-A3D9-CF49C7F99009}</x14:id>
        </ext>
      </extLst>
    </cfRule>
  </conditionalFormatting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5EB0A2-FDBC-4E99-A3D9-CF49C7F99009}">
            <x14:dataBar minLength="0" maxLength="100">
              <x14:cfvo type="num">
                <xm:f>0</xm:f>
              </x14:cfvo>
              <x14:cfvo type="num">
                <xm:f>51</xm:f>
              </x14:cfvo>
              <x14:negativeFillColor rgb="FFFF0000"/>
              <x14:axisColor rgb="FF000000"/>
            </x14:dataBar>
          </x14:cfRule>
          <xm:sqref>C23:C53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D85FE-B998-4BFC-9C8C-CA144B137F22}">
  <dimension ref="B1:U166"/>
  <sheetViews>
    <sheetView showGridLines="0" zoomScaleNormal="100" workbookViewId="0">
      <selection activeCell="B100" sqref="B100"/>
    </sheetView>
  </sheetViews>
  <sheetFormatPr defaultRowHeight="32.1" customHeight="1" x14ac:dyDescent="0.25"/>
  <cols>
    <col min="1" max="1" width="1.42578125" style="2" customWidth="1"/>
    <col min="2" max="2" width="17" style="4" bestFit="1" customWidth="1"/>
    <col min="3" max="3" width="17.85546875" style="4" customWidth="1"/>
    <col min="4" max="14" width="8.7109375" style="3" customWidth="1"/>
    <col min="15" max="15" width="11.140625" style="39" hidden="1" customWidth="1"/>
    <col min="16" max="19" width="11.140625" style="2" customWidth="1"/>
    <col min="20" max="20" width="30.5703125" style="4" customWidth="1"/>
    <col min="21" max="22" width="11.140625" style="2" customWidth="1"/>
    <col min="23" max="16384" width="9.140625" style="2"/>
  </cols>
  <sheetData>
    <row r="1" spans="2:21" ht="7.5" customHeight="1" x14ac:dyDescent="0.25"/>
    <row r="2" spans="2:21" ht="32.1" customHeight="1" x14ac:dyDescent="0.25">
      <c r="B2" s="36" t="s">
        <v>210</v>
      </c>
    </row>
    <row r="3" spans="2:21" ht="32.1" customHeight="1" x14ac:dyDescent="0.25">
      <c r="B3" s="37" t="s">
        <v>211</v>
      </c>
      <c r="C3" s="37" t="s">
        <v>169</v>
      </c>
      <c r="D3" s="35" t="s">
        <v>212</v>
      </c>
      <c r="E3" s="35" t="s">
        <v>244</v>
      </c>
      <c r="F3" s="35" t="s">
        <v>245</v>
      </c>
      <c r="G3" s="35" t="s">
        <v>246</v>
      </c>
      <c r="H3" s="40" t="s">
        <v>247</v>
      </c>
      <c r="I3" s="35" t="s">
        <v>213</v>
      </c>
      <c r="J3" s="35" t="s">
        <v>214</v>
      </c>
      <c r="K3" s="35" t="s">
        <v>215</v>
      </c>
      <c r="L3" s="35" t="s">
        <v>216</v>
      </c>
      <c r="M3" s="35" t="s">
        <v>217</v>
      </c>
      <c r="N3" s="35" t="s">
        <v>218</v>
      </c>
      <c r="O3" s="38" t="s">
        <v>75</v>
      </c>
      <c r="P3" s="40" t="s">
        <v>231</v>
      </c>
      <c r="Q3" s="78" t="s">
        <v>1094</v>
      </c>
      <c r="R3" s="78" t="s">
        <v>1097</v>
      </c>
      <c r="S3" s="78" t="s">
        <v>1095</v>
      </c>
      <c r="T3" s="37" t="s">
        <v>241</v>
      </c>
    </row>
    <row r="4" spans="2:21" ht="32.1" hidden="1" customHeight="1" x14ac:dyDescent="0.25">
      <c r="B4" s="37" t="s">
        <v>229</v>
      </c>
      <c r="C4" s="69" t="s">
        <v>1567</v>
      </c>
      <c r="D4" s="35">
        <v>110</v>
      </c>
      <c r="E4" s="38">
        <v>0.38</v>
      </c>
      <c r="F4" s="35"/>
      <c r="G4" s="35"/>
      <c r="H4" s="38">
        <v>0.45</v>
      </c>
      <c r="I4" s="35">
        <v>6</v>
      </c>
      <c r="J4" s="35">
        <v>3</v>
      </c>
      <c r="K4" s="35">
        <v>0</v>
      </c>
      <c r="L4" s="35">
        <v>0</v>
      </c>
      <c r="M4" s="35">
        <v>0</v>
      </c>
      <c r="N4" s="35">
        <v>0</v>
      </c>
      <c r="O4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0.25</v>
      </c>
      <c r="P4" s="40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0.55000000000000004</v>
      </c>
      <c r="Q4" s="40"/>
      <c r="R4" s="40"/>
      <c r="S4" s="40"/>
      <c r="T4" s="37"/>
    </row>
    <row r="5" spans="2:21" s="3" customFormat="1" ht="32.1" hidden="1" customHeight="1" x14ac:dyDescent="0.25">
      <c r="B5" s="37" t="s">
        <v>229</v>
      </c>
      <c r="C5" s="37" t="s">
        <v>188</v>
      </c>
      <c r="D5" s="35">
        <v>98</v>
      </c>
      <c r="E5" s="38"/>
      <c r="F5" s="38"/>
      <c r="G5" s="35">
        <v>10</v>
      </c>
      <c r="H5" s="38"/>
      <c r="I5" s="35">
        <v>6</v>
      </c>
      <c r="J5" s="35">
        <v>6</v>
      </c>
      <c r="K5" s="35">
        <v>4</v>
      </c>
      <c r="L5" s="35">
        <v>1</v>
      </c>
      <c r="M5" s="35">
        <v>0</v>
      </c>
      <c r="N5" s="35">
        <v>0</v>
      </c>
      <c r="O5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0.47222222222222221</v>
      </c>
      <c r="P5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0.67666666666666664</v>
      </c>
      <c r="Q5" s="74"/>
      <c r="R5" s="74"/>
      <c r="S5" s="74"/>
      <c r="T5" s="42"/>
      <c r="U5" s="2"/>
    </row>
    <row r="6" spans="2:21" s="3" customFormat="1" ht="32.1" hidden="1" customHeight="1" x14ac:dyDescent="0.25">
      <c r="B6" s="37" t="s">
        <v>229</v>
      </c>
      <c r="C6" s="37" t="s">
        <v>230</v>
      </c>
      <c r="D6" s="35">
        <v>90</v>
      </c>
      <c r="E6" s="38"/>
      <c r="F6" s="38">
        <v>-0.28000000000000003</v>
      </c>
      <c r="G6" s="35">
        <v>35</v>
      </c>
      <c r="H6" s="38"/>
      <c r="I6" s="35">
        <v>6</v>
      </c>
      <c r="J6" s="35">
        <v>6</v>
      </c>
      <c r="K6" s="35">
        <v>6</v>
      </c>
      <c r="L6" s="35">
        <v>6</v>
      </c>
      <c r="M6" s="35">
        <v>5</v>
      </c>
      <c r="N6" s="35">
        <v>4</v>
      </c>
      <c r="O6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6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0.9642857142857143</v>
      </c>
      <c r="Q6" s="74"/>
      <c r="R6" s="74"/>
      <c r="S6" s="74"/>
      <c r="T6" s="43"/>
      <c r="U6" s="2"/>
    </row>
    <row r="7" spans="2:21" s="3" customFormat="1" ht="32.1" hidden="1" customHeight="1" x14ac:dyDescent="0.25">
      <c r="B7" s="37" t="s">
        <v>229</v>
      </c>
      <c r="C7" s="37" t="s">
        <v>242</v>
      </c>
      <c r="D7" s="35">
        <v>73</v>
      </c>
      <c r="E7" s="38"/>
      <c r="F7" s="38"/>
      <c r="G7" s="35"/>
      <c r="H7" s="38"/>
      <c r="I7" s="35">
        <v>6</v>
      </c>
      <c r="J7" s="35">
        <v>6</v>
      </c>
      <c r="K7" s="35">
        <v>6</v>
      </c>
      <c r="L7" s="35">
        <v>3</v>
      </c>
      <c r="M7" s="35">
        <v>1</v>
      </c>
      <c r="N7" s="35">
        <v>0</v>
      </c>
      <c r="O7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0.61111111111111116</v>
      </c>
      <c r="P7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0.59095238095238101</v>
      </c>
      <c r="Q7" s="74"/>
      <c r="R7" s="74"/>
      <c r="S7" s="74"/>
      <c r="T7" s="42"/>
      <c r="U7" s="2"/>
    </row>
    <row r="8" spans="2:21" s="3" customFormat="1" ht="32.1" hidden="1" customHeight="1" x14ac:dyDescent="0.25">
      <c r="B8" s="37" t="s">
        <v>243</v>
      </c>
      <c r="C8" s="37" t="s">
        <v>222</v>
      </c>
      <c r="D8" s="35">
        <v>137</v>
      </c>
      <c r="E8" s="38">
        <v>0.12</v>
      </c>
      <c r="F8" s="38">
        <v>-0.05</v>
      </c>
      <c r="G8" s="35"/>
      <c r="H8" s="38">
        <v>1</v>
      </c>
      <c r="I8" s="35">
        <v>1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  <c r="O8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2.7777777777777776E-2</v>
      </c>
      <c r="P8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0.26095238095238094</v>
      </c>
      <c r="Q8" s="77" t="s">
        <v>1096</v>
      </c>
      <c r="R8" s="77"/>
      <c r="S8" s="74"/>
      <c r="T8" s="43"/>
      <c r="U8" s="2"/>
    </row>
    <row r="9" spans="2:21" s="3" customFormat="1" ht="32.1" hidden="1" customHeight="1" x14ac:dyDescent="0.25">
      <c r="B9" s="37" t="s">
        <v>243</v>
      </c>
      <c r="C9" s="37" t="s">
        <v>248</v>
      </c>
      <c r="D9" s="35">
        <v>105</v>
      </c>
      <c r="E9" s="38">
        <v>0.3</v>
      </c>
      <c r="F9" s="38"/>
      <c r="G9" s="35"/>
      <c r="H9" s="38">
        <v>0.5</v>
      </c>
      <c r="I9" s="35">
        <v>6</v>
      </c>
      <c r="J9" s="35">
        <v>3</v>
      </c>
      <c r="K9" s="35">
        <v>0</v>
      </c>
      <c r="L9" s="35">
        <v>0</v>
      </c>
      <c r="M9" s="35">
        <v>0</v>
      </c>
      <c r="N9" s="35">
        <v>0</v>
      </c>
      <c r="O9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0.25</v>
      </c>
      <c r="P9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0.52500000000000002</v>
      </c>
      <c r="Q9" s="77" t="s">
        <v>1096</v>
      </c>
      <c r="R9" s="77"/>
      <c r="S9" s="74"/>
      <c r="T9" s="43"/>
      <c r="U9" s="2"/>
    </row>
    <row r="10" spans="2:21" s="3" customFormat="1" ht="32.1" hidden="1" customHeight="1" x14ac:dyDescent="0.25">
      <c r="B10" s="37" t="s">
        <v>243</v>
      </c>
      <c r="C10" s="37" t="s">
        <v>249</v>
      </c>
      <c r="D10" s="35">
        <v>80</v>
      </c>
      <c r="E10" s="38">
        <v>0.37</v>
      </c>
      <c r="F10" s="38">
        <v>0.1</v>
      </c>
      <c r="G10" s="35"/>
      <c r="H10" s="38">
        <v>0.01</v>
      </c>
      <c r="I10" s="35">
        <v>6</v>
      </c>
      <c r="J10" s="35">
        <v>5</v>
      </c>
      <c r="K10" s="35">
        <v>1</v>
      </c>
      <c r="L10" s="35">
        <v>0</v>
      </c>
      <c r="M10" s="35">
        <v>0</v>
      </c>
      <c r="N10" s="35">
        <v>0</v>
      </c>
      <c r="O10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0.33333333333333331</v>
      </c>
      <c r="P10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0.45714285714285713</v>
      </c>
      <c r="Q10" s="77" t="s">
        <v>1096</v>
      </c>
      <c r="R10" s="77" t="s">
        <v>1096</v>
      </c>
      <c r="S10" s="74"/>
      <c r="T10" s="43"/>
      <c r="U10" s="2"/>
    </row>
    <row r="11" spans="2:21" s="3" customFormat="1" ht="32.1" hidden="1" customHeight="1" x14ac:dyDescent="0.25">
      <c r="B11" s="37" t="s">
        <v>243</v>
      </c>
      <c r="C11" s="37" t="s">
        <v>250</v>
      </c>
      <c r="D11" s="35">
        <v>76</v>
      </c>
      <c r="E11" s="38">
        <v>0.36</v>
      </c>
      <c r="F11" s="38"/>
      <c r="G11" s="35"/>
      <c r="H11" s="38">
        <v>0.01</v>
      </c>
      <c r="I11" s="35">
        <v>6</v>
      </c>
      <c r="J11" s="35">
        <v>6</v>
      </c>
      <c r="K11" s="35">
        <v>3</v>
      </c>
      <c r="L11" s="35">
        <v>1</v>
      </c>
      <c r="M11" s="35">
        <v>0</v>
      </c>
      <c r="N11" s="35">
        <v>0</v>
      </c>
      <c r="O11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0.44444444444444442</v>
      </c>
      <c r="P11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0.50666666666666671</v>
      </c>
      <c r="Q11" s="77" t="s">
        <v>1096</v>
      </c>
      <c r="R11" s="77"/>
      <c r="S11" s="74"/>
      <c r="T11" s="43"/>
    </row>
    <row r="12" spans="2:21" s="3" customFormat="1" ht="32.1" hidden="1" customHeight="1" x14ac:dyDescent="0.25">
      <c r="B12" s="37" t="s">
        <v>243</v>
      </c>
      <c r="C12" s="37" t="s">
        <v>251</v>
      </c>
      <c r="D12" s="35">
        <v>70</v>
      </c>
      <c r="E12" s="38">
        <v>0.48</v>
      </c>
      <c r="F12" s="38">
        <v>-0.05</v>
      </c>
      <c r="G12" s="35">
        <v>7</v>
      </c>
      <c r="H12" s="38">
        <v>0.01</v>
      </c>
      <c r="I12" s="35">
        <v>6</v>
      </c>
      <c r="J12" s="35">
        <v>6</v>
      </c>
      <c r="K12" s="35">
        <v>6</v>
      </c>
      <c r="L12" s="35">
        <v>5</v>
      </c>
      <c r="M12" s="35">
        <v>3</v>
      </c>
      <c r="N12" s="35">
        <v>2</v>
      </c>
      <c r="O12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0.77777777777777779</v>
      </c>
      <c r="P12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0.66666666666666663</v>
      </c>
      <c r="Q12" s="77" t="s">
        <v>1096</v>
      </c>
      <c r="R12" s="77"/>
      <c r="S12" s="77" t="s">
        <v>1096</v>
      </c>
      <c r="T12" s="43"/>
    </row>
    <row r="13" spans="2:21" s="3" customFormat="1" ht="32.1" hidden="1" customHeight="1" x14ac:dyDescent="0.25">
      <c r="B13" s="45" t="s">
        <v>276</v>
      </c>
      <c r="C13" s="51" t="s">
        <v>281</v>
      </c>
      <c r="D13" s="46">
        <v>165</v>
      </c>
      <c r="E13" s="47">
        <v>0.22</v>
      </c>
      <c r="F13" s="47">
        <v>-0.15</v>
      </c>
      <c r="G13" s="46">
        <v>-12</v>
      </c>
      <c r="H13" s="47">
        <v>0.7</v>
      </c>
      <c r="I13" s="46">
        <v>6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47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0.16666666666666666</v>
      </c>
      <c r="P13" s="47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0.70714285714285718</v>
      </c>
      <c r="Q13" s="77" t="s">
        <v>1096</v>
      </c>
      <c r="R13" s="77"/>
      <c r="S13" s="75"/>
      <c r="T13" s="48"/>
    </row>
    <row r="14" spans="2:21" s="3" customFormat="1" ht="32.1" hidden="1" customHeight="1" x14ac:dyDescent="0.25">
      <c r="B14" s="45" t="s">
        <v>276</v>
      </c>
      <c r="C14" s="45" t="s">
        <v>277</v>
      </c>
      <c r="D14" s="46">
        <v>115</v>
      </c>
      <c r="E14" s="47">
        <v>0.6</v>
      </c>
      <c r="F14" s="47">
        <v>0.1</v>
      </c>
      <c r="G14" s="46"/>
      <c r="H14" s="47">
        <v>0.3</v>
      </c>
      <c r="I14" s="46">
        <v>6</v>
      </c>
      <c r="J14" s="46">
        <v>6</v>
      </c>
      <c r="K14" s="46">
        <v>5</v>
      </c>
      <c r="L14" s="46">
        <v>2</v>
      </c>
      <c r="M14" s="46">
        <v>1</v>
      </c>
      <c r="N14" s="46">
        <v>0</v>
      </c>
      <c r="O14" s="47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0.55555555555555558</v>
      </c>
      <c r="P14" s="49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0.87619047619047619</v>
      </c>
      <c r="Q14" s="77" t="s">
        <v>1096</v>
      </c>
      <c r="R14" s="77"/>
      <c r="S14" s="75"/>
      <c r="T14" s="72" t="s">
        <v>1098</v>
      </c>
    </row>
    <row r="15" spans="2:21" s="3" customFormat="1" ht="32.1" hidden="1" customHeight="1" x14ac:dyDescent="0.25">
      <c r="B15" s="45" t="s">
        <v>276</v>
      </c>
      <c r="C15" s="45" t="s">
        <v>278</v>
      </c>
      <c r="D15" s="46">
        <v>102</v>
      </c>
      <c r="E15" s="47">
        <v>0.56999999999999995</v>
      </c>
      <c r="F15" s="47"/>
      <c r="G15" s="46">
        <v>15</v>
      </c>
      <c r="H15" s="47">
        <v>0.3</v>
      </c>
      <c r="I15" s="46">
        <v>6</v>
      </c>
      <c r="J15" s="46">
        <v>6</v>
      </c>
      <c r="K15" s="46">
        <v>6</v>
      </c>
      <c r="L15" s="46">
        <v>6</v>
      </c>
      <c r="M15" s="46">
        <v>5</v>
      </c>
      <c r="N15" s="46">
        <v>4</v>
      </c>
      <c r="O15" s="47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15" s="49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1.0928571428571427</v>
      </c>
      <c r="Q15" s="77" t="s">
        <v>1096</v>
      </c>
      <c r="R15" s="77"/>
      <c r="S15" s="75"/>
      <c r="T15" s="48"/>
    </row>
    <row r="16" spans="2:21" ht="32.1" hidden="1" customHeight="1" x14ac:dyDescent="0.25">
      <c r="B16" s="69" t="s">
        <v>1082</v>
      </c>
      <c r="C16" s="69" t="s">
        <v>1091</v>
      </c>
      <c r="D16" s="70">
        <v>52</v>
      </c>
      <c r="E16" s="71">
        <v>0.44</v>
      </c>
      <c r="F16" s="71">
        <v>0.5</v>
      </c>
      <c r="G16" s="70">
        <v>-20</v>
      </c>
      <c r="H16" s="71">
        <v>0.02</v>
      </c>
      <c r="I16" s="35">
        <v>6</v>
      </c>
      <c r="J16" s="35">
        <v>6</v>
      </c>
      <c r="K16" s="70">
        <v>6</v>
      </c>
      <c r="L16" s="70">
        <v>6</v>
      </c>
      <c r="M16" s="70">
        <v>5</v>
      </c>
      <c r="N16" s="70">
        <v>4</v>
      </c>
      <c r="O1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16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0.55714285714285716</v>
      </c>
      <c r="Q16" s="77"/>
      <c r="R16" s="77"/>
      <c r="S16" s="77" t="s">
        <v>1096</v>
      </c>
      <c r="T16" s="72"/>
    </row>
    <row r="17" spans="2:20" ht="32.1" hidden="1" customHeight="1" x14ac:dyDescent="0.25">
      <c r="B17" s="69" t="s">
        <v>1082</v>
      </c>
      <c r="C17" s="69" t="s">
        <v>1089</v>
      </c>
      <c r="D17" s="70">
        <v>49</v>
      </c>
      <c r="E17" s="71">
        <v>0.35</v>
      </c>
      <c r="F17" s="71"/>
      <c r="G17" s="70"/>
      <c r="H17" s="71">
        <v>0.16</v>
      </c>
      <c r="I17" s="35">
        <v>6</v>
      </c>
      <c r="J17" s="35">
        <v>6</v>
      </c>
      <c r="K17" s="70">
        <v>6</v>
      </c>
      <c r="L17" s="70">
        <v>4</v>
      </c>
      <c r="M17" s="70">
        <v>3</v>
      </c>
      <c r="N17" s="70">
        <v>1</v>
      </c>
      <c r="O17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0.72222222222222221</v>
      </c>
      <c r="P17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0.44333333333333336</v>
      </c>
      <c r="Q17" s="77"/>
      <c r="R17" s="77"/>
      <c r="S17" s="77"/>
      <c r="T17" s="72"/>
    </row>
    <row r="18" spans="2:20" ht="32.1" hidden="1" customHeight="1" x14ac:dyDescent="0.25">
      <c r="B18" s="69" t="s">
        <v>1082</v>
      </c>
      <c r="C18" s="69" t="s">
        <v>1092</v>
      </c>
      <c r="D18" s="70">
        <v>40</v>
      </c>
      <c r="E18" s="71">
        <v>0.51</v>
      </c>
      <c r="F18" s="71">
        <v>-0.03</v>
      </c>
      <c r="G18" s="70">
        <v>10</v>
      </c>
      <c r="H18" s="71">
        <v>0.17</v>
      </c>
      <c r="I18" s="35">
        <v>6</v>
      </c>
      <c r="J18" s="35">
        <v>6</v>
      </c>
      <c r="K18" s="70">
        <v>6</v>
      </c>
      <c r="L18" s="70">
        <v>6</v>
      </c>
      <c r="M18" s="70">
        <v>6</v>
      </c>
      <c r="N18" s="70">
        <v>5</v>
      </c>
      <c r="O18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0.97222222222222221</v>
      </c>
      <c r="P18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0.44761904761904764</v>
      </c>
      <c r="Q18" s="77"/>
      <c r="R18" s="77"/>
      <c r="S18" s="77" t="s">
        <v>1096</v>
      </c>
      <c r="T18" s="72"/>
    </row>
    <row r="19" spans="2:20" ht="32.1" hidden="1" customHeight="1" x14ac:dyDescent="0.25">
      <c r="B19" s="69" t="s">
        <v>1082</v>
      </c>
      <c r="C19" s="69" t="s">
        <v>1090</v>
      </c>
      <c r="D19" s="70">
        <v>44</v>
      </c>
      <c r="E19" s="71">
        <v>0.37</v>
      </c>
      <c r="F19" s="71">
        <v>-0.02</v>
      </c>
      <c r="G19" s="70">
        <v>3</v>
      </c>
      <c r="H19" s="71">
        <v>0.16</v>
      </c>
      <c r="I19" s="35">
        <v>6</v>
      </c>
      <c r="J19" s="35">
        <v>6</v>
      </c>
      <c r="K19" s="70">
        <v>6</v>
      </c>
      <c r="L19" s="70">
        <v>5</v>
      </c>
      <c r="M19" s="70">
        <v>4</v>
      </c>
      <c r="N19" s="70">
        <v>3</v>
      </c>
      <c r="O19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0.83333333333333337</v>
      </c>
      <c r="P19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0.44</v>
      </c>
      <c r="Q19" s="77"/>
      <c r="R19" s="77" t="s">
        <v>1096</v>
      </c>
      <c r="S19" s="77"/>
      <c r="T19" s="72"/>
    </row>
    <row r="20" spans="2:20" ht="32.1" hidden="1" customHeight="1" x14ac:dyDescent="0.25">
      <c r="B20" s="69" t="s">
        <v>1082</v>
      </c>
      <c r="C20" s="69" t="s">
        <v>188</v>
      </c>
      <c r="D20" s="70">
        <v>56</v>
      </c>
      <c r="E20" s="71">
        <v>0.21</v>
      </c>
      <c r="F20" s="71"/>
      <c r="G20" s="70"/>
      <c r="H20" s="71">
        <v>0.25</v>
      </c>
      <c r="I20" s="35">
        <v>6</v>
      </c>
      <c r="J20" s="70">
        <v>5</v>
      </c>
      <c r="K20" s="70">
        <v>1</v>
      </c>
      <c r="L20" s="70">
        <v>0</v>
      </c>
      <c r="M20" s="70">
        <v>0</v>
      </c>
      <c r="N20" s="70">
        <v>0</v>
      </c>
      <c r="O20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0.33333333333333331</v>
      </c>
      <c r="P20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0.32</v>
      </c>
      <c r="Q20" s="77"/>
      <c r="R20" s="77"/>
      <c r="S20" s="77"/>
      <c r="T20" s="72"/>
    </row>
    <row r="21" spans="2:20" ht="32.1" hidden="1" customHeight="1" x14ac:dyDescent="0.25">
      <c r="B21" s="69" t="s">
        <v>1082</v>
      </c>
      <c r="C21" s="69" t="s">
        <v>267</v>
      </c>
      <c r="D21" s="70">
        <v>74</v>
      </c>
      <c r="E21" s="71">
        <v>0.11</v>
      </c>
      <c r="F21" s="71"/>
      <c r="G21" s="70">
        <v>5</v>
      </c>
      <c r="H21" s="71">
        <v>0.35</v>
      </c>
      <c r="I21" s="35">
        <v>6</v>
      </c>
      <c r="J21" s="70">
        <v>1</v>
      </c>
      <c r="K21" s="70">
        <v>0</v>
      </c>
      <c r="L21" s="70">
        <v>0</v>
      </c>
      <c r="M21" s="70">
        <v>0</v>
      </c>
      <c r="N21" s="70">
        <v>0</v>
      </c>
      <c r="O21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0.19444444444444445</v>
      </c>
      <c r="P21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0.33476190476190476</v>
      </c>
      <c r="Q21" s="77"/>
      <c r="R21" s="77"/>
      <c r="S21" s="77"/>
      <c r="T21" s="72"/>
    </row>
    <row r="22" spans="2:20" ht="32.1" hidden="1" customHeight="1" x14ac:dyDescent="0.25">
      <c r="B22" s="69" t="s">
        <v>1082</v>
      </c>
      <c r="C22" s="69" t="s">
        <v>1088</v>
      </c>
      <c r="D22" s="70">
        <v>48</v>
      </c>
      <c r="E22" s="71">
        <v>0.33</v>
      </c>
      <c r="F22" s="71"/>
      <c r="G22" s="70"/>
      <c r="H22" s="71">
        <v>0.17</v>
      </c>
      <c r="I22" s="35">
        <v>6</v>
      </c>
      <c r="J22" s="35">
        <v>6</v>
      </c>
      <c r="K22" s="70">
        <v>6</v>
      </c>
      <c r="L22" s="70">
        <v>3</v>
      </c>
      <c r="M22" s="70">
        <v>2</v>
      </c>
      <c r="N22" s="70">
        <v>0</v>
      </c>
      <c r="O22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0.63888888888888884</v>
      </c>
      <c r="P22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</v>
      </c>
      <c r="Q22" s="77"/>
      <c r="R22" s="77"/>
      <c r="S22" s="77"/>
      <c r="T22" s="72"/>
    </row>
    <row r="23" spans="2:20" ht="32.1" hidden="1" customHeight="1" x14ac:dyDescent="0.25">
      <c r="B23" s="69" t="s">
        <v>1082</v>
      </c>
      <c r="C23" s="69" t="s">
        <v>1093</v>
      </c>
      <c r="D23" s="70">
        <v>37</v>
      </c>
      <c r="E23" s="71">
        <v>0.62</v>
      </c>
      <c r="F23" s="71"/>
      <c r="G23" s="70">
        <v>15</v>
      </c>
      <c r="H23" s="71">
        <v>0.02</v>
      </c>
      <c r="I23" s="35">
        <v>6</v>
      </c>
      <c r="J23" s="35">
        <v>6</v>
      </c>
      <c r="K23" s="70">
        <v>6</v>
      </c>
      <c r="L23" s="70">
        <v>6</v>
      </c>
      <c r="M23" s="70">
        <v>6</v>
      </c>
      <c r="N23" s="70">
        <v>6</v>
      </c>
      <c r="O23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1</v>
      </c>
      <c r="P23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0.42285714285714288</v>
      </c>
      <c r="Q23" s="77"/>
      <c r="R23" s="77"/>
      <c r="S23" s="77" t="s">
        <v>1096</v>
      </c>
      <c r="T23" s="72"/>
    </row>
    <row r="24" spans="2:20" ht="32.1" hidden="1" customHeight="1" x14ac:dyDescent="0.25">
      <c r="B24" s="69" t="s">
        <v>1082</v>
      </c>
      <c r="C24" s="69" t="s">
        <v>1084</v>
      </c>
      <c r="D24" s="70">
        <v>60</v>
      </c>
      <c r="E24" s="71">
        <v>0.14000000000000001</v>
      </c>
      <c r="F24" s="71"/>
      <c r="G24" s="70">
        <v>-5</v>
      </c>
      <c r="H24" s="71">
        <v>0.3</v>
      </c>
      <c r="I24" s="35">
        <v>6</v>
      </c>
      <c r="J24" s="70">
        <v>2</v>
      </c>
      <c r="K24" s="70">
        <v>0</v>
      </c>
      <c r="L24" s="70">
        <v>0</v>
      </c>
      <c r="M24" s="70">
        <v>0</v>
      </c>
      <c r="N24" s="70">
        <v>0</v>
      </c>
      <c r="O24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0.22222222222222221</v>
      </c>
      <c r="P24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0.2857142857142857</v>
      </c>
      <c r="Q24" s="77"/>
      <c r="R24" s="77"/>
      <c r="S24" s="77"/>
      <c r="T24" s="72"/>
    </row>
    <row r="25" spans="2:20" ht="32.1" hidden="1" customHeight="1" x14ac:dyDescent="0.25">
      <c r="B25" s="69" t="s">
        <v>1082</v>
      </c>
      <c r="C25" s="69" t="s">
        <v>1087</v>
      </c>
      <c r="D25" s="70">
        <v>50</v>
      </c>
      <c r="E25" s="71">
        <v>0.27</v>
      </c>
      <c r="F25" s="71"/>
      <c r="G25" s="70"/>
      <c r="H25" s="71">
        <v>0.4</v>
      </c>
      <c r="I25" s="35">
        <v>6</v>
      </c>
      <c r="J25" s="35">
        <v>6</v>
      </c>
      <c r="K25" s="70">
        <v>4</v>
      </c>
      <c r="L25" s="70">
        <v>1</v>
      </c>
      <c r="M25" s="70">
        <v>0</v>
      </c>
      <c r="N25" s="70">
        <v>0</v>
      </c>
      <c r="O25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0.47222222222222221</v>
      </c>
      <c r="P25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0.34523809523809523</v>
      </c>
      <c r="Q25" s="77"/>
      <c r="R25" s="77"/>
      <c r="S25" s="77"/>
      <c r="T25" s="72"/>
    </row>
    <row r="26" spans="2:20" ht="32.1" hidden="1" customHeight="1" x14ac:dyDescent="0.25">
      <c r="B26" s="69" t="s">
        <v>1082</v>
      </c>
      <c r="C26" s="69" t="s">
        <v>1083</v>
      </c>
      <c r="D26" s="70">
        <v>68</v>
      </c>
      <c r="E26" s="71">
        <v>0.11</v>
      </c>
      <c r="F26" s="71">
        <v>0.1</v>
      </c>
      <c r="G26" s="70">
        <v>-15</v>
      </c>
      <c r="H26" s="71">
        <v>0.45</v>
      </c>
      <c r="I26" s="35">
        <v>6</v>
      </c>
      <c r="J26" s="70">
        <v>1</v>
      </c>
      <c r="K26" s="70">
        <v>0</v>
      </c>
      <c r="L26" s="70">
        <v>0</v>
      </c>
      <c r="M26" s="70">
        <v>0</v>
      </c>
      <c r="N26" s="70">
        <v>0</v>
      </c>
      <c r="O2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0.19444444444444445</v>
      </c>
      <c r="P26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0.30761904761904763</v>
      </c>
      <c r="Q26" s="77"/>
      <c r="R26" s="77"/>
      <c r="S26" s="77"/>
      <c r="T26" s="72"/>
    </row>
    <row r="27" spans="2:20" ht="32.1" hidden="1" customHeight="1" x14ac:dyDescent="0.25">
      <c r="B27" s="69" t="s">
        <v>1082</v>
      </c>
      <c r="C27" s="69" t="s">
        <v>1086</v>
      </c>
      <c r="D27" s="70">
        <v>57</v>
      </c>
      <c r="E27" s="71">
        <v>0.2</v>
      </c>
      <c r="F27" s="71">
        <v>-0.05</v>
      </c>
      <c r="G27" s="70">
        <v>-5</v>
      </c>
      <c r="H27" s="71">
        <v>0.16</v>
      </c>
      <c r="I27" s="35">
        <v>6</v>
      </c>
      <c r="J27" s="35">
        <v>6</v>
      </c>
      <c r="K27" s="70">
        <v>1</v>
      </c>
      <c r="L27" s="70">
        <v>0</v>
      </c>
      <c r="M27" s="70">
        <v>0</v>
      </c>
      <c r="N27" s="70">
        <v>0</v>
      </c>
      <c r="O27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0.3611111111111111</v>
      </c>
      <c r="P27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0.3392857142857143</v>
      </c>
      <c r="Q27" s="77"/>
      <c r="R27" s="77" t="s">
        <v>1096</v>
      </c>
      <c r="S27" s="77"/>
      <c r="T27" s="72"/>
    </row>
    <row r="28" spans="2:20" ht="32.1" hidden="1" customHeight="1" x14ac:dyDescent="0.25">
      <c r="B28" s="69" t="s">
        <v>1082</v>
      </c>
      <c r="C28" s="69" t="s">
        <v>1085</v>
      </c>
      <c r="D28" s="70">
        <v>65</v>
      </c>
      <c r="E28" s="71">
        <v>0.15</v>
      </c>
      <c r="F28" s="71"/>
      <c r="G28" s="70">
        <v>-25</v>
      </c>
      <c r="H28" s="71">
        <v>0.1</v>
      </c>
      <c r="I28" s="35">
        <v>6</v>
      </c>
      <c r="J28" s="70">
        <v>3</v>
      </c>
      <c r="K28" s="70">
        <v>0</v>
      </c>
      <c r="L28" s="70">
        <v>0</v>
      </c>
      <c r="M28" s="70">
        <v>0</v>
      </c>
      <c r="N28" s="70">
        <v>0</v>
      </c>
      <c r="O28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0.25</v>
      </c>
      <c r="P28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0.32500000000000001</v>
      </c>
      <c r="Q28" s="77" t="s">
        <v>1096</v>
      </c>
      <c r="R28" s="77"/>
      <c r="S28" s="77"/>
      <c r="T28" s="72"/>
    </row>
    <row r="29" spans="2:20" ht="32.1" hidden="1" customHeight="1" x14ac:dyDescent="0.25">
      <c r="B29" s="37" t="s">
        <v>265</v>
      </c>
      <c r="C29" s="37" t="s">
        <v>266</v>
      </c>
      <c r="D29" s="35">
        <v>85</v>
      </c>
      <c r="E29" s="38">
        <v>0.14000000000000001</v>
      </c>
      <c r="F29" s="38">
        <v>0.1</v>
      </c>
      <c r="G29" s="35">
        <v>10</v>
      </c>
      <c r="H29" s="38">
        <v>0.9</v>
      </c>
      <c r="I29" s="35">
        <v>1</v>
      </c>
      <c r="J29" s="35"/>
      <c r="K29" s="35"/>
      <c r="L29" s="35"/>
      <c r="M29" s="35"/>
      <c r="N29" s="35"/>
      <c r="O29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2.7777777777777776E-2</v>
      </c>
      <c r="P29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0.16190476190476191</v>
      </c>
      <c r="Q29" s="74"/>
      <c r="R29" s="74"/>
      <c r="S29" s="74"/>
      <c r="T29" s="43"/>
    </row>
    <row r="30" spans="2:20" ht="32.1" hidden="1" customHeight="1" x14ac:dyDescent="0.25">
      <c r="B30" s="37" t="s">
        <v>265</v>
      </c>
      <c r="C30" s="37" t="s">
        <v>267</v>
      </c>
      <c r="D30" s="35">
        <v>75</v>
      </c>
      <c r="E30" s="38">
        <v>0.22</v>
      </c>
      <c r="F30" s="38"/>
      <c r="G30" s="35"/>
      <c r="H30" s="38">
        <v>0.7</v>
      </c>
      <c r="I30" s="35">
        <v>5</v>
      </c>
      <c r="J30" s="35"/>
      <c r="K30" s="35"/>
      <c r="L30" s="35"/>
      <c r="M30" s="35"/>
      <c r="N30" s="35"/>
      <c r="O30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0.1388888888888889</v>
      </c>
      <c r="P30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0.2857142857142857</v>
      </c>
      <c r="Q30" s="74"/>
      <c r="R30" s="74"/>
      <c r="S30" s="74"/>
      <c r="T30" s="43"/>
    </row>
    <row r="31" spans="2:20" ht="32.1" hidden="1" customHeight="1" x14ac:dyDescent="0.25">
      <c r="B31" s="37" t="s">
        <v>265</v>
      </c>
      <c r="C31" s="37" t="s">
        <v>269</v>
      </c>
      <c r="D31" s="35">
        <v>67</v>
      </c>
      <c r="E31" s="38">
        <v>0.35</v>
      </c>
      <c r="F31" s="38">
        <v>0.1</v>
      </c>
      <c r="G31" s="35"/>
      <c r="H31" s="38">
        <v>0.15</v>
      </c>
      <c r="I31" s="35">
        <v>6</v>
      </c>
      <c r="J31" s="35">
        <v>6</v>
      </c>
      <c r="K31" s="35">
        <v>3</v>
      </c>
      <c r="L31" s="35"/>
      <c r="M31" s="35"/>
      <c r="N31" s="35"/>
      <c r="O31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0.41666666666666669</v>
      </c>
      <c r="P31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0.43071428571428572</v>
      </c>
      <c r="Q31" s="74"/>
      <c r="R31" s="74"/>
      <c r="S31" s="74"/>
      <c r="T31" s="43"/>
    </row>
    <row r="32" spans="2:20" ht="32.1" hidden="1" customHeight="1" x14ac:dyDescent="0.25">
      <c r="B32" s="37" t="s">
        <v>265</v>
      </c>
      <c r="C32" s="37" t="s">
        <v>268</v>
      </c>
      <c r="D32" s="35">
        <v>60</v>
      </c>
      <c r="E32" s="38">
        <v>0.32</v>
      </c>
      <c r="F32" s="38"/>
      <c r="G32" s="35"/>
      <c r="H32" s="38">
        <v>0.03</v>
      </c>
      <c r="I32" s="35">
        <v>6</v>
      </c>
      <c r="J32" s="35">
        <v>4</v>
      </c>
      <c r="K32" s="35">
        <v>1</v>
      </c>
      <c r="L32" s="35"/>
      <c r="M32" s="35"/>
      <c r="N32" s="35"/>
      <c r="O32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0.30555555555555558</v>
      </c>
      <c r="P32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0.32857142857142857</v>
      </c>
      <c r="Q32" s="74"/>
      <c r="R32" s="74"/>
      <c r="S32" s="74"/>
      <c r="T32" s="43"/>
    </row>
    <row r="33" spans="2:20" ht="32.1" hidden="1" customHeight="1" x14ac:dyDescent="0.25">
      <c r="B33" s="37" t="s">
        <v>265</v>
      </c>
      <c r="C33" s="37" t="s">
        <v>270</v>
      </c>
      <c r="D33" s="35">
        <v>55</v>
      </c>
      <c r="E33" s="38">
        <v>0.34</v>
      </c>
      <c r="F33" s="38">
        <v>-0.02</v>
      </c>
      <c r="G33" s="35">
        <v>-2</v>
      </c>
      <c r="H33" s="38">
        <v>0.33</v>
      </c>
      <c r="I33" s="35">
        <v>6</v>
      </c>
      <c r="J33" s="35">
        <v>6</v>
      </c>
      <c r="K33" s="35">
        <v>3</v>
      </c>
      <c r="L33" s="35">
        <v>1</v>
      </c>
      <c r="M33" s="35"/>
      <c r="N33" s="35"/>
      <c r="O33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0.44444444444444442</v>
      </c>
      <c r="P33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0.36666666666666664</v>
      </c>
      <c r="Q33" s="74"/>
      <c r="R33" s="77" t="s">
        <v>1096</v>
      </c>
      <c r="S33" s="74"/>
      <c r="T33" s="43"/>
    </row>
    <row r="34" spans="2:20" ht="32.1" hidden="1" customHeight="1" x14ac:dyDescent="0.25">
      <c r="B34" s="37" t="s">
        <v>265</v>
      </c>
      <c r="C34" s="37" t="s">
        <v>188</v>
      </c>
      <c r="D34" s="35">
        <v>52</v>
      </c>
      <c r="E34" s="38">
        <v>0.33</v>
      </c>
      <c r="F34" s="38">
        <v>0.1</v>
      </c>
      <c r="G34" s="35">
        <v>-5</v>
      </c>
      <c r="H34" s="38">
        <v>0.5</v>
      </c>
      <c r="I34" s="35">
        <v>6</v>
      </c>
      <c r="J34" s="35">
        <v>6</v>
      </c>
      <c r="K34" s="35">
        <v>4</v>
      </c>
      <c r="L34" s="35">
        <v>1</v>
      </c>
      <c r="M34" s="35"/>
      <c r="N34" s="35"/>
      <c r="O34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0.47222222222222221</v>
      </c>
      <c r="P34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0.35904761904761906</v>
      </c>
      <c r="Q34" s="74"/>
      <c r="R34" s="74"/>
      <c r="S34" s="74"/>
      <c r="T34" s="43"/>
    </row>
    <row r="35" spans="2:20" ht="32.1" hidden="1" customHeight="1" x14ac:dyDescent="0.25">
      <c r="B35" s="37" t="s">
        <v>265</v>
      </c>
      <c r="C35" s="37" t="s">
        <v>272</v>
      </c>
      <c r="D35" s="35">
        <v>51</v>
      </c>
      <c r="E35" s="38">
        <v>0.52</v>
      </c>
      <c r="F35" s="38">
        <v>-0.01</v>
      </c>
      <c r="G35" s="35">
        <v>4</v>
      </c>
      <c r="H35" s="38">
        <v>0.33</v>
      </c>
      <c r="I35" s="35">
        <v>6</v>
      </c>
      <c r="J35" s="35">
        <v>6</v>
      </c>
      <c r="K35" s="35">
        <v>6</v>
      </c>
      <c r="L35" s="35">
        <v>5</v>
      </c>
      <c r="M35" s="35">
        <v>4</v>
      </c>
      <c r="N35" s="35">
        <v>3</v>
      </c>
      <c r="O35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0.83333333333333337</v>
      </c>
      <c r="P35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0.51</v>
      </c>
      <c r="Q35" s="74"/>
      <c r="R35" s="77" t="s">
        <v>1096</v>
      </c>
      <c r="S35" s="77" t="s">
        <v>1096</v>
      </c>
      <c r="T35" s="43"/>
    </row>
    <row r="36" spans="2:20" ht="32.1" hidden="1" customHeight="1" x14ac:dyDescent="0.25">
      <c r="B36" s="37" t="s">
        <v>265</v>
      </c>
      <c r="C36" s="37" t="s">
        <v>271</v>
      </c>
      <c r="D36" s="35">
        <v>50</v>
      </c>
      <c r="E36" s="38">
        <v>0.37</v>
      </c>
      <c r="F36" s="38">
        <v>-0.05</v>
      </c>
      <c r="G36" s="35"/>
      <c r="H36" s="38">
        <v>0.4</v>
      </c>
      <c r="I36" s="35">
        <v>6</v>
      </c>
      <c r="J36" s="35">
        <v>6</v>
      </c>
      <c r="K36" s="35">
        <v>5</v>
      </c>
      <c r="L36" s="35">
        <v>2</v>
      </c>
      <c r="M36" s="35">
        <v>1</v>
      </c>
      <c r="N36" s="35"/>
      <c r="O36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0.55555555555555558</v>
      </c>
      <c r="P36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0.38095238095238093</v>
      </c>
      <c r="Q36" s="74"/>
      <c r="R36" s="74"/>
      <c r="S36" s="74"/>
      <c r="T36" s="43"/>
    </row>
    <row r="37" spans="2:20" ht="32.1" hidden="1" customHeight="1" x14ac:dyDescent="0.25">
      <c r="B37" s="37" t="s">
        <v>265</v>
      </c>
      <c r="C37" s="37" t="s">
        <v>273</v>
      </c>
      <c r="D37" s="35">
        <v>46</v>
      </c>
      <c r="E37" s="38">
        <v>0.52</v>
      </c>
      <c r="F37" s="38">
        <v>-0.1</v>
      </c>
      <c r="G37" s="35">
        <v>5</v>
      </c>
      <c r="H37" s="38">
        <v>0.34</v>
      </c>
      <c r="I37" s="35">
        <v>6</v>
      </c>
      <c r="J37" s="35">
        <v>6</v>
      </c>
      <c r="K37" s="35">
        <v>6</v>
      </c>
      <c r="L37" s="35">
        <v>6</v>
      </c>
      <c r="M37" s="35">
        <v>5</v>
      </c>
      <c r="N37" s="35">
        <v>4</v>
      </c>
      <c r="O37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37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0.49285714285714288</v>
      </c>
      <c r="Q37" s="74"/>
      <c r="R37" s="74"/>
      <c r="S37" s="77" t="s">
        <v>1096</v>
      </c>
      <c r="T37" s="43"/>
    </row>
    <row r="38" spans="2:20" ht="32.1" hidden="1" customHeight="1" x14ac:dyDescent="0.25">
      <c r="B38" s="37" t="s">
        <v>265</v>
      </c>
      <c r="C38" s="37" t="s">
        <v>275</v>
      </c>
      <c r="D38" s="35">
        <v>46</v>
      </c>
      <c r="E38" s="38">
        <v>0.64</v>
      </c>
      <c r="F38" s="38">
        <v>-0.06</v>
      </c>
      <c r="G38" s="35">
        <v>6</v>
      </c>
      <c r="H38" s="38">
        <v>0.2</v>
      </c>
      <c r="I38" s="35">
        <v>6</v>
      </c>
      <c r="J38" s="35">
        <v>6</v>
      </c>
      <c r="K38" s="35">
        <v>6</v>
      </c>
      <c r="L38" s="35">
        <v>6</v>
      </c>
      <c r="M38" s="35">
        <v>6</v>
      </c>
      <c r="N38" s="35">
        <v>5</v>
      </c>
      <c r="O38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0.97222222222222221</v>
      </c>
      <c r="P38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0.51476190476190475</v>
      </c>
      <c r="Q38" s="74"/>
      <c r="R38" s="74"/>
      <c r="S38" s="77" t="s">
        <v>1096</v>
      </c>
      <c r="T38" s="43"/>
    </row>
    <row r="39" spans="2:20" ht="32.1" hidden="1" customHeight="1" x14ac:dyDescent="0.25">
      <c r="B39" s="37" t="s">
        <v>265</v>
      </c>
      <c r="C39" s="37" t="s">
        <v>274</v>
      </c>
      <c r="D39" s="35">
        <v>40</v>
      </c>
      <c r="E39" s="38">
        <v>0.57999999999999996</v>
      </c>
      <c r="F39" s="38"/>
      <c r="G39" s="35">
        <v>8</v>
      </c>
      <c r="H39" s="38">
        <v>0.32</v>
      </c>
      <c r="I39" s="35">
        <v>6</v>
      </c>
      <c r="J39" s="35">
        <v>6</v>
      </c>
      <c r="K39" s="35">
        <v>6</v>
      </c>
      <c r="L39" s="35">
        <v>6</v>
      </c>
      <c r="M39" s="35">
        <v>6</v>
      </c>
      <c r="N39" s="35">
        <v>5</v>
      </c>
      <c r="O39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0.97222222222222221</v>
      </c>
      <c r="P39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0.44761904761904764</v>
      </c>
      <c r="Q39" s="74"/>
      <c r="R39" s="74"/>
      <c r="S39" s="77" t="s">
        <v>1096</v>
      </c>
      <c r="T39" s="43"/>
    </row>
    <row r="40" spans="2:20" ht="32.1" hidden="1" customHeight="1" x14ac:dyDescent="0.25">
      <c r="B40" s="37" t="s">
        <v>234</v>
      </c>
      <c r="C40" s="37" t="s">
        <v>235</v>
      </c>
      <c r="D40" s="35">
        <v>98</v>
      </c>
      <c r="E40" s="38">
        <v>7.0000000000000007E-2</v>
      </c>
      <c r="F40" s="38"/>
      <c r="G40" s="35"/>
      <c r="H40" s="38">
        <v>1</v>
      </c>
      <c r="I40" s="35">
        <v>4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0.1111111111111111</v>
      </c>
      <c r="P40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0.32666666666666666</v>
      </c>
      <c r="Q40" s="74"/>
      <c r="R40" s="74"/>
      <c r="S40" s="74"/>
      <c r="T40" s="43"/>
    </row>
    <row r="41" spans="2:20" ht="32.1" hidden="1" customHeight="1" x14ac:dyDescent="0.25">
      <c r="B41" s="37" t="s">
        <v>234</v>
      </c>
      <c r="C41" s="69" t="s">
        <v>5200</v>
      </c>
      <c r="D41" s="35">
        <v>74</v>
      </c>
      <c r="E41" s="38">
        <v>0.15</v>
      </c>
      <c r="F41" s="38"/>
      <c r="G41" s="35"/>
      <c r="H41" s="38">
        <v>0.8</v>
      </c>
      <c r="I41" s="35">
        <v>6</v>
      </c>
      <c r="J41" s="35">
        <v>1</v>
      </c>
      <c r="K41" s="35">
        <v>0</v>
      </c>
      <c r="L41" s="35">
        <v>0</v>
      </c>
      <c r="M41" s="35">
        <v>0</v>
      </c>
      <c r="N41" s="35">
        <v>0</v>
      </c>
      <c r="O41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0.19444444444444445</v>
      </c>
      <c r="P41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0.33476190476190476</v>
      </c>
      <c r="Q41" s="74"/>
      <c r="R41" s="74"/>
      <c r="S41" s="74"/>
      <c r="T41" s="43"/>
    </row>
    <row r="42" spans="2:20" ht="32.1" hidden="1" customHeight="1" x14ac:dyDescent="0.25">
      <c r="B42" s="37" t="s">
        <v>234</v>
      </c>
      <c r="C42" s="37" t="s">
        <v>236</v>
      </c>
      <c r="D42" s="35">
        <v>81</v>
      </c>
      <c r="E42" s="71">
        <v>0.14000000000000001</v>
      </c>
      <c r="F42" s="38"/>
      <c r="G42" s="35"/>
      <c r="H42" s="38">
        <v>0.7</v>
      </c>
      <c r="I42" s="35">
        <v>6</v>
      </c>
      <c r="J42" s="35">
        <v>1</v>
      </c>
      <c r="K42" s="35">
        <v>0</v>
      </c>
      <c r="L42" s="35">
        <v>0</v>
      </c>
      <c r="M42" s="35">
        <v>0</v>
      </c>
      <c r="N42" s="35">
        <v>0</v>
      </c>
      <c r="O42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0.19444444444444445</v>
      </c>
      <c r="P42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0.36642857142857144</v>
      </c>
      <c r="Q42" s="74"/>
      <c r="R42" s="74"/>
      <c r="S42" s="74"/>
      <c r="T42" s="43"/>
    </row>
    <row r="43" spans="2:20" ht="32.1" hidden="1" customHeight="1" x14ac:dyDescent="0.25">
      <c r="B43" s="37" t="s">
        <v>234</v>
      </c>
      <c r="C43" s="37" t="s">
        <v>237</v>
      </c>
      <c r="D43" s="35">
        <v>62</v>
      </c>
      <c r="E43" s="71">
        <v>0.22</v>
      </c>
      <c r="F43" s="38"/>
      <c r="G43" s="35"/>
      <c r="H43" s="38">
        <v>0.5</v>
      </c>
      <c r="I43" s="35">
        <v>6</v>
      </c>
      <c r="J43" s="35">
        <v>6</v>
      </c>
      <c r="K43" s="35">
        <v>2</v>
      </c>
      <c r="L43" s="35">
        <v>0</v>
      </c>
      <c r="M43" s="35">
        <v>0</v>
      </c>
      <c r="N43" s="35">
        <v>0</v>
      </c>
      <c r="O43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0.3888888888888889</v>
      </c>
      <c r="P43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0.38380952380952382</v>
      </c>
      <c r="Q43" s="74"/>
      <c r="R43" s="74"/>
      <c r="S43" s="74"/>
      <c r="T43" s="43"/>
    </row>
    <row r="44" spans="2:20" ht="32.1" hidden="1" customHeight="1" x14ac:dyDescent="0.25">
      <c r="B44" s="37" t="s">
        <v>234</v>
      </c>
      <c r="C44" s="37" t="s">
        <v>238</v>
      </c>
      <c r="D44" s="35">
        <v>58</v>
      </c>
      <c r="E44" s="71">
        <v>0.41</v>
      </c>
      <c r="F44" s="38"/>
      <c r="G44" s="35"/>
      <c r="H44" s="38">
        <v>0.2</v>
      </c>
      <c r="I44" s="35">
        <v>6</v>
      </c>
      <c r="J44" s="35">
        <v>6</v>
      </c>
      <c r="K44" s="35">
        <v>6</v>
      </c>
      <c r="L44" s="35">
        <v>3</v>
      </c>
      <c r="M44" s="35">
        <v>2</v>
      </c>
      <c r="N44" s="35">
        <v>2</v>
      </c>
      <c r="O44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0.69444444444444442</v>
      </c>
      <c r="P44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0.51095238095238094</v>
      </c>
      <c r="Q44" s="74"/>
      <c r="R44" s="77" t="s">
        <v>1096</v>
      </c>
      <c r="S44" s="74"/>
      <c r="T44" s="43"/>
    </row>
    <row r="45" spans="2:20" ht="32.1" hidden="1" customHeight="1" x14ac:dyDescent="0.25">
      <c r="B45" s="37" t="s">
        <v>234</v>
      </c>
      <c r="C45" s="37" t="s">
        <v>239</v>
      </c>
      <c r="D45" s="35">
        <v>54</v>
      </c>
      <c r="E45" s="71">
        <v>0.37</v>
      </c>
      <c r="F45" s="38">
        <v>-0.2</v>
      </c>
      <c r="G45" s="35"/>
      <c r="H45" s="38">
        <v>0.2</v>
      </c>
      <c r="I45" s="35">
        <v>6</v>
      </c>
      <c r="J45" s="35">
        <v>6</v>
      </c>
      <c r="K45" s="35">
        <v>6</v>
      </c>
      <c r="L45" s="35">
        <v>4</v>
      </c>
      <c r="M45" s="35">
        <v>3</v>
      </c>
      <c r="N45" s="35">
        <v>2</v>
      </c>
      <c r="O45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0.75</v>
      </c>
      <c r="P45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0.50142857142857145</v>
      </c>
      <c r="Q45" s="74"/>
      <c r="R45" s="74"/>
      <c r="S45" s="74"/>
      <c r="T45" s="42"/>
    </row>
    <row r="46" spans="2:20" ht="32.1" hidden="1" customHeight="1" x14ac:dyDescent="0.25">
      <c r="B46" s="37" t="s">
        <v>234</v>
      </c>
      <c r="C46" s="37" t="s">
        <v>240</v>
      </c>
      <c r="D46" s="35">
        <v>49</v>
      </c>
      <c r="E46" s="71">
        <v>0.43</v>
      </c>
      <c r="F46" s="38"/>
      <c r="G46" s="35"/>
      <c r="H46" s="38">
        <v>0.2</v>
      </c>
      <c r="I46" s="35">
        <v>6</v>
      </c>
      <c r="J46" s="35">
        <v>6</v>
      </c>
      <c r="K46" s="35">
        <v>6</v>
      </c>
      <c r="L46" s="35">
        <v>5</v>
      </c>
      <c r="M46" s="35">
        <v>4</v>
      </c>
      <c r="N46" s="35">
        <v>3</v>
      </c>
      <c r="O46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0.83333333333333337</v>
      </c>
      <c r="P46" s="74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0.49</v>
      </c>
      <c r="Q46" s="74"/>
      <c r="R46" s="74"/>
      <c r="S46" s="77" t="s">
        <v>1096</v>
      </c>
      <c r="T46" s="44"/>
    </row>
    <row r="47" spans="2:20" ht="32.1" hidden="1" customHeight="1" x14ac:dyDescent="0.25">
      <c r="B47" s="37" t="s">
        <v>257</v>
      </c>
      <c r="C47" s="37" t="s">
        <v>258</v>
      </c>
      <c r="D47" s="35">
        <v>66</v>
      </c>
      <c r="E47" s="38">
        <v>0.27</v>
      </c>
      <c r="F47" s="38">
        <v>0.1</v>
      </c>
      <c r="G47" s="35">
        <v>-10</v>
      </c>
      <c r="H47" s="38">
        <v>0.35</v>
      </c>
      <c r="I47" s="35">
        <v>5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  <c r="O47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0.1388888888888889</v>
      </c>
      <c r="P47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0.25142857142857145</v>
      </c>
      <c r="Q47" s="74"/>
      <c r="R47" s="74"/>
      <c r="S47" s="74"/>
      <c r="T47" s="43"/>
    </row>
    <row r="48" spans="2:20" ht="32.1" hidden="1" customHeight="1" x14ac:dyDescent="0.25">
      <c r="B48" s="37" t="s">
        <v>257</v>
      </c>
      <c r="C48" s="37" t="s">
        <v>259</v>
      </c>
      <c r="D48" s="35">
        <v>64</v>
      </c>
      <c r="E48" s="38">
        <v>0.28000000000000003</v>
      </c>
      <c r="F48" s="38">
        <v>0.05</v>
      </c>
      <c r="G48" s="35">
        <v>-5</v>
      </c>
      <c r="H48" s="38">
        <v>0.35</v>
      </c>
      <c r="I48" s="35">
        <v>5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0.1388888888888889</v>
      </c>
      <c r="P48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0.24380952380952381</v>
      </c>
      <c r="Q48" s="74"/>
      <c r="R48" s="74"/>
      <c r="S48" s="74"/>
      <c r="T48" s="43"/>
    </row>
    <row r="49" spans="2:20" ht="32.1" hidden="1" customHeight="1" x14ac:dyDescent="0.25">
      <c r="B49" s="37" t="s">
        <v>257</v>
      </c>
      <c r="C49" s="37" t="s">
        <v>260</v>
      </c>
      <c r="D49" s="35">
        <v>60</v>
      </c>
      <c r="E49" s="38">
        <v>0.28999999999999998</v>
      </c>
      <c r="F49" s="38"/>
      <c r="G49" s="35"/>
      <c r="H49" s="38">
        <v>0.25</v>
      </c>
      <c r="I49" s="35">
        <v>6</v>
      </c>
      <c r="J49" s="35">
        <v>1</v>
      </c>
      <c r="K49" s="35">
        <v>0</v>
      </c>
      <c r="L49" s="35">
        <v>0</v>
      </c>
      <c r="M49" s="35">
        <v>0</v>
      </c>
      <c r="N49" s="35">
        <v>0</v>
      </c>
      <c r="O49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0.19444444444444445</v>
      </c>
      <c r="P49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0.27142857142857141</v>
      </c>
      <c r="Q49" s="74"/>
      <c r="R49" s="74"/>
      <c r="S49" s="74"/>
      <c r="T49" s="43"/>
    </row>
    <row r="50" spans="2:20" ht="32.1" hidden="1" customHeight="1" x14ac:dyDescent="0.25">
      <c r="B50" s="37" t="s">
        <v>257</v>
      </c>
      <c r="C50" s="37" t="s">
        <v>261</v>
      </c>
      <c r="D50" s="35">
        <v>58</v>
      </c>
      <c r="E50" s="38">
        <v>0.32</v>
      </c>
      <c r="F50" s="38">
        <v>0.15</v>
      </c>
      <c r="G50" s="35">
        <v>-15</v>
      </c>
      <c r="H50" s="38">
        <v>0.25</v>
      </c>
      <c r="I50" s="35">
        <v>6</v>
      </c>
      <c r="J50" s="35">
        <v>2</v>
      </c>
      <c r="K50" s="35">
        <v>0</v>
      </c>
      <c r="L50" s="35">
        <v>0</v>
      </c>
      <c r="M50" s="35">
        <v>0</v>
      </c>
      <c r="N50" s="35">
        <v>0</v>
      </c>
      <c r="O50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0.22222222222222221</v>
      </c>
      <c r="P50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0.27619047619047621</v>
      </c>
      <c r="Q50" s="74"/>
      <c r="R50" s="74"/>
      <c r="S50" s="74"/>
      <c r="T50" s="43"/>
    </row>
    <row r="51" spans="2:20" ht="32.1" hidden="1" customHeight="1" x14ac:dyDescent="0.25">
      <c r="B51" s="37" t="s">
        <v>257</v>
      </c>
      <c r="C51" s="37" t="s">
        <v>262</v>
      </c>
      <c r="D51" s="35">
        <v>58</v>
      </c>
      <c r="E51" s="38">
        <v>0.32</v>
      </c>
      <c r="F51" s="38"/>
      <c r="G51" s="35"/>
      <c r="H51" s="38">
        <v>0.25</v>
      </c>
      <c r="I51" s="35">
        <v>6</v>
      </c>
      <c r="J51" s="35">
        <v>3</v>
      </c>
      <c r="K51" s="35">
        <v>0</v>
      </c>
      <c r="L51" s="35">
        <v>0</v>
      </c>
      <c r="M51" s="35">
        <v>0</v>
      </c>
      <c r="N51" s="35">
        <v>0</v>
      </c>
      <c r="O51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0.25</v>
      </c>
      <c r="P51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0.28999999999999998</v>
      </c>
      <c r="Q51" s="74"/>
      <c r="R51" s="74"/>
      <c r="S51" s="74"/>
      <c r="T51" s="43"/>
    </row>
    <row r="52" spans="2:20" ht="32.1" hidden="1" customHeight="1" x14ac:dyDescent="0.25">
      <c r="B52" s="37" t="s">
        <v>257</v>
      </c>
      <c r="C52" s="37" t="s">
        <v>263</v>
      </c>
      <c r="D52" s="35">
        <v>55</v>
      </c>
      <c r="E52" s="38">
        <v>0.34</v>
      </c>
      <c r="F52" s="38">
        <v>-0.1</v>
      </c>
      <c r="G52" s="35"/>
      <c r="H52" s="38">
        <v>0.17</v>
      </c>
      <c r="I52" s="35">
        <v>6</v>
      </c>
      <c r="J52" s="35">
        <v>4</v>
      </c>
      <c r="K52" s="35">
        <v>0</v>
      </c>
      <c r="L52" s="35">
        <v>0</v>
      </c>
      <c r="M52" s="35">
        <v>0</v>
      </c>
      <c r="N52" s="35">
        <v>0</v>
      </c>
      <c r="O52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0.27777777777777779</v>
      </c>
      <c r="P52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0.28809523809523807</v>
      </c>
      <c r="Q52" s="74"/>
      <c r="R52" s="77" t="s">
        <v>1096</v>
      </c>
      <c r="S52" s="74"/>
      <c r="T52" s="43"/>
    </row>
    <row r="53" spans="2:20" ht="32.1" hidden="1" customHeight="1" x14ac:dyDescent="0.25">
      <c r="B53" s="37" t="s">
        <v>257</v>
      </c>
      <c r="C53" s="37" t="s">
        <v>264</v>
      </c>
      <c r="D53" s="35">
        <v>50</v>
      </c>
      <c r="E53" s="38">
        <v>0.36</v>
      </c>
      <c r="F53" s="38"/>
      <c r="G53" s="35"/>
      <c r="H53" s="38">
        <v>0.2</v>
      </c>
      <c r="I53" s="35">
        <v>6</v>
      </c>
      <c r="J53" s="35">
        <v>6</v>
      </c>
      <c r="K53" s="35">
        <v>4</v>
      </c>
      <c r="L53" s="35">
        <v>1</v>
      </c>
      <c r="M53" s="35">
        <v>0</v>
      </c>
      <c r="N53" s="35">
        <v>0</v>
      </c>
      <c r="O53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0.47222222222222221</v>
      </c>
      <c r="P53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0.34523809523809523</v>
      </c>
      <c r="Q53" s="74"/>
      <c r="R53" s="74"/>
      <c r="S53" s="74"/>
      <c r="T53" s="43"/>
    </row>
    <row r="54" spans="2:20" ht="32.1" hidden="1" customHeight="1" x14ac:dyDescent="0.25">
      <c r="B54" s="52" t="s">
        <v>282</v>
      </c>
      <c r="C54" s="52" t="s">
        <v>283</v>
      </c>
      <c r="D54" s="53">
        <v>107</v>
      </c>
      <c r="E54" s="54">
        <v>0.2</v>
      </c>
      <c r="F54" s="54">
        <v>0.1</v>
      </c>
      <c r="G54" s="53">
        <v>-5</v>
      </c>
      <c r="H54" s="54">
        <v>0.2</v>
      </c>
      <c r="I54" s="53">
        <v>6</v>
      </c>
      <c r="J54" s="53">
        <v>4</v>
      </c>
      <c r="K54" s="53">
        <v>0</v>
      </c>
      <c r="L54" s="53">
        <v>0</v>
      </c>
      <c r="M54" s="53">
        <v>0</v>
      </c>
      <c r="N54" s="53">
        <v>0</v>
      </c>
      <c r="O54" s="54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0.27777777777777779</v>
      </c>
      <c r="P54" s="54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0.56047619047619046</v>
      </c>
      <c r="Q54" s="76"/>
      <c r="R54" s="76"/>
      <c r="S54" s="76"/>
      <c r="T54" s="55"/>
    </row>
    <row r="55" spans="2:20" ht="32.1" hidden="1" customHeight="1" x14ac:dyDescent="0.25">
      <c r="B55" s="52" t="s">
        <v>282</v>
      </c>
      <c r="C55" s="52" t="s">
        <v>284</v>
      </c>
      <c r="D55" s="53">
        <v>88</v>
      </c>
      <c r="E55" s="54">
        <v>0.33</v>
      </c>
      <c r="F55" s="54"/>
      <c r="G55" s="53">
        <v>-3</v>
      </c>
      <c r="H55" s="54">
        <v>0</v>
      </c>
      <c r="I55" s="53">
        <v>6</v>
      </c>
      <c r="J55" s="53">
        <v>6</v>
      </c>
      <c r="K55" s="53">
        <v>6</v>
      </c>
      <c r="L55" s="53">
        <v>5</v>
      </c>
      <c r="M55" s="53">
        <v>2</v>
      </c>
      <c r="N55" s="53">
        <v>0</v>
      </c>
      <c r="O55" s="54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0.69444444444444442</v>
      </c>
      <c r="P55" s="54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0.77523809523809528</v>
      </c>
      <c r="Q55" s="76"/>
      <c r="R55" s="76"/>
      <c r="S55" s="76"/>
      <c r="T55" s="55"/>
    </row>
    <row r="56" spans="2:20" ht="32.1" hidden="1" customHeight="1" x14ac:dyDescent="0.25">
      <c r="B56" s="52" t="s">
        <v>282</v>
      </c>
      <c r="C56" s="52" t="s">
        <v>286</v>
      </c>
      <c r="D56" s="53">
        <v>80</v>
      </c>
      <c r="E56" s="54">
        <v>0.66</v>
      </c>
      <c r="F56" s="54"/>
      <c r="G56" s="53">
        <v>-5</v>
      </c>
      <c r="H56" s="54">
        <v>0</v>
      </c>
      <c r="I56" s="53">
        <v>6</v>
      </c>
      <c r="J56" s="53">
        <v>6</v>
      </c>
      <c r="K56" s="53">
        <v>6</v>
      </c>
      <c r="L56" s="53">
        <v>6</v>
      </c>
      <c r="M56" s="53">
        <v>5</v>
      </c>
      <c r="N56" s="53">
        <v>5</v>
      </c>
      <c r="O56" s="54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0.94444444444444442</v>
      </c>
      <c r="P56" s="90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0.87619047619047619</v>
      </c>
      <c r="Q56" s="76"/>
      <c r="R56" s="76"/>
      <c r="S56" s="76"/>
      <c r="T56" s="55"/>
    </row>
    <row r="57" spans="2:20" ht="32.1" hidden="1" customHeight="1" x14ac:dyDescent="0.25">
      <c r="B57" s="52" t="s">
        <v>282</v>
      </c>
      <c r="C57" s="52" t="s">
        <v>289</v>
      </c>
      <c r="D57" s="53">
        <v>79</v>
      </c>
      <c r="E57" s="54">
        <v>0.75</v>
      </c>
      <c r="F57" s="54">
        <v>-0.06</v>
      </c>
      <c r="G57" s="53">
        <v>10</v>
      </c>
      <c r="H57" s="54">
        <v>0</v>
      </c>
      <c r="I57" s="53">
        <v>6</v>
      </c>
      <c r="J57" s="53">
        <v>6</v>
      </c>
      <c r="K57" s="53">
        <v>6</v>
      </c>
      <c r="L57" s="53">
        <v>6</v>
      </c>
      <c r="M57" s="53">
        <v>6</v>
      </c>
      <c r="N57" s="53">
        <v>6</v>
      </c>
      <c r="O57" s="54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1</v>
      </c>
      <c r="P57" s="90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0.9028571428571428</v>
      </c>
      <c r="Q57" s="76"/>
      <c r="R57" s="77" t="s">
        <v>1096</v>
      </c>
      <c r="S57" s="77" t="s">
        <v>1096</v>
      </c>
      <c r="T57" s="44"/>
    </row>
    <row r="58" spans="2:20" ht="32.1" hidden="1" customHeight="1" x14ac:dyDescent="0.25">
      <c r="B58" s="52" t="s">
        <v>282</v>
      </c>
      <c r="C58" s="52" t="s">
        <v>287</v>
      </c>
      <c r="D58" s="53">
        <v>70</v>
      </c>
      <c r="E58" s="54">
        <v>0.83</v>
      </c>
      <c r="F58" s="54">
        <v>0.03</v>
      </c>
      <c r="G58" s="53">
        <v>8</v>
      </c>
      <c r="H58" s="54">
        <v>0</v>
      </c>
      <c r="I58" s="53">
        <v>6</v>
      </c>
      <c r="J58" s="53">
        <v>6</v>
      </c>
      <c r="K58" s="53">
        <v>6</v>
      </c>
      <c r="L58" s="53">
        <v>6</v>
      </c>
      <c r="M58" s="53">
        <v>6</v>
      </c>
      <c r="N58" s="53">
        <v>6</v>
      </c>
      <c r="O58" s="54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1</v>
      </c>
      <c r="P58" s="54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</v>
      </c>
      <c r="Q58" s="76"/>
      <c r="R58" s="76"/>
      <c r="S58" s="77" t="s">
        <v>1096</v>
      </c>
      <c r="T58" s="44"/>
    </row>
    <row r="59" spans="2:20" ht="32.1" hidden="1" customHeight="1" x14ac:dyDescent="0.25">
      <c r="B59" s="52" t="s">
        <v>282</v>
      </c>
      <c r="C59" s="52" t="s">
        <v>288</v>
      </c>
      <c r="D59" s="53">
        <v>67</v>
      </c>
      <c r="E59" s="54">
        <v>0.85</v>
      </c>
      <c r="F59" s="54">
        <v>0.03</v>
      </c>
      <c r="G59" s="53">
        <v>-5</v>
      </c>
      <c r="H59" s="54">
        <v>0</v>
      </c>
      <c r="I59" s="53">
        <v>6</v>
      </c>
      <c r="J59" s="53">
        <v>6</v>
      </c>
      <c r="K59" s="53">
        <v>6</v>
      </c>
      <c r="L59" s="53">
        <v>6</v>
      </c>
      <c r="M59" s="53">
        <v>6</v>
      </c>
      <c r="N59" s="53">
        <v>6</v>
      </c>
      <c r="O59" s="54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1</v>
      </c>
      <c r="P59" s="54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0.76571428571428568</v>
      </c>
      <c r="Q59" s="76"/>
      <c r="R59" s="76"/>
      <c r="S59" s="77" t="s">
        <v>1096</v>
      </c>
      <c r="T59" s="44"/>
    </row>
    <row r="60" spans="2:20" ht="32.1" hidden="1" customHeight="1" x14ac:dyDescent="0.25">
      <c r="B60" s="52" t="s">
        <v>282</v>
      </c>
      <c r="C60" s="52" t="s">
        <v>285</v>
      </c>
      <c r="D60" s="53">
        <v>60</v>
      </c>
      <c r="E60" s="54">
        <v>0.4</v>
      </c>
      <c r="F60" s="54">
        <v>-0.08</v>
      </c>
      <c r="G60" s="53">
        <v>-5</v>
      </c>
      <c r="H60" s="54">
        <v>0</v>
      </c>
      <c r="I60" s="53">
        <v>6</v>
      </c>
      <c r="J60" s="53">
        <v>6</v>
      </c>
      <c r="K60" s="53">
        <v>6</v>
      </c>
      <c r="L60" s="53">
        <v>6</v>
      </c>
      <c r="M60" s="53">
        <v>5</v>
      </c>
      <c r="N60" s="53">
        <v>4</v>
      </c>
      <c r="O60" s="54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60" s="54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0.6428571428571429</v>
      </c>
      <c r="Q60" s="76"/>
      <c r="R60" s="76"/>
      <c r="S60" s="76"/>
      <c r="T60" s="55"/>
    </row>
    <row r="61" spans="2:20" ht="32.1" hidden="1" customHeight="1" x14ac:dyDescent="0.25">
      <c r="B61" s="69" t="s">
        <v>1568</v>
      </c>
      <c r="C61" s="69" t="s">
        <v>1571</v>
      </c>
      <c r="D61" s="70">
        <v>86</v>
      </c>
      <c r="E61" s="71">
        <v>0.84</v>
      </c>
      <c r="F61" s="71">
        <v>0.1</v>
      </c>
      <c r="G61" s="70">
        <v>8</v>
      </c>
      <c r="H61" s="71">
        <v>0.08</v>
      </c>
      <c r="I61" s="35">
        <v>6</v>
      </c>
      <c r="J61" s="35">
        <v>6</v>
      </c>
      <c r="K61" s="70">
        <v>6</v>
      </c>
      <c r="L61" s="70">
        <v>6</v>
      </c>
      <c r="M61" s="70">
        <v>5</v>
      </c>
      <c r="N61" s="70">
        <v>5</v>
      </c>
      <c r="O61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0.94444444444444442</v>
      </c>
      <c r="P61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0.94190476190476191</v>
      </c>
      <c r="Q61" s="77"/>
      <c r="R61" s="77"/>
      <c r="S61" s="77"/>
      <c r="T61" s="72"/>
    </row>
    <row r="62" spans="2:20" ht="32.1" hidden="1" customHeight="1" x14ac:dyDescent="0.25">
      <c r="B62" s="69" t="s">
        <v>1568</v>
      </c>
      <c r="C62" s="69" t="s">
        <v>1569</v>
      </c>
      <c r="D62" s="70">
        <v>82</v>
      </c>
      <c r="E62" s="71">
        <v>0.83</v>
      </c>
      <c r="F62" s="71">
        <v>-0.01</v>
      </c>
      <c r="G62" s="70">
        <v>-5</v>
      </c>
      <c r="H62" s="71">
        <v>0.18</v>
      </c>
      <c r="I62" s="35">
        <v>6</v>
      </c>
      <c r="J62" s="35">
        <v>6</v>
      </c>
      <c r="K62" s="70">
        <v>6</v>
      </c>
      <c r="L62" s="70">
        <v>6</v>
      </c>
      <c r="M62" s="70">
        <v>4</v>
      </c>
      <c r="N62" s="70">
        <v>3</v>
      </c>
      <c r="O62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0.86111111111111116</v>
      </c>
      <c r="P62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0.83952380952380956</v>
      </c>
      <c r="Q62" s="77"/>
      <c r="R62" s="77" t="s">
        <v>1096</v>
      </c>
      <c r="S62" s="77"/>
      <c r="T62" s="72"/>
    </row>
    <row r="63" spans="2:20" ht="32.1" hidden="1" customHeight="1" x14ac:dyDescent="0.25">
      <c r="B63" s="69" t="s">
        <v>1568</v>
      </c>
      <c r="C63" s="69" t="s">
        <v>1570</v>
      </c>
      <c r="D63" s="70">
        <v>81</v>
      </c>
      <c r="E63" s="71">
        <v>0.78</v>
      </c>
      <c r="F63" s="71"/>
      <c r="G63" s="70"/>
      <c r="H63" s="71">
        <v>0.18</v>
      </c>
      <c r="I63" s="35">
        <v>6</v>
      </c>
      <c r="J63" s="35">
        <v>6</v>
      </c>
      <c r="K63" s="70">
        <v>6</v>
      </c>
      <c r="L63" s="70">
        <v>6</v>
      </c>
      <c r="M63" s="70">
        <v>4</v>
      </c>
      <c r="N63" s="70">
        <v>3</v>
      </c>
      <c r="O63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0.86111111111111116</v>
      </c>
      <c r="P63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0.82928571428571429</v>
      </c>
      <c r="Q63" s="77"/>
      <c r="R63" s="77"/>
      <c r="S63" s="77"/>
      <c r="T63" s="72"/>
    </row>
    <row r="64" spans="2:20" ht="32.1" hidden="1" customHeight="1" x14ac:dyDescent="0.25">
      <c r="B64" s="69" t="s">
        <v>1568</v>
      </c>
      <c r="C64" s="69" t="s">
        <v>256</v>
      </c>
      <c r="D64" s="70">
        <v>78</v>
      </c>
      <c r="E64" s="71">
        <v>0.87</v>
      </c>
      <c r="F64" s="71">
        <v>-0.02</v>
      </c>
      <c r="G64" s="70">
        <v>-4</v>
      </c>
      <c r="H64" s="71">
        <v>0.08</v>
      </c>
      <c r="I64" s="35">
        <v>6</v>
      </c>
      <c r="J64" s="35">
        <v>6</v>
      </c>
      <c r="K64" s="70">
        <v>6</v>
      </c>
      <c r="L64" s="70">
        <v>6</v>
      </c>
      <c r="M64" s="70">
        <v>6</v>
      </c>
      <c r="N64" s="70">
        <v>6</v>
      </c>
      <c r="O64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1</v>
      </c>
      <c r="P64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0.89142857142857146</v>
      </c>
      <c r="Q64" s="77"/>
      <c r="R64" s="77" t="s">
        <v>1096</v>
      </c>
      <c r="S64" s="77" t="s">
        <v>1096</v>
      </c>
      <c r="T64" s="72"/>
    </row>
    <row r="65" spans="2:20" ht="32.1" hidden="1" customHeight="1" x14ac:dyDescent="0.25">
      <c r="B65" s="69" t="s">
        <v>1568</v>
      </c>
      <c r="C65" s="69" t="s">
        <v>1572</v>
      </c>
      <c r="D65" s="70">
        <v>75</v>
      </c>
      <c r="E65" s="71">
        <v>0.87</v>
      </c>
      <c r="F65" s="71"/>
      <c r="G65" s="70">
        <v>10</v>
      </c>
      <c r="H65" s="71">
        <v>0.08</v>
      </c>
      <c r="I65" s="35">
        <v>6</v>
      </c>
      <c r="J65" s="35">
        <v>6</v>
      </c>
      <c r="K65" s="70">
        <v>6</v>
      </c>
      <c r="L65" s="70">
        <v>6</v>
      </c>
      <c r="M65" s="70">
        <v>6</v>
      </c>
      <c r="N65" s="70">
        <v>6</v>
      </c>
      <c r="O65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1</v>
      </c>
      <c r="P65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0.8571428571428571</v>
      </c>
      <c r="Q65" s="77"/>
      <c r="R65" s="77"/>
      <c r="S65" s="77"/>
      <c r="T65" s="72"/>
    </row>
    <row r="66" spans="2:20" ht="32.1" hidden="1" customHeight="1" x14ac:dyDescent="0.25">
      <c r="B66" s="69" t="s">
        <v>1568</v>
      </c>
      <c r="C66" s="69" t="s">
        <v>1573</v>
      </c>
      <c r="D66" s="70">
        <v>72</v>
      </c>
      <c r="E66" s="71">
        <v>0.88</v>
      </c>
      <c r="F66" s="71"/>
      <c r="G66" s="70"/>
      <c r="H66" s="71">
        <v>0.08</v>
      </c>
      <c r="I66" s="35">
        <v>6</v>
      </c>
      <c r="J66" s="35">
        <v>6</v>
      </c>
      <c r="K66" s="70">
        <v>6</v>
      </c>
      <c r="L66" s="70">
        <v>6</v>
      </c>
      <c r="M66" s="70">
        <v>6</v>
      </c>
      <c r="N66" s="70">
        <v>6</v>
      </c>
      <c r="O6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1</v>
      </c>
      <c r="P66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0.82285714285714284</v>
      </c>
      <c r="Q66" s="77"/>
      <c r="R66" s="77"/>
      <c r="S66" s="77" t="s">
        <v>1096</v>
      </c>
      <c r="T66" s="72"/>
    </row>
    <row r="67" spans="2:20" ht="32.1" hidden="1" customHeight="1" x14ac:dyDescent="0.25">
      <c r="B67" s="37" t="s">
        <v>226</v>
      </c>
      <c r="C67" s="37" t="s">
        <v>228</v>
      </c>
      <c r="D67" s="3">
        <v>86</v>
      </c>
      <c r="E67" s="13"/>
      <c r="F67" s="13">
        <v>0.1</v>
      </c>
      <c r="H67" s="13"/>
      <c r="I67" s="3">
        <v>6</v>
      </c>
      <c r="J67" s="3">
        <v>6</v>
      </c>
      <c r="K67" s="3">
        <v>6</v>
      </c>
      <c r="L67" s="35">
        <v>6</v>
      </c>
      <c r="M67" s="35">
        <v>5</v>
      </c>
      <c r="N67" s="35">
        <v>5</v>
      </c>
      <c r="O67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0.94444444444444442</v>
      </c>
      <c r="P67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0.94190476190476191</v>
      </c>
      <c r="Q67" s="74"/>
      <c r="R67" s="74"/>
      <c r="S67" s="74"/>
      <c r="T67" s="43"/>
    </row>
    <row r="68" spans="2:20" ht="32.1" hidden="1" customHeight="1" x14ac:dyDescent="0.25">
      <c r="B68" s="37" t="s">
        <v>226</v>
      </c>
      <c r="C68" s="37" t="s">
        <v>227</v>
      </c>
      <c r="D68" s="3">
        <v>81</v>
      </c>
      <c r="E68" s="13"/>
      <c r="F68" s="13"/>
      <c r="H68" s="13"/>
      <c r="I68" s="3">
        <v>6</v>
      </c>
      <c r="J68" s="3">
        <v>6</v>
      </c>
      <c r="K68" s="3">
        <v>6</v>
      </c>
      <c r="L68" s="35">
        <v>6</v>
      </c>
      <c r="M68" s="35">
        <v>4</v>
      </c>
      <c r="N68" s="35">
        <v>3</v>
      </c>
      <c r="O68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0.86111111111111116</v>
      </c>
      <c r="P68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0.82928571428571429</v>
      </c>
      <c r="Q68" s="74"/>
      <c r="R68" s="74"/>
      <c r="S68" s="74"/>
      <c r="T68" s="43"/>
    </row>
    <row r="69" spans="2:20" ht="32.1" hidden="1" customHeight="1" x14ac:dyDescent="0.25">
      <c r="B69" s="37" t="s">
        <v>219</v>
      </c>
      <c r="C69" s="69" t="s">
        <v>1641</v>
      </c>
      <c r="D69" s="3">
        <v>53</v>
      </c>
      <c r="E69" s="13">
        <v>0.28000000000000003</v>
      </c>
      <c r="F69" s="13"/>
      <c r="H69" s="13">
        <v>0.17</v>
      </c>
      <c r="I69" s="3">
        <v>6</v>
      </c>
      <c r="J69" s="3">
        <v>5</v>
      </c>
      <c r="K69" s="3">
        <v>1</v>
      </c>
      <c r="L69" s="35">
        <v>0</v>
      </c>
      <c r="M69" s="35">
        <v>0</v>
      </c>
      <c r="N69" s="35">
        <v>0</v>
      </c>
      <c r="O69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0.33333333333333331</v>
      </c>
      <c r="P69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0.30285714285714288</v>
      </c>
      <c r="Q69" s="77" t="s">
        <v>1096</v>
      </c>
      <c r="R69" s="74"/>
      <c r="S69" s="74"/>
      <c r="T69" s="43"/>
    </row>
    <row r="70" spans="2:20" ht="32.1" hidden="1" customHeight="1" x14ac:dyDescent="0.25">
      <c r="B70" s="37" t="s">
        <v>219</v>
      </c>
      <c r="C70" s="69" t="s">
        <v>1634</v>
      </c>
      <c r="D70" s="3">
        <v>50</v>
      </c>
      <c r="E70" s="13">
        <v>0.16</v>
      </c>
      <c r="F70" s="13"/>
      <c r="H70" s="13">
        <v>0.25</v>
      </c>
      <c r="I70" s="3">
        <v>2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5.5555555555555552E-2</v>
      </c>
      <c r="P70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0.11904761904761904</v>
      </c>
      <c r="Q70" s="77" t="s">
        <v>1096</v>
      </c>
      <c r="R70" s="74"/>
      <c r="S70" s="74"/>
      <c r="T70" s="43"/>
    </row>
    <row r="71" spans="2:20" ht="32.1" hidden="1" customHeight="1" x14ac:dyDescent="0.25">
      <c r="B71" s="37" t="s">
        <v>219</v>
      </c>
      <c r="C71" s="37" t="s">
        <v>232</v>
      </c>
      <c r="D71" s="3">
        <v>40</v>
      </c>
      <c r="E71" s="13">
        <v>0.3</v>
      </c>
      <c r="F71" s="13"/>
      <c r="G71" s="3">
        <v>4</v>
      </c>
      <c r="H71" s="13">
        <v>0.16</v>
      </c>
      <c r="I71" s="3">
        <v>6</v>
      </c>
      <c r="J71" s="3">
        <v>6</v>
      </c>
      <c r="K71" s="3">
        <v>5</v>
      </c>
      <c r="L71" s="35">
        <v>1</v>
      </c>
      <c r="M71" s="35">
        <v>0</v>
      </c>
      <c r="N71" s="35">
        <v>0</v>
      </c>
      <c r="O71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71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0.2857142857142857</v>
      </c>
      <c r="Q71" s="77"/>
      <c r="R71" s="74"/>
      <c r="S71" s="74"/>
      <c r="T71" s="43"/>
    </row>
    <row r="72" spans="2:20" ht="32.1" hidden="1" customHeight="1" x14ac:dyDescent="0.25">
      <c r="B72" s="37" t="s">
        <v>219</v>
      </c>
      <c r="C72" s="69" t="s">
        <v>1638</v>
      </c>
      <c r="D72" s="3">
        <v>61</v>
      </c>
      <c r="E72" s="13">
        <v>0.15</v>
      </c>
      <c r="F72" s="13"/>
      <c r="H72" s="13">
        <v>0.35</v>
      </c>
      <c r="I72" s="3">
        <v>4</v>
      </c>
      <c r="J72" s="3">
        <v>0</v>
      </c>
      <c r="K72" s="3">
        <v>0</v>
      </c>
      <c r="L72" s="35">
        <v>0</v>
      </c>
      <c r="M72" s="35">
        <v>0</v>
      </c>
      <c r="N72" s="35">
        <v>0</v>
      </c>
      <c r="O72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0.1111111111111111</v>
      </c>
      <c r="P72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0.20333333333333334</v>
      </c>
      <c r="Q72" s="77" t="s">
        <v>1096</v>
      </c>
      <c r="R72" s="74"/>
      <c r="S72" s="74"/>
      <c r="T72" s="43"/>
    </row>
    <row r="73" spans="2:20" ht="32.1" hidden="1" customHeight="1" x14ac:dyDescent="0.25">
      <c r="B73" s="37" t="s">
        <v>219</v>
      </c>
      <c r="C73" s="69" t="s">
        <v>1639</v>
      </c>
      <c r="D73" s="3">
        <v>59</v>
      </c>
      <c r="E73" s="13">
        <v>0.22</v>
      </c>
      <c r="F73" s="13">
        <v>-0.05</v>
      </c>
      <c r="G73" s="3">
        <v>7</v>
      </c>
      <c r="H73" s="13">
        <v>0.17</v>
      </c>
      <c r="I73" s="3">
        <v>5</v>
      </c>
      <c r="J73" s="3">
        <v>1</v>
      </c>
      <c r="K73" s="3">
        <v>0</v>
      </c>
      <c r="L73" s="35">
        <v>0</v>
      </c>
      <c r="M73" s="35">
        <v>0</v>
      </c>
      <c r="N73" s="35">
        <v>0</v>
      </c>
      <c r="O73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0.16666666666666666</v>
      </c>
      <c r="P73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0.2388095238095238</v>
      </c>
      <c r="Q73" s="77" t="s">
        <v>1096</v>
      </c>
      <c r="R73" s="77" t="s">
        <v>1096</v>
      </c>
      <c r="S73" s="74"/>
      <c r="T73" s="43"/>
    </row>
    <row r="74" spans="2:20" ht="32.1" hidden="1" customHeight="1" x14ac:dyDescent="0.25">
      <c r="B74" s="37" t="s">
        <v>219</v>
      </c>
      <c r="C74" s="69" t="s">
        <v>1637</v>
      </c>
      <c r="D74" s="3">
        <v>58</v>
      </c>
      <c r="E74" s="13">
        <v>0.06</v>
      </c>
      <c r="F74" s="13">
        <v>0.16</v>
      </c>
      <c r="H74" s="13">
        <v>0.3</v>
      </c>
      <c r="I74" s="3">
        <v>3</v>
      </c>
      <c r="J74" s="3">
        <v>0</v>
      </c>
      <c r="K74" s="3">
        <v>0</v>
      </c>
      <c r="L74" s="35">
        <v>0</v>
      </c>
      <c r="M74" s="35">
        <v>0</v>
      </c>
      <c r="N74" s="35">
        <v>0</v>
      </c>
      <c r="O74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8.3333333333333329E-2</v>
      </c>
      <c r="P74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0.1657142857142857</v>
      </c>
      <c r="Q74" s="77" t="s">
        <v>1096</v>
      </c>
      <c r="R74" s="74"/>
      <c r="S74" s="74"/>
      <c r="T74" s="43"/>
    </row>
    <row r="75" spans="2:20" ht="32.1" hidden="1" customHeight="1" x14ac:dyDescent="0.25">
      <c r="B75" s="37" t="s">
        <v>219</v>
      </c>
      <c r="C75" s="69" t="s">
        <v>1636</v>
      </c>
      <c r="D75" s="3">
        <v>55</v>
      </c>
      <c r="E75" s="13">
        <v>0.16</v>
      </c>
      <c r="F75" s="13"/>
      <c r="H75" s="13">
        <v>0.25</v>
      </c>
      <c r="I75" s="3">
        <v>3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8.3333333333333329E-2</v>
      </c>
      <c r="P75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0.15714285714285714</v>
      </c>
      <c r="Q75" s="77" t="s">
        <v>1096</v>
      </c>
      <c r="R75" s="74"/>
      <c r="S75" s="74"/>
      <c r="T75" s="43"/>
    </row>
    <row r="76" spans="2:20" ht="32.1" hidden="1" customHeight="1" x14ac:dyDescent="0.25">
      <c r="B76" s="37" t="s">
        <v>219</v>
      </c>
      <c r="C76" s="69" t="s">
        <v>1635</v>
      </c>
      <c r="D76" s="3">
        <v>54</v>
      </c>
      <c r="E76" s="13">
        <v>0.13</v>
      </c>
      <c r="F76" s="13">
        <v>0.1</v>
      </c>
      <c r="H76" s="13">
        <v>0.35</v>
      </c>
      <c r="I76" s="3">
        <v>2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5.5555555555555552E-2</v>
      </c>
      <c r="P76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0.12857142857142856</v>
      </c>
      <c r="Q76" s="77" t="s">
        <v>1096</v>
      </c>
      <c r="R76" s="74"/>
      <c r="S76" s="74"/>
      <c r="T76" s="43"/>
    </row>
    <row r="77" spans="2:20" ht="32.1" hidden="1" customHeight="1" x14ac:dyDescent="0.25">
      <c r="B77" s="37" t="s">
        <v>219</v>
      </c>
      <c r="C77" s="69" t="s">
        <v>1640</v>
      </c>
      <c r="D77" s="3">
        <v>50</v>
      </c>
      <c r="E77" s="13">
        <v>0.26</v>
      </c>
      <c r="F77" s="13"/>
      <c r="H77" s="13">
        <v>0.2</v>
      </c>
      <c r="I77" s="3">
        <v>6</v>
      </c>
      <c r="J77" s="3">
        <v>1</v>
      </c>
      <c r="K77" s="3">
        <v>0</v>
      </c>
      <c r="L77" s="35">
        <v>0</v>
      </c>
      <c r="M77" s="35">
        <v>0</v>
      </c>
      <c r="N77" s="35">
        <v>0</v>
      </c>
      <c r="O77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0.19444444444444445</v>
      </c>
      <c r="P77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0.22619047619047619</v>
      </c>
      <c r="Q77" s="77" t="s">
        <v>1096</v>
      </c>
      <c r="R77" s="74"/>
      <c r="S77" s="74"/>
      <c r="T77" s="43"/>
    </row>
    <row r="78" spans="2:20" ht="32.1" hidden="1" customHeight="1" x14ac:dyDescent="0.25">
      <c r="B78" s="37" t="s">
        <v>219</v>
      </c>
      <c r="C78" s="69" t="s">
        <v>1633</v>
      </c>
      <c r="D78" s="3">
        <v>69</v>
      </c>
      <c r="E78" s="13">
        <v>0.05</v>
      </c>
      <c r="F78" s="13"/>
      <c r="H78" s="13">
        <v>0.4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</v>
      </c>
      <c r="P78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9.8571428571428574E-2</v>
      </c>
      <c r="Q78" s="77" t="s">
        <v>1096</v>
      </c>
      <c r="R78" s="74"/>
      <c r="S78" s="74"/>
      <c r="T78" s="43"/>
    </row>
    <row r="79" spans="2:20" ht="32.1" hidden="1" customHeight="1" x14ac:dyDescent="0.25">
      <c r="B79" s="37" t="s">
        <v>219</v>
      </c>
      <c r="C79" s="37" t="s">
        <v>221</v>
      </c>
      <c r="D79" s="3">
        <v>65</v>
      </c>
      <c r="E79" s="13">
        <v>0.26</v>
      </c>
      <c r="F79" s="13"/>
      <c r="H79" s="13">
        <v>0.02</v>
      </c>
      <c r="I79" s="3">
        <v>6</v>
      </c>
      <c r="J79" s="3">
        <v>2</v>
      </c>
      <c r="K79" s="3">
        <v>0</v>
      </c>
      <c r="L79" s="35">
        <v>0</v>
      </c>
      <c r="M79" s="35">
        <v>0</v>
      </c>
      <c r="N79" s="35">
        <v>0</v>
      </c>
      <c r="O79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0.22222222222222221</v>
      </c>
      <c r="P79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0.30952380952380953</v>
      </c>
      <c r="Q79" s="77" t="s">
        <v>1096</v>
      </c>
      <c r="R79" s="74"/>
      <c r="S79" s="74"/>
      <c r="T79" s="43"/>
    </row>
    <row r="80" spans="2:20" ht="32.1" hidden="1" customHeight="1" x14ac:dyDescent="0.25">
      <c r="B80" s="37" t="s">
        <v>219</v>
      </c>
      <c r="C80" s="69" t="s">
        <v>1632</v>
      </c>
      <c r="D80" s="3">
        <v>77</v>
      </c>
      <c r="E80" s="13">
        <v>0.05</v>
      </c>
      <c r="F80" s="13"/>
      <c r="H80" s="13">
        <v>0.02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</v>
      </c>
      <c r="P80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0.11</v>
      </c>
      <c r="Q80" s="74"/>
      <c r="R80" s="74"/>
      <c r="S80" s="74"/>
      <c r="T80" s="43"/>
    </row>
    <row r="81" spans="2:20" ht="32.1" hidden="1" customHeight="1" x14ac:dyDescent="0.25">
      <c r="B81" s="37" t="s">
        <v>219</v>
      </c>
      <c r="C81" s="69" t="s">
        <v>1631</v>
      </c>
      <c r="D81" s="3">
        <v>67</v>
      </c>
      <c r="E81" s="13">
        <v>0.02</v>
      </c>
      <c r="F81" s="13"/>
      <c r="H81" s="13">
        <v>0.6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</v>
      </c>
      <c r="P81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9.571428571428571E-2</v>
      </c>
      <c r="Q81" s="77" t="s">
        <v>1096</v>
      </c>
      <c r="R81" s="74"/>
      <c r="S81" s="74"/>
      <c r="T81" s="43"/>
    </row>
    <row r="82" spans="2:20" ht="32.1" hidden="1" customHeight="1" x14ac:dyDescent="0.25">
      <c r="B82" s="37" t="s">
        <v>219</v>
      </c>
      <c r="C82" s="37" t="s">
        <v>233</v>
      </c>
      <c r="D82" s="3">
        <v>58</v>
      </c>
      <c r="E82" s="13">
        <v>0.33</v>
      </c>
      <c r="F82" s="13"/>
      <c r="G82" s="3">
        <v>5</v>
      </c>
      <c r="H82" s="13">
        <v>0.17</v>
      </c>
      <c r="I82" s="3">
        <v>6</v>
      </c>
      <c r="J82" s="3">
        <v>6</v>
      </c>
      <c r="K82" s="3">
        <v>4</v>
      </c>
      <c r="L82" s="35">
        <v>0</v>
      </c>
      <c r="M82" s="35">
        <v>0</v>
      </c>
      <c r="N82" s="35">
        <v>0</v>
      </c>
      <c r="O82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0.44444444444444442</v>
      </c>
      <c r="P82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0.38666666666666666</v>
      </c>
      <c r="Q82" s="77"/>
      <c r="R82" s="74"/>
      <c r="S82" s="74"/>
      <c r="T82" s="43"/>
    </row>
    <row r="83" spans="2:20" ht="32.1" hidden="1" customHeight="1" x14ac:dyDescent="0.25">
      <c r="B83" s="37" t="s">
        <v>220</v>
      </c>
      <c r="C83" s="37" t="s">
        <v>222</v>
      </c>
      <c r="D83" s="3">
        <v>102</v>
      </c>
      <c r="E83" s="13">
        <v>0.11</v>
      </c>
      <c r="F83" s="13"/>
      <c r="G83" s="3">
        <v>20</v>
      </c>
      <c r="H83" s="13">
        <v>1</v>
      </c>
      <c r="I83" s="3">
        <v>0</v>
      </c>
      <c r="J83" s="3">
        <v>0</v>
      </c>
      <c r="K83" s="3">
        <v>0</v>
      </c>
      <c r="L83" s="35">
        <v>0</v>
      </c>
      <c r="M83" s="35">
        <v>0</v>
      </c>
      <c r="N83" s="35">
        <v>0</v>
      </c>
      <c r="O83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</v>
      </c>
      <c r="P83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0.14571428571428571</v>
      </c>
      <c r="Q83" s="74"/>
      <c r="R83" s="74"/>
      <c r="S83" s="74"/>
      <c r="T83" s="43"/>
    </row>
    <row r="84" spans="2:20" ht="32.1" hidden="1" customHeight="1" x14ac:dyDescent="0.25">
      <c r="B84" s="37" t="s">
        <v>220</v>
      </c>
      <c r="C84" s="37" t="s">
        <v>223</v>
      </c>
      <c r="D84" s="3">
        <v>85</v>
      </c>
      <c r="E84" s="13">
        <v>0.22</v>
      </c>
      <c r="F84" s="13">
        <v>0.1</v>
      </c>
      <c r="G84" s="3">
        <v>10</v>
      </c>
      <c r="H84" s="13">
        <v>0.1</v>
      </c>
      <c r="I84" s="3">
        <v>6</v>
      </c>
      <c r="J84" s="3">
        <v>1</v>
      </c>
      <c r="K84" s="3">
        <v>0</v>
      </c>
      <c r="L84" s="35">
        <v>0</v>
      </c>
      <c r="M84" s="35">
        <v>0</v>
      </c>
      <c r="N84" s="35">
        <v>0</v>
      </c>
      <c r="O84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0.19444444444444445</v>
      </c>
      <c r="P84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0.38452380952380955</v>
      </c>
      <c r="Q84" s="77" t="s">
        <v>1096</v>
      </c>
      <c r="R84" s="74"/>
      <c r="S84" s="74"/>
      <c r="T84" s="43"/>
    </row>
    <row r="85" spans="2:20" ht="32.1" hidden="1" customHeight="1" x14ac:dyDescent="0.25">
      <c r="B85" s="37" t="s">
        <v>220</v>
      </c>
      <c r="C85" s="69" t="s">
        <v>1624</v>
      </c>
      <c r="D85" s="3">
        <v>59</v>
      </c>
      <c r="E85" s="13">
        <v>0.32</v>
      </c>
      <c r="F85" s="13"/>
      <c r="H85" s="13">
        <v>0.25</v>
      </c>
      <c r="I85" s="3">
        <v>6</v>
      </c>
      <c r="J85" s="3">
        <v>2</v>
      </c>
      <c r="K85" s="3">
        <v>0</v>
      </c>
      <c r="L85" s="35">
        <v>0</v>
      </c>
      <c r="M85" s="35">
        <v>0</v>
      </c>
      <c r="N85" s="35">
        <v>0</v>
      </c>
      <c r="O85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0.22222222222222221</v>
      </c>
      <c r="P85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0.28095238095238095</v>
      </c>
      <c r="Q85" s="77" t="s">
        <v>1096</v>
      </c>
      <c r="R85" s="74"/>
      <c r="S85" s="74"/>
      <c r="T85" s="43"/>
    </row>
    <row r="86" spans="2:20" ht="32.1" hidden="1" customHeight="1" x14ac:dyDescent="0.25">
      <c r="B86" s="37" t="s">
        <v>220</v>
      </c>
      <c r="C86" s="69" t="s">
        <v>1625</v>
      </c>
      <c r="D86" s="3">
        <v>70</v>
      </c>
      <c r="E86" s="13">
        <v>0.38</v>
      </c>
      <c r="F86" s="13"/>
      <c r="H86" s="13">
        <v>0.25</v>
      </c>
      <c r="I86" s="3">
        <v>6</v>
      </c>
      <c r="J86" s="3">
        <v>2</v>
      </c>
      <c r="K86" s="3">
        <v>0</v>
      </c>
      <c r="L86" s="35">
        <v>0</v>
      </c>
      <c r="M86" s="35">
        <v>0</v>
      </c>
      <c r="N86" s="35">
        <v>0</v>
      </c>
      <c r="O86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0.22222222222222221</v>
      </c>
      <c r="P86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0.33333333333333331</v>
      </c>
      <c r="Q86" s="74"/>
      <c r="R86" s="74"/>
      <c r="S86" s="74"/>
      <c r="T86" s="43"/>
    </row>
    <row r="87" spans="2:20" ht="32.1" hidden="1" customHeight="1" x14ac:dyDescent="0.25">
      <c r="B87" s="37" t="s">
        <v>220</v>
      </c>
      <c r="C87" s="69" t="s">
        <v>1626</v>
      </c>
      <c r="D87" s="3">
        <v>58</v>
      </c>
      <c r="E87" s="13">
        <v>0.33</v>
      </c>
      <c r="F87" s="13">
        <v>-0.05</v>
      </c>
      <c r="G87" s="3">
        <v>-6</v>
      </c>
      <c r="H87" s="13">
        <v>0.15</v>
      </c>
      <c r="I87" s="3">
        <v>6</v>
      </c>
      <c r="J87" s="3">
        <v>3</v>
      </c>
      <c r="K87" s="3">
        <v>1</v>
      </c>
      <c r="L87" s="35">
        <v>0</v>
      </c>
      <c r="M87" s="35">
        <v>0</v>
      </c>
      <c r="N87" s="35">
        <v>0</v>
      </c>
      <c r="O87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0.27777777777777779</v>
      </c>
      <c r="P87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0.30380952380952381</v>
      </c>
      <c r="Q87" s="74"/>
      <c r="R87" s="77" t="s">
        <v>1096</v>
      </c>
      <c r="S87" s="74"/>
      <c r="T87" s="43"/>
    </row>
    <row r="88" spans="2:20" ht="32.1" hidden="1" customHeight="1" x14ac:dyDescent="0.25">
      <c r="B88" s="37" t="s">
        <v>220</v>
      </c>
      <c r="C88" s="37" t="s">
        <v>224</v>
      </c>
      <c r="D88" s="3">
        <v>54</v>
      </c>
      <c r="E88" s="13">
        <v>0.33</v>
      </c>
      <c r="F88" s="13"/>
      <c r="H88" s="13">
        <v>0.15</v>
      </c>
      <c r="I88" s="3">
        <v>6</v>
      </c>
      <c r="J88" s="3">
        <v>6</v>
      </c>
      <c r="K88" s="3">
        <v>2</v>
      </c>
      <c r="L88" s="35">
        <v>0</v>
      </c>
      <c r="M88" s="35">
        <v>0</v>
      </c>
      <c r="N88" s="35">
        <v>0</v>
      </c>
      <c r="O88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0.3888888888888889</v>
      </c>
      <c r="P88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0.3342857142857143</v>
      </c>
      <c r="Q88" s="74"/>
      <c r="R88" s="74"/>
      <c r="S88" s="74"/>
      <c r="T88" s="43"/>
    </row>
    <row r="89" spans="2:20" ht="32.1" hidden="1" customHeight="1" x14ac:dyDescent="0.25">
      <c r="B89" s="37" t="s">
        <v>220</v>
      </c>
      <c r="C89" s="37" t="s">
        <v>225</v>
      </c>
      <c r="D89" s="3">
        <v>52</v>
      </c>
      <c r="E89" s="13">
        <v>0.48</v>
      </c>
      <c r="F89" s="13"/>
      <c r="H89" s="13">
        <v>0.05</v>
      </c>
      <c r="I89" s="3">
        <v>6</v>
      </c>
      <c r="J89" s="3">
        <v>6</v>
      </c>
      <c r="K89" s="3">
        <v>6</v>
      </c>
      <c r="L89" s="35">
        <v>4</v>
      </c>
      <c r="M89" s="35">
        <v>2</v>
      </c>
      <c r="N89" s="35">
        <v>1</v>
      </c>
      <c r="O89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0.69444444444444442</v>
      </c>
      <c r="P89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0.45809523809523811</v>
      </c>
      <c r="Q89" s="74"/>
      <c r="R89" s="74"/>
      <c r="S89" s="77" t="s">
        <v>1096</v>
      </c>
      <c r="T89" s="44"/>
    </row>
    <row r="90" spans="2:20" ht="32.1" hidden="1" customHeight="1" x14ac:dyDescent="0.25">
      <c r="B90" s="37" t="s">
        <v>220</v>
      </c>
      <c r="C90" s="69" t="s">
        <v>1627</v>
      </c>
      <c r="D90" s="3">
        <v>52</v>
      </c>
      <c r="E90" s="13">
        <v>0.53</v>
      </c>
      <c r="F90" s="13">
        <v>0.05</v>
      </c>
      <c r="G90" s="3">
        <v>15</v>
      </c>
      <c r="H90" s="13">
        <v>0.05</v>
      </c>
      <c r="I90" s="3">
        <v>6</v>
      </c>
      <c r="J90" s="3">
        <v>6</v>
      </c>
      <c r="K90" s="3">
        <v>6</v>
      </c>
      <c r="L90" s="35">
        <v>5</v>
      </c>
      <c r="M90" s="35">
        <v>4</v>
      </c>
      <c r="N90" s="35">
        <v>3</v>
      </c>
      <c r="O90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0.83333333333333337</v>
      </c>
      <c r="P90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0.52</v>
      </c>
      <c r="Q90" s="74"/>
      <c r="R90" s="74"/>
      <c r="S90" s="77" t="s">
        <v>1096</v>
      </c>
      <c r="T90" s="44"/>
    </row>
    <row r="91" spans="2:20" ht="32.1" hidden="1" customHeight="1" x14ac:dyDescent="0.25">
      <c r="B91" s="37" t="s">
        <v>252</v>
      </c>
      <c r="C91" s="37" t="s">
        <v>253</v>
      </c>
      <c r="D91" s="35">
        <v>80</v>
      </c>
      <c r="E91" s="38">
        <v>0.63</v>
      </c>
      <c r="F91" s="38"/>
      <c r="G91" s="35"/>
      <c r="H91" s="38">
        <v>0.35</v>
      </c>
      <c r="I91" s="35">
        <v>6</v>
      </c>
      <c r="J91" s="35">
        <v>2</v>
      </c>
      <c r="K91" s="35">
        <v>0</v>
      </c>
      <c r="L91" s="35">
        <v>0</v>
      </c>
      <c r="M91" s="35">
        <v>0</v>
      </c>
      <c r="N91" s="35">
        <v>0</v>
      </c>
      <c r="O91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0.22222222222222221</v>
      </c>
      <c r="P91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0.38095238095238093</v>
      </c>
      <c r="Q91" s="74"/>
      <c r="R91" s="74"/>
      <c r="S91" s="74"/>
      <c r="T91" s="43"/>
    </row>
    <row r="92" spans="2:20" ht="32.1" hidden="1" customHeight="1" x14ac:dyDescent="0.25">
      <c r="B92" s="37" t="s">
        <v>252</v>
      </c>
      <c r="C92" s="37" t="s">
        <v>254</v>
      </c>
      <c r="D92" s="35">
        <v>65</v>
      </c>
      <c r="E92" s="38">
        <v>0.44</v>
      </c>
      <c r="F92" s="38"/>
      <c r="G92" s="35"/>
      <c r="H92" s="38">
        <v>0.3</v>
      </c>
      <c r="I92" s="35">
        <v>6</v>
      </c>
      <c r="J92" s="35">
        <v>3</v>
      </c>
      <c r="K92" s="35">
        <v>0</v>
      </c>
      <c r="L92" s="35">
        <v>0</v>
      </c>
      <c r="M92" s="35">
        <v>0</v>
      </c>
      <c r="N92" s="35">
        <v>0</v>
      </c>
      <c r="O92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0.25</v>
      </c>
      <c r="P92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0.32500000000000001</v>
      </c>
      <c r="Q92" s="74"/>
      <c r="R92" s="74"/>
      <c r="S92" s="74"/>
      <c r="T92" s="43"/>
    </row>
    <row r="93" spans="2:20" ht="32.1" hidden="1" customHeight="1" x14ac:dyDescent="0.25">
      <c r="B93" s="37" t="s">
        <v>252</v>
      </c>
      <c r="C93" s="37" t="s">
        <v>256</v>
      </c>
      <c r="D93" s="35">
        <v>63</v>
      </c>
      <c r="E93" s="38">
        <v>0.47</v>
      </c>
      <c r="F93" s="38">
        <v>-0.04</v>
      </c>
      <c r="G93" s="35">
        <v>-4</v>
      </c>
      <c r="H93" s="38">
        <v>0.2</v>
      </c>
      <c r="I93" s="35">
        <v>6</v>
      </c>
      <c r="J93" s="35">
        <v>6</v>
      </c>
      <c r="K93" s="35">
        <v>6</v>
      </c>
      <c r="L93" s="35">
        <v>5</v>
      </c>
      <c r="M93" s="35">
        <v>4</v>
      </c>
      <c r="N93" s="35">
        <v>3</v>
      </c>
      <c r="O93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0.83333333333333337</v>
      </c>
      <c r="P93" s="4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0.63</v>
      </c>
      <c r="Q93" s="74"/>
      <c r="R93" s="77" t="s">
        <v>1096</v>
      </c>
      <c r="S93" s="74"/>
      <c r="T93" s="43"/>
    </row>
    <row r="94" spans="2:20" ht="32.1" hidden="1" customHeight="1" x14ac:dyDescent="0.25">
      <c r="B94" s="37" t="s">
        <v>252</v>
      </c>
      <c r="C94" s="37" t="s">
        <v>255</v>
      </c>
      <c r="D94" s="35">
        <v>49</v>
      </c>
      <c r="E94" s="38">
        <v>0.46</v>
      </c>
      <c r="F94" s="38"/>
      <c r="G94" s="35"/>
      <c r="H94" s="38">
        <v>0.2</v>
      </c>
      <c r="I94" s="35">
        <v>6</v>
      </c>
      <c r="J94" s="35">
        <v>6</v>
      </c>
      <c r="K94" s="35">
        <v>6</v>
      </c>
      <c r="L94" s="35">
        <v>4</v>
      </c>
      <c r="M94" s="35">
        <v>3</v>
      </c>
      <c r="N94" s="35">
        <v>2</v>
      </c>
      <c r="O94" s="38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0.75</v>
      </c>
      <c r="P94" s="38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0.45500000000000002</v>
      </c>
      <c r="Q94" s="74"/>
      <c r="R94" s="74"/>
      <c r="S94" s="74"/>
      <c r="T94" s="43"/>
    </row>
    <row r="95" spans="2:20" ht="32.1" customHeight="1" x14ac:dyDescent="0.25">
      <c r="B95" s="69" t="s">
        <v>5118</v>
      </c>
      <c r="C95" s="69" t="s">
        <v>267</v>
      </c>
      <c r="D95" s="70">
        <v>87</v>
      </c>
      <c r="E95" s="71">
        <v>0.35</v>
      </c>
      <c r="F95" s="71">
        <v>-0.05</v>
      </c>
      <c r="G95" s="70"/>
      <c r="H95" s="71">
        <v>0.26</v>
      </c>
      <c r="I95" s="70">
        <v>6</v>
      </c>
      <c r="J95" s="70">
        <v>4</v>
      </c>
      <c r="K95" s="70">
        <v>1</v>
      </c>
      <c r="L95" s="70">
        <v>0</v>
      </c>
      <c r="M95" s="70">
        <v>0</v>
      </c>
      <c r="N95" s="70">
        <v>0</v>
      </c>
      <c r="O95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0.30555555555555558</v>
      </c>
      <c r="P95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0.47642857142857142</v>
      </c>
      <c r="Q95" s="77"/>
      <c r="R95" s="77"/>
      <c r="S95" s="77"/>
      <c r="T95" s="72"/>
    </row>
    <row r="96" spans="2:20" ht="32.1" customHeight="1" x14ac:dyDescent="0.25">
      <c r="B96" s="69" t="s">
        <v>5118</v>
      </c>
      <c r="C96" s="69" t="s">
        <v>14641</v>
      </c>
      <c r="D96" s="70">
        <v>56</v>
      </c>
      <c r="E96" s="71">
        <v>0.42</v>
      </c>
      <c r="F96" s="71">
        <v>0.05</v>
      </c>
      <c r="G96" s="70">
        <v>-30</v>
      </c>
      <c r="H96" s="71">
        <v>0.08</v>
      </c>
      <c r="I96" s="70">
        <v>6</v>
      </c>
      <c r="J96" s="70">
        <v>6</v>
      </c>
      <c r="K96" s="70">
        <v>5</v>
      </c>
      <c r="L96" s="70">
        <v>3</v>
      </c>
      <c r="M96" s="70">
        <v>1</v>
      </c>
      <c r="N96" s="70">
        <v>0</v>
      </c>
      <c r="O9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0.58333333333333337</v>
      </c>
      <c r="P96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0.44</v>
      </c>
      <c r="Q96" s="77" t="s">
        <v>1096</v>
      </c>
      <c r="R96" s="77"/>
      <c r="S96" s="77"/>
      <c r="T96" s="72"/>
    </row>
    <row r="97" spans="2:20" ht="32.1" customHeight="1" x14ac:dyDescent="0.25">
      <c r="B97" s="69" t="s">
        <v>5118</v>
      </c>
      <c r="C97" s="69" t="s">
        <v>14642</v>
      </c>
      <c r="D97" s="70">
        <v>62</v>
      </c>
      <c r="E97" s="71">
        <v>0.46</v>
      </c>
      <c r="F97" s="71">
        <v>0.04</v>
      </c>
      <c r="G97" s="70">
        <v>-6</v>
      </c>
      <c r="H97" s="71">
        <v>0.12</v>
      </c>
      <c r="I97" s="70">
        <v>6</v>
      </c>
      <c r="J97" s="70">
        <v>6</v>
      </c>
      <c r="K97" s="70">
        <v>6</v>
      </c>
      <c r="L97" s="70">
        <v>3</v>
      </c>
      <c r="M97" s="70">
        <v>1</v>
      </c>
      <c r="N97" s="70">
        <v>0</v>
      </c>
      <c r="O97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0.61111111111111116</v>
      </c>
      <c r="P97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0.50190476190476185</v>
      </c>
      <c r="Q97" s="77"/>
      <c r="R97" s="77" t="s">
        <v>1096</v>
      </c>
      <c r="S97" s="77"/>
      <c r="T97" s="72"/>
    </row>
    <row r="98" spans="2:20" ht="32.1" customHeight="1" x14ac:dyDescent="0.25">
      <c r="B98" s="69" t="s">
        <v>5118</v>
      </c>
      <c r="C98" s="69" t="s">
        <v>255</v>
      </c>
      <c r="D98" s="70">
        <v>57</v>
      </c>
      <c r="E98" s="71">
        <v>0.52</v>
      </c>
      <c r="F98" s="71"/>
      <c r="G98" s="70"/>
      <c r="H98" s="71">
        <v>0.25</v>
      </c>
      <c r="I98" s="70">
        <v>6</v>
      </c>
      <c r="J98" s="70">
        <v>6</v>
      </c>
      <c r="K98" s="70">
        <v>6</v>
      </c>
      <c r="L98" s="70">
        <v>4</v>
      </c>
      <c r="M98" s="70">
        <v>3</v>
      </c>
      <c r="N98" s="70">
        <v>2</v>
      </c>
      <c r="O98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0.75</v>
      </c>
      <c r="P98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0.52928571428571425</v>
      </c>
      <c r="Q98" s="77"/>
      <c r="R98" s="77"/>
      <c r="S98" s="77"/>
      <c r="T98" s="72"/>
    </row>
    <row r="99" spans="2:20" ht="32.1" customHeight="1" x14ac:dyDescent="0.25">
      <c r="B99" s="69" t="s">
        <v>5118</v>
      </c>
      <c r="C99" s="69" t="s">
        <v>14643</v>
      </c>
      <c r="D99" s="70">
        <v>58</v>
      </c>
      <c r="E99" s="71">
        <v>0.63</v>
      </c>
      <c r="F99" s="71">
        <v>-0.03</v>
      </c>
      <c r="G99" s="70">
        <v>5</v>
      </c>
      <c r="H99" s="71">
        <v>0.12</v>
      </c>
      <c r="I99" s="70">
        <v>6</v>
      </c>
      <c r="J99" s="70">
        <v>6</v>
      </c>
      <c r="K99" s="70">
        <v>6</v>
      </c>
      <c r="L99" s="70">
        <v>6</v>
      </c>
      <c r="M99" s="70">
        <v>5</v>
      </c>
      <c r="N99" s="70">
        <v>4</v>
      </c>
      <c r="O99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99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0.62142857142857144</v>
      </c>
      <c r="Q99" s="77"/>
      <c r="R99" s="77"/>
      <c r="S99" s="77" t="s">
        <v>1096</v>
      </c>
      <c r="T99" s="72"/>
    </row>
    <row r="100" spans="2:20" ht="32.1" customHeight="1" x14ac:dyDescent="0.25">
      <c r="B100" s="69" t="s">
        <v>5118</v>
      </c>
      <c r="C100" s="69" t="s">
        <v>10175</v>
      </c>
      <c r="D100" s="70">
        <v>46</v>
      </c>
      <c r="E100" s="71">
        <v>0.76</v>
      </c>
      <c r="F100" s="71">
        <v>-0.05</v>
      </c>
      <c r="G100" s="70">
        <v>10</v>
      </c>
      <c r="H100" s="71">
        <v>0.05</v>
      </c>
      <c r="I100" s="70">
        <v>6</v>
      </c>
      <c r="J100" s="70">
        <v>6</v>
      </c>
      <c r="K100" s="70">
        <v>6</v>
      </c>
      <c r="L100" s="70">
        <v>6</v>
      </c>
      <c r="M100" s="70">
        <v>6</v>
      </c>
      <c r="N100" s="70">
        <v>5</v>
      </c>
      <c r="O100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0.97222222222222221</v>
      </c>
      <c r="P100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0.51476190476190475</v>
      </c>
      <c r="Q100" s="77"/>
      <c r="R100" s="77"/>
      <c r="S100" s="77" t="s">
        <v>1096</v>
      </c>
      <c r="T100" s="72"/>
    </row>
    <row r="101" spans="2:20" ht="32.1" hidden="1" customHeight="1" x14ac:dyDescent="0.25">
      <c r="B101" s="69" t="s">
        <v>14654</v>
      </c>
      <c r="C101" s="69" t="s">
        <v>12078</v>
      </c>
      <c r="D101" s="70">
        <v>90</v>
      </c>
      <c r="E101" s="71">
        <v>0.19</v>
      </c>
      <c r="F101" s="71">
        <v>0.05</v>
      </c>
      <c r="G101" s="70">
        <v>-5</v>
      </c>
      <c r="H101" s="71">
        <v>0.35</v>
      </c>
      <c r="I101" s="70">
        <v>6</v>
      </c>
      <c r="J101" s="70">
        <v>4</v>
      </c>
      <c r="K101" s="70">
        <v>2</v>
      </c>
      <c r="L101" s="70">
        <v>1</v>
      </c>
      <c r="M101" s="70">
        <v>0</v>
      </c>
      <c r="N101" s="70">
        <v>0</v>
      </c>
      <c r="O101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0.3611111111111111</v>
      </c>
      <c r="P101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0.5357142857142857</v>
      </c>
      <c r="Q101" s="77"/>
      <c r="R101" s="77"/>
      <c r="S101" s="77"/>
      <c r="T101" s="72"/>
    </row>
    <row r="102" spans="2:20" ht="32.1" hidden="1" customHeight="1" x14ac:dyDescent="0.25">
      <c r="B102" s="69" t="s">
        <v>14654</v>
      </c>
      <c r="C102" s="69" t="s">
        <v>12088</v>
      </c>
      <c r="D102" s="70">
        <v>72</v>
      </c>
      <c r="E102" s="71">
        <v>0.25</v>
      </c>
      <c r="F102" s="71">
        <v>0.3</v>
      </c>
      <c r="G102" s="70">
        <v>-10</v>
      </c>
      <c r="H102" s="71">
        <v>0.25</v>
      </c>
      <c r="I102" s="70">
        <v>6</v>
      </c>
      <c r="J102" s="70">
        <v>6</v>
      </c>
      <c r="K102" s="70">
        <v>4</v>
      </c>
      <c r="L102" s="70">
        <v>3</v>
      </c>
      <c r="M102" s="70">
        <v>1</v>
      </c>
      <c r="N102" s="70">
        <v>0</v>
      </c>
      <c r="O102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0.55555555555555558</v>
      </c>
      <c r="P102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0.5485714285714286</v>
      </c>
      <c r="Q102" s="77"/>
      <c r="R102" s="77"/>
      <c r="S102" s="77"/>
      <c r="T102" s="72"/>
    </row>
    <row r="103" spans="2:20" ht="32.1" hidden="1" customHeight="1" x14ac:dyDescent="0.25">
      <c r="B103" s="69" t="s">
        <v>14654</v>
      </c>
      <c r="C103" s="69" t="s">
        <v>284</v>
      </c>
      <c r="D103" s="70">
        <v>60</v>
      </c>
      <c r="E103" s="71">
        <v>0.36</v>
      </c>
      <c r="F103" s="71"/>
      <c r="G103" s="70"/>
      <c r="H103" s="71">
        <v>0.3</v>
      </c>
      <c r="I103" s="70">
        <v>6</v>
      </c>
      <c r="J103" s="70">
        <v>6</v>
      </c>
      <c r="K103" s="70">
        <v>5</v>
      </c>
      <c r="L103" s="70">
        <v>3</v>
      </c>
      <c r="M103" s="70">
        <v>2</v>
      </c>
      <c r="N103" s="70">
        <v>0</v>
      </c>
      <c r="O103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0.61111111111111116</v>
      </c>
      <c r="P103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0.48571428571428571</v>
      </c>
      <c r="Q103" s="77"/>
      <c r="R103" s="77"/>
      <c r="S103" s="77"/>
      <c r="T103" s="72"/>
    </row>
    <row r="104" spans="2:20" ht="32.1" hidden="1" customHeight="1" x14ac:dyDescent="0.25">
      <c r="B104" s="69" t="s">
        <v>14654</v>
      </c>
      <c r="C104" s="69" t="s">
        <v>14655</v>
      </c>
      <c r="D104" s="70">
        <v>54</v>
      </c>
      <c r="E104" s="71">
        <v>0.4</v>
      </c>
      <c r="F104" s="71"/>
      <c r="G104" s="70">
        <v>5</v>
      </c>
      <c r="H104" s="71">
        <v>0.2</v>
      </c>
      <c r="I104" s="70">
        <v>6</v>
      </c>
      <c r="J104" s="70">
        <v>6</v>
      </c>
      <c r="K104" s="70">
        <v>6</v>
      </c>
      <c r="L104" s="70">
        <v>5</v>
      </c>
      <c r="M104" s="70">
        <v>4</v>
      </c>
      <c r="N104" s="70">
        <v>2</v>
      </c>
      <c r="O104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0.80555555555555558</v>
      </c>
      <c r="P104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0.52714285714285714</v>
      </c>
      <c r="Q104" s="77"/>
      <c r="R104" s="77" t="s">
        <v>1096</v>
      </c>
      <c r="S104" s="77"/>
      <c r="T104" s="72"/>
    </row>
    <row r="105" spans="2:20" ht="32.1" hidden="1" customHeight="1" x14ac:dyDescent="0.25">
      <c r="B105" s="69" t="s">
        <v>14654</v>
      </c>
      <c r="C105" s="69" t="s">
        <v>14656</v>
      </c>
      <c r="D105" s="70">
        <v>51</v>
      </c>
      <c r="E105" s="71">
        <v>0.63</v>
      </c>
      <c r="F105" s="71"/>
      <c r="G105" s="70">
        <v>10</v>
      </c>
      <c r="H105" s="71">
        <v>0.3</v>
      </c>
      <c r="I105" s="70">
        <v>6</v>
      </c>
      <c r="J105" s="70">
        <v>6</v>
      </c>
      <c r="K105" s="70">
        <v>6</v>
      </c>
      <c r="L105" s="70">
        <v>6</v>
      </c>
      <c r="M105" s="70">
        <v>5</v>
      </c>
      <c r="N105" s="70">
        <v>4</v>
      </c>
      <c r="O105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105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0.54642857142857137</v>
      </c>
      <c r="Q105" s="77"/>
      <c r="R105" s="77"/>
      <c r="S105" s="77" t="s">
        <v>1096</v>
      </c>
      <c r="T105" s="72"/>
    </row>
    <row r="106" spans="2:20" ht="32.1" hidden="1" customHeight="1" x14ac:dyDescent="0.25">
      <c r="B106" s="69" t="s">
        <v>5098</v>
      </c>
      <c r="C106" s="69" t="s">
        <v>14657</v>
      </c>
      <c r="D106" s="70">
        <v>68</v>
      </c>
      <c r="E106" s="71">
        <v>0.52</v>
      </c>
      <c r="F106" s="71"/>
      <c r="G106" s="70"/>
      <c r="H106" s="71">
        <v>0.2</v>
      </c>
      <c r="I106" s="70">
        <v>6</v>
      </c>
      <c r="J106" s="70">
        <v>6</v>
      </c>
      <c r="K106" s="70">
        <v>6</v>
      </c>
      <c r="L106" s="70">
        <v>5</v>
      </c>
      <c r="M106" s="70">
        <v>4</v>
      </c>
      <c r="N106" s="70">
        <v>3</v>
      </c>
      <c r="O10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0.83333333333333337</v>
      </c>
      <c r="P106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0.68</v>
      </c>
      <c r="Q106" s="77" t="s">
        <v>1096</v>
      </c>
      <c r="R106" s="77"/>
      <c r="S106" s="77"/>
      <c r="T106" s="72"/>
    </row>
    <row r="107" spans="2:20" ht="32.1" hidden="1" customHeight="1" x14ac:dyDescent="0.25">
      <c r="B107" s="69" t="s">
        <v>5098</v>
      </c>
      <c r="C107" s="69" t="s">
        <v>14658</v>
      </c>
      <c r="D107" s="70">
        <v>58</v>
      </c>
      <c r="E107" s="71">
        <v>0.6</v>
      </c>
      <c r="F107" s="71"/>
      <c r="G107" s="70">
        <v>10</v>
      </c>
      <c r="H107" s="71">
        <v>0.1</v>
      </c>
      <c r="I107" s="70">
        <v>6</v>
      </c>
      <c r="J107" s="70">
        <v>6</v>
      </c>
      <c r="K107" s="70">
        <v>6</v>
      </c>
      <c r="L107" s="70">
        <v>6</v>
      </c>
      <c r="M107" s="70">
        <v>5</v>
      </c>
      <c r="N107" s="70">
        <v>4</v>
      </c>
      <c r="O107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107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0.62142857142857144</v>
      </c>
      <c r="Q107" s="77" t="s">
        <v>1096</v>
      </c>
      <c r="R107" s="77"/>
      <c r="S107" s="77"/>
      <c r="T107" s="72"/>
    </row>
    <row r="108" spans="2:20" ht="32.1" hidden="1" customHeight="1" x14ac:dyDescent="0.25">
      <c r="B108" s="69" t="s">
        <v>5098</v>
      </c>
      <c r="C108" s="69" t="s">
        <v>14659</v>
      </c>
      <c r="D108" s="70">
        <v>62</v>
      </c>
      <c r="E108" s="71">
        <v>0.72</v>
      </c>
      <c r="F108" s="71">
        <v>-0.15</v>
      </c>
      <c r="G108" s="70">
        <v>10</v>
      </c>
      <c r="H108" s="71">
        <v>0.1</v>
      </c>
      <c r="I108" s="70">
        <v>6</v>
      </c>
      <c r="J108" s="70">
        <v>6</v>
      </c>
      <c r="K108" s="70">
        <v>6</v>
      </c>
      <c r="L108" s="70">
        <v>6</v>
      </c>
      <c r="M108" s="70">
        <v>6</v>
      </c>
      <c r="N108" s="70">
        <v>5</v>
      </c>
      <c r="O108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0.97222222222222221</v>
      </c>
      <c r="P108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0.69380952380952376</v>
      </c>
      <c r="Q108" s="77" t="s">
        <v>1096</v>
      </c>
      <c r="R108" s="77"/>
      <c r="S108" s="77" t="s">
        <v>1096</v>
      </c>
      <c r="T108" s="72"/>
    </row>
    <row r="109" spans="2:20" ht="32.1" hidden="1" customHeight="1" x14ac:dyDescent="0.25">
      <c r="B109" s="69" t="s">
        <v>5098</v>
      </c>
      <c r="C109" s="69" t="s">
        <v>14660</v>
      </c>
      <c r="D109" s="70">
        <v>64</v>
      </c>
      <c r="E109" s="71">
        <v>0.56000000000000005</v>
      </c>
      <c r="F109" s="71">
        <v>0.1</v>
      </c>
      <c r="G109" s="70">
        <v>20</v>
      </c>
      <c r="H109" s="71">
        <v>0.2</v>
      </c>
      <c r="I109" s="70">
        <v>6</v>
      </c>
      <c r="J109" s="70">
        <v>6</v>
      </c>
      <c r="K109" s="70">
        <v>6</v>
      </c>
      <c r="L109" s="70">
        <v>6</v>
      </c>
      <c r="M109" s="70">
        <v>6</v>
      </c>
      <c r="N109" s="70">
        <v>5</v>
      </c>
      <c r="O109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0.97222222222222221</v>
      </c>
      <c r="P109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0.71619047619047616</v>
      </c>
      <c r="Q109" s="77" t="s">
        <v>1096</v>
      </c>
      <c r="R109" s="77"/>
      <c r="S109" s="77" t="s">
        <v>1096</v>
      </c>
      <c r="T109" s="72"/>
    </row>
    <row r="110" spans="2:20" ht="32.1" hidden="1" customHeight="1" x14ac:dyDescent="0.25">
      <c r="B110" s="69" t="s">
        <v>5098</v>
      </c>
      <c r="C110" s="69" t="s">
        <v>1089</v>
      </c>
      <c r="D110" s="70">
        <v>60</v>
      </c>
      <c r="E110" s="71">
        <v>0.68</v>
      </c>
      <c r="F110" s="71">
        <v>0.1</v>
      </c>
      <c r="G110" s="70">
        <v>22</v>
      </c>
      <c r="H110" s="71">
        <v>0.1</v>
      </c>
      <c r="I110" s="70">
        <v>6</v>
      </c>
      <c r="J110" s="70">
        <v>6</v>
      </c>
      <c r="K110" s="70">
        <v>6</v>
      </c>
      <c r="L110" s="70">
        <v>6</v>
      </c>
      <c r="M110" s="70">
        <v>6</v>
      </c>
      <c r="N110" s="70">
        <v>5</v>
      </c>
      <c r="O110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0.97222222222222221</v>
      </c>
      <c r="P110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0.67142857142857137</v>
      </c>
      <c r="Q110" s="77" t="s">
        <v>1096</v>
      </c>
      <c r="R110" s="77"/>
      <c r="S110" s="77" t="s">
        <v>1096</v>
      </c>
      <c r="T110" s="72"/>
    </row>
    <row r="111" spans="2:20" ht="32.1" hidden="1" customHeight="1" x14ac:dyDescent="0.25">
      <c r="B111" s="69" t="s">
        <v>14661</v>
      </c>
      <c r="C111" s="69" t="s">
        <v>5323</v>
      </c>
      <c r="D111" s="70">
        <v>65</v>
      </c>
      <c r="E111" s="71">
        <v>0.39</v>
      </c>
      <c r="F111" s="71"/>
      <c r="G111" s="70"/>
      <c r="H111" s="71">
        <v>0.5</v>
      </c>
      <c r="I111" s="70">
        <v>6</v>
      </c>
      <c r="J111" s="70">
        <v>5</v>
      </c>
      <c r="K111" s="70">
        <v>2</v>
      </c>
      <c r="L111" s="70">
        <v>0</v>
      </c>
      <c r="M111" s="70">
        <v>0</v>
      </c>
      <c r="N111" s="70">
        <v>0</v>
      </c>
      <c r="O111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0.3611111111111111</v>
      </c>
      <c r="P111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0.38690476190476192</v>
      </c>
      <c r="Q111" s="77"/>
      <c r="R111" s="77"/>
      <c r="S111" s="77"/>
      <c r="T111" s="72"/>
    </row>
    <row r="112" spans="2:20" ht="32.1" hidden="1" customHeight="1" x14ac:dyDescent="0.25">
      <c r="B112" s="69" t="s">
        <v>14661</v>
      </c>
      <c r="C112" s="69" t="s">
        <v>5206</v>
      </c>
      <c r="D112" s="70">
        <v>45</v>
      </c>
      <c r="E112" s="71">
        <v>0.46</v>
      </c>
      <c r="F112" s="71">
        <v>0.1</v>
      </c>
      <c r="G112" s="70">
        <v>-22</v>
      </c>
      <c r="H112" s="71">
        <v>0.2</v>
      </c>
      <c r="I112" s="70">
        <v>6</v>
      </c>
      <c r="J112" s="70">
        <v>6</v>
      </c>
      <c r="K112" s="70">
        <v>6</v>
      </c>
      <c r="L112" s="70">
        <v>5</v>
      </c>
      <c r="M112" s="70">
        <v>3</v>
      </c>
      <c r="N112" s="70">
        <v>2</v>
      </c>
      <c r="O112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0.77777777777777779</v>
      </c>
      <c r="P112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0.42857142857142855</v>
      </c>
      <c r="Q112" s="77" t="s">
        <v>1096</v>
      </c>
      <c r="R112" s="77"/>
      <c r="S112" s="77" t="s">
        <v>1096</v>
      </c>
      <c r="T112" s="72"/>
    </row>
    <row r="113" spans="2:20" ht="32.1" hidden="1" customHeight="1" x14ac:dyDescent="0.25">
      <c r="B113" s="69" t="s">
        <v>14661</v>
      </c>
      <c r="C113" s="69" t="s">
        <v>5211</v>
      </c>
      <c r="D113" s="70">
        <v>43</v>
      </c>
      <c r="E113" s="71">
        <v>0.41</v>
      </c>
      <c r="F113" s="71"/>
      <c r="G113" s="70"/>
      <c r="H113" s="71">
        <v>0.2</v>
      </c>
      <c r="I113" s="70">
        <v>6</v>
      </c>
      <c r="J113" s="70">
        <v>6</v>
      </c>
      <c r="K113" s="70">
        <v>6</v>
      </c>
      <c r="L113" s="70">
        <v>6</v>
      </c>
      <c r="M113" s="70">
        <v>4</v>
      </c>
      <c r="N113" s="70">
        <v>3</v>
      </c>
      <c r="O113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0.86111111111111116</v>
      </c>
      <c r="P113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0.44023809523809526</v>
      </c>
      <c r="Q113" s="77"/>
      <c r="R113" s="77"/>
      <c r="S113" s="77"/>
      <c r="T113" s="72"/>
    </row>
    <row r="114" spans="2:20" ht="32.1" hidden="1" customHeight="1" x14ac:dyDescent="0.25">
      <c r="B114" s="69" t="s">
        <v>14661</v>
      </c>
      <c r="C114" s="69" t="s">
        <v>5101</v>
      </c>
      <c r="D114" s="70">
        <v>35</v>
      </c>
      <c r="E114" s="71">
        <v>0.46</v>
      </c>
      <c r="F114" s="71"/>
      <c r="G114" s="70">
        <v>10</v>
      </c>
      <c r="H114" s="71">
        <v>0.1</v>
      </c>
      <c r="I114" s="70">
        <v>6</v>
      </c>
      <c r="J114" s="70">
        <v>6</v>
      </c>
      <c r="K114" s="70">
        <v>6</v>
      </c>
      <c r="L114" s="70">
        <v>6</v>
      </c>
      <c r="M114" s="70">
        <v>6</v>
      </c>
      <c r="N114" s="70">
        <v>5</v>
      </c>
      <c r="O114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0.97222222222222221</v>
      </c>
      <c r="P114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0.39166666666666666</v>
      </c>
      <c r="Q114" s="77"/>
      <c r="R114" s="77"/>
      <c r="S114" s="77" t="s">
        <v>1096</v>
      </c>
      <c r="T114" s="72"/>
    </row>
    <row r="115" spans="2:20" ht="32.1" hidden="1" customHeight="1" x14ac:dyDescent="0.25">
      <c r="B115" s="69" t="s">
        <v>14662</v>
      </c>
      <c r="C115" s="69" t="s">
        <v>8657</v>
      </c>
      <c r="D115" s="70">
        <v>196</v>
      </c>
      <c r="E115" s="71">
        <v>0.55000000000000004</v>
      </c>
      <c r="F115" s="71">
        <v>0.1</v>
      </c>
      <c r="G115" s="70">
        <v>5</v>
      </c>
      <c r="H115" s="71">
        <v>0.5</v>
      </c>
      <c r="I115" s="70">
        <v>6</v>
      </c>
      <c r="J115" s="70">
        <v>5</v>
      </c>
      <c r="K115" s="70">
        <v>3</v>
      </c>
      <c r="L115" s="70">
        <v>1</v>
      </c>
      <c r="M115" s="70">
        <v>0</v>
      </c>
      <c r="N115" s="70">
        <v>0</v>
      </c>
      <c r="O115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0.41666666666666669</v>
      </c>
      <c r="P115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1.26</v>
      </c>
      <c r="Q115" s="77"/>
      <c r="R115" s="77"/>
      <c r="S115" s="77"/>
      <c r="T115" s="72"/>
    </row>
    <row r="116" spans="2:20" ht="32.1" hidden="1" customHeight="1" x14ac:dyDescent="0.25">
      <c r="B116" s="69" t="s">
        <v>14662</v>
      </c>
      <c r="C116" s="69" t="s">
        <v>8652</v>
      </c>
      <c r="D116" s="70">
        <v>142</v>
      </c>
      <c r="E116" s="71">
        <v>0.7</v>
      </c>
      <c r="F116" s="71">
        <v>-0.05</v>
      </c>
      <c r="G116" s="70"/>
      <c r="H116" s="71">
        <v>0.6</v>
      </c>
      <c r="I116" s="70">
        <v>6</v>
      </c>
      <c r="J116" s="70">
        <v>6</v>
      </c>
      <c r="K116" s="70">
        <v>6</v>
      </c>
      <c r="L116" s="70">
        <v>5</v>
      </c>
      <c r="M116" s="70">
        <v>4</v>
      </c>
      <c r="N116" s="70">
        <v>2</v>
      </c>
      <c r="O11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0.80555555555555558</v>
      </c>
      <c r="P116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1.3861904761904762</v>
      </c>
      <c r="Q116" s="77"/>
      <c r="R116" s="77"/>
      <c r="S116" s="77"/>
      <c r="T116" s="72"/>
    </row>
    <row r="117" spans="2:20" ht="32.1" hidden="1" customHeight="1" x14ac:dyDescent="0.25">
      <c r="B117" s="69" t="s">
        <v>14662</v>
      </c>
      <c r="C117" s="69" t="s">
        <v>188</v>
      </c>
      <c r="D117" s="70">
        <v>122</v>
      </c>
      <c r="E117" s="71">
        <v>0.83</v>
      </c>
      <c r="F117" s="71"/>
      <c r="G117" s="70"/>
      <c r="H117" s="71">
        <v>0.2</v>
      </c>
      <c r="I117" s="70">
        <v>6</v>
      </c>
      <c r="J117" s="70">
        <v>6</v>
      </c>
      <c r="K117" s="70">
        <v>6</v>
      </c>
      <c r="L117" s="70">
        <v>6</v>
      </c>
      <c r="M117" s="70">
        <v>5</v>
      </c>
      <c r="N117" s="70">
        <v>5</v>
      </c>
      <c r="O117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0.94444444444444442</v>
      </c>
      <c r="P117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1.3361904761904762</v>
      </c>
      <c r="Q117" s="77"/>
      <c r="R117" s="77"/>
      <c r="S117" s="77"/>
      <c r="T117" s="72"/>
    </row>
    <row r="118" spans="2:20" ht="32.1" hidden="1" customHeight="1" x14ac:dyDescent="0.25">
      <c r="B118" s="69" t="s">
        <v>14662</v>
      </c>
      <c r="C118" s="69" t="s">
        <v>251</v>
      </c>
      <c r="D118" s="70">
        <v>115</v>
      </c>
      <c r="E118" s="71">
        <v>0.89</v>
      </c>
      <c r="F118" s="71"/>
      <c r="G118" s="70">
        <v>10</v>
      </c>
      <c r="H118" s="71">
        <v>0.13</v>
      </c>
      <c r="I118" s="70">
        <v>6</v>
      </c>
      <c r="J118" s="70">
        <v>6</v>
      </c>
      <c r="K118" s="70">
        <v>6</v>
      </c>
      <c r="L118" s="70">
        <v>6</v>
      </c>
      <c r="M118" s="70">
        <v>6</v>
      </c>
      <c r="N118" s="70">
        <v>6</v>
      </c>
      <c r="O118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1</v>
      </c>
      <c r="P118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1.3142857142857143</v>
      </c>
      <c r="Q118" s="77"/>
      <c r="R118" s="77"/>
      <c r="S118" s="77" t="s">
        <v>1096</v>
      </c>
      <c r="T118" s="72"/>
    </row>
    <row r="119" spans="2:20" ht="32.1" hidden="1" customHeight="1" x14ac:dyDescent="0.25">
      <c r="B119" s="69" t="s">
        <v>5187</v>
      </c>
      <c r="C119" s="69" t="s">
        <v>14664</v>
      </c>
      <c r="D119" s="70">
        <f>8*37</f>
        <v>296</v>
      </c>
      <c r="E119" s="71">
        <v>0.15</v>
      </c>
      <c r="F119" s="71"/>
      <c r="G119" s="70"/>
      <c r="H119" s="71">
        <v>0</v>
      </c>
      <c r="I119" s="70">
        <v>3</v>
      </c>
      <c r="J119" s="70">
        <v>3</v>
      </c>
      <c r="K119" s="70">
        <v>3</v>
      </c>
      <c r="L119" s="70">
        <v>3</v>
      </c>
      <c r="M119" s="70">
        <v>3</v>
      </c>
      <c r="N119" s="70">
        <v>3</v>
      </c>
      <c r="O119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119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1.9028571428571428</v>
      </c>
      <c r="Q119" s="77" t="s">
        <v>1096</v>
      </c>
      <c r="R119" s="77"/>
      <c r="S119" s="77"/>
      <c r="T119" s="72"/>
    </row>
    <row r="120" spans="2:20" ht="32.1" hidden="1" customHeight="1" x14ac:dyDescent="0.25">
      <c r="B120" s="69" t="s">
        <v>5187</v>
      </c>
      <c r="C120" s="69" t="s">
        <v>14665</v>
      </c>
      <c r="D120" s="70">
        <f>8*50</f>
        <v>400</v>
      </c>
      <c r="E120" s="71">
        <v>0.26</v>
      </c>
      <c r="F120" s="71">
        <v>-0.15</v>
      </c>
      <c r="G120" s="70">
        <v>115</v>
      </c>
      <c r="H120" s="71">
        <v>0</v>
      </c>
      <c r="I120" s="70">
        <v>3</v>
      </c>
      <c r="J120" s="70">
        <v>3</v>
      </c>
      <c r="K120" s="70">
        <v>3</v>
      </c>
      <c r="L120" s="70">
        <v>3</v>
      </c>
      <c r="M120" s="70">
        <v>3</v>
      </c>
      <c r="N120" s="70">
        <v>3</v>
      </c>
      <c r="O120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120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2.5714285714285716</v>
      </c>
      <c r="Q120" s="77"/>
      <c r="R120" s="77"/>
      <c r="S120" s="77"/>
      <c r="T120" s="72"/>
    </row>
    <row r="121" spans="2:20" ht="32.1" hidden="1" customHeight="1" x14ac:dyDescent="0.25">
      <c r="B121" s="69" t="s">
        <v>5187</v>
      </c>
      <c r="C121" s="69" t="s">
        <v>14666</v>
      </c>
      <c r="D121" s="70">
        <f>9*35</f>
        <v>315</v>
      </c>
      <c r="E121" s="71">
        <v>0.26</v>
      </c>
      <c r="F121" s="71">
        <v>0.15</v>
      </c>
      <c r="G121" s="70"/>
      <c r="H121" s="71">
        <v>0</v>
      </c>
      <c r="I121" s="70">
        <v>3</v>
      </c>
      <c r="J121" s="70">
        <v>3</v>
      </c>
      <c r="K121" s="70">
        <v>3</v>
      </c>
      <c r="L121" s="70">
        <v>3</v>
      </c>
      <c r="M121" s="70">
        <v>3</v>
      </c>
      <c r="N121" s="70">
        <v>3</v>
      </c>
      <c r="O121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121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2.0249999999999999</v>
      </c>
      <c r="Q121" s="77"/>
      <c r="R121" s="77"/>
      <c r="S121" s="77"/>
      <c r="T121" s="72"/>
    </row>
    <row r="122" spans="2:20" ht="32.1" hidden="1" customHeight="1" x14ac:dyDescent="0.25">
      <c r="B122" s="69" t="s">
        <v>5187</v>
      </c>
      <c r="C122" s="69" t="s">
        <v>14667</v>
      </c>
      <c r="D122" s="70">
        <f>8*39</f>
        <v>312</v>
      </c>
      <c r="E122" s="71">
        <v>0.26</v>
      </c>
      <c r="F122" s="71"/>
      <c r="G122" s="70"/>
      <c r="H122" s="71">
        <v>0</v>
      </c>
      <c r="I122" s="70">
        <v>3</v>
      </c>
      <c r="J122" s="70">
        <v>3</v>
      </c>
      <c r="K122" s="70">
        <v>3</v>
      </c>
      <c r="L122" s="70">
        <v>3</v>
      </c>
      <c r="M122" s="70">
        <v>3</v>
      </c>
      <c r="N122" s="70">
        <v>3</v>
      </c>
      <c r="O122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122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2.0057142857142858</v>
      </c>
      <c r="Q122" s="77"/>
      <c r="R122" s="77"/>
      <c r="S122" s="77"/>
      <c r="T122" s="72"/>
    </row>
    <row r="123" spans="2:20" ht="32.1" hidden="1" customHeight="1" x14ac:dyDescent="0.25">
      <c r="B123" s="69" t="s">
        <v>5187</v>
      </c>
      <c r="C123" s="69" t="s">
        <v>5513</v>
      </c>
      <c r="D123" s="70">
        <f>8*25</f>
        <v>200</v>
      </c>
      <c r="E123" s="71">
        <v>0.26</v>
      </c>
      <c r="F123" s="71">
        <v>-0.1</v>
      </c>
      <c r="G123" s="70"/>
      <c r="H123" s="71">
        <v>0</v>
      </c>
      <c r="I123" s="70">
        <v>6</v>
      </c>
      <c r="J123" s="70">
        <v>6</v>
      </c>
      <c r="K123" s="70">
        <v>6</v>
      </c>
      <c r="L123" s="70">
        <v>5</v>
      </c>
      <c r="M123" s="70">
        <v>5</v>
      </c>
      <c r="N123" s="70">
        <v>5</v>
      </c>
      <c r="O123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0.91666666666666663</v>
      </c>
      <c r="P123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2.1428571428571428</v>
      </c>
      <c r="Q123" s="77" t="s">
        <v>1096</v>
      </c>
      <c r="R123" s="77"/>
      <c r="S123" s="77"/>
      <c r="T123" s="72"/>
    </row>
    <row r="124" spans="2:20" ht="32.1" hidden="1" customHeight="1" x14ac:dyDescent="0.25">
      <c r="B124" s="69" t="s">
        <v>5187</v>
      </c>
      <c r="C124" s="69" t="s">
        <v>222</v>
      </c>
      <c r="D124" s="70">
        <v>265</v>
      </c>
      <c r="E124" s="71">
        <v>0.11</v>
      </c>
      <c r="F124" s="71">
        <v>0.8</v>
      </c>
      <c r="G124" s="70">
        <v>35</v>
      </c>
      <c r="H124" s="71">
        <v>1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</v>
      </c>
      <c r="P124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0.37857142857142856</v>
      </c>
      <c r="Q124" s="77"/>
      <c r="R124" s="77"/>
      <c r="S124" s="77"/>
      <c r="T124" s="72"/>
    </row>
    <row r="125" spans="2:20" ht="32.1" hidden="1" customHeight="1" x14ac:dyDescent="0.25">
      <c r="B125" s="69" t="s">
        <v>5187</v>
      </c>
      <c r="C125" s="69" t="s">
        <v>14668</v>
      </c>
      <c r="D125" s="70">
        <v>220</v>
      </c>
      <c r="E125" s="71">
        <v>0.12</v>
      </c>
      <c r="F125" s="71">
        <v>1.7</v>
      </c>
      <c r="G125" s="70">
        <v>-15</v>
      </c>
      <c r="H125" s="71">
        <v>0.39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</v>
      </c>
      <c r="P125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0.31428571428571428</v>
      </c>
      <c r="Q125" s="77"/>
      <c r="R125" s="77"/>
      <c r="S125" s="77" t="s">
        <v>1096</v>
      </c>
      <c r="T125" s="72"/>
    </row>
    <row r="126" spans="2:20" ht="32.1" hidden="1" customHeight="1" x14ac:dyDescent="0.25">
      <c r="B126" s="69" t="s">
        <v>5187</v>
      </c>
      <c r="C126" s="69" t="s">
        <v>14669</v>
      </c>
      <c r="D126" s="70">
        <v>190</v>
      </c>
      <c r="E126" s="71">
        <v>0.48</v>
      </c>
      <c r="F126" s="71">
        <v>0.8</v>
      </c>
      <c r="G126" s="70">
        <v>20</v>
      </c>
      <c r="H126" s="71">
        <v>0.12</v>
      </c>
      <c r="I126" s="70">
        <v>6</v>
      </c>
      <c r="J126" s="70">
        <v>2</v>
      </c>
      <c r="K126" s="70">
        <v>0</v>
      </c>
      <c r="L126" s="70">
        <v>0</v>
      </c>
      <c r="M126" s="70">
        <v>0</v>
      </c>
      <c r="N126" s="70">
        <v>0</v>
      </c>
      <c r="O12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0.22222222222222221</v>
      </c>
      <c r="P126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0.90476190476190477</v>
      </c>
      <c r="Q126" s="77"/>
      <c r="R126" s="77"/>
      <c r="S126" s="77"/>
      <c r="T126" s="72"/>
    </row>
    <row r="127" spans="2:20" ht="32.1" hidden="1" customHeight="1" x14ac:dyDescent="0.25">
      <c r="B127" s="69" t="s">
        <v>5187</v>
      </c>
      <c r="C127" s="69" t="s">
        <v>14670</v>
      </c>
      <c r="D127" s="70">
        <v>206</v>
      </c>
      <c r="E127" s="71">
        <v>0.46</v>
      </c>
      <c r="F127" s="71">
        <v>1.5</v>
      </c>
      <c r="G127" s="70">
        <v>10</v>
      </c>
      <c r="H127" s="71">
        <v>0.38</v>
      </c>
      <c r="I127" s="70">
        <v>6</v>
      </c>
      <c r="J127" s="70">
        <v>3</v>
      </c>
      <c r="K127" s="70">
        <v>1</v>
      </c>
      <c r="L127" s="70">
        <v>0</v>
      </c>
      <c r="M127" s="70">
        <v>0</v>
      </c>
      <c r="N127" s="70">
        <v>0</v>
      </c>
      <c r="O127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0.27777777777777779</v>
      </c>
      <c r="P127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1.079047619047619</v>
      </c>
      <c r="Q127" s="77"/>
      <c r="R127" s="77"/>
      <c r="S127" s="77" t="s">
        <v>1096</v>
      </c>
      <c r="T127" s="72"/>
    </row>
    <row r="128" spans="2:20" ht="32.1" hidden="1" customHeight="1" x14ac:dyDescent="0.25">
      <c r="B128" s="69" t="s">
        <v>5187</v>
      </c>
      <c r="C128" s="69" t="s">
        <v>14671</v>
      </c>
      <c r="D128" s="70">
        <v>167</v>
      </c>
      <c r="E128" s="71">
        <v>0.55000000000000004</v>
      </c>
      <c r="F128" s="71">
        <v>1.2</v>
      </c>
      <c r="G128" s="70"/>
      <c r="H128" s="71">
        <v>0.2</v>
      </c>
      <c r="I128" s="70">
        <v>6</v>
      </c>
      <c r="J128" s="70">
        <v>4</v>
      </c>
      <c r="K128" s="70">
        <v>1</v>
      </c>
      <c r="L128" s="70">
        <v>0</v>
      </c>
      <c r="M128" s="70">
        <v>0</v>
      </c>
      <c r="N128" s="70">
        <v>0</v>
      </c>
      <c r="O128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0.30555555555555558</v>
      </c>
      <c r="P128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0.91452380952380952</v>
      </c>
      <c r="Q128" s="77"/>
      <c r="R128" s="77"/>
      <c r="S128" s="77"/>
      <c r="T128" s="72"/>
    </row>
    <row r="129" spans="2:20" ht="32.1" hidden="1" customHeight="1" x14ac:dyDescent="0.25">
      <c r="B129" s="69" t="s">
        <v>5187</v>
      </c>
      <c r="C129" s="69" t="s">
        <v>14672</v>
      </c>
      <c r="D129" s="70">
        <v>140</v>
      </c>
      <c r="E129" s="71">
        <v>0.4</v>
      </c>
      <c r="F129" s="71">
        <v>1.1000000000000001</v>
      </c>
      <c r="G129" s="70">
        <v>-15</v>
      </c>
      <c r="H129" s="71">
        <v>0.2</v>
      </c>
      <c r="I129" s="70">
        <v>6</v>
      </c>
      <c r="J129" s="70">
        <v>5</v>
      </c>
      <c r="K129" s="70">
        <v>1</v>
      </c>
      <c r="L129" s="70">
        <v>0</v>
      </c>
      <c r="M129" s="70">
        <v>0</v>
      </c>
      <c r="N129" s="70">
        <v>0</v>
      </c>
      <c r="O129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0.33333333333333331</v>
      </c>
      <c r="P129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</v>
      </c>
      <c r="Q129" s="77"/>
      <c r="R129" s="77"/>
      <c r="S129" s="77"/>
      <c r="T129" s="72"/>
    </row>
    <row r="130" spans="2:20" ht="32.1" hidden="1" customHeight="1" x14ac:dyDescent="0.25">
      <c r="B130" s="69" t="s">
        <v>5187</v>
      </c>
      <c r="C130" s="69" t="s">
        <v>14673</v>
      </c>
      <c r="D130" s="70">
        <f>2*85</f>
        <v>170</v>
      </c>
      <c r="E130" s="71">
        <v>0.65</v>
      </c>
      <c r="F130" s="71">
        <v>1</v>
      </c>
      <c r="G130" s="70">
        <v>15</v>
      </c>
      <c r="H130" s="71">
        <v>0.1</v>
      </c>
      <c r="I130" s="70">
        <v>6</v>
      </c>
      <c r="J130" s="70">
        <v>5</v>
      </c>
      <c r="K130" s="70">
        <v>2</v>
      </c>
      <c r="L130" s="70">
        <v>0</v>
      </c>
      <c r="M130" s="70">
        <v>0</v>
      </c>
      <c r="N130" s="70">
        <v>0</v>
      </c>
      <c r="O130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0.3611111111111111</v>
      </c>
      <c r="P130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1.0119047619047619</v>
      </c>
      <c r="Q130" s="77"/>
      <c r="R130" s="77"/>
      <c r="S130" s="77"/>
      <c r="T130" s="72"/>
    </row>
    <row r="131" spans="2:20" ht="32.1" hidden="1" customHeight="1" x14ac:dyDescent="0.25">
      <c r="B131" s="69" t="s">
        <v>5187</v>
      </c>
      <c r="C131" s="69" t="s">
        <v>14674</v>
      </c>
      <c r="D131" s="70">
        <v>183</v>
      </c>
      <c r="E131" s="71">
        <v>0.5</v>
      </c>
      <c r="F131" s="71">
        <v>1.35</v>
      </c>
      <c r="G131" s="70">
        <v>-25</v>
      </c>
      <c r="H131" s="71">
        <v>0.1</v>
      </c>
      <c r="I131" s="70">
        <v>6</v>
      </c>
      <c r="J131" s="70">
        <v>6</v>
      </c>
      <c r="K131" s="70">
        <v>2</v>
      </c>
      <c r="L131" s="70">
        <v>0</v>
      </c>
      <c r="M131" s="70">
        <v>0</v>
      </c>
      <c r="N131" s="70">
        <v>0</v>
      </c>
      <c r="O131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0.3888888888888889</v>
      </c>
      <c r="P131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1.1328571428571428</v>
      </c>
      <c r="Q131" s="77"/>
      <c r="R131" s="77"/>
      <c r="S131" s="77"/>
      <c r="T131" s="72"/>
    </row>
    <row r="132" spans="2:20" ht="32.1" hidden="1" customHeight="1" x14ac:dyDescent="0.25">
      <c r="B132" s="69" t="s">
        <v>5187</v>
      </c>
      <c r="C132" s="69" t="s">
        <v>14675</v>
      </c>
      <c r="D132" s="70">
        <v>150</v>
      </c>
      <c r="E132" s="71">
        <v>0.5</v>
      </c>
      <c r="F132" s="71">
        <v>1.1499999999999999</v>
      </c>
      <c r="G132" s="70">
        <v>-10</v>
      </c>
      <c r="H132" s="71">
        <v>0.15</v>
      </c>
      <c r="I132" s="70">
        <v>6</v>
      </c>
      <c r="J132" s="70">
        <v>6</v>
      </c>
      <c r="K132" s="70">
        <v>2</v>
      </c>
      <c r="L132" s="70">
        <v>0</v>
      </c>
      <c r="M132" s="70">
        <v>0</v>
      </c>
      <c r="N132" s="70">
        <v>0</v>
      </c>
      <c r="O132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0.3888888888888889</v>
      </c>
      <c r="P132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0.9285714285714286</v>
      </c>
      <c r="Q132" s="77"/>
      <c r="R132" s="77"/>
      <c r="S132" s="77"/>
      <c r="T132" s="72"/>
    </row>
    <row r="133" spans="2:20" ht="32.1" hidden="1" customHeight="1" x14ac:dyDescent="0.25">
      <c r="B133" s="69" t="s">
        <v>5187</v>
      </c>
      <c r="C133" s="69" t="s">
        <v>14676</v>
      </c>
      <c r="D133" s="70">
        <v>197</v>
      </c>
      <c r="E133" s="71">
        <v>0.56999999999999995</v>
      </c>
      <c r="F133" s="71">
        <v>0.9</v>
      </c>
      <c r="G133" s="70">
        <v>25</v>
      </c>
      <c r="H133" s="71">
        <v>0.05</v>
      </c>
      <c r="I133" s="70">
        <v>6</v>
      </c>
      <c r="J133" s="70">
        <v>6</v>
      </c>
      <c r="K133" s="70">
        <v>5</v>
      </c>
      <c r="L133" s="70">
        <v>3</v>
      </c>
      <c r="M133" s="70">
        <v>1</v>
      </c>
      <c r="N133" s="70">
        <v>0</v>
      </c>
      <c r="O133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0.58333333333333337</v>
      </c>
      <c r="P133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1.5478571428571428</v>
      </c>
      <c r="Q133" s="77"/>
      <c r="R133" s="77" t="s">
        <v>1096</v>
      </c>
      <c r="S133" s="77"/>
      <c r="T133" s="72"/>
    </row>
    <row r="134" spans="2:20" ht="32.1" hidden="1" customHeight="1" x14ac:dyDescent="0.25">
      <c r="B134" s="69" t="s">
        <v>5187</v>
      </c>
      <c r="C134" s="69" t="s">
        <v>14677</v>
      </c>
      <c r="D134" s="70">
        <v>167</v>
      </c>
      <c r="E134" s="71">
        <v>0.65</v>
      </c>
      <c r="F134" s="71">
        <v>1.25</v>
      </c>
      <c r="G134" s="70">
        <v>50</v>
      </c>
      <c r="H134" s="71">
        <v>0.03</v>
      </c>
      <c r="I134" s="70">
        <v>6</v>
      </c>
      <c r="J134" s="70">
        <v>6</v>
      </c>
      <c r="K134" s="70">
        <v>6</v>
      </c>
      <c r="L134" s="70">
        <v>5</v>
      </c>
      <c r="M134" s="70">
        <v>4</v>
      </c>
      <c r="N134" s="70">
        <v>3</v>
      </c>
      <c r="O134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0.83333333333333337</v>
      </c>
      <c r="P134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1.67</v>
      </c>
      <c r="Q134" s="77"/>
      <c r="R134" s="77"/>
      <c r="S134" s="77" t="s">
        <v>1096</v>
      </c>
      <c r="T134" s="72"/>
    </row>
    <row r="135" spans="2:20" ht="32.1" hidden="1" customHeight="1" x14ac:dyDescent="0.25">
      <c r="B135" s="69" t="s">
        <v>5400</v>
      </c>
      <c r="C135" s="69" t="s">
        <v>14678</v>
      </c>
      <c r="D135" s="70">
        <f>8*26</f>
        <v>208</v>
      </c>
      <c r="E135" s="71">
        <v>0.12</v>
      </c>
      <c r="F135" s="71">
        <v>-0.1</v>
      </c>
      <c r="G135" s="70">
        <v>10</v>
      </c>
      <c r="H135" s="71">
        <v>0</v>
      </c>
      <c r="I135" s="70">
        <v>3</v>
      </c>
      <c r="J135" s="70">
        <v>3</v>
      </c>
      <c r="K135" s="70">
        <v>3</v>
      </c>
      <c r="L135" s="70">
        <v>3</v>
      </c>
      <c r="M135" s="70">
        <v>3</v>
      </c>
      <c r="N135" s="70">
        <v>3</v>
      </c>
      <c r="O135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135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1.3371428571428572</v>
      </c>
      <c r="Q135" s="77"/>
      <c r="R135" s="77"/>
      <c r="S135" s="77"/>
      <c r="T135" s="72"/>
    </row>
    <row r="136" spans="2:20" ht="32.1" hidden="1" customHeight="1" x14ac:dyDescent="0.25">
      <c r="B136" s="69" t="s">
        <v>5400</v>
      </c>
      <c r="C136" s="69" t="s">
        <v>14679</v>
      </c>
      <c r="D136" s="70">
        <f>8*22</f>
        <v>176</v>
      </c>
      <c r="E136" s="71">
        <v>0.13</v>
      </c>
      <c r="F136" s="71"/>
      <c r="G136" s="70"/>
      <c r="H136" s="71">
        <v>0</v>
      </c>
      <c r="I136" s="70">
        <v>3</v>
      </c>
      <c r="J136" s="70">
        <v>3</v>
      </c>
      <c r="K136" s="70">
        <v>3</v>
      </c>
      <c r="L136" s="70">
        <v>3</v>
      </c>
      <c r="M136" s="70">
        <v>3</v>
      </c>
      <c r="N136" s="70">
        <v>3</v>
      </c>
      <c r="O13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136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1.1314285714285715</v>
      </c>
      <c r="Q136" s="77"/>
      <c r="R136" s="77"/>
      <c r="S136" s="77"/>
      <c r="T136" s="72"/>
    </row>
    <row r="137" spans="2:20" ht="32.1" hidden="1" customHeight="1" x14ac:dyDescent="0.25">
      <c r="B137" s="69" t="s">
        <v>5400</v>
      </c>
      <c r="C137" s="69" t="s">
        <v>14680</v>
      </c>
      <c r="D137" s="70">
        <f>8*25</f>
        <v>200</v>
      </c>
      <c r="E137" s="71">
        <v>0.14000000000000001</v>
      </c>
      <c r="F137" s="71"/>
      <c r="G137" s="70"/>
      <c r="H137" s="71">
        <v>0</v>
      </c>
      <c r="I137" s="70">
        <v>3</v>
      </c>
      <c r="J137" s="70">
        <v>3</v>
      </c>
      <c r="K137" s="70">
        <v>3</v>
      </c>
      <c r="L137" s="70">
        <v>3</v>
      </c>
      <c r="M137" s="70">
        <v>3</v>
      </c>
      <c r="N137" s="70">
        <v>3</v>
      </c>
      <c r="O137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137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1.2857142857142858</v>
      </c>
      <c r="Q137" s="77"/>
      <c r="R137" s="77"/>
      <c r="S137" s="77"/>
      <c r="T137" s="72"/>
    </row>
    <row r="138" spans="2:20" ht="32.1" hidden="1" customHeight="1" x14ac:dyDescent="0.25">
      <c r="B138" s="69" t="s">
        <v>5400</v>
      </c>
      <c r="C138" s="69" t="s">
        <v>14681</v>
      </c>
      <c r="D138" s="70">
        <f>9*23</f>
        <v>207</v>
      </c>
      <c r="E138" s="71">
        <v>0.13</v>
      </c>
      <c r="F138" s="71"/>
      <c r="G138" s="70">
        <v>15</v>
      </c>
      <c r="H138" s="71">
        <v>0</v>
      </c>
      <c r="I138" s="70">
        <v>3</v>
      </c>
      <c r="J138" s="70">
        <v>3</v>
      </c>
      <c r="K138" s="70">
        <v>3</v>
      </c>
      <c r="L138" s="70">
        <v>3</v>
      </c>
      <c r="M138" s="70">
        <v>3</v>
      </c>
      <c r="N138" s="70">
        <v>3</v>
      </c>
      <c r="O138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0.5</v>
      </c>
      <c r="P138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1.3307142857142857</v>
      </c>
      <c r="Q138" s="77"/>
      <c r="R138" s="77"/>
      <c r="S138" s="77"/>
      <c r="T138" s="72"/>
    </row>
    <row r="139" spans="2:20" ht="32.1" hidden="1" customHeight="1" x14ac:dyDescent="0.25">
      <c r="B139" s="69" t="s">
        <v>5400</v>
      </c>
      <c r="C139" s="69" t="s">
        <v>14682</v>
      </c>
      <c r="D139" s="70">
        <v>198</v>
      </c>
      <c r="E139" s="71">
        <v>0.13</v>
      </c>
      <c r="F139" s="71">
        <v>1.25</v>
      </c>
      <c r="G139" s="70">
        <v>30</v>
      </c>
      <c r="H139" s="71">
        <v>1</v>
      </c>
      <c r="I139" s="70">
        <v>1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2.7777777777777776E-2</v>
      </c>
      <c r="P139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0.37714285714285717</v>
      </c>
      <c r="Q139" s="77"/>
      <c r="R139" s="77"/>
      <c r="S139" s="77"/>
      <c r="T139" s="72"/>
    </row>
    <row r="140" spans="2:20" ht="32.1" hidden="1" customHeight="1" x14ac:dyDescent="0.25">
      <c r="B140" s="69" t="s">
        <v>5400</v>
      </c>
      <c r="C140" s="69" t="s">
        <v>14672</v>
      </c>
      <c r="D140" s="70">
        <v>120</v>
      </c>
      <c r="E140" s="71">
        <v>0.35</v>
      </c>
      <c r="F140" s="71">
        <v>1.1000000000000001</v>
      </c>
      <c r="G140" s="70">
        <v>-15</v>
      </c>
      <c r="H140" s="71">
        <v>0.2</v>
      </c>
      <c r="I140" s="70">
        <v>6</v>
      </c>
      <c r="J140" s="70">
        <v>2</v>
      </c>
      <c r="K140" s="70">
        <v>0</v>
      </c>
      <c r="L140" s="70">
        <v>0</v>
      </c>
      <c r="M140" s="70">
        <v>0</v>
      </c>
      <c r="N140" s="70">
        <v>0</v>
      </c>
      <c r="O140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0.22222222222222221</v>
      </c>
      <c r="P140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0.5714285714285714</v>
      </c>
      <c r="Q140" s="77"/>
      <c r="R140" s="77"/>
      <c r="S140" s="77"/>
      <c r="T140" s="72"/>
    </row>
    <row r="141" spans="2:20" ht="32.1" hidden="1" customHeight="1" x14ac:dyDescent="0.25">
      <c r="B141" s="69" t="s">
        <v>5400</v>
      </c>
      <c r="C141" s="69" t="s">
        <v>14683</v>
      </c>
      <c r="D141" s="70">
        <v>154</v>
      </c>
      <c r="E141" s="71">
        <v>0.42</v>
      </c>
      <c r="F141" s="71">
        <v>1.3</v>
      </c>
      <c r="G141" s="70">
        <v>5</v>
      </c>
      <c r="H141" s="71">
        <v>0.1</v>
      </c>
      <c r="I141" s="70">
        <v>6</v>
      </c>
      <c r="J141" s="70">
        <v>5</v>
      </c>
      <c r="K141" s="70">
        <v>1</v>
      </c>
      <c r="L141" s="70">
        <v>0</v>
      </c>
      <c r="M141" s="70">
        <v>0</v>
      </c>
      <c r="N141" s="70">
        <v>0</v>
      </c>
      <c r="O141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0.33333333333333331</v>
      </c>
      <c r="P141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0.88</v>
      </c>
      <c r="Q141" s="77"/>
      <c r="R141" s="77"/>
      <c r="S141" s="77"/>
      <c r="T141" s="72"/>
    </row>
    <row r="142" spans="2:20" ht="32.1" hidden="1" customHeight="1" x14ac:dyDescent="0.25">
      <c r="B142" s="69" t="s">
        <v>5400</v>
      </c>
      <c r="C142" s="69" t="s">
        <v>14675</v>
      </c>
      <c r="D142" s="70">
        <v>135</v>
      </c>
      <c r="E142" s="71">
        <v>0.4</v>
      </c>
      <c r="F142" s="71">
        <v>1.1000000000000001</v>
      </c>
      <c r="G142" s="70">
        <v>-10</v>
      </c>
      <c r="H142" s="71">
        <v>0.15</v>
      </c>
      <c r="I142" s="70">
        <v>6</v>
      </c>
      <c r="J142" s="70">
        <v>5</v>
      </c>
      <c r="K142" s="70">
        <v>1</v>
      </c>
      <c r="L142" s="70">
        <v>0</v>
      </c>
      <c r="M142" s="70">
        <v>0</v>
      </c>
      <c r="N142" s="70">
        <v>0</v>
      </c>
      <c r="O142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0.33333333333333331</v>
      </c>
      <c r="P142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0.77142857142857146</v>
      </c>
      <c r="Q142" s="77"/>
      <c r="R142" s="77"/>
      <c r="S142" s="77"/>
      <c r="T142" s="72"/>
    </row>
    <row r="143" spans="2:20" ht="32.1" hidden="1" customHeight="1" x14ac:dyDescent="0.25">
      <c r="B143" s="69" t="s">
        <v>14302</v>
      </c>
      <c r="C143" s="80" t="s">
        <v>14635</v>
      </c>
      <c r="D143" s="70">
        <v>0</v>
      </c>
      <c r="E143" s="71">
        <v>0</v>
      </c>
      <c r="F143" s="71"/>
      <c r="G143" s="70"/>
      <c r="H143" s="71">
        <v>0.1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1" t="e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#DIV/0!</v>
      </c>
      <c r="P143" s="71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0</v>
      </c>
      <c r="Q143" s="77"/>
      <c r="R143" s="77"/>
      <c r="S143" s="77"/>
      <c r="T143" s="72"/>
    </row>
    <row r="144" spans="2:20" ht="32.1" hidden="1" customHeight="1" x14ac:dyDescent="0.25">
      <c r="B144" s="69" t="s">
        <v>14302</v>
      </c>
      <c r="C144" s="80" t="s">
        <v>14634</v>
      </c>
      <c r="D144" s="70">
        <f>8*78</f>
        <v>624</v>
      </c>
      <c r="E144" s="71">
        <v>0.2</v>
      </c>
      <c r="F144" s="71">
        <v>0.2</v>
      </c>
      <c r="G144" s="70">
        <v>10</v>
      </c>
      <c r="H144" s="71">
        <v>0</v>
      </c>
      <c r="I144" s="70">
        <v>6</v>
      </c>
      <c r="J144" s="70">
        <v>4</v>
      </c>
      <c r="K144" s="70">
        <v>3</v>
      </c>
      <c r="L144" s="70">
        <v>3</v>
      </c>
      <c r="M144" s="70">
        <v>3</v>
      </c>
      <c r="N144" s="70">
        <v>3</v>
      </c>
      <c r="O144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0.61111111111111116</v>
      </c>
      <c r="P144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5.0514285714285716</v>
      </c>
      <c r="Q144" s="77" t="s">
        <v>1096</v>
      </c>
      <c r="R144" s="77"/>
      <c r="S144" s="77"/>
      <c r="T144" s="72"/>
    </row>
    <row r="145" spans="2:20" ht="32.1" hidden="1" customHeight="1" x14ac:dyDescent="0.25">
      <c r="B145" s="69" t="s">
        <v>14302</v>
      </c>
      <c r="C145" s="80" t="s">
        <v>14633</v>
      </c>
      <c r="D145" s="70">
        <f>8*87</f>
        <v>696</v>
      </c>
      <c r="E145" s="71">
        <v>0.2</v>
      </c>
      <c r="F145" s="71"/>
      <c r="G145" s="70"/>
      <c r="H145" s="71">
        <v>0</v>
      </c>
      <c r="I145" s="70">
        <v>6</v>
      </c>
      <c r="J145" s="70">
        <v>4</v>
      </c>
      <c r="K145" s="70">
        <v>3</v>
      </c>
      <c r="L145" s="70">
        <v>3</v>
      </c>
      <c r="M145" s="70">
        <v>3</v>
      </c>
      <c r="N145" s="70">
        <v>3</v>
      </c>
      <c r="O145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0.61111111111111116</v>
      </c>
      <c r="P145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5.6342857142857143</v>
      </c>
      <c r="Q145" s="77" t="s">
        <v>1096</v>
      </c>
      <c r="R145" s="77"/>
      <c r="S145" s="77"/>
      <c r="T145" s="72"/>
    </row>
    <row r="146" spans="2:20" ht="32.1" hidden="1" customHeight="1" x14ac:dyDescent="0.25">
      <c r="B146" s="69" t="s">
        <v>14302</v>
      </c>
      <c r="C146" s="80" t="s">
        <v>14632</v>
      </c>
      <c r="D146" s="70">
        <v>192</v>
      </c>
      <c r="E146" s="71">
        <v>0.75</v>
      </c>
      <c r="F146" s="71">
        <v>-0.05</v>
      </c>
      <c r="G146" s="70">
        <v>25</v>
      </c>
      <c r="H146" s="71">
        <v>0.2</v>
      </c>
      <c r="I146" s="70">
        <v>6</v>
      </c>
      <c r="J146" s="70">
        <v>6</v>
      </c>
      <c r="K146" s="70">
        <v>6</v>
      </c>
      <c r="L146" s="70">
        <v>6</v>
      </c>
      <c r="M146" s="70">
        <v>4</v>
      </c>
      <c r="N146" s="70">
        <v>4</v>
      </c>
      <c r="O146" s="71">
        <f>(tbAmmoTypes[[#This Row],[AC1]]*tbAmmoTypes[[#This Row],[Dmg]]+tbAmmoTypes[[#This Row],[AC2]]*tbAmmoTypes[[#This Row],[Dmg]]+tbAmmoTypes[[#This Row],[AC3]]*tbAmmoTypes[[#This Row],[Dmg]]+tbAmmoTypes[[#This Row],[AC4]]*tbAmmoTypes[[#This Row],[Dmg]]+tbAmmoTypes[[#This Row],[AC5]]*tbAmmoTypes[[#This Row],[Dmg]]+tbAmmoTypes[[#This Row],[AC6]]*tbAmmoTypes[[#This Row],[Dmg]])/(tbAmmoTypes[[#This Row],[Dmg]]*6*6)</f>
        <v>0.88888888888888884</v>
      </c>
      <c r="P146" s="73">
        <f>((tbAmmoTypes[[#This Row],[Dmg]]*6)+(tbAmmoTypes[[#This Row],[Dmg]]*tbAmmoTypes[[#This Row],[AC1]])+(tbAmmoTypes[[#This Row],[Dmg]]*tbAmmoTypes[[#This Row],[AC1]])+(tbAmmoTypes[[#This Row],[Dmg]]*tbAmmoTypes[[#This Row],[AC2]])+(tbAmmoTypes[[#This Row],[Dmg]]*tbAmmoTypes[[#This Row],[AC3]])+(tbAmmoTypes[[#This Row],[Dmg]]*tbAmmoTypes[[#This Row],[AC4]])+(tbAmmoTypes[[#This Row],[Dmg]]*tbAmmoTypes[[#This Row],[AC5]])+(tbAmmoTypes[[#This Row],[Dmg]]*tbAmmoTypes[[#This Row],[AC6]]))/(100*6*7)</f>
        <v>2.0114285714285716</v>
      </c>
      <c r="Q146" s="77"/>
      <c r="R146" s="77"/>
      <c r="S146" s="77"/>
      <c r="T146" s="72"/>
    </row>
    <row r="147" spans="2:20" ht="32.1" customHeight="1" x14ac:dyDescent="0.25">
      <c r="F147" s="71"/>
    </row>
    <row r="148" spans="2:20" ht="32.1" customHeight="1" x14ac:dyDescent="0.25">
      <c r="F148" s="71"/>
    </row>
    <row r="149" spans="2:20" ht="32.1" customHeight="1" x14ac:dyDescent="0.25">
      <c r="F149" s="71"/>
    </row>
    <row r="150" spans="2:20" ht="32.1" customHeight="1" x14ac:dyDescent="0.25">
      <c r="F150" s="71"/>
    </row>
    <row r="151" spans="2:20" ht="32.1" customHeight="1" x14ac:dyDescent="0.25">
      <c r="F151" s="71"/>
    </row>
    <row r="152" spans="2:20" ht="32.1" customHeight="1" x14ac:dyDescent="0.25">
      <c r="F152" s="71"/>
    </row>
    <row r="153" spans="2:20" ht="32.1" customHeight="1" x14ac:dyDescent="0.25">
      <c r="F153" s="71"/>
    </row>
    <row r="154" spans="2:20" ht="32.1" customHeight="1" x14ac:dyDescent="0.25">
      <c r="F154" s="71"/>
    </row>
    <row r="155" spans="2:20" ht="32.1" customHeight="1" x14ac:dyDescent="0.25">
      <c r="F155" s="71"/>
    </row>
    <row r="156" spans="2:20" ht="32.1" customHeight="1" x14ac:dyDescent="0.25">
      <c r="F156" s="71"/>
    </row>
    <row r="157" spans="2:20" ht="32.1" customHeight="1" x14ac:dyDescent="0.25">
      <c r="F157" s="71"/>
    </row>
    <row r="158" spans="2:20" ht="32.1" customHeight="1" x14ac:dyDescent="0.25">
      <c r="F158" s="71"/>
    </row>
    <row r="159" spans="2:20" ht="32.1" customHeight="1" x14ac:dyDescent="0.25">
      <c r="F159" s="71"/>
    </row>
    <row r="160" spans="2:20" ht="32.1" customHeight="1" x14ac:dyDescent="0.25">
      <c r="F160" s="71"/>
    </row>
    <row r="161" spans="6:6" ht="32.1" customHeight="1" x14ac:dyDescent="0.25">
      <c r="F161" s="71"/>
    </row>
    <row r="162" spans="6:6" ht="32.1" customHeight="1" x14ac:dyDescent="0.25">
      <c r="F162" s="71"/>
    </row>
    <row r="163" spans="6:6" ht="32.1" customHeight="1" x14ac:dyDescent="0.25">
      <c r="F163" s="71"/>
    </row>
    <row r="164" spans="6:6" ht="32.1" customHeight="1" x14ac:dyDescent="0.25">
      <c r="F164" s="71"/>
    </row>
    <row r="165" spans="6:6" ht="32.1" customHeight="1" x14ac:dyDescent="0.25">
      <c r="F165" s="71"/>
    </row>
    <row r="166" spans="6:6" ht="32.1" customHeight="1" x14ac:dyDescent="0.25">
      <c r="F166" s="71"/>
    </row>
  </sheetData>
  <conditionalFormatting sqref="G4:G146">
    <cfRule type="cellIs" dxfId="131" priority="9" operator="lessThan">
      <formula>0</formula>
    </cfRule>
    <cfRule type="cellIs" dxfId="130" priority="10" operator="greaterThan">
      <formula>0</formula>
    </cfRule>
  </conditionalFormatting>
  <conditionalFormatting sqref="F99:F100 F4:F97">
    <cfRule type="cellIs" dxfId="129" priority="7" operator="lessThan">
      <formula>0</formula>
    </cfRule>
    <cfRule type="cellIs" dxfId="128" priority="8" operator="greaterThan">
      <formula>0</formula>
    </cfRule>
  </conditionalFormatting>
  <conditionalFormatting sqref="F101:F102">
    <cfRule type="cellIs" dxfId="127" priority="5" operator="lessThan">
      <formula>0</formula>
    </cfRule>
    <cfRule type="cellIs" dxfId="126" priority="6" operator="greaterThan">
      <formula>0</formula>
    </cfRule>
  </conditionalFormatting>
  <conditionalFormatting sqref="F103:F140 F162:F166">
    <cfRule type="cellIs" dxfId="125" priority="3" operator="lessThan">
      <formula>0</formula>
    </cfRule>
    <cfRule type="cellIs" dxfId="124" priority="4" operator="greaterThan">
      <formula>0</formula>
    </cfRule>
  </conditionalFormatting>
  <conditionalFormatting sqref="F141:F161">
    <cfRule type="cellIs" dxfId="123" priority="1" operator="lessThan">
      <formula>0</formula>
    </cfRule>
    <cfRule type="cellIs" dxfId="122" priority="2" operator="greaterThan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996A7-C727-4EBF-AEEE-42CD7340B934}">
  <sheetPr>
    <tabColor rgb="FFC00000"/>
  </sheetPr>
  <dimension ref="A1:J2745"/>
  <sheetViews>
    <sheetView showGridLines="0" tabSelected="1" zoomScaleNormal="100" workbookViewId="0">
      <selection activeCell="I2746" sqref="I2746"/>
    </sheetView>
  </sheetViews>
  <sheetFormatPr defaultRowHeight="30" customHeight="1" x14ac:dyDescent="0.25"/>
  <cols>
    <col min="1" max="1" width="4" style="80" customWidth="1"/>
    <col min="2" max="2" width="43.85546875" style="80" customWidth="1"/>
    <col min="3" max="3" width="10.42578125" style="80" customWidth="1"/>
    <col min="4" max="4" width="14.5703125" style="80" customWidth="1"/>
    <col min="5" max="5" width="9.28515625" style="70" bestFit="1" customWidth="1"/>
    <col min="6" max="6" width="9.28515625" style="97" bestFit="1" customWidth="1"/>
    <col min="7" max="7" width="10.140625" style="97" bestFit="1" customWidth="1"/>
    <col min="8" max="9" width="9.28515625" style="70" bestFit="1" customWidth="1"/>
    <col min="10" max="10" width="55.85546875" style="80" customWidth="1"/>
    <col min="11" max="16384" width="9.140625" style="80"/>
  </cols>
  <sheetData>
    <row r="1" spans="1:10" ht="30" customHeight="1" x14ac:dyDescent="0.25">
      <c r="A1" s="80" t="s">
        <v>14530</v>
      </c>
      <c r="B1" s="80" t="s">
        <v>0</v>
      </c>
      <c r="C1" s="80" t="s">
        <v>43</v>
      </c>
      <c r="D1" s="80" t="s">
        <v>346</v>
      </c>
      <c r="E1" s="70" t="s">
        <v>7</v>
      </c>
      <c r="F1" s="83" t="s">
        <v>347</v>
      </c>
      <c r="G1" s="83" t="s">
        <v>348</v>
      </c>
      <c r="H1" s="70" t="s">
        <v>349</v>
      </c>
      <c r="I1" s="70" t="s">
        <v>350</v>
      </c>
      <c r="J1" s="80" t="s">
        <v>351</v>
      </c>
    </row>
    <row r="2" spans="1:10" ht="30" hidden="1" customHeight="1" x14ac:dyDescent="0.25">
      <c r="A2" s="96" t="s">
        <v>1755</v>
      </c>
      <c r="B2" s="80" t="str">
        <f>_xlfn.CONCAT(_xlfn.XLOOKUP(tbItems[[#This Row],[UID]],all_tki[uid],all_tki[name]), " (",_xlfn.XLOOKUP(tbItems[[#This Row],[UID]],all_tki[uid],all_tki[shortName]),")")</f>
        <v>Secure Flash drive (Flash drive)</v>
      </c>
      <c r="C2" s="80" t="str">
        <f>_xlfn.XLOOKUP(tbItems[[#This Row],[UID]],all_tki[uid],all_tki[tags/0])</f>
        <v>Barter</v>
      </c>
      <c r="D2" s="80" t="s">
        <v>441</v>
      </c>
      <c r="E2" s="70">
        <f>_xlfn.XLOOKUP(tbItems[[#This Row],[UID]],all_tki[uid],all_tki[slots])</f>
        <v>1</v>
      </c>
      <c r="F2" s="97">
        <f>_xlfn.XLOOKUP(tbItems[[#This Row],[UID]],all_tki[uid],all_tki[traderPrice])</f>
        <v>176</v>
      </c>
      <c r="G2" s="97">
        <f>_xlfn.XLOOKUP(tbItems[[#This Row],[UID]],all_tki[uid],all_tki[avg7daysPrice])</f>
        <v>56405</v>
      </c>
      <c r="H2" s="106">
        <v>5</v>
      </c>
      <c r="I2" s="106">
        <v>0</v>
      </c>
      <c r="J2" s="104" t="s">
        <v>474</v>
      </c>
    </row>
    <row r="3" spans="1:10" ht="30" hidden="1" customHeight="1" x14ac:dyDescent="0.25">
      <c r="A3" s="96" t="s">
        <v>1762</v>
      </c>
      <c r="B3" s="80" t="str">
        <f>_xlfn.CONCAT(_xlfn.XLOOKUP(tbItems[[#This Row],[UID]],all_tki[uid],all_tki[name]), " (",_xlfn.XLOOKUP(tbItems[[#This Row],[UID]],all_tki[uid],all_tki[shortName]),")")</f>
        <v>SSD drive (SSD)</v>
      </c>
      <c r="C3" s="80" t="str">
        <f>_xlfn.XLOOKUP(tbItems[[#This Row],[UID]],all_tki[uid],all_tki[tags/0])</f>
        <v>Barter</v>
      </c>
      <c r="D3" s="80" t="s">
        <v>441</v>
      </c>
      <c r="E3" s="70">
        <f>_xlfn.XLOOKUP(tbItems[[#This Row],[UID]],all_tki[uid],all_tki[slots])</f>
        <v>1</v>
      </c>
      <c r="F3" s="97">
        <f>_xlfn.XLOOKUP(tbItems[[#This Row],[UID]],all_tki[uid],all_tki[traderPrice])</f>
        <v>350</v>
      </c>
      <c r="G3" s="97">
        <f>_xlfn.XLOOKUP(tbItems[[#This Row],[UID]],all_tki[uid],all_tki[avg7daysPrice])</f>
        <v>38500</v>
      </c>
      <c r="H3" s="70">
        <v>1</v>
      </c>
      <c r="I3" s="70">
        <v>1</v>
      </c>
      <c r="J3" s="80" t="s">
        <v>579</v>
      </c>
    </row>
    <row r="4" spans="1:10" ht="30" hidden="1" customHeight="1" x14ac:dyDescent="0.25">
      <c r="A4" s="96" t="s">
        <v>1767</v>
      </c>
      <c r="B4" s="80" t="str">
        <f>_xlfn.CONCAT(_xlfn.XLOOKUP(tbItems[[#This Row],[UID]],all_tki[uid],all_tki[name]), " (",_xlfn.XLOOKUP(tbItems[[#This Row],[UID]],all_tki[uid],all_tki[shortName]),")")</f>
        <v>Trijicon REAP-IR thermal scope (REAP-IR)</v>
      </c>
      <c r="C4" s="80" t="str">
        <f>_xlfn.XLOOKUP(tbItems[[#This Row],[UID]],all_tki[uid],all_tki[tags/0])</f>
        <v>Sights</v>
      </c>
      <c r="D4" s="80" t="s">
        <v>541</v>
      </c>
      <c r="E4" s="70">
        <f>_xlfn.XLOOKUP(tbItems[[#This Row],[UID]],all_tki[uid],all_tki[slots])</f>
        <v>2</v>
      </c>
      <c r="F4" s="97">
        <f>_xlfn.XLOOKUP(tbItems[[#This Row],[UID]],all_tki[uid],all_tki[traderPrice])</f>
        <v>199245</v>
      </c>
      <c r="G4" s="97">
        <f>_xlfn.XLOOKUP(tbItems[[#This Row],[UID]],all_tki[uid],all_tki[avg7daysPrice])</f>
        <v>355794</v>
      </c>
      <c r="H4" s="70">
        <v>99</v>
      </c>
      <c r="I4" s="70">
        <v>0</v>
      </c>
    </row>
    <row r="5" spans="1:10" ht="30" hidden="1" customHeight="1" x14ac:dyDescent="0.25">
      <c r="A5" s="96" t="s">
        <v>1773</v>
      </c>
      <c r="B5" s="80" t="str">
        <f>_xlfn.CONCAT(_xlfn.XLOOKUP(tbItems[[#This Row],[UID]],all_tki[uid],all_tki[name]), " (",_xlfn.XLOOKUP(tbItems[[#This Row],[UID]],all_tki[uid],all_tki[shortName]),")")</f>
        <v>T-7 Thermal Goggles with a Night Vision mount (T-7)</v>
      </c>
      <c r="C5" s="80" t="str">
        <f>_xlfn.XLOOKUP(tbItems[[#This Row],[UID]],all_tki[uid],all_tki[tags/0])</f>
        <v>Sights</v>
      </c>
      <c r="D5" s="80" t="s">
        <v>541</v>
      </c>
      <c r="E5" s="70">
        <f>_xlfn.XLOOKUP(tbItems[[#This Row],[UID]],all_tki[uid],all_tki[slots])</f>
        <v>2</v>
      </c>
      <c r="F5" s="97">
        <f>_xlfn.XLOOKUP(tbItems[[#This Row],[UID]],all_tki[uid],all_tki[traderPrice])</f>
        <v>268800</v>
      </c>
      <c r="G5" s="97">
        <f>_xlfn.XLOOKUP(tbItems[[#This Row],[UID]],all_tki[uid],all_tki[avg7daysPrice])</f>
        <v>15372000</v>
      </c>
      <c r="H5" s="70">
        <v>1</v>
      </c>
      <c r="I5" s="70">
        <v>0</v>
      </c>
      <c r="J5" s="80" t="s">
        <v>354</v>
      </c>
    </row>
    <row r="6" spans="1:10" ht="30" hidden="1" customHeight="1" x14ac:dyDescent="0.25">
      <c r="A6" s="96" t="s">
        <v>1777</v>
      </c>
      <c r="B6" s="80" t="str">
        <f>_xlfn.CONCAT(_xlfn.XLOOKUP(tbItems[[#This Row],[UID]],all_tki[uid],all_tki[name]), " (",_xlfn.XLOOKUP(tbItems[[#This Row],[UID]],all_tki[uid],all_tki[shortName]),")")</f>
        <v>Purified water canister (Superwater)</v>
      </c>
      <c r="C6" s="80" t="str">
        <f>_xlfn.XLOOKUP(tbItems[[#This Row],[UID]],all_tki[uid],all_tki[tags/0])</f>
        <v>Provisions</v>
      </c>
      <c r="D6" s="80" t="s">
        <v>380</v>
      </c>
      <c r="E6" s="70">
        <f>_xlfn.XLOOKUP(tbItems[[#This Row],[UID]],all_tki[uid],all_tki[slots])</f>
        <v>4</v>
      </c>
      <c r="F6" s="97">
        <f>_xlfn.XLOOKUP(tbItems[[#This Row],[UID]],all_tki[uid],all_tki[traderPrice])</f>
        <v>31500</v>
      </c>
      <c r="G6" s="97">
        <f>_xlfn.XLOOKUP(tbItems[[#This Row],[UID]],all_tki[uid],all_tki[avg7daysPrice])</f>
        <v>117725</v>
      </c>
      <c r="H6" s="70">
        <v>0</v>
      </c>
      <c r="I6" s="70">
        <v>0</v>
      </c>
      <c r="J6" s="80" t="s">
        <v>1443</v>
      </c>
    </row>
    <row r="7" spans="1:10" ht="30" hidden="1" customHeight="1" x14ac:dyDescent="0.25">
      <c r="A7" s="96" t="s">
        <v>1781</v>
      </c>
      <c r="B7" s="80" t="str">
        <f>_xlfn.CONCAT(_xlfn.XLOOKUP(tbItems[[#This Row],[UID]],all_tki[uid],all_tki[name]), " (",_xlfn.XLOOKUP(tbItems[[#This Row],[UID]],all_tki[uid],all_tki[shortName]),")")</f>
        <v>GPNVG-18 Night Vision goggles (GPNVG-18)</v>
      </c>
      <c r="C7" s="80" t="str">
        <f>_xlfn.XLOOKUP(tbItems[[#This Row],[UID]],all_tki[uid],all_tki[tags/0])</f>
        <v>Sights</v>
      </c>
      <c r="D7" s="80" t="s">
        <v>541</v>
      </c>
      <c r="E7" s="70">
        <f>_xlfn.XLOOKUP(tbItems[[#This Row],[UID]],all_tki[uid],all_tki[slots])</f>
        <v>2</v>
      </c>
      <c r="F7" s="97">
        <f>_xlfn.XLOOKUP(tbItems[[#This Row],[UID]],all_tki[uid],all_tki[traderPrice])</f>
        <v>81202</v>
      </c>
      <c r="G7" s="97">
        <f>_xlfn.XLOOKUP(tbItems[[#This Row],[UID]],all_tki[uid],all_tki[avg7daysPrice])</f>
        <v>145004</v>
      </c>
      <c r="H7" s="70">
        <v>99</v>
      </c>
      <c r="I7" s="70">
        <v>0</v>
      </c>
      <c r="J7" s="80" t="s">
        <v>354</v>
      </c>
    </row>
    <row r="8" spans="1:10" ht="30" hidden="1" customHeight="1" x14ac:dyDescent="0.25">
      <c r="A8" s="96" t="s">
        <v>1786</v>
      </c>
      <c r="B8" s="80" t="str">
        <f>_xlfn.CONCAT(_xlfn.XLOOKUP(tbItems[[#This Row],[UID]],all_tki[uid],all_tki[name]), " (",_xlfn.XLOOKUP(tbItems[[#This Row],[UID]],all_tki[uid],all_tki[shortName]),")")</f>
        <v>T H I C C Weapon case (T H I C C)</v>
      </c>
      <c r="C8" s="80" t="str">
        <f>_xlfn.XLOOKUP(tbItems[[#This Row],[UID]],all_tki[uid],all_tki[tags/0])</f>
        <v>Containers</v>
      </c>
      <c r="D8" s="80" t="s">
        <v>608</v>
      </c>
      <c r="E8" s="70">
        <f>_xlfn.XLOOKUP(tbItems[[#This Row],[UID]],all_tki[uid],all_tki[slots])</f>
        <v>10</v>
      </c>
      <c r="F8" s="97">
        <f>_xlfn.XLOOKUP(tbItems[[#This Row],[UID]],all_tki[uid],all_tki[traderPrice])</f>
        <v>850500</v>
      </c>
      <c r="G8" s="97">
        <f>_xlfn.XLOOKUP(tbItems[[#This Row],[UID]],all_tki[uid],all_tki[avg7daysPrice])</f>
        <v>7964422</v>
      </c>
      <c r="I8" s="70">
        <v>0</v>
      </c>
    </row>
    <row r="9" spans="1:10" ht="30" hidden="1" customHeight="1" x14ac:dyDescent="0.25">
      <c r="A9" s="96" t="s">
        <v>1792</v>
      </c>
      <c r="B9" s="80" t="str">
        <f>_xlfn.CONCAT(_xlfn.XLOOKUP(tbItems[[#This Row],[UID]],all_tki[uid],all_tki[name]), " (",_xlfn.XLOOKUP(tbItems[[#This Row],[UID]],all_tki[uid],all_tki[shortName]),")")</f>
        <v>Lucky Scav Junk box (Junk)</v>
      </c>
      <c r="C9" s="80" t="str">
        <f>_xlfn.XLOOKUP(tbItems[[#This Row],[UID]],all_tki[uid],all_tki[tags/0])</f>
        <v>Containers</v>
      </c>
      <c r="D9" s="80" t="s">
        <v>608</v>
      </c>
      <c r="E9" s="70">
        <f>_xlfn.XLOOKUP(tbItems[[#This Row],[UID]],all_tki[uid],all_tki[slots])</f>
        <v>16</v>
      </c>
      <c r="F9" s="97">
        <f>_xlfn.XLOOKUP(tbItems[[#This Row],[UID]],all_tki[uid],all_tki[traderPrice])</f>
        <v>765619</v>
      </c>
      <c r="G9" s="97">
        <f>_xlfn.XLOOKUP(tbItems[[#This Row],[UID]],all_tki[uid],all_tki[avg7daysPrice])</f>
        <v>1114655</v>
      </c>
      <c r="H9" s="70">
        <v>0</v>
      </c>
      <c r="I9" s="70">
        <v>0</v>
      </c>
    </row>
    <row r="10" spans="1:10" ht="30" hidden="1" customHeight="1" x14ac:dyDescent="0.25">
      <c r="A10" s="96" t="s">
        <v>23421</v>
      </c>
      <c r="B10" s="80" t="str">
        <f>_xlfn.CONCAT(_xlfn.XLOOKUP(tbItems[[#This Row],[UID]],all_tki[uid],all_tki[name]), " (",_xlfn.XLOOKUP(tbItems[[#This Row],[UID]],all_tki[uid],all_tki[shortName]),")")</f>
        <v>Conference room key (Conf.)</v>
      </c>
      <c r="C10" s="80" t="str">
        <f>_xlfn.XLOOKUP(tbItems[[#This Row],[UID]],all_tki[uid],all_tki[tags/0])</f>
        <v>Keys</v>
      </c>
      <c r="D10" s="80" t="s">
        <v>441</v>
      </c>
      <c r="E10" s="70">
        <f>_xlfn.XLOOKUP(tbItems[[#This Row],[UID]],all_tki[uid],all_tki[slots])</f>
        <v>1</v>
      </c>
      <c r="F10" s="97">
        <f>_xlfn.XLOOKUP(tbItems[[#This Row],[UID]],all_tki[uid],all_tki[traderPrice])</f>
        <v>23310</v>
      </c>
      <c r="G10" s="97">
        <f>_xlfn.XLOOKUP(tbItems[[#This Row],[UID]],all_tki[uid],all_tki[avg7daysPrice])</f>
        <v>44042</v>
      </c>
      <c r="H10" s="70">
        <v>1</v>
      </c>
      <c r="I10" s="70">
        <v>1</v>
      </c>
    </row>
    <row r="11" spans="1:10" ht="30" hidden="1" customHeight="1" x14ac:dyDescent="0.25">
      <c r="A11" s="96" t="s">
        <v>12057</v>
      </c>
      <c r="B11" s="80" t="str">
        <f>_xlfn.CONCAT(_xlfn.XLOOKUP(tbItems[[#This Row],[UID]],all_tki[uid],all_tki[name]), " (",_xlfn.XLOOKUP(tbItems[[#This Row],[UID]],all_tki[uid],all_tki[shortName]),")")</f>
        <v>Convenience store storage room (Store)</v>
      </c>
      <c r="C11" s="80" t="str">
        <f>_xlfn.XLOOKUP(tbItems[[#This Row],[UID]],all_tki[uid],all_tki[tags/0])</f>
        <v>Keys</v>
      </c>
      <c r="D11" s="80" t="s">
        <v>416</v>
      </c>
      <c r="E11" s="70">
        <f>_xlfn.XLOOKUP(tbItems[[#This Row],[UID]],all_tki[uid],all_tki[slots])</f>
        <v>1</v>
      </c>
      <c r="F11" s="97">
        <f>_xlfn.XLOOKUP(tbItems[[#This Row],[UID]],all_tki[uid],all_tki[traderPrice])</f>
        <v>9891</v>
      </c>
      <c r="G11" s="97">
        <f>_xlfn.XLOOKUP(tbItems[[#This Row],[UID]],all_tki[uid],all_tki[avg7daysPrice])</f>
        <v>19064</v>
      </c>
      <c r="I11" s="70">
        <v>0</v>
      </c>
    </row>
    <row r="12" spans="1:10" ht="30" hidden="1" customHeight="1" x14ac:dyDescent="0.25">
      <c r="A12" s="96" t="s">
        <v>1809</v>
      </c>
      <c r="B12" s="80" t="str">
        <f>_xlfn.CONCAT(_xlfn.XLOOKUP(tbItems[[#This Row],[UID]],all_tki[uid],all_tki[name]), " (",_xlfn.XLOOKUP(tbItems[[#This Row],[UID]],all_tki[uid],all_tki[shortName]),")")</f>
        <v>Money case (Money)</v>
      </c>
      <c r="C12" s="80" t="str">
        <f>_xlfn.XLOOKUP(tbItems[[#This Row],[UID]],all_tki[uid],all_tki[tags/0])</f>
        <v>Containers</v>
      </c>
      <c r="D12" s="80" t="s">
        <v>608</v>
      </c>
      <c r="E12" s="70">
        <f>_xlfn.XLOOKUP(tbItems[[#This Row],[UID]],all_tki[uid],all_tki[slots])</f>
        <v>6</v>
      </c>
      <c r="F12" s="97">
        <f>_xlfn.XLOOKUP(tbItems[[#This Row],[UID]],all_tki[uid],all_tki[traderPrice])</f>
        <v>250867</v>
      </c>
      <c r="G12" s="97">
        <f>_xlfn.XLOOKUP(tbItems[[#This Row],[UID]],all_tki[uid],all_tki[avg7daysPrice])</f>
        <v>398201</v>
      </c>
      <c r="I12" s="70">
        <v>0</v>
      </c>
    </row>
    <row r="13" spans="1:10" ht="30" hidden="1" customHeight="1" x14ac:dyDescent="0.25">
      <c r="A13" s="96" t="s">
        <v>5085</v>
      </c>
      <c r="B13" s="80" t="str">
        <f>_xlfn.CONCAT(_xlfn.XLOOKUP(tbItems[[#This Row],[UID]],all_tki[uid],all_tki[name]), " (",_xlfn.XLOOKUP(tbItems[[#This Row],[UID]],all_tki[uid],all_tki[shortName]),")")</f>
        <v>"Zarya" stun grenade (Zarya)</v>
      </c>
      <c r="C13" s="80" t="str">
        <f>_xlfn.XLOOKUP(tbItems[[#This Row],[UID]],all_tki[uid],all_tki[tags/0])</f>
        <v>Weapon</v>
      </c>
      <c r="D13" s="80" t="s">
        <v>512</v>
      </c>
      <c r="E13" s="70">
        <f>_xlfn.XLOOKUP(tbItems[[#This Row],[UID]],all_tki[uid],all_tki[slots])</f>
        <v>1</v>
      </c>
      <c r="F13" s="97">
        <f>_xlfn.XLOOKUP(tbItems[[#This Row],[UID]],all_tki[uid],all_tki[traderPrice])</f>
        <v>3357</v>
      </c>
      <c r="G13" s="97">
        <f>_xlfn.XLOOKUP(tbItems[[#This Row],[UID]],all_tki[uid],all_tki[avg7daysPrice])</f>
        <v>7890</v>
      </c>
      <c r="H13" s="70">
        <v>0</v>
      </c>
      <c r="I13" s="70">
        <v>0</v>
      </c>
      <c r="J13" s="80" t="s">
        <v>624</v>
      </c>
    </row>
    <row r="14" spans="1:10" ht="30" hidden="1" customHeight="1" x14ac:dyDescent="0.25">
      <c r="A14" s="96" t="s">
        <v>1821</v>
      </c>
      <c r="B14" s="80" t="str">
        <f>_xlfn.CONCAT(_xlfn.XLOOKUP(tbItems[[#This Row],[UID]],all_tki[uid],all_tki[name]), " (",_xlfn.XLOOKUP(tbItems[[#This Row],[UID]],all_tki[uid],all_tki[shortName]),")")</f>
        <v>Ammunition case (Ammo)</v>
      </c>
      <c r="C14" s="80" t="str">
        <f>_xlfn.XLOOKUP(tbItems[[#This Row],[UID]],all_tki[uid],all_tki[tags/0])</f>
        <v>Containers</v>
      </c>
      <c r="D14" s="80" t="s">
        <v>608</v>
      </c>
      <c r="E14" s="70">
        <f>_xlfn.XLOOKUP(tbItems[[#This Row],[UID]],all_tki[uid],all_tki[slots])</f>
        <v>4</v>
      </c>
      <c r="F14" s="97">
        <f>_xlfn.XLOOKUP(tbItems[[#This Row],[UID]],all_tki[uid],all_tki[traderPrice])</f>
        <v>102408</v>
      </c>
      <c r="G14" s="97">
        <f>_xlfn.XLOOKUP(tbItems[[#This Row],[UID]],all_tki[uid],all_tki[avg7daysPrice])</f>
        <v>198332</v>
      </c>
      <c r="I14" s="70">
        <v>0</v>
      </c>
    </row>
    <row r="15" spans="1:10" ht="30" hidden="1" customHeight="1" x14ac:dyDescent="0.25">
      <c r="A15" s="96" t="s">
        <v>1826</v>
      </c>
      <c r="B15" s="80" t="str">
        <f>_xlfn.CONCAT(_xlfn.XLOOKUP(tbItems[[#This Row],[UID]],all_tki[uid],all_tki[name]), " (",_xlfn.XLOOKUP(tbItems[[#This Row],[UID]],all_tki[uid],all_tki[shortName]),")")</f>
        <v>Intelligence folder (Intelligence)</v>
      </c>
      <c r="C15" s="80" t="str">
        <f>_xlfn.XLOOKUP(tbItems[[#This Row],[UID]],all_tki[uid],all_tki[tags/0])</f>
        <v>Barter</v>
      </c>
      <c r="D15" s="80" t="s">
        <v>441</v>
      </c>
      <c r="E15" s="70">
        <f>_xlfn.XLOOKUP(tbItems[[#This Row],[UID]],all_tki[uid],all_tki[slots])</f>
        <v>2</v>
      </c>
      <c r="F15" s="97">
        <f>_xlfn.XLOOKUP(tbItems[[#This Row],[UID]],all_tki[uid],all_tki[traderPrice])</f>
        <v>302</v>
      </c>
      <c r="G15" s="97">
        <f>_xlfn.XLOOKUP(tbItems[[#This Row],[UID]],all_tki[uid],all_tki[avg7daysPrice])</f>
        <v>185084</v>
      </c>
      <c r="H15" s="106">
        <v>4</v>
      </c>
      <c r="I15" s="109">
        <v>4</v>
      </c>
      <c r="J15" s="108" t="s">
        <v>23533</v>
      </c>
    </row>
    <row r="16" spans="1:10" ht="30" hidden="1" customHeight="1" x14ac:dyDescent="0.25">
      <c r="A16" s="96" t="s">
        <v>1831</v>
      </c>
      <c r="B16" s="80" t="str">
        <f>_xlfn.CONCAT(_xlfn.XLOOKUP(tbItems[[#This Row],[UID]],all_tki[uid],all_tki[name]), " (",_xlfn.XLOOKUP(tbItems[[#This Row],[UID]],all_tki[uid],all_tki[shortName]),")")</f>
        <v>Physical bitcoin (0.2BTC)</v>
      </c>
      <c r="C16" s="80" t="str">
        <f>_xlfn.XLOOKUP(tbItems[[#This Row],[UID]],all_tki[uid],all_tki[tags/0])</f>
        <v>Barter</v>
      </c>
      <c r="D16" s="80" t="s">
        <v>397</v>
      </c>
      <c r="E16" s="70">
        <f>_xlfn.XLOOKUP(tbItems[[#This Row],[UID]],all_tki[uid],all_tki[slots])</f>
        <v>1</v>
      </c>
      <c r="F16" s="97">
        <f>_xlfn.XLOOKUP(tbItems[[#This Row],[UID]],all_tki[uid],all_tki[traderPrice])</f>
        <v>110261</v>
      </c>
      <c r="G16" s="97">
        <f>_xlfn.XLOOKUP(tbItems[[#This Row],[UID]],all_tki[uid],all_tki[avg7daysPrice])</f>
        <v>111662</v>
      </c>
      <c r="H16" s="70">
        <v>0</v>
      </c>
      <c r="I16" s="70">
        <v>0</v>
      </c>
      <c r="J16" s="80" t="s">
        <v>354</v>
      </c>
    </row>
    <row r="17" spans="1:10" ht="30" hidden="1" customHeight="1" x14ac:dyDescent="0.25">
      <c r="A17" s="96" t="s">
        <v>1835</v>
      </c>
      <c r="B17" s="80" t="str">
        <f>_xlfn.CONCAT(_xlfn.XLOOKUP(tbItems[[#This Row],[UID]],all_tki[uid],all_tki[name]), " (",_xlfn.XLOOKUP(tbItems[[#This Row],[UID]],all_tki[uid],all_tki[shortName]),")")</f>
        <v>Documents case (Docs)</v>
      </c>
      <c r="C17" s="80" t="str">
        <f>_xlfn.XLOOKUP(tbItems[[#This Row],[UID]],all_tki[uid],all_tki[tags/0])</f>
        <v>Containers</v>
      </c>
      <c r="D17" s="80" t="s">
        <v>608</v>
      </c>
      <c r="E17" s="70">
        <f>_xlfn.XLOOKUP(tbItems[[#This Row],[UID]],all_tki[uid],all_tki[slots])</f>
        <v>2</v>
      </c>
      <c r="F17" s="97">
        <f>_xlfn.XLOOKUP(tbItems[[#This Row],[UID]],all_tki[uid],all_tki[traderPrice])</f>
        <v>105505</v>
      </c>
      <c r="G17" s="97">
        <f>_xlfn.XLOOKUP(tbItems[[#This Row],[UID]],all_tki[uid],all_tki[avg7daysPrice])</f>
        <v>405047</v>
      </c>
      <c r="I17" s="70">
        <v>0</v>
      </c>
    </row>
    <row r="18" spans="1:10" ht="30" hidden="1" customHeight="1" x14ac:dyDescent="0.25">
      <c r="A18" s="96" t="s">
        <v>1841</v>
      </c>
      <c r="B18" s="80" t="str">
        <f>_xlfn.CONCAT(_xlfn.XLOOKUP(tbItems[[#This Row],[UID]],all_tki[uid],all_tki[name]), " (",_xlfn.XLOOKUP(tbItems[[#This Row],[UID]],all_tki[uid],all_tki[shortName]),")")</f>
        <v>Medicine case (Medicine)</v>
      </c>
      <c r="C18" s="80" t="str">
        <f>_xlfn.XLOOKUP(tbItems[[#This Row],[UID]],all_tki[uid],all_tki[tags/0])</f>
        <v>Containers</v>
      </c>
      <c r="D18" s="80" t="s">
        <v>608</v>
      </c>
      <c r="E18" s="70">
        <f>_xlfn.XLOOKUP(tbItems[[#This Row],[UID]],all_tki[uid],all_tki[slots])</f>
        <v>9</v>
      </c>
      <c r="F18" s="97">
        <f>_xlfn.XLOOKUP(tbItems[[#This Row],[UID]],all_tki[uid],all_tki[traderPrice])</f>
        <v>230647</v>
      </c>
      <c r="G18" s="97">
        <f>_xlfn.XLOOKUP(tbItems[[#This Row],[UID]],all_tki[uid],all_tki[avg7daysPrice])</f>
        <v>734972</v>
      </c>
      <c r="I18" s="70">
        <v>0</v>
      </c>
    </row>
    <row r="19" spans="1:10" ht="30" hidden="1" customHeight="1" x14ac:dyDescent="0.25">
      <c r="A19" s="96" t="s">
        <v>1846</v>
      </c>
      <c r="B19" s="80" t="str">
        <f>_xlfn.CONCAT(_xlfn.XLOOKUP(tbItems[[#This Row],[UID]],all_tki[uid],all_tki[name]), " (",_xlfn.XLOOKUP(tbItems[[#This Row],[UID]],all_tki[uid],all_tki[shortName]),")")</f>
        <v>Bronze lion (Lion)</v>
      </c>
      <c r="C19" s="80" t="str">
        <f>_xlfn.XLOOKUP(tbItems[[#This Row],[UID]],all_tki[uid],all_tki[tags/0])</f>
        <v>Barter</v>
      </c>
      <c r="D19" s="80" t="s">
        <v>397</v>
      </c>
      <c r="E19" s="70">
        <f>_xlfn.XLOOKUP(tbItems[[#This Row],[UID]],all_tki[uid],all_tki[slots])</f>
        <v>6</v>
      </c>
      <c r="F19" s="97">
        <f>_xlfn.XLOOKUP(tbItems[[#This Row],[UID]],all_tki[uid],all_tki[traderPrice])</f>
        <v>102649</v>
      </c>
      <c r="G19" s="97">
        <f>_xlfn.XLOOKUP(tbItems[[#This Row],[UID]],all_tki[uid],all_tki[avg7daysPrice])</f>
        <v>110637</v>
      </c>
      <c r="H19" s="70">
        <v>2</v>
      </c>
      <c r="I19" s="70">
        <v>1</v>
      </c>
      <c r="J19" s="80" t="s">
        <v>494</v>
      </c>
    </row>
    <row r="20" spans="1:10" ht="30" hidden="1" customHeight="1" x14ac:dyDescent="0.25">
      <c r="A20" s="96" t="s">
        <v>1851</v>
      </c>
      <c r="B20" s="80" t="str">
        <f>_xlfn.CONCAT(_xlfn.XLOOKUP(tbItems[[#This Row],[UID]],all_tki[uid],all_tki[name]), " (",_xlfn.XLOOKUP(tbItems[[#This Row],[UID]],all_tki[uid],all_tki[shortName]),")")</f>
        <v>T H I C C item case (T H I C C)</v>
      </c>
      <c r="C20" s="80" t="str">
        <f>_xlfn.XLOOKUP(tbItems[[#This Row],[UID]],all_tki[uid],all_tki[tags/0])</f>
        <v>Containers</v>
      </c>
      <c r="D20" s="80" t="s">
        <v>608</v>
      </c>
      <c r="E20" s="70">
        <f>_xlfn.XLOOKUP(tbItems[[#This Row],[UID]],all_tki[uid],all_tki[slots])</f>
        <v>15</v>
      </c>
      <c r="F20" s="97">
        <f>_xlfn.XLOOKUP(tbItems[[#This Row],[UID]],all_tki[uid],all_tki[traderPrice])</f>
        <v>1953000</v>
      </c>
      <c r="G20" s="97">
        <f>_xlfn.XLOOKUP(tbItems[[#This Row],[UID]],all_tki[uid],all_tki[avg7daysPrice])</f>
        <v>3100000</v>
      </c>
      <c r="I20" s="70">
        <v>0</v>
      </c>
    </row>
    <row r="21" spans="1:10" ht="30" hidden="1" customHeight="1" x14ac:dyDescent="0.25">
      <c r="A21" s="96" t="s">
        <v>3417</v>
      </c>
      <c r="B21" s="80" t="str">
        <f>_xlfn.CONCAT(_xlfn.XLOOKUP(tbItems[[#This Row],[UID]],all_tki[uid],all_tki[name]), " (",_xlfn.XLOOKUP(tbItems[[#This Row],[UID]],all_tki[uid],all_tki[shortName]),")")</f>
        <v>Cottage back door key (Cottage)</v>
      </c>
      <c r="C21" s="80" t="str">
        <f>_xlfn.XLOOKUP(tbItems[[#This Row],[UID]],all_tki[uid],all_tki[tags/0])</f>
        <v>Keys</v>
      </c>
      <c r="D21" s="80" t="s">
        <v>416</v>
      </c>
      <c r="E21" s="70">
        <f>_xlfn.XLOOKUP(tbItems[[#This Row],[UID]],all_tki[uid],all_tki[slots])</f>
        <v>1</v>
      </c>
      <c r="F21" s="97">
        <f>_xlfn.XLOOKUP(tbItems[[#This Row],[UID]],all_tki[uid],all_tki[traderPrice])</f>
        <v>14566</v>
      </c>
      <c r="G21" s="97">
        <f>_xlfn.XLOOKUP(tbItems[[#This Row],[UID]],all_tki[uid],all_tki[avg7daysPrice])</f>
        <v>238703</v>
      </c>
      <c r="H21" s="70">
        <v>1</v>
      </c>
      <c r="I21" s="70">
        <v>0</v>
      </c>
      <c r="J21" s="80" t="s">
        <v>14685</v>
      </c>
    </row>
    <row r="22" spans="1:10" ht="30" hidden="1" customHeight="1" x14ac:dyDescent="0.25">
      <c r="A22" s="96" t="s">
        <v>1862</v>
      </c>
      <c r="B22" s="80" t="str">
        <f>_xlfn.CONCAT(_xlfn.XLOOKUP(tbItems[[#This Row],[UID]],all_tki[uid],all_tki[name]), " (",_xlfn.XLOOKUP(tbItems[[#This Row],[UID]],all_tki[uid],all_tki[shortName]),")")</f>
        <v>"Fierce Hatchling" moonshine (Moonshine)</v>
      </c>
      <c r="C22" s="80" t="str">
        <f>_xlfn.XLOOKUP(tbItems[[#This Row],[UID]],all_tki[uid],all_tki[tags/0])</f>
        <v>Provisions</v>
      </c>
      <c r="D22" s="80" t="s">
        <v>388</v>
      </c>
      <c r="E22" s="70">
        <f>_xlfn.XLOOKUP(tbItems[[#This Row],[UID]],all_tki[uid],all_tki[slots])</f>
        <v>2</v>
      </c>
      <c r="F22" s="97">
        <f>_xlfn.XLOOKUP(tbItems[[#This Row],[UID]],all_tki[uid],all_tki[traderPrice])</f>
        <v>126000</v>
      </c>
      <c r="G22" s="97">
        <f>_xlfn.XLOOKUP(tbItems[[#This Row],[UID]],all_tki[uid],all_tki[avg7daysPrice])</f>
        <v>241482</v>
      </c>
      <c r="H22" s="106">
        <v>3</v>
      </c>
      <c r="I22" s="106">
        <v>4</v>
      </c>
      <c r="J22" s="104" t="s">
        <v>23555</v>
      </c>
    </row>
    <row r="23" spans="1:10" ht="30" hidden="1" customHeight="1" x14ac:dyDescent="0.25">
      <c r="A23" s="96" t="s">
        <v>1867</v>
      </c>
      <c r="B23" s="80" t="str">
        <f>_xlfn.CONCAT(_xlfn.XLOOKUP(tbItems[[#This Row],[UID]],all_tki[uid],all_tki[name]), " (",_xlfn.XLOOKUP(tbItems[[#This Row],[UID]],all_tki[uid],all_tki[shortName]),")")</f>
        <v>Graphics card (GPU)</v>
      </c>
      <c r="C23" s="80" t="str">
        <f>_xlfn.XLOOKUP(tbItems[[#This Row],[UID]],all_tki[uid],all_tki[tags/0])</f>
        <v>Barter</v>
      </c>
      <c r="D23" s="80" t="s">
        <v>411</v>
      </c>
      <c r="E23" s="70">
        <f>_xlfn.XLOOKUP(tbItems[[#This Row],[UID]],all_tki[uid],all_tki[slots])</f>
        <v>2</v>
      </c>
      <c r="F23" s="97">
        <f>_xlfn.XLOOKUP(tbItems[[#This Row],[UID]],all_tki[uid],all_tki[traderPrice])</f>
        <v>124740</v>
      </c>
      <c r="G23" s="97">
        <f>_xlfn.XLOOKUP(tbItems[[#This Row],[UID]],all_tki[uid],all_tki[avg7daysPrice])</f>
        <v>177522</v>
      </c>
      <c r="H23" s="70">
        <v>99</v>
      </c>
      <c r="I23" s="70">
        <v>0</v>
      </c>
      <c r="J23" s="80" t="s">
        <v>660</v>
      </c>
    </row>
    <row r="24" spans="1:10" ht="30" hidden="1" customHeight="1" x14ac:dyDescent="0.25">
      <c r="A24" s="96" t="s">
        <v>1872</v>
      </c>
      <c r="B24" s="80" t="str">
        <f>_xlfn.CONCAT(_xlfn.XLOOKUP(tbItems[[#This Row],[UID]],all_tki[uid],all_tki[name]), " (",_xlfn.XLOOKUP(tbItems[[#This Row],[UID]],all_tki[uid],all_tki[shortName]),")")</f>
        <v>Key tool (Key tool)</v>
      </c>
      <c r="C24" s="80" t="str">
        <f>_xlfn.XLOOKUP(tbItems[[#This Row],[UID]],all_tki[uid],all_tki[tags/0])</f>
        <v>Containers</v>
      </c>
      <c r="D24" s="80" t="s">
        <v>608</v>
      </c>
      <c r="E24" s="70">
        <f>_xlfn.XLOOKUP(tbItems[[#This Row],[UID]],all_tki[uid],all_tki[slots])</f>
        <v>1</v>
      </c>
      <c r="F24" s="97">
        <f>_xlfn.XLOOKUP(tbItems[[#This Row],[UID]],all_tki[uid],all_tki[traderPrice])</f>
        <v>471525</v>
      </c>
      <c r="G24" s="97">
        <f>_xlfn.XLOOKUP(tbItems[[#This Row],[UID]],all_tki[uid],all_tki[avg7daysPrice])</f>
        <v>926522</v>
      </c>
      <c r="I24" s="70">
        <v>0</v>
      </c>
    </row>
    <row r="25" spans="1:10" ht="30" hidden="1" customHeight="1" x14ac:dyDescent="0.25">
      <c r="A25" s="96" t="s">
        <v>3432</v>
      </c>
      <c r="B25" s="80" t="str">
        <f>_xlfn.CONCAT(_xlfn.XLOOKUP(tbItems[[#This Row],[UID]],all_tki[uid],all_tki[name]), " (",_xlfn.XLOOKUP(tbItems[[#This Row],[UID]],all_tki[uid],all_tki[shortName]),")")</f>
        <v>Cottage safe key (Safe)</v>
      </c>
      <c r="C25" s="80" t="str">
        <f>_xlfn.XLOOKUP(tbItems[[#This Row],[UID]],all_tki[uid],all_tki[tags/0])</f>
        <v>Keys</v>
      </c>
      <c r="D25" s="80" t="s">
        <v>416</v>
      </c>
      <c r="E25" s="70">
        <f>_xlfn.XLOOKUP(tbItems[[#This Row],[UID]],all_tki[uid],all_tki[slots])</f>
        <v>1</v>
      </c>
      <c r="F25" s="97">
        <f>_xlfn.XLOOKUP(tbItems[[#This Row],[UID]],all_tki[uid],all_tki[traderPrice])</f>
        <v>17735</v>
      </c>
      <c r="G25" s="97">
        <f>_xlfn.XLOOKUP(tbItems[[#This Row],[UID]],all_tki[uid],all_tki[avg7daysPrice])</f>
        <v>74045</v>
      </c>
      <c r="H25" s="70">
        <v>1</v>
      </c>
      <c r="I25" s="70">
        <v>1</v>
      </c>
      <c r="J25" s="80" t="s">
        <v>560</v>
      </c>
    </row>
    <row r="26" spans="1:10" ht="30" hidden="1" customHeight="1" x14ac:dyDescent="0.25">
      <c r="A26" s="96" t="s">
        <v>1884</v>
      </c>
      <c r="B26" s="80" t="str">
        <f>_xlfn.CONCAT(_xlfn.XLOOKUP(tbItems[[#This Row],[UID]],all_tki[uid],all_tki[name]), " (",_xlfn.XLOOKUP(tbItems[[#This Row],[UID]],all_tki[uid],all_tki[shortName]),")")</f>
        <v>Corrugated hose (Hose)</v>
      </c>
      <c r="C26" s="80" t="str">
        <f>_xlfn.XLOOKUP(tbItems[[#This Row],[UID]],all_tki[uid],all_tki[tags/0])</f>
        <v>Barter</v>
      </c>
      <c r="D26" s="80" t="s">
        <v>408</v>
      </c>
      <c r="E26" s="70">
        <f>_xlfn.XLOOKUP(tbItems[[#This Row],[UID]],all_tki[uid],all_tki[slots])</f>
        <v>2</v>
      </c>
      <c r="F26" s="97">
        <f>_xlfn.XLOOKUP(tbItems[[#This Row],[UID]],all_tki[uid],all_tki[traderPrice])</f>
        <v>7687</v>
      </c>
      <c r="G26" s="97">
        <f>_xlfn.XLOOKUP(tbItems[[#This Row],[UID]],all_tki[uid],all_tki[avg7daysPrice])</f>
        <v>20973</v>
      </c>
      <c r="H26" s="106">
        <v>4</v>
      </c>
      <c r="I26" s="106">
        <v>4</v>
      </c>
      <c r="J26" s="79" t="s">
        <v>495</v>
      </c>
    </row>
    <row r="27" spans="1:10" ht="30" hidden="1" customHeight="1" x14ac:dyDescent="0.25">
      <c r="A27" s="96" t="s">
        <v>1889</v>
      </c>
      <c r="B27" s="80" t="str">
        <f>_xlfn.CONCAT(_xlfn.XLOOKUP(tbItems[[#This Row],[UID]],all_tki[uid],all_tki[name]), " (",_xlfn.XLOOKUP(tbItems[[#This Row],[UID]],all_tki[uid],all_tki[shortName]),")")</f>
        <v>S I C C organizational pouch (S I C C)</v>
      </c>
      <c r="C27" s="80" t="str">
        <f>_xlfn.XLOOKUP(tbItems[[#This Row],[UID]],all_tki[uid],all_tki[tags/0])</f>
        <v>Containers</v>
      </c>
      <c r="D27" s="80" t="s">
        <v>608</v>
      </c>
      <c r="E27" s="70">
        <f>_xlfn.XLOOKUP(tbItems[[#This Row],[UID]],all_tki[uid],all_tki[slots])</f>
        <v>2</v>
      </c>
      <c r="F27" s="97">
        <f>_xlfn.XLOOKUP(tbItems[[#This Row],[UID]],all_tki[uid],all_tki[traderPrice])</f>
        <v>472500</v>
      </c>
      <c r="G27" s="97">
        <f>_xlfn.XLOOKUP(tbItems[[#This Row],[UID]],all_tki[uid],all_tki[avg7daysPrice])</f>
        <v>750000</v>
      </c>
      <c r="I27" s="70">
        <v>0</v>
      </c>
    </row>
    <row r="28" spans="1:10" ht="30" hidden="1" customHeight="1" x14ac:dyDescent="0.25">
      <c r="A28" s="96" t="s">
        <v>1894</v>
      </c>
      <c r="B28" s="80" t="str">
        <f>_xlfn.CONCAT(_xlfn.XLOOKUP(tbItems[[#This Row],[UID]],all_tki[uid],all_tki[name]), " (",_xlfn.XLOOKUP(tbItems[[#This Row],[UID]],all_tki[uid],all_tki[shortName]),")")</f>
        <v>Magazine case (Magazines)</v>
      </c>
      <c r="C28" s="80" t="str">
        <f>_xlfn.XLOOKUP(tbItems[[#This Row],[UID]],all_tki[uid],all_tki[tags/0])</f>
        <v>Containers</v>
      </c>
      <c r="D28" s="80" t="s">
        <v>608</v>
      </c>
      <c r="E28" s="70">
        <f>_xlfn.XLOOKUP(tbItems[[#This Row],[UID]],all_tki[uid],all_tki[slots])</f>
        <v>6</v>
      </c>
      <c r="F28" s="97">
        <f>_xlfn.XLOOKUP(tbItems[[#This Row],[UID]],all_tki[uid],all_tki[traderPrice])</f>
        <v>148050</v>
      </c>
      <c r="G28" s="97">
        <f>_xlfn.XLOOKUP(tbItems[[#This Row],[UID]],all_tki[uid],all_tki[avg7daysPrice])</f>
        <v>180413</v>
      </c>
      <c r="H28" s="70">
        <v>2</v>
      </c>
      <c r="I28" s="70">
        <v>0</v>
      </c>
    </row>
    <row r="29" spans="1:10" ht="30" hidden="1" customHeight="1" x14ac:dyDescent="0.25">
      <c r="A29" s="96" t="s">
        <v>2325</v>
      </c>
      <c r="B29" s="80" t="str">
        <f>_xlfn.CONCAT(_xlfn.XLOOKUP(tbItems[[#This Row],[UID]],all_tki[uid],all_tki[name]), " (",_xlfn.XLOOKUP(tbItems[[#This Row],[UID]],all_tki[uid],all_tki[shortName]),")")</f>
        <v>Dorm guard desk key (GDesk)</v>
      </c>
      <c r="C29" s="80" t="str">
        <f>_xlfn.XLOOKUP(tbItems[[#This Row],[UID]],all_tki[uid],all_tki[tags/0])</f>
        <v>Keys</v>
      </c>
      <c r="D29" s="80" t="s">
        <v>416</v>
      </c>
      <c r="E29" s="70">
        <f>_xlfn.XLOOKUP(tbItems[[#This Row],[UID]],all_tki[uid],all_tki[slots])</f>
        <v>1</v>
      </c>
      <c r="F29" s="97">
        <f>_xlfn.XLOOKUP(tbItems[[#This Row],[UID]],all_tki[uid],all_tki[traderPrice])</f>
        <v>8946</v>
      </c>
      <c r="G29" s="97">
        <f>_xlfn.XLOOKUP(tbItems[[#This Row],[UID]],all_tki[uid],all_tki[avg7daysPrice])</f>
        <v>9404</v>
      </c>
      <c r="H29" s="70">
        <v>1</v>
      </c>
      <c r="I29" s="70">
        <v>1</v>
      </c>
    </row>
    <row r="30" spans="1:10" ht="30" hidden="1" customHeight="1" x14ac:dyDescent="0.25">
      <c r="A30" s="96" t="s">
        <v>3309</v>
      </c>
      <c r="B30" s="80" t="str">
        <f>_xlfn.CONCAT(_xlfn.XLOOKUP(tbItems[[#This Row],[UID]],all_tki[uid],all_tki[name]), " (",_xlfn.XLOOKUP(tbItems[[#This Row],[UID]],all_tki[uid],all_tki[shortName]),")")</f>
        <v>Dorm room 103 key (Dorm 103)</v>
      </c>
      <c r="C30" s="80" t="str">
        <f>_xlfn.XLOOKUP(tbItems[[#This Row],[UID]],all_tki[uid],all_tki[tags/0])</f>
        <v>Keys</v>
      </c>
      <c r="D30" s="80" t="s">
        <v>416</v>
      </c>
      <c r="E30" s="70">
        <f>_xlfn.XLOOKUP(tbItems[[#This Row],[UID]],all_tki[uid],all_tki[slots])</f>
        <v>1</v>
      </c>
      <c r="F30" s="97">
        <f>_xlfn.XLOOKUP(tbItems[[#This Row],[UID]],all_tki[uid],all_tki[traderPrice])</f>
        <v>2339</v>
      </c>
      <c r="G30" s="97">
        <f>_xlfn.XLOOKUP(tbItems[[#This Row],[UID]],all_tki[uid],all_tki[avg7daysPrice])</f>
        <v>4354</v>
      </c>
      <c r="H30" s="70">
        <v>1</v>
      </c>
      <c r="I30" s="70">
        <v>1</v>
      </c>
      <c r="J30" s="80" t="s">
        <v>444</v>
      </c>
    </row>
    <row r="31" spans="1:10" ht="30" hidden="1" customHeight="1" x14ac:dyDescent="0.25">
      <c r="A31" s="96" t="s">
        <v>2345</v>
      </c>
      <c r="B31" s="80" t="str">
        <f>_xlfn.CONCAT(_xlfn.XLOOKUP(tbItems[[#This Row],[UID]],all_tki[uid],all_tki[name]), " (",_xlfn.XLOOKUP(tbItems[[#This Row],[UID]],all_tki[uid],all_tki[shortName]),")")</f>
        <v>Dorm room 104 key (Dorm 104)</v>
      </c>
      <c r="C31" s="80" t="str">
        <f>_xlfn.XLOOKUP(tbItems[[#This Row],[UID]],all_tki[uid],all_tki[tags/0])</f>
        <v>Keys</v>
      </c>
      <c r="D31" s="80" t="s">
        <v>416</v>
      </c>
      <c r="E31" s="70">
        <f>_xlfn.XLOOKUP(tbItems[[#This Row],[UID]],all_tki[uid],all_tki[slots])</f>
        <v>1</v>
      </c>
      <c r="F31" s="97">
        <f>_xlfn.XLOOKUP(tbItems[[#This Row],[UID]],all_tki[uid],all_tki[traderPrice])</f>
        <v>11340</v>
      </c>
      <c r="G31" s="97">
        <f>_xlfn.XLOOKUP(tbItems[[#This Row],[UID]],all_tki[uid],all_tki[avg7daysPrice])</f>
        <v>12002</v>
      </c>
      <c r="H31" s="70">
        <v>1</v>
      </c>
      <c r="I31" s="70">
        <v>1</v>
      </c>
      <c r="J31" s="80" t="s">
        <v>445</v>
      </c>
    </row>
    <row r="32" spans="1:10" ht="30" hidden="1" customHeight="1" x14ac:dyDescent="0.25">
      <c r="A32" s="96" t="s">
        <v>2957</v>
      </c>
      <c r="B32" s="80" t="str">
        <f>_xlfn.CONCAT(_xlfn.XLOOKUP(tbItems[[#This Row],[UID]],all_tki[uid],all_tki[name]), " (",_xlfn.XLOOKUP(tbItems[[#This Row],[UID]],all_tki[uid],all_tki[shortName]),")")</f>
        <v>Dorm room 105 key (Dorm 105)</v>
      </c>
      <c r="C32" s="80" t="str">
        <f>_xlfn.XLOOKUP(tbItems[[#This Row],[UID]],all_tki[uid],all_tki[tags/0])</f>
        <v>Keys</v>
      </c>
      <c r="D32" s="80" t="s">
        <v>416</v>
      </c>
      <c r="E32" s="70">
        <f>_xlfn.XLOOKUP(tbItems[[#This Row],[UID]],all_tki[uid],all_tki[slots])</f>
        <v>1</v>
      </c>
      <c r="F32" s="97">
        <f>_xlfn.XLOOKUP(tbItems[[#This Row],[UID]],all_tki[uid],all_tki[traderPrice])</f>
        <v>677</v>
      </c>
      <c r="G32" s="97">
        <f>_xlfn.XLOOKUP(tbItems[[#This Row],[UID]],all_tki[uid],all_tki[avg7daysPrice])</f>
        <v>8513</v>
      </c>
      <c r="H32" s="70">
        <v>1</v>
      </c>
      <c r="I32" s="70">
        <v>1</v>
      </c>
      <c r="J32" s="80" t="s">
        <v>446</v>
      </c>
    </row>
    <row r="33" spans="1:10" ht="30" hidden="1" customHeight="1" x14ac:dyDescent="0.25">
      <c r="A33" s="96" t="s">
        <v>1920</v>
      </c>
      <c r="B33" s="80" t="str">
        <f>_xlfn.CONCAT(_xlfn.XLOOKUP(tbItems[[#This Row],[UID]],all_tki[uid],all_tki[name]), " (",_xlfn.XLOOKUP(tbItems[[#This Row],[UID]],all_tki[uid],all_tki[shortName]),")")</f>
        <v>Car battery (Car batt.)</v>
      </c>
      <c r="C33" s="80" t="str">
        <f>_xlfn.XLOOKUP(tbItems[[#This Row],[UID]],all_tki[uid],all_tki[tags/0])</f>
        <v>Barter</v>
      </c>
      <c r="D33" s="80" t="s">
        <v>372</v>
      </c>
      <c r="E33" s="70">
        <f>_xlfn.XLOOKUP(tbItems[[#This Row],[UID]],all_tki[uid],all_tki[slots])</f>
        <v>6</v>
      </c>
      <c r="F33" s="97">
        <f>_xlfn.XLOOKUP(tbItems[[#This Row],[UID]],all_tki[uid],all_tki[traderPrice])</f>
        <v>38785</v>
      </c>
      <c r="G33" s="97">
        <f>_xlfn.XLOOKUP(tbItems[[#This Row],[UID]],all_tki[uid],all_tki[avg7daysPrice])</f>
        <v>42403</v>
      </c>
      <c r="H33" s="106">
        <v>8</v>
      </c>
      <c r="I33" s="106">
        <v>3</v>
      </c>
      <c r="J33" s="108" t="s">
        <v>23511</v>
      </c>
    </row>
    <row r="34" spans="1:10" ht="30" hidden="1" customHeight="1" x14ac:dyDescent="0.25">
      <c r="A34" s="96" t="s">
        <v>1925</v>
      </c>
      <c r="B34" s="80" t="str">
        <f>_xlfn.CONCAT(_xlfn.XLOOKUP(tbItems[[#This Row],[UID]],all_tki[uid],all_tki[name]), " (",_xlfn.XLOOKUP(tbItems[[#This Row],[UID]],all_tki[uid],all_tki[shortName]),")")</f>
        <v>FP-100 filter absorber (FP-100)</v>
      </c>
      <c r="C34" s="80" t="str">
        <f>_xlfn.XLOOKUP(tbItems[[#This Row],[UID]],all_tki[uid],all_tki[tags/0])</f>
        <v>Barter</v>
      </c>
      <c r="D34" s="80" t="s">
        <v>363</v>
      </c>
      <c r="E34" s="70">
        <f>_xlfn.XLOOKUP(tbItems[[#This Row],[UID]],all_tki[uid],all_tki[slots])</f>
        <v>9</v>
      </c>
      <c r="F34" s="97">
        <f>_xlfn.XLOOKUP(tbItems[[#This Row],[UID]],all_tki[uid],all_tki[traderPrice])</f>
        <v>51660</v>
      </c>
      <c r="G34" s="97">
        <f>_xlfn.XLOOKUP(tbItems[[#This Row],[UID]],all_tki[uid],all_tki[avg7daysPrice])</f>
        <v>86767</v>
      </c>
      <c r="H34" s="70">
        <v>1</v>
      </c>
      <c r="I34" s="70">
        <v>1</v>
      </c>
      <c r="J34" s="80" t="s">
        <v>477</v>
      </c>
    </row>
    <row r="35" spans="1:10" ht="30" hidden="1" customHeight="1" x14ac:dyDescent="0.25">
      <c r="A35" s="96" t="s">
        <v>1930</v>
      </c>
      <c r="B35" s="80" t="str">
        <f>_xlfn.CONCAT(_xlfn.XLOOKUP(tbItems[[#This Row],[UID]],all_tki[uid],all_tki[name]), " (",_xlfn.XLOOKUP(tbItems[[#This Row],[UID]],all_tki[uid],all_tki[shortName]),")")</f>
        <v>6-STEN-140-M military battery (Tank battery)</v>
      </c>
      <c r="C35" s="80" t="str">
        <f>_xlfn.XLOOKUP(tbItems[[#This Row],[UID]],all_tki[uid],all_tki[tags/0])</f>
        <v>Barter</v>
      </c>
      <c r="E35" s="70">
        <f>_xlfn.XLOOKUP(tbItems[[#This Row],[UID]],all_tki[uid],all_tki[slots])</f>
        <v>8</v>
      </c>
      <c r="F35" s="97">
        <f>_xlfn.XLOOKUP(tbItems[[#This Row],[UID]],all_tki[uid],all_tki[traderPrice])</f>
        <v>207900</v>
      </c>
      <c r="G35" s="97">
        <f>_xlfn.XLOOKUP(tbItems[[#This Row],[UID]],all_tki[uid],all_tki[avg7daysPrice])</f>
        <v>222157</v>
      </c>
      <c r="H35" s="70">
        <v>1</v>
      </c>
      <c r="I35" s="70">
        <v>1</v>
      </c>
      <c r="J35" s="81" t="s">
        <v>23572</v>
      </c>
    </row>
    <row r="36" spans="1:10" ht="30" hidden="1" customHeight="1" x14ac:dyDescent="0.25">
      <c r="A36" s="96" t="s">
        <v>3319</v>
      </c>
      <c r="B36" s="80" t="str">
        <f>_xlfn.CONCAT(_xlfn.XLOOKUP(tbItems[[#This Row],[UID]],all_tki[uid],all_tki[name]), " (",_xlfn.XLOOKUP(tbItems[[#This Row],[UID]],all_tki[uid],all_tki[shortName]),")")</f>
        <v>Dorm room 108 key (Dorm 108)</v>
      </c>
      <c r="C36" s="80" t="str">
        <f>_xlfn.XLOOKUP(tbItems[[#This Row],[UID]],all_tki[uid],all_tki[tags/0])</f>
        <v>Keys</v>
      </c>
      <c r="D36" s="80" t="s">
        <v>416</v>
      </c>
      <c r="E36" s="70">
        <f>_xlfn.XLOOKUP(tbItems[[#This Row],[UID]],all_tki[uid],all_tki[slots])</f>
        <v>1</v>
      </c>
      <c r="F36" s="97">
        <f>_xlfn.XLOOKUP(tbItems[[#This Row],[UID]],all_tki[uid],all_tki[traderPrice])</f>
        <v>3794</v>
      </c>
      <c r="G36" s="97">
        <f>_xlfn.XLOOKUP(tbItems[[#This Row],[UID]],all_tki[uid],all_tki[avg7daysPrice])</f>
        <v>5761</v>
      </c>
      <c r="H36" s="70">
        <v>1</v>
      </c>
      <c r="I36" s="70">
        <v>1</v>
      </c>
      <c r="J36" s="80" t="s">
        <v>447</v>
      </c>
    </row>
    <row r="37" spans="1:10" ht="30" hidden="1" customHeight="1" x14ac:dyDescent="0.25">
      <c r="A37" s="96" t="s">
        <v>1942</v>
      </c>
      <c r="B37" s="80" t="str">
        <f>_xlfn.CONCAT(_xlfn.XLOOKUP(tbItems[[#This Row],[UID]],all_tki[uid],all_tki[name]), " (",_xlfn.XLOOKUP(tbItems[[#This Row],[UID]],all_tki[uid],all_tki[shortName]),")")</f>
        <v>LEDX Skin Transilluminator (LEDX)</v>
      </c>
      <c r="C37" s="80" t="str">
        <f>_xlfn.XLOOKUP(tbItems[[#This Row],[UID]],all_tki[uid],all_tki[tags/0])</f>
        <v>Barter</v>
      </c>
      <c r="D37" s="80" t="s">
        <v>406</v>
      </c>
      <c r="E37" s="70">
        <f>_xlfn.XLOOKUP(tbItems[[#This Row],[UID]],all_tki[uid],all_tki[slots])</f>
        <v>1</v>
      </c>
      <c r="F37" s="97">
        <f>_xlfn.XLOOKUP(tbItems[[#This Row],[UID]],all_tki[uid],all_tki[traderPrice])</f>
        <v>305550</v>
      </c>
      <c r="G37" s="97">
        <f>_xlfn.XLOOKUP(tbItems[[#This Row],[UID]],all_tki[uid],all_tki[avg7daysPrice])</f>
        <v>822568</v>
      </c>
      <c r="H37" s="70">
        <v>6</v>
      </c>
      <c r="I37" s="70">
        <v>2</v>
      </c>
      <c r="J37" s="81" t="s">
        <v>959</v>
      </c>
    </row>
    <row r="38" spans="1:10" ht="30" hidden="1" customHeight="1" x14ac:dyDescent="0.25">
      <c r="A38" s="96" t="s">
        <v>3107</v>
      </c>
      <c r="B38" s="80" t="str">
        <f>_xlfn.CONCAT(_xlfn.XLOOKUP(tbItems[[#This Row],[UID]],all_tki[uid],all_tki[name]), " (",_xlfn.XLOOKUP(tbItems[[#This Row],[UID]],all_tki[uid],all_tki[shortName]),")")</f>
        <v>Dorm room 110 key (Dorm 110)</v>
      </c>
      <c r="C38" s="80" t="str">
        <f>_xlfn.XLOOKUP(tbItems[[#This Row],[UID]],all_tki[uid],all_tki[tags/0])</f>
        <v>Keys</v>
      </c>
      <c r="D38" s="80" t="s">
        <v>416</v>
      </c>
      <c r="E38" s="70">
        <f>_xlfn.XLOOKUP(tbItems[[#This Row],[UID]],all_tki[uid],all_tki[slots])</f>
        <v>1</v>
      </c>
      <c r="F38" s="97">
        <f>_xlfn.XLOOKUP(tbItems[[#This Row],[UID]],all_tki[uid],all_tki[traderPrice])</f>
        <v>22680</v>
      </c>
      <c r="G38" s="97">
        <f>_xlfn.XLOOKUP(tbItems[[#This Row],[UID]],all_tki[uid],all_tki[avg7daysPrice])</f>
        <v>23213</v>
      </c>
      <c r="H38" s="70">
        <v>1</v>
      </c>
      <c r="I38" s="70">
        <v>1</v>
      </c>
      <c r="J38" s="80" t="s">
        <v>446</v>
      </c>
    </row>
    <row r="39" spans="1:10" ht="30" hidden="1" customHeight="1" x14ac:dyDescent="0.25">
      <c r="A39" s="96" t="s">
        <v>2335</v>
      </c>
      <c r="B39" s="80" t="str">
        <f>_xlfn.CONCAT(_xlfn.XLOOKUP(tbItems[[#This Row],[UID]],all_tki[uid],all_tki[name]), " (",_xlfn.XLOOKUP(tbItems[[#This Row],[UID]],all_tki[uid],all_tki[shortName]),")")</f>
        <v>Dorm room 114 key (Dorm 114)</v>
      </c>
      <c r="C39" s="80" t="str">
        <f>_xlfn.XLOOKUP(tbItems[[#This Row],[UID]],all_tki[uid],all_tki[tags/0])</f>
        <v>Keys</v>
      </c>
      <c r="D39" s="80" t="s">
        <v>416</v>
      </c>
      <c r="E39" s="70">
        <f>_xlfn.XLOOKUP(tbItems[[#This Row],[UID]],all_tki[uid],all_tki[slots])</f>
        <v>1</v>
      </c>
      <c r="F39" s="97">
        <f>_xlfn.XLOOKUP(tbItems[[#This Row],[UID]],all_tki[uid],all_tki[traderPrice])</f>
        <v>8820</v>
      </c>
      <c r="G39" s="97">
        <f>_xlfn.XLOOKUP(tbItems[[#This Row],[UID]],all_tki[uid],all_tki[avg7daysPrice])</f>
        <v>50435</v>
      </c>
      <c r="H39" s="70">
        <v>1</v>
      </c>
      <c r="I39" s="70">
        <v>1</v>
      </c>
      <c r="J39" s="80" t="s">
        <v>448</v>
      </c>
    </row>
    <row r="40" spans="1:10" ht="30" hidden="1" customHeight="1" x14ac:dyDescent="0.25">
      <c r="A40" s="96" t="s">
        <v>3334</v>
      </c>
      <c r="B40" s="80" t="str">
        <f>_xlfn.CONCAT(_xlfn.XLOOKUP(tbItems[[#This Row],[UID]],all_tki[uid],all_tki[name]), " (",_xlfn.XLOOKUP(tbItems[[#This Row],[UID]],all_tki[uid],all_tki[shortName]),")")</f>
        <v>Dorm room 118 key (Dorm 118)</v>
      </c>
      <c r="C40" s="80" t="str">
        <f>_xlfn.XLOOKUP(tbItems[[#This Row],[UID]],all_tki[uid],all_tki[tags/0])</f>
        <v>Keys</v>
      </c>
      <c r="D40" s="80" t="s">
        <v>416</v>
      </c>
      <c r="E40" s="70">
        <f>_xlfn.XLOOKUP(tbItems[[#This Row],[UID]],all_tki[uid],all_tki[slots])</f>
        <v>1</v>
      </c>
      <c r="F40" s="97">
        <f>_xlfn.XLOOKUP(tbItems[[#This Row],[UID]],all_tki[uid],all_tki[traderPrice])</f>
        <v>3376</v>
      </c>
      <c r="G40" s="97">
        <f>_xlfn.XLOOKUP(tbItems[[#This Row],[UID]],all_tki[uid],all_tki[avg7daysPrice])</f>
        <v>4865</v>
      </c>
      <c r="H40" s="70">
        <v>1</v>
      </c>
      <c r="I40" s="70">
        <v>1</v>
      </c>
      <c r="J40" s="80" t="s">
        <v>449</v>
      </c>
    </row>
    <row r="41" spans="1:10" ht="30" hidden="1" customHeight="1" x14ac:dyDescent="0.25">
      <c r="A41" s="96" t="s">
        <v>2262</v>
      </c>
      <c r="B41" s="80" t="str">
        <f>_xlfn.CONCAT(_xlfn.XLOOKUP(tbItems[[#This Row],[UID]],all_tki[uid],all_tki[name]), " (",_xlfn.XLOOKUP(tbItems[[#This Row],[UID]],all_tki[uid],all_tki[shortName]),")")</f>
        <v>Dorm room 203 key (Dorm 203)</v>
      </c>
      <c r="C41" s="80" t="str">
        <f>_xlfn.XLOOKUP(tbItems[[#This Row],[UID]],all_tki[uid],all_tki[tags/0])</f>
        <v>Keys</v>
      </c>
      <c r="D41" s="80" t="s">
        <v>416</v>
      </c>
      <c r="E41" s="70">
        <f>_xlfn.XLOOKUP(tbItems[[#This Row],[UID]],all_tki[uid],all_tki[slots])</f>
        <v>1</v>
      </c>
      <c r="F41" s="97">
        <f>_xlfn.XLOOKUP(tbItems[[#This Row],[UID]],all_tki[uid],all_tki[traderPrice])</f>
        <v>2249</v>
      </c>
      <c r="G41" s="97">
        <f>_xlfn.XLOOKUP(tbItems[[#This Row],[UID]],all_tki[uid],all_tki[avg7daysPrice])</f>
        <v>8640</v>
      </c>
      <c r="H41" s="70">
        <v>1</v>
      </c>
      <c r="I41" s="70">
        <v>1</v>
      </c>
      <c r="J41" s="80" t="s">
        <v>450</v>
      </c>
    </row>
    <row r="42" spans="1:10" ht="30" hidden="1" customHeight="1" x14ac:dyDescent="0.25">
      <c r="A42" s="96" t="s">
        <v>3188</v>
      </c>
      <c r="B42" s="80" t="str">
        <f>_xlfn.CONCAT(_xlfn.XLOOKUP(tbItems[[#This Row],[UID]],all_tki[uid],all_tki[name]), " (",_xlfn.XLOOKUP(tbItems[[#This Row],[UID]],all_tki[uid],all_tki[shortName]),")")</f>
        <v>Dorm room 204 key (Dorm 204)</v>
      </c>
      <c r="C42" s="80" t="str">
        <f>_xlfn.XLOOKUP(tbItems[[#This Row],[UID]],all_tki[uid],all_tki[tags/0])</f>
        <v>Keys</v>
      </c>
      <c r="D42" s="80" t="s">
        <v>416</v>
      </c>
      <c r="E42" s="70">
        <f>_xlfn.XLOOKUP(tbItems[[#This Row],[UID]],all_tki[uid],all_tki[slots])</f>
        <v>1</v>
      </c>
      <c r="F42" s="97">
        <f>_xlfn.XLOOKUP(tbItems[[#This Row],[UID]],all_tki[uid],all_tki[traderPrice])</f>
        <v>3602</v>
      </c>
      <c r="G42" s="97">
        <f>_xlfn.XLOOKUP(tbItems[[#This Row],[UID]],all_tki[uid],all_tki[avg7daysPrice])</f>
        <v>15933</v>
      </c>
      <c r="H42" s="70">
        <v>1</v>
      </c>
      <c r="I42" s="70">
        <v>1</v>
      </c>
      <c r="J42" s="80" t="s">
        <v>451</v>
      </c>
    </row>
    <row r="43" spans="1:10" ht="30" hidden="1" customHeight="1" x14ac:dyDescent="0.25">
      <c r="A43" s="96" t="s">
        <v>2350</v>
      </c>
      <c r="B43" s="80" t="str">
        <f>_xlfn.CONCAT(_xlfn.XLOOKUP(tbItems[[#This Row],[UID]],all_tki[uid],all_tki[name]), " (",_xlfn.XLOOKUP(tbItems[[#This Row],[UID]],all_tki[uid],all_tki[shortName]),")")</f>
        <v>Dorm room 206 key (Dorm 206)</v>
      </c>
      <c r="C43" s="80" t="str">
        <f>_xlfn.XLOOKUP(tbItems[[#This Row],[UID]],all_tki[uid],all_tki[tags/0])</f>
        <v>Keys</v>
      </c>
      <c r="D43" s="80" t="s">
        <v>416</v>
      </c>
      <c r="E43" s="70">
        <f>_xlfn.XLOOKUP(tbItems[[#This Row],[UID]],all_tki[uid],all_tki[slots])</f>
        <v>1</v>
      </c>
      <c r="F43" s="97">
        <f>_xlfn.XLOOKUP(tbItems[[#This Row],[UID]],all_tki[uid],all_tki[traderPrice])</f>
        <v>1093</v>
      </c>
      <c r="G43" s="97">
        <f>_xlfn.XLOOKUP(tbItems[[#This Row],[UID]],all_tki[uid],all_tki[avg7daysPrice])</f>
        <v>8549</v>
      </c>
      <c r="H43" s="70">
        <v>1</v>
      </c>
      <c r="I43" s="70">
        <v>1</v>
      </c>
      <c r="J43" s="80" t="s">
        <v>452</v>
      </c>
    </row>
    <row r="44" spans="1:10" ht="30" hidden="1" customHeight="1" x14ac:dyDescent="0.25">
      <c r="A44" s="96" t="s">
        <v>2330</v>
      </c>
      <c r="B44" s="80" t="str">
        <f>_xlfn.CONCAT(_xlfn.XLOOKUP(tbItems[[#This Row],[UID]],all_tki[uid],all_tki[name]), " (",_xlfn.XLOOKUP(tbItems[[#This Row],[UID]],all_tki[uid],all_tki[shortName]),")")</f>
        <v>Dorm room 214 key (Dorm 214)</v>
      </c>
      <c r="C44" s="80" t="str">
        <f>_xlfn.XLOOKUP(tbItems[[#This Row],[UID]],all_tki[uid],all_tki[tags/0])</f>
        <v>Keys</v>
      </c>
      <c r="D44" s="80" t="s">
        <v>416</v>
      </c>
      <c r="E44" s="70">
        <f>_xlfn.XLOOKUP(tbItems[[#This Row],[UID]],all_tki[uid],all_tki[slots])</f>
        <v>1</v>
      </c>
      <c r="F44" s="97">
        <f>_xlfn.XLOOKUP(tbItems[[#This Row],[UID]],all_tki[uid],all_tki[traderPrice])</f>
        <v>26460</v>
      </c>
      <c r="G44" s="97">
        <f>_xlfn.XLOOKUP(tbItems[[#This Row],[UID]],all_tki[uid],all_tki[avg7daysPrice])</f>
        <v>27327</v>
      </c>
      <c r="H44" s="70">
        <v>1</v>
      </c>
      <c r="I44" s="70">
        <v>1</v>
      </c>
      <c r="J44" s="80" t="s">
        <v>446</v>
      </c>
    </row>
    <row r="45" spans="1:10" ht="30" hidden="1" customHeight="1" x14ac:dyDescent="0.25">
      <c r="A45" s="96" t="s">
        <v>3344</v>
      </c>
      <c r="B45" s="80" t="str">
        <f>_xlfn.CONCAT(_xlfn.XLOOKUP(tbItems[[#This Row],[UID]],all_tki[uid],all_tki[name]), " (",_xlfn.XLOOKUP(tbItems[[#This Row],[UID]],all_tki[uid],all_tki[shortName]),")")</f>
        <v>Dorm room 218 key (Dorm 218)</v>
      </c>
      <c r="C45" s="80" t="str">
        <f>_xlfn.XLOOKUP(tbItems[[#This Row],[UID]],all_tki[uid],all_tki[tags/0])</f>
        <v>Keys</v>
      </c>
      <c r="D45" s="80" t="s">
        <v>416</v>
      </c>
      <c r="E45" s="70">
        <f>_xlfn.XLOOKUP(tbItems[[#This Row],[UID]],all_tki[uid],all_tki[slots])</f>
        <v>1</v>
      </c>
      <c r="F45" s="97">
        <f>_xlfn.XLOOKUP(tbItems[[#This Row],[UID]],all_tki[uid],all_tki[traderPrice])</f>
        <v>4824</v>
      </c>
      <c r="G45" s="97">
        <f>_xlfn.XLOOKUP(tbItems[[#This Row],[UID]],all_tki[uid],all_tki[avg7daysPrice])</f>
        <v>6941</v>
      </c>
      <c r="H45" s="70">
        <v>1</v>
      </c>
      <c r="I45" s="70">
        <v>1</v>
      </c>
      <c r="J45" s="80" t="s">
        <v>453</v>
      </c>
    </row>
    <row r="46" spans="1:10" ht="30" hidden="1" customHeight="1" x14ac:dyDescent="0.25">
      <c r="A46" s="96" t="s">
        <v>2340</v>
      </c>
      <c r="B46" s="80" t="str">
        <f>_xlfn.CONCAT(_xlfn.XLOOKUP(tbItems[[#This Row],[UID]],all_tki[uid],all_tki[name]), " (",_xlfn.XLOOKUP(tbItems[[#This Row],[UID]],all_tki[uid],all_tki[shortName]),")")</f>
        <v>Dorm room 220 key (Dorm 220)</v>
      </c>
      <c r="C46" s="80" t="str">
        <f>_xlfn.XLOOKUP(tbItems[[#This Row],[UID]],all_tki[uid],all_tki[tags/0])</f>
        <v>Keys</v>
      </c>
      <c r="D46" s="80" t="s">
        <v>416</v>
      </c>
      <c r="E46" s="70">
        <f>_xlfn.XLOOKUP(tbItems[[#This Row],[UID]],all_tki[uid],all_tki[slots])</f>
        <v>1</v>
      </c>
      <c r="F46" s="97">
        <f>_xlfn.XLOOKUP(tbItems[[#This Row],[UID]],all_tki[uid],all_tki[traderPrice])</f>
        <v>6994</v>
      </c>
      <c r="G46" s="97">
        <f>_xlfn.XLOOKUP(tbItems[[#This Row],[UID]],all_tki[uid],all_tki[avg7daysPrice])</f>
        <v>30788</v>
      </c>
      <c r="H46" s="70">
        <v>1</v>
      </c>
      <c r="I46" s="70">
        <v>1</v>
      </c>
      <c r="J46" s="81" t="s">
        <v>23522</v>
      </c>
    </row>
    <row r="47" spans="1:10" ht="30" hidden="1" customHeight="1" x14ac:dyDescent="0.25">
      <c r="A47" s="96" t="s">
        <v>2267</v>
      </c>
      <c r="B47" s="80" t="str">
        <f>_xlfn.CONCAT(_xlfn.XLOOKUP(tbItems[[#This Row],[UID]],all_tki[uid],all_tki[name]), " (",_xlfn.XLOOKUP(tbItems[[#This Row],[UID]],all_tki[uid],all_tki[shortName]),")")</f>
        <v>Dorm room 303 key (Dorm 303)</v>
      </c>
      <c r="C47" s="80" t="str">
        <f>_xlfn.XLOOKUP(tbItems[[#This Row],[UID]],all_tki[uid],all_tki[tags/0])</f>
        <v>Keys</v>
      </c>
      <c r="D47" s="80" t="s">
        <v>416</v>
      </c>
      <c r="E47" s="70">
        <f>_xlfn.XLOOKUP(tbItems[[#This Row],[UID]],all_tki[uid],all_tki[slots])</f>
        <v>1</v>
      </c>
      <c r="F47" s="97">
        <f>_xlfn.XLOOKUP(tbItems[[#This Row],[UID]],all_tki[uid],all_tki[traderPrice])</f>
        <v>4679</v>
      </c>
      <c r="G47" s="97">
        <f>_xlfn.XLOOKUP(tbItems[[#This Row],[UID]],all_tki[uid],all_tki[avg7daysPrice])</f>
        <v>14134</v>
      </c>
      <c r="H47" s="70">
        <v>1</v>
      </c>
      <c r="I47" s="70">
        <v>1</v>
      </c>
      <c r="J47" s="80" t="s">
        <v>454</v>
      </c>
    </row>
    <row r="48" spans="1:10" ht="30" hidden="1" customHeight="1" x14ac:dyDescent="0.25">
      <c r="A48" s="96" t="s">
        <v>3349</v>
      </c>
      <c r="B48" s="80" t="str">
        <f>_xlfn.CONCAT(_xlfn.XLOOKUP(tbItems[[#This Row],[UID]],all_tki[uid],all_tki[name]), " (",_xlfn.XLOOKUP(tbItems[[#This Row],[UID]],all_tki[uid],all_tki[shortName]),")")</f>
        <v>Dorm room 306 key (Dorm 306)</v>
      </c>
      <c r="C48" s="80" t="str">
        <f>_xlfn.XLOOKUP(tbItems[[#This Row],[UID]],all_tki[uid],all_tki[tags/0])</f>
        <v>Keys</v>
      </c>
      <c r="D48" s="80" t="s">
        <v>416</v>
      </c>
      <c r="E48" s="70">
        <f>_xlfn.XLOOKUP(tbItems[[#This Row],[UID]],all_tki[uid],all_tki[slots])</f>
        <v>1</v>
      </c>
      <c r="F48" s="97">
        <f>_xlfn.XLOOKUP(tbItems[[#This Row],[UID]],all_tki[uid],all_tki[traderPrice])</f>
        <v>3848</v>
      </c>
      <c r="G48" s="97">
        <f>_xlfn.XLOOKUP(tbItems[[#This Row],[UID]],all_tki[uid],all_tki[avg7daysPrice])</f>
        <v>8068</v>
      </c>
      <c r="H48" s="70">
        <v>1</v>
      </c>
      <c r="I48" s="70">
        <v>1</v>
      </c>
    </row>
    <row r="49" spans="1:10" ht="30" hidden="1" customHeight="1" x14ac:dyDescent="0.25">
      <c r="A49" s="96" t="s">
        <v>3422</v>
      </c>
      <c r="B49" s="80" t="str">
        <f>_xlfn.CONCAT(_xlfn.XLOOKUP(tbItems[[#This Row],[UID]],all_tki[uid],all_tki[name]), " (",_xlfn.XLOOKUP(tbItems[[#This Row],[UID]],all_tki[uid],all_tki[shortName]),")")</f>
        <v>Dorm room 308 key (Dorm 308)</v>
      </c>
      <c r="C49" s="80" t="str">
        <f>_xlfn.XLOOKUP(tbItems[[#This Row],[UID]],all_tki[uid],all_tki[tags/0])</f>
        <v>Keys</v>
      </c>
      <c r="D49" s="80" t="s">
        <v>416</v>
      </c>
      <c r="E49" s="70">
        <f>_xlfn.XLOOKUP(tbItems[[#This Row],[UID]],all_tki[uid],all_tki[slots])</f>
        <v>1</v>
      </c>
      <c r="F49" s="97">
        <f>_xlfn.XLOOKUP(tbItems[[#This Row],[UID]],all_tki[uid],all_tki[traderPrice])</f>
        <v>2205</v>
      </c>
      <c r="G49" s="97">
        <f>_xlfn.XLOOKUP(tbItems[[#This Row],[UID]],all_tki[uid],all_tki[avg7daysPrice])</f>
        <v>15456</v>
      </c>
      <c r="H49" s="70">
        <v>1</v>
      </c>
      <c r="I49" s="70">
        <v>1</v>
      </c>
    </row>
    <row r="50" spans="1:10" ht="30" hidden="1" customHeight="1" x14ac:dyDescent="0.25">
      <c r="A50" s="96" t="s">
        <v>2222</v>
      </c>
      <c r="B50" s="80" t="str">
        <f>_xlfn.CONCAT(_xlfn.XLOOKUP(tbItems[[#This Row],[UID]],all_tki[uid],all_tki[name]), " (",_xlfn.XLOOKUP(tbItems[[#This Row],[UID]],all_tki[uid],all_tki[shortName]),")")</f>
        <v>Dorm room 314 marked key (Dorm mrk.)</v>
      </c>
      <c r="C50" s="80" t="str">
        <f>_xlfn.XLOOKUP(tbItems[[#This Row],[UID]],all_tki[uid],all_tki[tags/0])</f>
        <v>Keys</v>
      </c>
      <c r="D50" s="80" t="s">
        <v>416</v>
      </c>
      <c r="E50" s="70">
        <f>_xlfn.XLOOKUP(tbItems[[#This Row],[UID]],all_tki[uid],all_tki[slots])</f>
        <v>1</v>
      </c>
      <c r="F50" s="97">
        <f>_xlfn.XLOOKUP(tbItems[[#This Row],[UID]],all_tki[uid],all_tki[traderPrice])</f>
        <v>21217</v>
      </c>
      <c r="G50" s="97">
        <f>_xlfn.XLOOKUP(tbItems[[#This Row],[UID]],all_tki[uid],all_tki[avg7daysPrice])</f>
        <v>33678</v>
      </c>
      <c r="H50" s="70">
        <v>1</v>
      </c>
      <c r="I50" s="70">
        <v>1</v>
      </c>
    </row>
    <row r="51" spans="1:10" ht="30" hidden="1" customHeight="1" x14ac:dyDescent="0.25">
      <c r="A51" s="96" t="s">
        <v>3061</v>
      </c>
      <c r="B51" s="80" t="str">
        <f>_xlfn.CONCAT(_xlfn.XLOOKUP(tbItems[[#This Row],[UID]],all_tki[uid],all_tki[name]), " (",_xlfn.XLOOKUP(tbItems[[#This Row],[UID]],all_tki[uid],all_tki[shortName]),")")</f>
        <v>Dorm room 315 key (Dorm 315)</v>
      </c>
      <c r="C51" s="80" t="str">
        <f>_xlfn.XLOOKUP(tbItems[[#This Row],[UID]],all_tki[uid],all_tki[tags/0])</f>
        <v>Keys</v>
      </c>
      <c r="D51" s="80" t="s">
        <v>416</v>
      </c>
      <c r="E51" s="70">
        <f>_xlfn.XLOOKUP(tbItems[[#This Row],[UID]],all_tki[uid],all_tki[slots])</f>
        <v>1</v>
      </c>
      <c r="F51" s="97">
        <f>_xlfn.XLOOKUP(tbItems[[#This Row],[UID]],all_tki[uid],all_tki[traderPrice])</f>
        <v>6930</v>
      </c>
      <c r="G51" s="97">
        <f>_xlfn.XLOOKUP(tbItems[[#This Row],[UID]],all_tki[uid],all_tki[avg7daysPrice])</f>
        <v>7400</v>
      </c>
      <c r="H51" s="70">
        <v>1</v>
      </c>
      <c r="I51" s="70">
        <v>1</v>
      </c>
      <c r="J51" s="80" t="s">
        <v>455</v>
      </c>
    </row>
    <row r="52" spans="1:10" ht="30" hidden="1" customHeight="1" x14ac:dyDescent="0.25">
      <c r="A52" s="96" t="s">
        <v>2058</v>
      </c>
      <c r="B52" s="80" t="str">
        <f>_xlfn.CONCAT(_xlfn.XLOOKUP(tbItems[[#This Row],[UID]],all_tki[uid],all_tki[name]), " (",_xlfn.XLOOKUP(tbItems[[#This Row],[UID]],all_tki[uid],all_tki[shortName]),")")</f>
        <v>EMERCOM medical unit key (EMC)</v>
      </c>
      <c r="C52" s="80" t="str">
        <f>_xlfn.XLOOKUP(tbItems[[#This Row],[UID]],all_tki[uid],all_tki[tags/0])</f>
        <v>Keys</v>
      </c>
      <c r="D52" s="80" t="s">
        <v>416</v>
      </c>
      <c r="E52" s="70">
        <f>_xlfn.XLOOKUP(tbItems[[#This Row],[UID]],all_tki[uid],all_tki[slots])</f>
        <v>1</v>
      </c>
      <c r="F52" s="97">
        <f>_xlfn.XLOOKUP(tbItems[[#This Row],[UID]],all_tki[uid],all_tki[traderPrice])</f>
        <v>31500</v>
      </c>
      <c r="G52" s="97">
        <f>_xlfn.XLOOKUP(tbItems[[#This Row],[UID]],all_tki[uid],all_tki[avg7daysPrice])</f>
        <v>85318</v>
      </c>
      <c r="H52" s="70">
        <v>1</v>
      </c>
      <c r="I52" s="70">
        <v>1</v>
      </c>
    </row>
    <row r="53" spans="1:10" ht="30" hidden="1" customHeight="1" x14ac:dyDescent="0.25">
      <c r="A53" s="96" t="s">
        <v>1904</v>
      </c>
      <c r="B53" s="80" t="str">
        <f>_xlfn.CONCAT(_xlfn.XLOOKUP(tbItems[[#This Row],[UID]],all_tki[uid],all_tki[name]), " (",_xlfn.XLOOKUP(tbItems[[#This Row],[UID]],all_tki[uid],all_tki[shortName]),")")</f>
        <v>Factory emergency exit key (Factory)</v>
      </c>
      <c r="C53" s="80" t="str">
        <f>_xlfn.XLOOKUP(tbItems[[#This Row],[UID]],all_tki[uid],all_tki[tags/0])</f>
        <v>Keys</v>
      </c>
      <c r="D53" s="80" t="s">
        <v>416</v>
      </c>
      <c r="E53" s="70">
        <f>_xlfn.XLOOKUP(tbItems[[#This Row],[UID]],all_tki[uid],all_tki[slots])</f>
        <v>1</v>
      </c>
      <c r="F53" s="97">
        <f>_xlfn.XLOOKUP(tbItems[[#This Row],[UID]],all_tki[uid],all_tki[traderPrice])</f>
        <v>31500</v>
      </c>
      <c r="G53" s="97">
        <f>_xlfn.XLOOKUP(tbItems[[#This Row],[UID]],all_tki[uid],all_tki[avg7daysPrice])</f>
        <v>84029</v>
      </c>
      <c r="H53" s="70">
        <v>1</v>
      </c>
      <c r="I53" s="70">
        <v>0</v>
      </c>
      <c r="J53" s="80" t="s">
        <v>471</v>
      </c>
    </row>
    <row r="54" spans="1:10" ht="30" hidden="1" customHeight="1" x14ac:dyDescent="0.25">
      <c r="A54" s="96" t="s">
        <v>3264</v>
      </c>
      <c r="B54" s="80" t="str">
        <f>_xlfn.CONCAT(_xlfn.XLOOKUP(tbItems[[#This Row],[UID]],all_tki[uid],all_tki[name]), " (",_xlfn.XLOOKUP(tbItems[[#This Row],[UID]],all_tki[uid],all_tki[shortName]),")")</f>
        <v>Folding car key (Car)</v>
      </c>
      <c r="C54" s="80" t="str">
        <f>_xlfn.XLOOKUP(tbItems[[#This Row],[UID]],all_tki[uid],all_tki[tags/0])</f>
        <v>Keys</v>
      </c>
      <c r="D54" s="80" t="s">
        <v>416</v>
      </c>
      <c r="E54" s="70">
        <f>_xlfn.XLOOKUP(tbItems[[#This Row],[UID]],all_tki[uid],all_tki[slots])</f>
        <v>1</v>
      </c>
      <c r="F54" s="97">
        <f>_xlfn.XLOOKUP(tbItems[[#This Row],[UID]],all_tki[uid],all_tki[traderPrice])</f>
        <v>945</v>
      </c>
      <c r="G54" s="97">
        <f>_xlfn.XLOOKUP(tbItems[[#This Row],[UID]],all_tki[uid],all_tki[avg7daysPrice])</f>
        <v>7753</v>
      </c>
      <c r="H54" s="70">
        <v>0</v>
      </c>
      <c r="I54" s="70">
        <v>0</v>
      </c>
      <c r="J54" s="80" t="s">
        <v>421</v>
      </c>
    </row>
    <row r="55" spans="1:10" ht="30" hidden="1" customHeight="1" x14ac:dyDescent="0.25">
      <c r="A55" s="96" t="s">
        <v>23400</v>
      </c>
      <c r="B55" s="80" t="str">
        <f>_xlfn.CONCAT(_xlfn.XLOOKUP(tbItems[[#This Row],[UID]],all_tki[uid],all_tki[name]), " (",_xlfn.XLOOKUP(tbItems[[#This Row],[UID]],all_tki[uid],all_tki[shortName]),")")</f>
        <v>Folding car key (Car)</v>
      </c>
      <c r="C55" s="80" t="str">
        <f>_xlfn.XLOOKUP(tbItems[[#This Row],[UID]],all_tki[uid],all_tki[tags/0])</f>
        <v>Keys</v>
      </c>
      <c r="D55" s="80" t="s">
        <v>441</v>
      </c>
      <c r="E55" s="70">
        <f>_xlfn.XLOOKUP(tbItems[[#This Row],[UID]],all_tki[uid],all_tki[slots])</f>
        <v>1</v>
      </c>
      <c r="F55" s="97">
        <f>_xlfn.XLOOKUP(tbItems[[#This Row],[UID]],all_tki[uid],all_tki[traderPrice])</f>
        <v>63</v>
      </c>
      <c r="G55" s="97">
        <f>_xlfn.XLOOKUP(tbItems[[#This Row],[UID]],all_tki[uid],all_tki[avg7daysPrice])</f>
        <v>8123</v>
      </c>
      <c r="H55" s="70">
        <v>1</v>
      </c>
      <c r="I55" s="70">
        <v>0</v>
      </c>
    </row>
    <row r="56" spans="1:10" ht="30" hidden="1" customHeight="1" x14ac:dyDescent="0.25">
      <c r="A56" s="96" t="s">
        <v>3076</v>
      </c>
      <c r="B56" s="80" t="str">
        <f>_xlfn.CONCAT(_xlfn.XLOOKUP(tbItems[[#This Row],[UID]],all_tki[uid],all_tki[name]), " (",_xlfn.XLOOKUP(tbItems[[#This Row],[UID]],all_tki[uid],all_tki[shortName]),")")</f>
        <v>Gas station office key (Gas office)</v>
      </c>
      <c r="C56" s="80" t="str">
        <f>_xlfn.XLOOKUP(tbItems[[#This Row],[UID]],all_tki[uid],all_tki[tags/0])</f>
        <v>Keys</v>
      </c>
      <c r="D56" s="80" t="s">
        <v>416</v>
      </c>
      <c r="E56" s="70">
        <f>_xlfn.XLOOKUP(tbItems[[#This Row],[UID]],all_tki[uid],all_tki[slots])</f>
        <v>1</v>
      </c>
      <c r="F56" s="97">
        <f>_xlfn.XLOOKUP(tbItems[[#This Row],[UID]],all_tki[uid],all_tki[traderPrice])</f>
        <v>7406</v>
      </c>
      <c r="G56" s="97">
        <f>_xlfn.XLOOKUP(tbItems[[#This Row],[UID]],all_tki[uid],all_tki[avg7daysPrice])</f>
        <v>10160</v>
      </c>
      <c r="H56" s="70">
        <v>1</v>
      </c>
      <c r="I56" s="70">
        <v>1</v>
      </c>
      <c r="J56" s="80" t="s">
        <v>478</v>
      </c>
    </row>
    <row r="57" spans="1:10" ht="30" hidden="1" customHeight="1" x14ac:dyDescent="0.25">
      <c r="A57" s="96" t="s">
        <v>3413</v>
      </c>
      <c r="B57" s="80" t="str">
        <f>_xlfn.CONCAT(_xlfn.XLOOKUP(tbItems[[#This Row],[UID]],all_tki[uid],all_tki[name]), " (",_xlfn.XLOOKUP(tbItems[[#This Row],[UID]],all_tki[uid],all_tki[shortName]),")")</f>
        <v>Gas station safe key (Gas safe)</v>
      </c>
      <c r="C57" s="80" t="str">
        <f>_xlfn.XLOOKUP(tbItems[[#This Row],[UID]],all_tki[uid],all_tki[tags/0])</f>
        <v>Keys</v>
      </c>
      <c r="D57" s="80" t="s">
        <v>416</v>
      </c>
      <c r="E57" s="70">
        <f>_xlfn.XLOOKUP(tbItems[[#This Row],[UID]],all_tki[uid],all_tki[slots])</f>
        <v>1</v>
      </c>
      <c r="F57" s="97">
        <f>_xlfn.XLOOKUP(tbItems[[#This Row],[UID]],all_tki[uid],all_tki[traderPrice])</f>
        <v>32760</v>
      </c>
      <c r="G57" s="97">
        <f>_xlfn.XLOOKUP(tbItems[[#This Row],[UID]],all_tki[uid],all_tki[avg7daysPrice])</f>
        <v>36319</v>
      </c>
      <c r="H57" s="70">
        <v>1</v>
      </c>
      <c r="I57" s="70">
        <v>1</v>
      </c>
    </row>
    <row r="58" spans="1:10" ht="30" hidden="1" customHeight="1" x14ac:dyDescent="0.25">
      <c r="A58" s="96" t="s">
        <v>3369</v>
      </c>
      <c r="B58" s="80" t="str">
        <f>_xlfn.CONCAT(_xlfn.XLOOKUP(tbItems[[#This Row],[UID]],all_tki[uid],all_tki[name]), " (",_xlfn.XLOOKUP(tbItems[[#This Row],[UID]],all_tki[uid],all_tki[shortName]),")")</f>
        <v>Gas station storage room key (Gas store)</v>
      </c>
      <c r="C58" s="80" t="str">
        <f>_xlfn.XLOOKUP(tbItems[[#This Row],[UID]],all_tki[uid],all_tki[tags/0])</f>
        <v>Keys</v>
      </c>
      <c r="D58" s="80" t="s">
        <v>416</v>
      </c>
      <c r="E58" s="70">
        <f>_xlfn.XLOOKUP(tbItems[[#This Row],[UID]],all_tki[uid],all_tki[slots])</f>
        <v>1</v>
      </c>
      <c r="F58" s="97">
        <f>_xlfn.XLOOKUP(tbItems[[#This Row],[UID]],all_tki[uid],all_tki[traderPrice])</f>
        <v>5607</v>
      </c>
      <c r="G58" s="97">
        <f>_xlfn.XLOOKUP(tbItems[[#This Row],[UID]],all_tki[uid],all_tki[avg7daysPrice])</f>
        <v>11600</v>
      </c>
      <c r="H58" s="70">
        <v>1</v>
      </c>
      <c r="I58" s="70">
        <v>1</v>
      </c>
      <c r="J58" s="80" t="s">
        <v>479</v>
      </c>
    </row>
    <row r="59" spans="1:10" ht="30" hidden="1" customHeight="1" x14ac:dyDescent="0.25">
      <c r="A59" s="96" t="s">
        <v>2157</v>
      </c>
      <c r="B59" s="80" t="str">
        <f>_xlfn.CONCAT(_xlfn.XLOOKUP(tbItems[[#This Row],[UID]],all_tki[uid],all_tki[name]), " (",_xlfn.XLOOKUP(tbItems[[#This Row],[UID]],all_tki[uid],all_tki[shortName]),")")</f>
        <v>Goshan cash register key (Goshan reg.)</v>
      </c>
      <c r="C59" s="80" t="str">
        <f>_xlfn.XLOOKUP(tbItems[[#This Row],[UID]],all_tki[uid],all_tki[tags/0])</f>
        <v>Keys</v>
      </c>
      <c r="D59" s="80" t="s">
        <v>416</v>
      </c>
      <c r="E59" s="70">
        <f>_xlfn.XLOOKUP(tbItems[[#This Row],[UID]],all_tki[uid],all_tki[slots])</f>
        <v>1</v>
      </c>
      <c r="F59" s="97">
        <f>_xlfn.XLOOKUP(tbItems[[#This Row],[UID]],all_tki[uid],all_tki[traderPrice])</f>
        <v>44100</v>
      </c>
      <c r="G59" s="97">
        <f>_xlfn.XLOOKUP(tbItems[[#This Row],[UID]],all_tki[uid],all_tki[avg7daysPrice])</f>
        <v>139232</v>
      </c>
      <c r="H59" s="70">
        <v>1</v>
      </c>
      <c r="I59" s="70">
        <v>0</v>
      </c>
    </row>
    <row r="60" spans="1:10" ht="30" customHeight="1" x14ac:dyDescent="0.25">
      <c r="A60" s="96" t="s">
        <v>2096</v>
      </c>
      <c r="B60" s="80" t="str">
        <f>_xlfn.CONCAT(_xlfn.XLOOKUP(tbItems[[#This Row],[UID]],all_tki[uid],all_tki[name]), " (",_xlfn.XLOOKUP(tbItems[[#This Row],[UID]],all_tki[uid],all_tki[shortName]),")")</f>
        <v>Health Resort east wing office room 107 key (E107 San)</v>
      </c>
      <c r="C60" s="80" t="str">
        <f>_xlfn.XLOOKUP(tbItems[[#This Row],[UID]],all_tki[uid],all_tki[tags/0])</f>
        <v>Keys</v>
      </c>
      <c r="D60" s="80" t="s">
        <v>416</v>
      </c>
      <c r="E60" s="70">
        <f>_xlfn.XLOOKUP(tbItems[[#This Row],[UID]],all_tki[uid],all_tki[slots])</f>
        <v>1</v>
      </c>
      <c r="F60" s="97">
        <f>_xlfn.XLOOKUP(tbItems[[#This Row],[UID]],all_tki[uid],all_tki[traderPrice])</f>
        <v>3886</v>
      </c>
      <c r="G60" s="97">
        <f>_xlfn.XLOOKUP(tbItems[[#This Row],[UID]],all_tki[uid],all_tki[avg7daysPrice])</f>
        <v>53308</v>
      </c>
      <c r="H60" s="70">
        <v>1</v>
      </c>
      <c r="I60" s="70">
        <v>1</v>
      </c>
      <c r="J60" s="80" t="s">
        <v>461</v>
      </c>
    </row>
    <row r="61" spans="1:10" ht="30" hidden="1" customHeight="1" x14ac:dyDescent="0.25">
      <c r="A61" s="96" t="s">
        <v>2809</v>
      </c>
      <c r="B61" s="80" t="str">
        <f>_xlfn.CONCAT(_xlfn.XLOOKUP(tbItems[[#This Row],[UID]],all_tki[uid],all_tki[name]), " (",_xlfn.XLOOKUP(tbItems[[#This Row],[UID]],all_tki[uid],all_tki[shortName]),")")</f>
        <v>Health Resort east wing office room 108 key (E108 San)</v>
      </c>
      <c r="C61" s="80" t="str">
        <f>_xlfn.XLOOKUP(tbItems[[#This Row],[UID]],all_tki[uid],all_tki[tags/0])</f>
        <v>Keys</v>
      </c>
      <c r="D61" s="80" t="s">
        <v>416</v>
      </c>
      <c r="E61" s="70">
        <f>_xlfn.XLOOKUP(tbItems[[#This Row],[UID]],all_tki[uid],all_tki[slots])</f>
        <v>1</v>
      </c>
      <c r="F61" s="97">
        <f>_xlfn.XLOOKUP(tbItems[[#This Row],[UID]],all_tki[uid],all_tki[traderPrice])</f>
        <v>18900</v>
      </c>
      <c r="G61" s="97">
        <f>_xlfn.XLOOKUP(tbItems[[#This Row],[UID]],all_tki[uid],all_tki[avg7daysPrice])</f>
        <v>25427</v>
      </c>
      <c r="H61" s="70">
        <v>1</v>
      </c>
      <c r="I61" s="70">
        <v>1</v>
      </c>
    </row>
    <row r="62" spans="1:10" ht="30" hidden="1" customHeight="1" x14ac:dyDescent="0.25">
      <c r="A62" s="96" t="s">
        <v>2090</v>
      </c>
      <c r="B62" s="80" t="str">
        <f>_xlfn.CONCAT(_xlfn.XLOOKUP(tbItems[[#This Row],[UID]],all_tki[uid],all_tki[name]), " (",_xlfn.XLOOKUP(tbItems[[#This Row],[UID]],all_tki[uid],all_tki[shortName]),")")</f>
        <v>Health Resort east wing room 205 key (E205 San)</v>
      </c>
      <c r="C62" s="80" t="str">
        <f>_xlfn.XLOOKUP(tbItems[[#This Row],[UID]],all_tki[uid],all_tki[tags/0])</f>
        <v>Keys</v>
      </c>
      <c r="D62" s="80" t="s">
        <v>416</v>
      </c>
      <c r="E62" s="70">
        <f>_xlfn.XLOOKUP(tbItems[[#This Row],[UID]],all_tki[uid],all_tki[slots])</f>
        <v>1</v>
      </c>
      <c r="F62" s="97">
        <f>_xlfn.XLOOKUP(tbItems[[#This Row],[UID]],all_tki[uid],all_tki[traderPrice])</f>
        <v>25200</v>
      </c>
      <c r="G62" s="97">
        <f>_xlfn.XLOOKUP(tbItems[[#This Row],[UID]],all_tki[uid],all_tki[avg7daysPrice])</f>
        <v>41262</v>
      </c>
      <c r="H62" s="70">
        <v>1</v>
      </c>
      <c r="I62" s="70">
        <v>1</v>
      </c>
    </row>
    <row r="63" spans="1:10" ht="30" hidden="1" customHeight="1" x14ac:dyDescent="0.25">
      <c r="A63" s="96" t="s">
        <v>2085</v>
      </c>
      <c r="B63" s="80" t="str">
        <f>_xlfn.CONCAT(_xlfn.XLOOKUP(tbItems[[#This Row],[UID]],all_tki[uid],all_tki[name]), " (",_xlfn.XLOOKUP(tbItems[[#This Row],[UID]],all_tki[uid],all_tki[shortName]),")")</f>
        <v>Health Resort east wing room 206 key (E206 San)</v>
      </c>
      <c r="C63" s="80" t="str">
        <f>_xlfn.XLOOKUP(tbItems[[#This Row],[UID]],all_tki[uid],all_tki[tags/0])</f>
        <v>Keys</v>
      </c>
      <c r="D63" s="80" t="s">
        <v>416</v>
      </c>
      <c r="E63" s="70">
        <f>_xlfn.XLOOKUP(tbItems[[#This Row],[UID]],all_tki[uid],all_tki[slots])</f>
        <v>1</v>
      </c>
      <c r="F63" s="97">
        <f>_xlfn.XLOOKUP(tbItems[[#This Row],[UID]],all_tki[uid],all_tki[traderPrice])</f>
        <v>37926</v>
      </c>
      <c r="G63" s="97">
        <f>_xlfn.XLOOKUP(tbItems[[#This Row],[UID]],all_tki[uid],all_tki[avg7daysPrice])</f>
        <v>46223</v>
      </c>
      <c r="H63" s="70">
        <v>1</v>
      </c>
      <c r="I63" s="70">
        <v>1</v>
      </c>
      <c r="J63" s="80" t="s">
        <v>462</v>
      </c>
    </row>
    <row r="64" spans="1:10" ht="30" hidden="1" customHeight="1" x14ac:dyDescent="0.25">
      <c r="A64" s="96" t="s">
        <v>3208</v>
      </c>
      <c r="B64" s="80" t="str">
        <f>_xlfn.CONCAT(_xlfn.XLOOKUP(tbItems[[#This Row],[UID]],all_tki[uid],all_tki[name]), " (",_xlfn.XLOOKUP(tbItems[[#This Row],[UID]],all_tki[uid],all_tki[shortName]),")")</f>
        <v>Health Resort east wing room 209 key (E209 San)</v>
      </c>
      <c r="C64" s="80" t="str">
        <f>_xlfn.XLOOKUP(tbItems[[#This Row],[UID]],all_tki[uid],all_tki[tags/0])</f>
        <v>Keys</v>
      </c>
      <c r="D64" s="80" t="s">
        <v>416</v>
      </c>
      <c r="E64" s="70">
        <f>_xlfn.XLOOKUP(tbItems[[#This Row],[UID]],all_tki[uid],all_tki[slots])</f>
        <v>1</v>
      </c>
      <c r="F64" s="97">
        <f>_xlfn.XLOOKUP(tbItems[[#This Row],[UID]],all_tki[uid],all_tki[traderPrice])</f>
        <v>47880</v>
      </c>
      <c r="G64" s="97">
        <f>_xlfn.XLOOKUP(tbItems[[#This Row],[UID]],all_tki[uid],all_tki[avg7daysPrice])</f>
        <v>48763</v>
      </c>
      <c r="H64" s="70">
        <v>1</v>
      </c>
      <c r="I64" s="70">
        <v>1</v>
      </c>
    </row>
    <row r="65" spans="1:10" ht="30" hidden="1" customHeight="1" x14ac:dyDescent="0.25">
      <c r="A65" s="96" t="s">
        <v>3153</v>
      </c>
      <c r="B65" s="80" t="str">
        <f>_xlfn.CONCAT(_xlfn.XLOOKUP(tbItems[[#This Row],[UID]],all_tki[uid],all_tki[name]), " (",_xlfn.XLOOKUP(tbItems[[#This Row],[UID]],all_tki[uid],all_tki[shortName]),")")</f>
        <v>Health Resort east wing room 213 key (E213 San)</v>
      </c>
      <c r="C65" s="80" t="str">
        <f>_xlfn.XLOOKUP(tbItems[[#This Row],[UID]],all_tki[uid],all_tki[tags/0])</f>
        <v>Keys</v>
      </c>
      <c r="D65" s="80" t="s">
        <v>416</v>
      </c>
      <c r="E65" s="70">
        <f>_xlfn.XLOOKUP(tbItems[[#This Row],[UID]],all_tki[uid],all_tki[slots])</f>
        <v>1</v>
      </c>
      <c r="F65" s="97">
        <f>_xlfn.XLOOKUP(tbItems[[#This Row],[UID]],all_tki[uid],all_tki[traderPrice])</f>
        <v>37800</v>
      </c>
      <c r="G65" s="97">
        <f>_xlfn.XLOOKUP(tbItems[[#This Row],[UID]],all_tki[uid],all_tki[avg7daysPrice])</f>
        <v>39080</v>
      </c>
      <c r="H65" s="70">
        <v>1</v>
      </c>
      <c r="I65" s="70">
        <v>1</v>
      </c>
    </row>
    <row r="66" spans="1:10" ht="30" hidden="1" customHeight="1" x14ac:dyDescent="0.25">
      <c r="A66" s="96" t="s">
        <v>2169</v>
      </c>
      <c r="B66" s="80" t="str">
        <f>_xlfn.CONCAT(_xlfn.XLOOKUP(tbItems[[#This Row],[UID]],all_tki[uid],all_tki[name]), " (",_xlfn.XLOOKUP(tbItems[[#This Row],[UID]],all_tki[uid],all_tki[shortName]),")")</f>
        <v>Health Resort east wing room 216 key (E216 San)</v>
      </c>
      <c r="C66" s="80" t="str">
        <f>_xlfn.XLOOKUP(tbItems[[#This Row],[UID]],all_tki[uid],all_tki[tags/0])</f>
        <v>Keys</v>
      </c>
      <c r="D66" s="80" t="s">
        <v>416</v>
      </c>
      <c r="E66" s="70">
        <f>_xlfn.XLOOKUP(tbItems[[#This Row],[UID]],all_tki[uid],all_tki[slots])</f>
        <v>1</v>
      </c>
      <c r="F66" s="97">
        <f>_xlfn.XLOOKUP(tbItems[[#This Row],[UID]],all_tki[uid],all_tki[traderPrice])</f>
        <v>29610</v>
      </c>
      <c r="G66" s="97">
        <f>_xlfn.XLOOKUP(tbItems[[#This Row],[UID]],all_tki[uid],all_tki[avg7daysPrice])</f>
        <v>35252</v>
      </c>
      <c r="H66" s="70">
        <v>1</v>
      </c>
      <c r="I66" s="70">
        <v>1</v>
      </c>
    </row>
    <row r="67" spans="1:10" ht="30" hidden="1" customHeight="1" x14ac:dyDescent="0.25">
      <c r="A67" s="96" t="s">
        <v>2227</v>
      </c>
      <c r="B67" s="80" t="str">
        <f>_xlfn.CONCAT(_xlfn.XLOOKUP(tbItems[[#This Row],[UID]],all_tki[uid],all_tki[name]), " (",_xlfn.XLOOKUP(tbItems[[#This Row],[UID]],all_tki[uid],all_tki[shortName]),")")</f>
        <v>Health Resort east wing room 222 key (E222 San)</v>
      </c>
      <c r="C67" s="80" t="str">
        <f>_xlfn.XLOOKUP(tbItems[[#This Row],[UID]],all_tki[uid],all_tki[tags/0])</f>
        <v>Keys</v>
      </c>
      <c r="D67" s="80" t="s">
        <v>416</v>
      </c>
      <c r="E67" s="70">
        <f>_xlfn.XLOOKUP(tbItems[[#This Row],[UID]],all_tki[uid],all_tki[slots])</f>
        <v>1</v>
      </c>
      <c r="F67" s="97">
        <f>_xlfn.XLOOKUP(tbItems[[#This Row],[UID]],all_tki[uid],all_tki[traderPrice])</f>
        <v>32760</v>
      </c>
      <c r="G67" s="97">
        <f>_xlfn.XLOOKUP(tbItems[[#This Row],[UID]],all_tki[uid],all_tki[avg7daysPrice])</f>
        <v>57719</v>
      </c>
      <c r="H67" s="70">
        <v>1</v>
      </c>
      <c r="I67" s="70">
        <v>0</v>
      </c>
    </row>
    <row r="68" spans="1:10" ht="30" hidden="1" customHeight="1" x14ac:dyDescent="0.25">
      <c r="A68" s="96" t="s">
        <v>1915</v>
      </c>
      <c r="B68" s="80" t="str">
        <f>_xlfn.CONCAT(_xlfn.XLOOKUP(tbItems[[#This Row],[UID]],all_tki[uid],all_tki[name]), " (",_xlfn.XLOOKUP(tbItems[[#This Row],[UID]],all_tki[uid],all_tki[shortName]),")")</f>
        <v>Health Resort east wing room 226 key (E226 San)</v>
      </c>
      <c r="C68" s="80" t="str">
        <f>_xlfn.XLOOKUP(tbItems[[#This Row],[UID]],all_tki[uid],all_tki[tags/0])</f>
        <v>Keys</v>
      </c>
      <c r="D68" s="80" t="s">
        <v>416</v>
      </c>
      <c r="E68" s="70">
        <f>_xlfn.XLOOKUP(tbItems[[#This Row],[UID]],all_tki[uid],all_tki[slots])</f>
        <v>1</v>
      </c>
      <c r="F68" s="97">
        <f>_xlfn.XLOOKUP(tbItems[[#This Row],[UID]],all_tki[uid],all_tki[traderPrice])</f>
        <v>24129</v>
      </c>
      <c r="G68" s="97">
        <f>_xlfn.XLOOKUP(tbItems[[#This Row],[UID]],all_tki[uid],all_tki[avg7daysPrice])</f>
        <v>61433</v>
      </c>
      <c r="H68" s="70">
        <v>1</v>
      </c>
      <c r="I68" s="70">
        <v>1</v>
      </c>
      <c r="J68" s="80" t="s">
        <v>463</v>
      </c>
    </row>
    <row r="69" spans="1:10" ht="30" hidden="1" customHeight="1" x14ac:dyDescent="0.25">
      <c r="A69" s="96" t="s">
        <v>2079</v>
      </c>
      <c r="B69" s="80" t="str">
        <f>_xlfn.CONCAT(_xlfn.XLOOKUP(tbItems[[#This Row],[UID]],all_tki[uid],all_tki[name]), " (",_xlfn.XLOOKUP(tbItems[[#This Row],[UID]],all_tki[uid],all_tki[shortName]),")")</f>
        <v>Health Resort east wing room 306 key (E306 San)</v>
      </c>
      <c r="C69" s="80" t="str">
        <f>_xlfn.XLOOKUP(tbItems[[#This Row],[UID]],all_tki[uid],all_tki[tags/0])</f>
        <v>Keys</v>
      </c>
      <c r="D69" s="80" t="s">
        <v>416</v>
      </c>
      <c r="E69" s="70">
        <f>_xlfn.XLOOKUP(tbItems[[#This Row],[UID]],all_tki[uid],all_tki[slots])</f>
        <v>1</v>
      </c>
      <c r="F69" s="97">
        <f>_xlfn.XLOOKUP(tbItems[[#This Row],[UID]],all_tki[uid],all_tki[traderPrice])</f>
        <v>15763</v>
      </c>
      <c r="G69" s="97">
        <f>_xlfn.XLOOKUP(tbItems[[#This Row],[UID]],all_tki[uid],all_tki[avg7daysPrice])</f>
        <v>33160</v>
      </c>
      <c r="H69" s="70">
        <v>1</v>
      </c>
      <c r="I69" s="70">
        <v>1</v>
      </c>
    </row>
    <row r="70" spans="1:10" ht="30" hidden="1" customHeight="1" x14ac:dyDescent="0.25">
      <c r="A70" s="96" t="s">
        <v>2101</v>
      </c>
      <c r="B70" s="80" t="str">
        <f>_xlfn.CONCAT(_xlfn.XLOOKUP(tbItems[[#This Row],[UID]],all_tki[uid],all_tki[name]), " (",_xlfn.XLOOKUP(tbItems[[#This Row],[UID]],all_tki[uid],all_tki[shortName]),")")</f>
        <v>Health Resort east wing room 308 key (E308 San)</v>
      </c>
      <c r="C70" s="80" t="str">
        <f>_xlfn.XLOOKUP(tbItems[[#This Row],[UID]],all_tki[uid],all_tki[tags/0])</f>
        <v>Keys</v>
      </c>
      <c r="D70" s="80" t="s">
        <v>416</v>
      </c>
      <c r="E70" s="70">
        <f>_xlfn.XLOOKUP(tbItems[[#This Row],[UID]],all_tki[uid],all_tki[slots])</f>
        <v>1</v>
      </c>
      <c r="F70" s="97">
        <f>_xlfn.XLOOKUP(tbItems[[#This Row],[UID]],all_tki[uid],all_tki[traderPrice])</f>
        <v>18900</v>
      </c>
      <c r="G70" s="97">
        <f>_xlfn.XLOOKUP(tbItems[[#This Row],[UID]],all_tki[uid],all_tki[avg7daysPrice])</f>
        <v>33265</v>
      </c>
      <c r="H70" s="70">
        <v>1</v>
      </c>
      <c r="I70" s="70">
        <v>1</v>
      </c>
      <c r="J70" s="80" t="s">
        <v>354</v>
      </c>
    </row>
    <row r="71" spans="1:10" ht="30" hidden="1" customHeight="1" x14ac:dyDescent="0.25">
      <c r="A71" s="96" t="s">
        <v>2628</v>
      </c>
      <c r="B71" s="80" t="str">
        <f>_xlfn.CONCAT(_xlfn.XLOOKUP(tbItems[[#This Row],[UID]],all_tki[uid],all_tki[name]), " (",_xlfn.XLOOKUP(tbItems[[#This Row],[UID]],all_tki[uid],all_tki[shortName]),")")</f>
        <v>Health Resort east wing room 310 key (E310 San)</v>
      </c>
      <c r="C71" s="80" t="str">
        <f>_xlfn.XLOOKUP(tbItems[[#This Row],[UID]],all_tki[uid],all_tki[tags/0])</f>
        <v>Keys</v>
      </c>
      <c r="D71" s="80" t="s">
        <v>416</v>
      </c>
      <c r="E71" s="70">
        <f>_xlfn.XLOOKUP(tbItems[[#This Row],[UID]],all_tki[uid],all_tki[slots])</f>
        <v>1</v>
      </c>
      <c r="F71" s="97">
        <f>_xlfn.XLOOKUP(tbItems[[#This Row],[UID]],all_tki[uid],all_tki[traderPrice])</f>
        <v>43470</v>
      </c>
      <c r="G71" s="97">
        <f>_xlfn.XLOOKUP(tbItems[[#This Row],[UID]],all_tki[uid],all_tki[avg7daysPrice])</f>
        <v>73077</v>
      </c>
      <c r="H71" s="70">
        <v>1</v>
      </c>
      <c r="I71" s="70">
        <v>0</v>
      </c>
    </row>
    <row r="72" spans="1:10" ht="30" hidden="1" customHeight="1" x14ac:dyDescent="0.25">
      <c r="A72" s="96" t="s">
        <v>2074</v>
      </c>
      <c r="B72" s="80" t="str">
        <f>_xlfn.CONCAT(_xlfn.XLOOKUP(tbItems[[#This Row],[UID]],all_tki[uid],all_tki[name]), " (",_xlfn.XLOOKUP(tbItems[[#This Row],[UID]],all_tki[uid],all_tki[shortName]),")")</f>
        <v>Health Resort east wing room 313 key (E313 San)</v>
      </c>
      <c r="C72" s="80" t="str">
        <f>_xlfn.XLOOKUP(tbItems[[#This Row],[UID]],all_tki[uid],all_tki[tags/0])</f>
        <v>Keys</v>
      </c>
      <c r="D72" s="80" t="s">
        <v>416</v>
      </c>
      <c r="E72" s="70">
        <f>_xlfn.XLOOKUP(tbItems[[#This Row],[UID]],all_tki[uid],all_tki[slots])</f>
        <v>1</v>
      </c>
      <c r="F72" s="97">
        <f>_xlfn.XLOOKUP(tbItems[[#This Row],[UID]],all_tki[uid],all_tki[traderPrice])</f>
        <v>31500</v>
      </c>
      <c r="G72" s="97">
        <f>_xlfn.XLOOKUP(tbItems[[#This Row],[UID]],all_tki[uid],all_tki[avg7daysPrice])</f>
        <v>43607</v>
      </c>
      <c r="H72" s="70">
        <v>1</v>
      </c>
      <c r="I72" s="70">
        <v>1</v>
      </c>
      <c r="J72" s="80" t="s">
        <v>464</v>
      </c>
    </row>
    <row r="73" spans="1:10" ht="30" hidden="1" customHeight="1" x14ac:dyDescent="0.25">
      <c r="A73" s="96" t="s">
        <v>2068</v>
      </c>
      <c r="B73" s="80" t="str">
        <f>_xlfn.CONCAT(_xlfn.XLOOKUP(tbItems[[#This Row],[UID]],all_tki[uid],all_tki[name]), " (",_xlfn.XLOOKUP(tbItems[[#This Row],[UID]],all_tki[uid],all_tki[shortName]),")")</f>
        <v>Health Resort east wing room 314 key (E314 San)</v>
      </c>
      <c r="C73" s="80" t="str">
        <f>_xlfn.XLOOKUP(tbItems[[#This Row],[UID]],all_tki[uid],all_tki[tags/0])</f>
        <v>Keys</v>
      </c>
      <c r="D73" s="80" t="s">
        <v>416</v>
      </c>
      <c r="E73" s="70">
        <f>_xlfn.XLOOKUP(tbItems[[#This Row],[UID]],all_tki[uid],all_tki[slots])</f>
        <v>1</v>
      </c>
      <c r="F73" s="97">
        <f>_xlfn.XLOOKUP(tbItems[[#This Row],[UID]],all_tki[uid],all_tki[traderPrice])</f>
        <v>12814</v>
      </c>
      <c r="G73" s="97">
        <f>_xlfn.XLOOKUP(tbItems[[#This Row],[UID]],all_tki[uid],all_tki[avg7daysPrice])</f>
        <v>26178</v>
      </c>
      <c r="H73" s="70">
        <v>1</v>
      </c>
      <c r="I73" s="70">
        <v>1</v>
      </c>
    </row>
    <row r="74" spans="1:10" ht="30" hidden="1" customHeight="1" x14ac:dyDescent="0.25">
      <c r="A74" s="96" t="s">
        <v>3379</v>
      </c>
      <c r="B74" s="80" t="str">
        <f>_xlfn.CONCAT(_xlfn.XLOOKUP(tbItems[[#This Row],[UID]],all_tki[uid],all_tki[name]), " (",_xlfn.XLOOKUP(tbItems[[#This Row],[UID]],all_tki[uid],all_tki[shortName]),")")</f>
        <v>Health Resort east wing room 316 key (E316 San)</v>
      </c>
      <c r="C74" s="80" t="str">
        <f>_xlfn.XLOOKUP(tbItems[[#This Row],[UID]],all_tki[uid],all_tki[tags/0])</f>
        <v>Keys</v>
      </c>
      <c r="D74" s="80" t="s">
        <v>416</v>
      </c>
      <c r="E74" s="70">
        <f>_xlfn.XLOOKUP(tbItems[[#This Row],[UID]],all_tki[uid],all_tki[slots])</f>
        <v>1</v>
      </c>
      <c r="F74" s="97">
        <f>_xlfn.XLOOKUP(tbItems[[#This Row],[UID]],all_tki[uid],all_tki[traderPrice])</f>
        <v>5799</v>
      </c>
      <c r="G74" s="97">
        <f>_xlfn.XLOOKUP(tbItems[[#This Row],[UID]],all_tki[uid],all_tki[avg7daysPrice])</f>
        <v>22044</v>
      </c>
      <c r="H74" s="70">
        <v>1</v>
      </c>
      <c r="I74" s="70">
        <v>1</v>
      </c>
      <c r="J74" s="80" t="s">
        <v>465</v>
      </c>
    </row>
    <row r="75" spans="1:10" ht="30" hidden="1" customHeight="1" x14ac:dyDescent="0.25">
      <c r="A75" s="96" t="s">
        <v>3101</v>
      </c>
      <c r="B75" s="80" t="str">
        <f>_xlfn.CONCAT(_xlfn.XLOOKUP(tbItems[[#This Row],[UID]],all_tki[uid],all_tki[name]), " (",_xlfn.XLOOKUP(tbItems[[#This Row],[UID]],all_tki[uid],all_tki[shortName]),")")</f>
        <v>Health Resort east wing room 322 key (E322 San)</v>
      </c>
      <c r="C75" s="80" t="str">
        <f>_xlfn.XLOOKUP(tbItems[[#This Row],[UID]],all_tki[uid],all_tki[tags/0])</f>
        <v>Keys</v>
      </c>
      <c r="D75" s="80" t="s">
        <v>416</v>
      </c>
      <c r="E75" s="70">
        <f>_xlfn.XLOOKUP(tbItems[[#This Row],[UID]],all_tki[uid],all_tki[slots])</f>
        <v>1</v>
      </c>
      <c r="F75" s="97">
        <f>_xlfn.XLOOKUP(tbItems[[#This Row],[UID]],all_tki[uid],all_tki[traderPrice])</f>
        <v>47880</v>
      </c>
      <c r="G75" s="97">
        <f>_xlfn.XLOOKUP(tbItems[[#This Row],[UID]],all_tki[uid],all_tki[avg7daysPrice])</f>
        <v>50819</v>
      </c>
      <c r="H75" s="70">
        <v>1</v>
      </c>
      <c r="I75" s="70">
        <v>1</v>
      </c>
    </row>
    <row r="76" spans="1:10" ht="30" hidden="1" customHeight="1" x14ac:dyDescent="0.25">
      <c r="A76" s="96" t="s">
        <v>2198</v>
      </c>
      <c r="B76" s="80" t="str">
        <f>_xlfn.CONCAT(_xlfn.XLOOKUP(tbItems[[#This Row],[UID]],all_tki[uid],all_tki[name]), " (",_xlfn.XLOOKUP(tbItems[[#This Row],[UID]],all_tki[uid],all_tki[shortName]),")")</f>
        <v>Health Resort east wing room 328 key (E328 San)</v>
      </c>
      <c r="C76" s="80" t="str">
        <f>_xlfn.XLOOKUP(tbItems[[#This Row],[UID]],all_tki[uid],all_tki[tags/0])</f>
        <v>Keys</v>
      </c>
      <c r="D76" s="80" t="s">
        <v>416</v>
      </c>
      <c r="E76" s="70">
        <f>_xlfn.XLOOKUP(tbItems[[#This Row],[UID]],all_tki[uid],all_tki[slots])</f>
        <v>1</v>
      </c>
      <c r="F76" s="97">
        <f>_xlfn.XLOOKUP(tbItems[[#This Row],[UID]],all_tki[uid],all_tki[traderPrice])</f>
        <v>41580</v>
      </c>
      <c r="G76" s="97">
        <f>_xlfn.XLOOKUP(tbItems[[#This Row],[UID]],all_tki[uid],all_tki[avg7daysPrice])</f>
        <v>79930</v>
      </c>
      <c r="H76" s="70">
        <v>1</v>
      </c>
      <c r="I76" s="70">
        <v>1</v>
      </c>
    </row>
    <row r="77" spans="1:10" ht="30" hidden="1" customHeight="1" x14ac:dyDescent="0.25">
      <c r="A77" s="96" t="s">
        <v>2244</v>
      </c>
      <c r="B77" s="80" t="str">
        <f>_xlfn.CONCAT(_xlfn.XLOOKUP(tbItems[[#This Row],[UID]],all_tki[uid],all_tki[name]), " (",_xlfn.XLOOKUP(tbItems[[#This Row],[UID]],all_tki[uid],all_tki[shortName]),")")</f>
        <v>Health Resort management office safe key (Safe)</v>
      </c>
      <c r="C77" s="80" t="str">
        <f>_xlfn.XLOOKUP(tbItems[[#This Row],[UID]],all_tki[uid],all_tki[tags/0])</f>
        <v>Keys</v>
      </c>
      <c r="D77" s="80" t="s">
        <v>416</v>
      </c>
      <c r="E77" s="70">
        <f>_xlfn.XLOOKUP(tbItems[[#This Row],[UID]],all_tki[uid],all_tki[slots])</f>
        <v>1</v>
      </c>
      <c r="F77" s="97">
        <f>_xlfn.XLOOKUP(tbItems[[#This Row],[UID]],all_tki[uid],all_tki[traderPrice])</f>
        <v>47250</v>
      </c>
      <c r="G77" s="97">
        <f>_xlfn.XLOOKUP(tbItems[[#This Row],[UID]],all_tki[uid],all_tki[avg7daysPrice])</f>
        <v>77630</v>
      </c>
      <c r="I77" s="70">
        <v>0</v>
      </c>
    </row>
    <row r="78" spans="1:10" ht="30" hidden="1" customHeight="1" x14ac:dyDescent="0.25">
      <c r="A78" s="96" t="s">
        <v>3390</v>
      </c>
      <c r="B78" s="80" t="str">
        <f>_xlfn.CONCAT(_xlfn.XLOOKUP(tbItems[[#This Row],[UID]],all_tki[uid],all_tki[name]), " (",_xlfn.XLOOKUP(tbItems[[#This Row],[UID]],all_tki[uid],all_tki[shortName]),")")</f>
        <v>Health Resort management warehouse safe key (Safe)</v>
      </c>
      <c r="C78" s="80" t="str">
        <f>_xlfn.XLOOKUP(tbItems[[#This Row],[UID]],all_tki[uid],all_tki[tags/0])</f>
        <v>Keys</v>
      </c>
      <c r="D78" s="80" t="s">
        <v>416</v>
      </c>
      <c r="E78" s="70">
        <f>_xlfn.XLOOKUP(tbItems[[#This Row],[UID]],all_tki[uid],all_tki[slots])</f>
        <v>1</v>
      </c>
      <c r="F78" s="97">
        <f>_xlfn.XLOOKUP(tbItems[[#This Row],[UID]],all_tki[uid],all_tki[traderPrice])</f>
        <v>54180</v>
      </c>
      <c r="G78" s="97">
        <f>_xlfn.XLOOKUP(tbItems[[#This Row],[UID]],all_tki[uid],all_tki[avg7daysPrice])</f>
        <v>75295</v>
      </c>
      <c r="I78" s="70">
        <v>0</v>
      </c>
    </row>
    <row r="79" spans="1:10" ht="30" hidden="1" customHeight="1" x14ac:dyDescent="0.25">
      <c r="A79" s="96" t="s">
        <v>14190</v>
      </c>
      <c r="B79" s="80" t="str">
        <f>_xlfn.CONCAT(_xlfn.XLOOKUP(tbItems[[#This Row],[UID]],all_tki[uid],all_tki[name]), " (",_xlfn.XLOOKUP(tbItems[[#This Row],[UID]],all_tki[uid],all_tki[shortName]),")")</f>
        <v>Health Resort office key with a blue tape (San tape)</v>
      </c>
      <c r="C79" s="80" t="str">
        <f>_xlfn.XLOOKUP(tbItems[[#This Row],[UID]],all_tki[uid],all_tki[tags/0])</f>
        <v>Keys</v>
      </c>
      <c r="D79" s="80" t="s">
        <v>416</v>
      </c>
      <c r="E79" s="70">
        <f>_xlfn.XLOOKUP(tbItems[[#This Row],[UID]],all_tki[uid],all_tki[slots])</f>
        <v>1</v>
      </c>
      <c r="F79" s="97">
        <f>_xlfn.XLOOKUP(tbItems[[#This Row],[UID]],all_tki[uid],all_tki[traderPrice])</f>
        <v>11529</v>
      </c>
      <c r="G79" s="97">
        <f>_xlfn.XLOOKUP(tbItems[[#This Row],[UID]],all_tki[uid],all_tki[avg7daysPrice])</f>
        <v>126729</v>
      </c>
      <c r="H79" s="70">
        <v>1</v>
      </c>
      <c r="I79" s="70">
        <v>1</v>
      </c>
      <c r="J79" s="80" t="s">
        <v>561</v>
      </c>
    </row>
    <row r="80" spans="1:10" ht="30" hidden="1" customHeight="1" x14ac:dyDescent="0.25">
      <c r="A80" s="96" t="s">
        <v>2304</v>
      </c>
      <c r="B80" s="80" t="str">
        <f>_xlfn.CONCAT(_xlfn.XLOOKUP(tbItems[[#This Row],[UID]],all_tki[uid],all_tki[name]), " (",_xlfn.XLOOKUP(tbItems[[#This Row],[UID]],all_tki[uid],all_tki[shortName]),")")</f>
        <v>Health Resort universal utility room key (San util.)</v>
      </c>
      <c r="C80" s="80" t="str">
        <f>_xlfn.XLOOKUP(tbItems[[#This Row],[UID]],all_tki[uid],all_tki[tags/0])</f>
        <v>Keys</v>
      </c>
      <c r="D80" s="80" t="s">
        <v>416</v>
      </c>
      <c r="E80" s="70">
        <f>_xlfn.XLOOKUP(tbItems[[#This Row],[UID]],all_tki[uid],all_tki[slots])</f>
        <v>1</v>
      </c>
      <c r="F80" s="97">
        <f>_xlfn.XLOOKUP(tbItems[[#This Row],[UID]],all_tki[uid],all_tki[traderPrice])</f>
        <v>23310</v>
      </c>
      <c r="G80" s="97">
        <f>_xlfn.XLOOKUP(tbItems[[#This Row],[UID]],all_tki[uid],all_tki[avg7daysPrice])</f>
        <v>44084</v>
      </c>
      <c r="H80" s="70">
        <v>1</v>
      </c>
      <c r="I80" s="70">
        <v>1</v>
      </c>
      <c r="J80" s="80" t="s">
        <v>562</v>
      </c>
    </row>
    <row r="81" spans="1:10" ht="30" hidden="1" customHeight="1" x14ac:dyDescent="0.25">
      <c r="A81" s="96" t="s">
        <v>2309</v>
      </c>
      <c r="B81" s="80" t="str">
        <f>_xlfn.CONCAT(_xlfn.XLOOKUP(tbItems[[#This Row],[UID]],all_tki[uid],all_tki[name]), " (",_xlfn.XLOOKUP(tbItems[[#This Row],[UID]],all_tki[uid],all_tki[shortName]),")")</f>
        <v>Health Resort west wing office room 104 key (W104 San)</v>
      </c>
      <c r="C81" s="80" t="str">
        <f>_xlfn.XLOOKUP(tbItems[[#This Row],[UID]],all_tki[uid],all_tki[tags/0])</f>
        <v>Keys</v>
      </c>
      <c r="D81" s="80" t="s">
        <v>416</v>
      </c>
      <c r="E81" s="70">
        <f>_xlfn.XLOOKUP(tbItems[[#This Row],[UID]],all_tki[uid],all_tki[slots])</f>
        <v>1</v>
      </c>
      <c r="F81" s="97">
        <f>_xlfn.XLOOKUP(tbItems[[#This Row],[UID]],all_tki[uid],all_tki[traderPrice])</f>
        <v>28350</v>
      </c>
      <c r="G81" s="97">
        <f>_xlfn.XLOOKUP(tbItems[[#This Row],[UID]],all_tki[uid],all_tki[avg7daysPrice])</f>
        <v>72030</v>
      </c>
      <c r="I81" s="70">
        <v>0</v>
      </c>
    </row>
    <row r="82" spans="1:10" ht="30" hidden="1" customHeight="1" x14ac:dyDescent="0.25">
      <c r="A82" s="96" t="s">
        <v>2320</v>
      </c>
      <c r="B82" s="80" t="str">
        <f>_xlfn.CONCAT(_xlfn.XLOOKUP(tbItems[[#This Row],[UID]],all_tki[uid],all_tki[name]), " (",_xlfn.XLOOKUP(tbItems[[#This Row],[UID]],all_tki[uid],all_tki[shortName]),")")</f>
        <v>Health Resort west wing office room 112 key (W112 San)</v>
      </c>
      <c r="C82" s="80" t="str">
        <f>_xlfn.XLOOKUP(tbItems[[#This Row],[UID]],all_tki[uid],all_tki[tags/0])</f>
        <v>Keys</v>
      </c>
      <c r="D82" s="80" t="s">
        <v>416</v>
      </c>
      <c r="E82" s="70">
        <f>_xlfn.XLOOKUP(tbItems[[#This Row],[UID]],all_tki[uid],all_tki[slots])</f>
        <v>1</v>
      </c>
      <c r="F82" s="97">
        <f>_xlfn.XLOOKUP(tbItems[[#This Row],[UID]],all_tki[uid],all_tki[traderPrice])</f>
        <v>22050</v>
      </c>
      <c r="G82" s="97">
        <f>_xlfn.XLOOKUP(tbItems[[#This Row],[UID]],all_tki[uid],all_tki[avg7daysPrice])</f>
        <v>44137</v>
      </c>
      <c r="H82" s="70">
        <v>1</v>
      </c>
      <c r="I82" s="70">
        <v>1</v>
      </c>
    </row>
    <row r="83" spans="1:10" ht="30" hidden="1" customHeight="1" x14ac:dyDescent="0.25">
      <c r="A83" s="96" t="s">
        <v>3273</v>
      </c>
      <c r="B83" s="80" t="str">
        <f>_xlfn.CONCAT(_xlfn.XLOOKUP(tbItems[[#This Row],[UID]],all_tki[uid],all_tki[name]), " (",_xlfn.XLOOKUP(tbItems[[#This Row],[UID]],all_tki[uid],all_tki[shortName]),")")</f>
        <v>Health Resort west wing room 203 key (W203 San)</v>
      </c>
      <c r="C83" s="80" t="str">
        <f>_xlfn.XLOOKUP(tbItems[[#This Row],[UID]],all_tki[uid],all_tki[tags/0])</f>
        <v>Keys</v>
      </c>
      <c r="D83" s="80" t="s">
        <v>416</v>
      </c>
      <c r="E83" s="70">
        <f>_xlfn.XLOOKUP(tbItems[[#This Row],[UID]],all_tki[uid],all_tki[slots])</f>
        <v>1</v>
      </c>
      <c r="F83" s="97">
        <f>_xlfn.XLOOKUP(tbItems[[#This Row],[UID]],all_tki[uid],all_tki[traderPrice])</f>
        <v>17155</v>
      </c>
      <c r="G83" s="97">
        <f>_xlfn.XLOOKUP(tbItems[[#This Row],[UID]],all_tki[uid],all_tki[avg7daysPrice])</f>
        <v>34795</v>
      </c>
      <c r="H83" s="70">
        <v>1</v>
      </c>
      <c r="I83" s="70">
        <v>1</v>
      </c>
    </row>
    <row r="84" spans="1:10" ht="30" hidden="1" customHeight="1" x14ac:dyDescent="0.25">
      <c r="A84" s="96" t="s">
        <v>3279</v>
      </c>
      <c r="B84" s="80" t="str">
        <f>_xlfn.CONCAT(_xlfn.XLOOKUP(tbItems[[#This Row],[UID]],all_tki[uid],all_tki[name]), " (",_xlfn.XLOOKUP(tbItems[[#This Row],[UID]],all_tki[uid],all_tki[shortName]),")")</f>
        <v>Health Resort west wing room 205 key (W205 San)</v>
      </c>
      <c r="C84" s="80" t="str">
        <f>_xlfn.XLOOKUP(tbItems[[#This Row],[UID]],all_tki[uid],all_tki[tags/0])</f>
        <v>Keys</v>
      </c>
      <c r="D84" s="80" t="s">
        <v>416</v>
      </c>
      <c r="E84" s="70">
        <f>_xlfn.XLOOKUP(tbItems[[#This Row],[UID]],all_tki[uid],all_tki[slots])</f>
        <v>1</v>
      </c>
      <c r="F84" s="97">
        <f>_xlfn.XLOOKUP(tbItems[[#This Row],[UID]],all_tki[uid],all_tki[traderPrice])</f>
        <v>31185</v>
      </c>
      <c r="G84" s="97">
        <f>_xlfn.XLOOKUP(tbItems[[#This Row],[UID]],all_tki[uid],all_tki[avg7daysPrice])</f>
        <v>79493</v>
      </c>
      <c r="I84" s="70">
        <v>0</v>
      </c>
    </row>
    <row r="85" spans="1:10" ht="30" hidden="1" customHeight="1" x14ac:dyDescent="0.25">
      <c r="A85" s="96" t="s">
        <v>3468</v>
      </c>
      <c r="B85" s="80" t="str">
        <f>_xlfn.CONCAT(_xlfn.XLOOKUP(tbItems[[#This Row],[UID]],all_tki[uid],all_tki[name]), " (",_xlfn.XLOOKUP(tbItems[[#This Row],[UID]],all_tki[uid],all_tki[shortName]),")")</f>
        <v>Health Resort west wing room 207 key (W207 San)</v>
      </c>
      <c r="C85" s="80" t="str">
        <f>_xlfn.XLOOKUP(tbItems[[#This Row],[UID]],all_tki[uid],all_tki[tags/0])</f>
        <v>Keys</v>
      </c>
      <c r="D85" s="80" t="s">
        <v>416</v>
      </c>
      <c r="E85" s="70">
        <f>_xlfn.XLOOKUP(tbItems[[#This Row],[UID]],all_tki[uid],all_tki[slots])</f>
        <v>1</v>
      </c>
      <c r="F85" s="97">
        <f>_xlfn.XLOOKUP(tbItems[[#This Row],[UID]],all_tki[uid],all_tki[traderPrice])</f>
        <v>47250</v>
      </c>
      <c r="G85" s="97">
        <f>_xlfn.XLOOKUP(tbItems[[#This Row],[UID]],all_tki[uid],all_tki[avg7daysPrice])</f>
        <v>48125</v>
      </c>
      <c r="H85" s="70">
        <v>1</v>
      </c>
      <c r="I85" s="70">
        <v>1</v>
      </c>
      <c r="J85" s="80" t="s">
        <v>605</v>
      </c>
    </row>
    <row r="86" spans="1:10" ht="30" hidden="1" customHeight="1" x14ac:dyDescent="0.25">
      <c r="A86" s="96" t="s">
        <v>2210</v>
      </c>
      <c r="B86" s="80" t="str">
        <f>_xlfn.CONCAT(_xlfn.XLOOKUP(tbItems[[#This Row],[UID]],all_tki[uid],all_tki[name]), " (",_xlfn.XLOOKUP(tbItems[[#This Row],[UID]],all_tki[uid],all_tki[shortName]),")")</f>
        <v>Health Resort west wing room 216 key (W216 San)</v>
      </c>
      <c r="C86" s="80" t="str">
        <f>_xlfn.XLOOKUP(tbItems[[#This Row],[UID]],all_tki[uid],all_tki[tags/0])</f>
        <v>Keys</v>
      </c>
      <c r="D86" s="80" t="s">
        <v>416</v>
      </c>
      <c r="E86" s="70">
        <f>_xlfn.XLOOKUP(tbItems[[#This Row],[UID]],all_tki[uid],all_tki[slots])</f>
        <v>1</v>
      </c>
      <c r="F86" s="97">
        <f>_xlfn.XLOOKUP(tbItems[[#This Row],[UID]],all_tki[uid],all_tki[traderPrice])</f>
        <v>47250</v>
      </c>
      <c r="G86" s="97">
        <f>_xlfn.XLOOKUP(tbItems[[#This Row],[UID]],all_tki[uid],all_tki[avg7daysPrice])</f>
        <v>281422</v>
      </c>
      <c r="H86" s="70">
        <v>1</v>
      </c>
      <c r="I86" s="70">
        <v>1</v>
      </c>
    </row>
    <row r="87" spans="1:10" ht="30" hidden="1" customHeight="1" x14ac:dyDescent="0.25">
      <c r="A87" s="96" t="s">
        <v>2272</v>
      </c>
      <c r="B87" s="80" t="str">
        <f>_xlfn.CONCAT(_xlfn.XLOOKUP(tbItems[[#This Row],[UID]],all_tki[uid],all_tki[name]), " (",_xlfn.XLOOKUP(tbItems[[#This Row],[UID]],all_tki[uid],all_tki[shortName]),")")</f>
        <v>Health Resort west wing room 218 key (W218 San)</v>
      </c>
      <c r="C87" s="80" t="str">
        <f>_xlfn.XLOOKUP(tbItems[[#This Row],[UID]],all_tki[uid],all_tki[tags/0])</f>
        <v>Keys</v>
      </c>
      <c r="D87" s="80" t="s">
        <v>416</v>
      </c>
      <c r="E87" s="70">
        <f>_xlfn.XLOOKUP(tbItems[[#This Row],[UID]],all_tki[uid],all_tki[slots])</f>
        <v>1</v>
      </c>
      <c r="F87" s="97">
        <f>_xlfn.XLOOKUP(tbItems[[#This Row],[UID]],all_tki[uid],all_tki[traderPrice])</f>
        <v>22050</v>
      </c>
      <c r="G87" s="97">
        <f>_xlfn.XLOOKUP(tbItems[[#This Row],[UID]],all_tki[uid],all_tki[avg7daysPrice])</f>
        <v>48858</v>
      </c>
      <c r="H87" s="70">
        <v>1</v>
      </c>
      <c r="I87" s="70">
        <v>1</v>
      </c>
    </row>
    <row r="88" spans="1:10" ht="30" hidden="1" customHeight="1" x14ac:dyDescent="0.25">
      <c r="A88" s="96" t="s">
        <v>1877</v>
      </c>
      <c r="B88" s="80" t="str">
        <f>_xlfn.CONCAT(_xlfn.XLOOKUP(tbItems[[#This Row],[UID]],all_tki[uid],all_tki[name]), " (",_xlfn.XLOOKUP(tbItems[[#This Row],[UID]],all_tki[uid],all_tki[shortName]),")")</f>
        <v>Health Resort west wing room 219 key (W219 San)</v>
      </c>
      <c r="C88" s="80" t="str">
        <f>_xlfn.XLOOKUP(tbItems[[#This Row],[UID]],all_tki[uid],all_tki[tags/0])</f>
        <v>Keys</v>
      </c>
      <c r="D88" s="80" t="s">
        <v>416</v>
      </c>
      <c r="E88" s="70">
        <f>_xlfn.XLOOKUP(tbItems[[#This Row],[UID]],all_tki[uid],all_tki[slots])</f>
        <v>1</v>
      </c>
      <c r="F88" s="97">
        <f>_xlfn.XLOOKUP(tbItems[[#This Row],[UID]],all_tki[uid],all_tki[traderPrice])</f>
        <v>25200</v>
      </c>
      <c r="G88" s="97">
        <f>_xlfn.XLOOKUP(tbItems[[#This Row],[UID]],all_tki[uid],all_tki[avg7daysPrice])</f>
        <v>70770</v>
      </c>
      <c r="H88" s="70">
        <v>1</v>
      </c>
      <c r="I88" s="70">
        <v>1</v>
      </c>
    </row>
    <row r="89" spans="1:10" ht="30" hidden="1" customHeight="1" x14ac:dyDescent="0.25">
      <c r="A89" s="96" t="s">
        <v>2129</v>
      </c>
      <c r="B89" s="80" t="str">
        <f>_xlfn.CONCAT(_xlfn.XLOOKUP(tbItems[[#This Row],[UID]],all_tki[uid],all_tki[name]), " (",_xlfn.XLOOKUP(tbItems[[#This Row],[UID]],all_tki[uid],all_tki[shortName]),")")</f>
        <v>Health Resort west wing room 220 key (W220 San)</v>
      </c>
      <c r="C89" s="80" t="str">
        <f>_xlfn.XLOOKUP(tbItems[[#This Row],[UID]],all_tki[uid],all_tki[tags/0])</f>
        <v>Keys</v>
      </c>
      <c r="D89" s="80" t="s">
        <v>416</v>
      </c>
      <c r="E89" s="70">
        <f>_xlfn.XLOOKUP(tbItems[[#This Row],[UID]],all_tki[uid],all_tki[slots])</f>
        <v>1</v>
      </c>
      <c r="F89" s="97">
        <f>_xlfn.XLOOKUP(tbItems[[#This Row],[UID]],all_tki[uid],all_tki[traderPrice])</f>
        <v>32760</v>
      </c>
      <c r="G89" s="97">
        <f>_xlfn.XLOOKUP(tbItems[[#This Row],[UID]],all_tki[uid],all_tki[avg7daysPrice])</f>
        <v>86116</v>
      </c>
      <c r="I89" s="70">
        <v>0</v>
      </c>
    </row>
    <row r="90" spans="1:10" ht="30" hidden="1" customHeight="1" x14ac:dyDescent="0.25">
      <c r="A90" s="96" t="s">
        <v>2124</v>
      </c>
      <c r="B90" s="80" t="str">
        <f>_xlfn.CONCAT(_xlfn.XLOOKUP(tbItems[[#This Row],[UID]],all_tki[uid],all_tki[name]), " (",_xlfn.XLOOKUP(tbItems[[#This Row],[UID]],all_tki[uid],all_tki[shortName]),")")</f>
        <v>Health Resort west wing room 221 key (W221 San)</v>
      </c>
      <c r="C90" s="80" t="str">
        <f>_xlfn.XLOOKUP(tbItems[[#This Row],[UID]],all_tki[uid],all_tki[tags/0])</f>
        <v>Keys</v>
      </c>
      <c r="D90" s="80" t="s">
        <v>416</v>
      </c>
      <c r="E90" s="70">
        <f>_xlfn.XLOOKUP(tbItems[[#This Row],[UID]],all_tki[uid],all_tki[slots])</f>
        <v>1</v>
      </c>
      <c r="F90" s="97">
        <f>_xlfn.XLOOKUP(tbItems[[#This Row],[UID]],all_tki[uid],all_tki[traderPrice])</f>
        <v>56700</v>
      </c>
      <c r="G90" s="97">
        <f>_xlfn.XLOOKUP(tbItems[[#This Row],[UID]],all_tki[uid],all_tki[avg7daysPrice])</f>
        <v>57322</v>
      </c>
      <c r="H90" s="70">
        <v>1</v>
      </c>
      <c r="I90" s="70">
        <v>0</v>
      </c>
      <c r="J90" s="80" t="s">
        <v>606</v>
      </c>
    </row>
    <row r="91" spans="1:10" ht="30" hidden="1" customHeight="1" x14ac:dyDescent="0.25">
      <c r="A91" s="96" t="s">
        <v>2118</v>
      </c>
      <c r="B91" s="80" t="str">
        <f>_xlfn.CONCAT(_xlfn.XLOOKUP(tbItems[[#This Row],[UID]],all_tki[uid],all_tki[name]), " (",_xlfn.XLOOKUP(tbItems[[#This Row],[UID]],all_tki[uid],all_tki[shortName]),")")</f>
        <v>Health Resort west wing room 222 key (W222 San)</v>
      </c>
      <c r="C91" s="80" t="str">
        <f>_xlfn.XLOOKUP(tbItems[[#This Row],[UID]],all_tki[uid],all_tki[tags/0])</f>
        <v>Keys</v>
      </c>
      <c r="D91" s="80" t="s">
        <v>416</v>
      </c>
      <c r="E91" s="70">
        <f>_xlfn.XLOOKUP(tbItems[[#This Row],[UID]],all_tki[uid],all_tki[slots])</f>
        <v>1</v>
      </c>
      <c r="F91" s="97">
        <f>_xlfn.XLOOKUP(tbItems[[#This Row],[UID]],all_tki[uid],all_tki[traderPrice])</f>
        <v>31500</v>
      </c>
      <c r="G91" s="97">
        <f>_xlfn.XLOOKUP(tbItems[[#This Row],[UID]],all_tki[uid],all_tki[avg7daysPrice])</f>
        <v>42669</v>
      </c>
      <c r="H91" s="70">
        <v>1</v>
      </c>
      <c r="I91" s="70">
        <v>1</v>
      </c>
    </row>
    <row r="92" spans="1:10" ht="30" hidden="1" customHeight="1" x14ac:dyDescent="0.25">
      <c r="A92" s="96" t="s">
        <v>2112</v>
      </c>
      <c r="B92" s="80" t="str">
        <f>_xlfn.CONCAT(_xlfn.XLOOKUP(tbItems[[#This Row],[UID]],all_tki[uid],all_tki[name]), " (",_xlfn.XLOOKUP(tbItems[[#This Row],[UID]],all_tki[uid],all_tki[shortName]),")")</f>
        <v>Health Resort west wing room 301 key (W301 San)</v>
      </c>
      <c r="C92" s="80" t="str">
        <f>_xlfn.XLOOKUP(tbItems[[#This Row],[UID]],all_tki[uid],all_tki[tags/0])</f>
        <v>Keys</v>
      </c>
      <c r="D92" s="80" t="s">
        <v>416</v>
      </c>
      <c r="E92" s="70">
        <f>_xlfn.XLOOKUP(tbItems[[#This Row],[UID]],all_tki[uid],all_tki[slots])</f>
        <v>1</v>
      </c>
      <c r="F92" s="97">
        <f>_xlfn.XLOOKUP(tbItems[[#This Row],[UID]],all_tki[uid],all_tki[traderPrice])</f>
        <v>54810</v>
      </c>
      <c r="G92" s="97">
        <f>_xlfn.XLOOKUP(tbItems[[#This Row],[UID]],all_tki[uid],all_tki[avg7daysPrice])</f>
        <v>163230</v>
      </c>
      <c r="I92" s="70">
        <v>0</v>
      </c>
    </row>
    <row r="93" spans="1:10" ht="30" hidden="1" customHeight="1" x14ac:dyDescent="0.25">
      <c r="A93" s="96" t="s">
        <v>2639</v>
      </c>
      <c r="B93" s="80" t="str">
        <f>_xlfn.CONCAT(_xlfn.XLOOKUP(tbItems[[#This Row],[UID]],all_tki[uid],all_tki[name]), " (",_xlfn.XLOOKUP(tbItems[[#This Row],[UID]],all_tki[uid],all_tki[shortName]),")")</f>
        <v>Health Resort west wing room 303 key (W303 San)</v>
      </c>
      <c r="C93" s="80" t="str">
        <f>_xlfn.XLOOKUP(tbItems[[#This Row],[UID]],all_tki[uid],all_tki[tags/0])</f>
        <v>Keys</v>
      </c>
      <c r="D93" s="80" t="s">
        <v>416</v>
      </c>
      <c r="E93" s="70">
        <f>_xlfn.XLOOKUP(tbItems[[#This Row],[UID]],all_tki[uid],all_tki[slots])</f>
        <v>1</v>
      </c>
      <c r="F93" s="97">
        <f>_xlfn.XLOOKUP(tbItems[[#This Row],[UID]],all_tki[uid],all_tki[traderPrice])</f>
        <v>51030</v>
      </c>
      <c r="G93" s="97">
        <f>_xlfn.XLOOKUP(tbItems[[#This Row],[UID]],all_tki[uid],all_tki[avg7daysPrice])</f>
        <v>57931</v>
      </c>
      <c r="H93" s="70">
        <v>1</v>
      </c>
      <c r="I93" s="70">
        <v>1</v>
      </c>
    </row>
    <row r="94" spans="1:10" ht="30" hidden="1" customHeight="1" x14ac:dyDescent="0.25">
      <c r="A94" s="96" t="s">
        <v>2106</v>
      </c>
      <c r="B94" s="80" t="str">
        <f>_xlfn.CONCAT(_xlfn.XLOOKUP(tbItems[[#This Row],[UID]],all_tki[uid],all_tki[name]), " (",_xlfn.XLOOKUP(tbItems[[#This Row],[UID]],all_tki[uid],all_tki[shortName]),")")</f>
        <v>Health Resort west wing room 306 key (W306 San)</v>
      </c>
      <c r="C94" s="80" t="str">
        <f>_xlfn.XLOOKUP(tbItems[[#This Row],[UID]],all_tki[uid],all_tki[tags/0])</f>
        <v>Keys</v>
      </c>
      <c r="D94" s="80" t="s">
        <v>416</v>
      </c>
      <c r="E94" s="70">
        <f>_xlfn.XLOOKUP(tbItems[[#This Row],[UID]],all_tki[uid],all_tki[slots])</f>
        <v>1</v>
      </c>
      <c r="F94" s="97">
        <f>_xlfn.XLOOKUP(tbItems[[#This Row],[UID]],all_tki[uid],all_tki[traderPrice])</f>
        <v>24079</v>
      </c>
      <c r="G94" s="97">
        <f>_xlfn.XLOOKUP(tbItems[[#This Row],[UID]],all_tki[uid],all_tki[avg7daysPrice])</f>
        <v>59464</v>
      </c>
      <c r="H94" s="70">
        <v>1</v>
      </c>
      <c r="I94" s="70">
        <v>1</v>
      </c>
    </row>
    <row r="95" spans="1:10" ht="30" hidden="1" customHeight="1" x14ac:dyDescent="0.25">
      <c r="A95" s="96" t="s">
        <v>2665</v>
      </c>
      <c r="B95" s="80" t="str">
        <f>_xlfn.CONCAT(_xlfn.XLOOKUP(tbItems[[#This Row],[UID]],all_tki[uid],all_tki[name]), " (",_xlfn.XLOOKUP(tbItems[[#This Row],[UID]],all_tki[uid],all_tki[shortName]),")")</f>
        <v>Health Resort west wing room 309 key (W309 San)</v>
      </c>
      <c r="C95" s="80" t="str">
        <f>_xlfn.XLOOKUP(tbItems[[#This Row],[UID]],all_tki[uid],all_tki[tags/0])</f>
        <v>Keys</v>
      </c>
      <c r="D95" s="80" t="s">
        <v>416</v>
      </c>
      <c r="E95" s="70">
        <f>_xlfn.XLOOKUP(tbItems[[#This Row],[UID]],all_tki[uid],all_tki[slots])</f>
        <v>1</v>
      </c>
      <c r="F95" s="97">
        <f>_xlfn.XLOOKUP(tbItems[[#This Row],[UID]],all_tki[uid],all_tki[traderPrice])</f>
        <v>42840</v>
      </c>
      <c r="G95" s="97">
        <f>_xlfn.XLOOKUP(tbItems[[#This Row],[UID]],all_tki[uid],all_tki[avg7daysPrice])</f>
        <v>45948</v>
      </c>
      <c r="H95" s="70">
        <v>1</v>
      </c>
      <c r="I95" s="70">
        <v>1</v>
      </c>
    </row>
    <row r="96" spans="1:10" ht="30" hidden="1" customHeight="1" x14ac:dyDescent="0.25">
      <c r="A96" s="96" t="s">
        <v>3451</v>
      </c>
      <c r="B96" s="80" t="str">
        <f>_xlfn.CONCAT(_xlfn.XLOOKUP(tbItems[[#This Row],[UID]],all_tki[uid],all_tki[name]), " (",_xlfn.XLOOKUP(tbItems[[#This Row],[UID]],all_tki[uid],all_tki[shortName]),")")</f>
        <v>Health Resort west wing room 321 safe key (W321 safe)</v>
      </c>
      <c r="C96" s="80" t="str">
        <f>_xlfn.XLOOKUP(tbItems[[#This Row],[UID]],all_tki[uid],all_tki[tags/0])</f>
        <v>Keys</v>
      </c>
      <c r="D96" s="80" t="s">
        <v>416</v>
      </c>
      <c r="E96" s="70">
        <f>_xlfn.XLOOKUP(tbItems[[#This Row],[UID]],all_tki[uid],all_tki[slots])</f>
        <v>1</v>
      </c>
      <c r="F96" s="97">
        <f>_xlfn.XLOOKUP(tbItems[[#This Row],[UID]],all_tki[uid],all_tki[traderPrice])</f>
        <v>11529</v>
      </c>
      <c r="G96" s="97">
        <f>_xlfn.XLOOKUP(tbItems[[#This Row],[UID]],all_tki[uid],all_tki[avg7daysPrice])</f>
        <v>40233</v>
      </c>
      <c r="H96" s="70">
        <v>1</v>
      </c>
      <c r="I96" s="70">
        <v>1</v>
      </c>
    </row>
    <row r="97" spans="1:10" ht="30" hidden="1" customHeight="1" x14ac:dyDescent="0.25">
      <c r="A97" s="96" t="s">
        <v>2702</v>
      </c>
      <c r="B97" s="80" t="str">
        <f>_xlfn.CONCAT(_xlfn.XLOOKUP(tbItems[[#This Row],[UID]],all_tki[uid],all_tki[name]), " (",_xlfn.XLOOKUP(tbItems[[#This Row],[UID]],all_tki[uid],all_tki[shortName]),")")</f>
        <v>Health Resort west wing room 323 key (W323 San)</v>
      </c>
      <c r="C97" s="80" t="str">
        <f>_xlfn.XLOOKUP(tbItems[[#This Row],[UID]],all_tki[uid],all_tki[tags/0])</f>
        <v>Keys</v>
      </c>
      <c r="D97" s="80" t="s">
        <v>416</v>
      </c>
      <c r="E97" s="70">
        <f>_xlfn.XLOOKUP(tbItems[[#This Row],[UID]],all_tki[uid],all_tki[slots])</f>
        <v>1</v>
      </c>
      <c r="F97" s="97">
        <f>_xlfn.XLOOKUP(tbItems[[#This Row],[UID]],all_tki[uid],all_tki[traderPrice])</f>
        <v>47880</v>
      </c>
      <c r="G97" s="97">
        <f>_xlfn.XLOOKUP(tbItems[[#This Row],[UID]],all_tki[uid],all_tki[avg7daysPrice])</f>
        <v>48529</v>
      </c>
      <c r="H97" s="70">
        <v>1</v>
      </c>
      <c r="I97" s="70">
        <v>1</v>
      </c>
    </row>
    <row r="98" spans="1:10" ht="30" hidden="1" customHeight="1" x14ac:dyDescent="0.25">
      <c r="A98" s="96" t="s">
        <v>2634</v>
      </c>
      <c r="B98" s="80" t="str">
        <f>_xlfn.CONCAT(_xlfn.XLOOKUP(tbItems[[#This Row],[UID]],all_tki[uid],all_tki[name]), " (",_xlfn.XLOOKUP(tbItems[[#This Row],[UID]],all_tki[uid],all_tki[shortName]),")")</f>
        <v>Health Resort west wing room 325 key (W325 San)</v>
      </c>
      <c r="C98" s="80" t="str">
        <f>_xlfn.XLOOKUP(tbItems[[#This Row],[UID]],all_tki[uid],all_tki[tags/0])</f>
        <v>Keys</v>
      </c>
      <c r="D98" s="80" t="s">
        <v>416</v>
      </c>
      <c r="E98" s="70">
        <f>_xlfn.XLOOKUP(tbItems[[#This Row],[UID]],all_tki[uid],all_tki[slots])</f>
        <v>1</v>
      </c>
      <c r="F98" s="97">
        <f>_xlfn.XLOOKUP(tbItems[[#This Row],[UID]],all_tki[uid],all_tki[traderPrice])</f>
        <v>26460</v>
      </c>
      <c r="G98" s="97">
        <f>_xlfn.XLOOKUP(tbItems[[#This Row],[UID]],all_tki[uid],all_tki[avg7daysPrice])</f>
        <v>29761</v>
      </c>
      <c r="H98" s="70">
        <v>1</v>
      </c>
      <c r="I98" s="70">
        <v>1</v>
      </c>
      <c r="J98" s="80" t="s">
        <v>607</v>
      </c>
    </row>
    <row r="99" spans="1:10" ht="30" hidden="1" customHeight="1" x14ac:dyDescent="0.25">
      <c r="A99" s="96" t="s">
        <v>3253</v>
      </c>
      <c r="B99" s="80" t="str">
        <f>_xlfn.CONCAT(_xlfn.XLOOKUP(tbItems[[#This Row],[UID]],all_tki[uid],all_tki[name]), " (",_xlfn.XLOOKUP(tbItems[[#This Row],[UID]],all_tki[uid],all_tki[shortName]),")")</f>
        <v>HEP station storage room key (HEPS)</v>
      </c>
      <c r="C99" s="80" t="str">
        <f>_xlfn.XLOOKUP(tbItems[[#This Row],[UID]],all_tki[uid],all_tki[tags/0])</f>
        <v>Keys</v>
      </c>
      <c r="D99" s="80" t="s">
        <v>416</v>
      </c>
      <c r="E99" s="70">
        <f>_xlfn.XLOOKUP(tbItems[[#This Row],[UID]],all_tki[uid],all_tki[slots])</f>
        <v>1</v>
      </c>
      <c r="F99" s="97">
        <f>_xlfn.XLOOKUP(tbItems[[#This Row],[UID]],all_tki[uid],all_tki[traderPrice])</f>
        <v>25200</v>
      </c>
      <c r="G99" s="97">
        <f>_xlfn.XLOOKUP(tbItems[[#This Row],[UID]],all_tki[uid],all_tki[avg7daysPrice])</f>
        <v>60451</v>
      </c>
      <c r="H99" s="70">
        <v>1</v>
      </c>
      <c r="I99" s="70">
        <v>1</v>
      </c>
    </row>
    <row r="100" spans="1:10" ht="30" hidden="1" customHeight="1" x14ac:dyDescent="0.25">
      <c r="A100" s="96" t="s">
        <v>12063</v>
      </c>
      <c r="B100" s="80" t="str">
        <f>_xlfn.CONCAT(_xlfn.XLOOKUP(tbItems[[#This Row],[UID]],all_tki[uid],all_tki[name]), " (",_xlfn.XLOOKUP(tbItems[[#This Row],[UID]],all_tki[uid],all_tki[shortName]),")")</f>
        <v>Hillside house key (House)</v>
      </c>
      <c r="C100" s="80" t="str">
        <f>_xlfn.XLOOKUP(tbItems[[#This Row],[UID]],all_tki[uid],all_tki[tags/0])</f>
        <v>Keys</v>
      </c>
      <c r="D100" s="80" t="s">
        <v>416</v>
      </c>
      <c r="E100" s="70">
        <f>_xlfn.XLOOKUP(tbItems[[#This Row],[UID]],all_tki[uid],all_tki[slots])</f>
        <v>1</v>
      </c>
      <c r="F100" s="97">
        <f>_xlfn.XLOOKUP(tbItems[[#This Row],[UID]],all_tki[uid],all_tki[traderPrice])</f>
        <v>12600</v>
      </c>
      <c r="G100" s="97">
        <f>_xlfn.XLOOKUP(tbItems[[#This Row],[UID]],all_tki[uid],all_tki[avg7daysPrice])</f>
        <v>78250</v>
      </c>
      <c r="H100" s="70">
        <v>1</v>
      </c>
      <c r="I100" s="70">
        <v>1</v>
      </c>
      <c r="J100" s="80" t="s">
        <v>497</v>
      </c>
    </row>
    <row r="101" spans="1:10" ht="30" hidden="1" customHeight="1" x14ac:dyDescent="0.25">
      <c r="A101" s="96" t="s">
        <v>3136</v>
      </c>
      <c r="B101" s="80" t="str">
        <f>_xlfn.CONCAT(_xlfn.XLOOKUP(tbItems[[#This Row],[UID]],all_tki[uid],all_tki[name]), " (",_xlfn.XLOOKUP(tbItems[[#This Row],[UID]],all_tki[uid],all_tki[shortName]),")")</f>
        <v>IDEA cash register key (IDEA reg.)</v>
      </c>
      <c r="C101" s="80" t="str">
        <f>_xlfn.XLOOKUP(tbItems[[#This Row],[UID]],all_tki[uid],all_tki[tags/0])</f>
        <v>Keys</v>
      </c>
      <c r="D101" s="80" t="s">
        <v>416</v>
      </c>
      <c r="E101" s="70">
        <f>_xlfn.XLOOKUP(tbItems[[#This Row],[UID]],all_tki[uid],all_tki[slots])</f>
        <v>1</v>
      </c>
      <c r="F101" s="97">
        <f>_xlfn.XLOOKUP(tbItems[[#This Row],[UID]],all_tki[uid],all_tki[traderPrice])</f>
        <v>50400</v>
      </c>
      <c r="G101" s="97">
        <f>_xlfn.XLOOKUP(tbItems[[#This Row],[UID]],all_tki[uid],all_tki[avg7daysPrice])</f>
        <v>50577</v>
      </c>
      <c r="H101" s="70">
        <v>1</v>
      </c>
      <c r="I101" s="70">
        <v>1</v>
      </c>
    </row>
    <row r="102" spans="1:10" ht="30" hidden="1" customHeight="1" x14ac:dyDescent="0.25">
      <c r="A102" s="96" t="s">
        <v>14195</v>
      </c>
      <c r="B102" s="80" t="str">
        <f>_xlfn.CONCAT(_xlfn.XLOOKUP(tbItems[[#This Row],[UID]],all_tki[uid],all_tki[name]), " (",_xlfn.XLOOKUP(tbItems[[#This Row],[UID]],all_tki[uid],all_tki[shortName]),")")</f>
        <v>Keycard with a blue marking (Keycard)</v>
      </c>
      <c r="C102" s="80" t="str">
        <f>_xlfn.XLOOKUP(tbItems[[#This Row],[UID]],all_tki[uid],all_tki[tags/0])</f>
        <v>Keys</v>
      </c>
      <c r="E102" s="70">
        <f>_xlfn.XLOOKUP(tbItems[[#This Row],[UID]],all_tki[uid],all_tki[slots])</f>
        <v>1</v>
      </c>
      <c r="F102" s="97">
        <f>_xlfn.XLOOKUP(tbItems[[#This Row],[UID]],all_tki[uid],all_tki[traderPrice])</f>
        <v>31500</v>
      </c>
      <c r="G102" s="97">
        <f>_xlfn.XLOOKUP(tbItems[[#This Row],[UID]],all_tki[uid],all_tki[avg7daysPrice])</f>
        <v>238979</v>
      </c>
      <c r="I102" s="70">
        <v>0</v>
      </c>
    </row>
    <row r="103" spans="1:10" ht="30" hidden="1" customHeight="1" x14ac:dyDescent="0.25">
      <c r="A103" s="96" t="s">
        <v>2602</v>
      </c>
      <c r="B103" s="80" t="str">
        <f>_xlfn.CONCAT(_xlfn.XLOOKUP(tbItems[[#This Row],[UID]],all_tki[uid],all_tki[name]), " (",_xlfn.XLOOKUP(tbItems[[#This Row],[UID]],all_tki[uid],all_tki[shortName]),")")</f>
        <v>Kiba Arms inner grate door key (KIBA inner)</v>
      </c>
      <c r="C103" s="80" t="str">
        <f>_xlfn.XLOOKUP(tbItems[[#This Row],[UID]],all_tki[uid],all_tki[tags/0])</f>
        <v>Keys</v>
      </c>
      <c r="D103" s="80" t="s">
        <v>416</v>
      </c>
      <c r="E103" s="70">
        <f>_xlfn.XLOOKUP(tbItems[[#This Row],[UID]],all_tki[uid],all_tki[slots])</f>
        <v>1</v>
      </c>
      <c r="F103" s="97">
        <f>_xlfn.XLOOKUP(tbItems[[#This Row],[UID]],all_tki[uid],all_tki[traderPrice])</f>
        <v>42462</v>
      </c>
      <c r="G103" s="97">
        <f>_xlfn.XLOOKUP(tbItems[[#This Row],[UID]],all_tki[uid],all_tki[avg7daysPrice])</f>
        <v>80367</v>
      </c>
      <c r="H103" s="70">
        <v>1</v>
      </c>
      <c r="I103" s="70">
        <v>1</v>
      </c>
    </row>
    <row r="104" spans="1:10" ht="30" hidden="1" customHeight="1" x14ac:dyDescent="0.25">
      <c r="A104" s="96" t="s">
        <v>1856</v>
      </c>
      <c r="B104" s="80" t="str">
        <f>_xlfn.CONCAT(_xlfn.XLOOKUP(tbItems[[#This Row],[UID]],all_tki[uid],all_tki[name]), " (",_xlfn.XLOOKUP(tbItems[[#This Row],[UID]],all_tki[uid],all_tki[shortName]),")")</f>
        <v>Kiba Arms outer door key (KIBA outer)</v>
      </c>
      <c r="C104" s="80" t="str">
        <f>_xlfn.XLOOKUP(tbItems[[#This Row],[UID]],all_tki[uid],all_tki[tags/0])</f>
        <v>Keys</v>
      </c>
      <c r="D104" s="80" t="s">
        <v>416</v>
      </c>
      <c r="E104" s="70">
        <f>_xlfn.XLOOKUP(tbItems[[#This Row],[UID]],all_tki[uid],all_tki[slots])</f>
        <v>1</v>
      </c>
      <c r="F104" s="97">
        <f>_xlfn.XLOOKUP(tbItems[[#This Row],[UID]],all_tki[uid],all_tki[traderPrice])</f>
        <v>44100</v>
      </c>
      <c r="G104" s="97">
        <f>_xlfn.XLOOKUP(tbItems[[#This Row],[UID]],all_tki[uid],all_tki[avg7daysPrice])</f>
        <v>99883</v>
      </c>
      <c r="H104" s="70">
        <v>0</v>
      </c>
      <c r="I104" s="70">
        <v>1</v>
      </c>
    </row>
    <row r="105" spans="1:10" ht="30" hidden="1" customHeight="1" x14ac:dyDescent="0.25">
      <c r="A105" s="96" t="s">
        <v>2147</v>
      </c>
      <c r="B105" s="80" t="str">
        <f>_xlfn.CONCAT(_xlfn.XLOOKUP(tbItems[[#This Row],[UID]],all_tki[uid],all_tki[name]), " (",_xlfn.XLOOKUP(tbItems[[#This Row],[UID]],all_tki[uid],all_tki[shortName]),")")</f>
        <v>Machinery key (Machinery)</v>
      </c>
      <c r="C105" s="80" t="str">
        <f>_xlfn.XLOOKUP(tbItems[[#This Row],[UID]],all_tki[uid],all_tki[tags/0])</f>
        <v>Keys</v>
      </c>
      <c r="D105" s="80" t="s">
        <v>416</v>
      </c>
      <c r="E105" s="70">
        <f>_xlfn.XLOOKUP(tbItems[[#This Row],[UID]],all_tki[uid],all_tki[slots])</f>
        <v>1</v>
      </c>
      <c r="F105" s="97">
        <f>_xlfn.XLOOKUP(tbItems[[#This Row],[UID]],all_tki[uid],all_tki[traderPrice])</f>
        <v>1269</v>
      </c>
      <c r="G105" s="97">
        <f>_xlfn.XLOOKUP(tbItems[[#This Row],[UID]],all_tki[uid],all_tki[avg7daysPrice])</f>
        <v>10901</v>
      </c>
      <c r="H105" s="70">
        <v>1</v>
      </c>
      <c r="I105" s="70">
        <v>1</v>
      </c>
      <c r="J105" s="80" t="s">
        <v>513</v>
      </c>
    </row>
    <row r="106" spans="1:10" ht="30" hidden="1" customHeight="1" x14ac:dyDescent="0.25">
      <c r="A106" s="96" t="s">
        <v>23462</v>
      </c>
      <c r="B106" s="80" t="str">
        <f>_xlfn.CONCAT(_xlfn.XLOOKUP(tbItems[[#This Row],[UID]],all_tki[uid],all_tki[name]), " (",_xlfn.XLOOKUP(tbItems[[#This Row],[UID]],all_tki[uid],all_tki[shortName]),")")</f>
        <v>Machinery key (Machinery)</v>
      </c>
      <c r="C106" s="80" t="str">
        <f>_xlfn.XLOOKUP(tbItems[[#This Row],[UID]],all_tki[uid],all_tki[tags/0])</f>
        <v>Keys</v>
      </c>
      <c r="D106" s="80" t="s">
        <v>416</v>
      </c>
      <c r="E106" s="70">
        <f>_xlfn.XLOOKUP(tbItems[[#This Row],[UID]],all_tki[uid],all_tki[slots])</f>
        <v>1</v>
      </c>
      <c r="F106" s="97">
        <f>_xlfn.XLOOKUP(tbItems[[#This Row],[UID]],all_tki[uid],all_tki[traderPrice])</f>
        <v>63</v>
      </c>
      <c r="G106" s="97">
        <f>_xlfn.XLOOKUP(tbItems[[#This Row],[UID]],all_tki[uid],all_tki[avg7daysPrice])</f>
        <v>10577</v>
      </c>
      <c r="H106" s="70">
        <v>1</v>
      </c>
      <c r="I106" s="70">
        <v>0</v>
      </c>
    </row>
    <row r="107" spans="1:10" ht="30" hidden="1" customHeight="1" x14ac:dyDescent="0.25">
      <c r="A107" s="96" t="s">
        <v>12051</v>
      </c>
      <c r="B107" s="80" t="str">
        <f>_xlfn.CONCAT(_xlfn.XLOOKUP(tbItems[[#This Row],[UID]],all_tki[uid],all_tki[name]), " (",_xlfn.XLOOKUP(tbItems[[#This Row],[UID]],all_tki[uid],all_tki[shortName]),")")</f>
        <v>Merin car trunk key (Merin)</v>
      </c>
      <c r="C107" s="80" t="str">
        <f>_xlfn.XLOOKUP(tbItems[[#This Row],[UID]],all_tki[uid],all_tki[tags/0])</f>
        <v>Keys</v>
      </c>
      <c r="D107" s="80" t="s">
        <v>416</v>
      </c>
      <c r="E107" s="70">
        <f>_xlfn.XLOOKUP(tbItems[[#This Row],[UID]],all_tki[uid],all_tki[slots])</f>
        <v>1</v>
      </c>
      <c r="F107" s="97">
        <f>_xlfn.XLOOKUP(tbItems[[#This Row],[UID]],all_tki[uid],all_tki[traderPrice])</f>
        <v>17010</v>
      </c>
      <c r="G107" s="97">
        <f>_xlfn.XLOOKUP(tbItems[[#This Row],[UID]],all_tki[uid],all_tki[avg7daysPrice])</f>
        <v>38128</v>
      </c>
      <c r="H107" s="70">
        <v>1</v>
      </c>
      <c r="I107" s="70">
        <v>1</v>
      </c>
    </row>
    <row r="108" spans="1:10" ht="30" hidden="1" customHeight="1" x14ac:dyDescent="0.25">
      <c r="A108" s="96" t="s">
        <v>2278</v>
      </c>
      <c r="B108" s="80" t="str">
        <f>_xlfn.CONCAT(_xlfn.XLOOKUP(tbItems[[#This Row],[UID]],all_tki[uid],all_tki[name]), " (",_xlfn.XLOOKUP(tbItems[[#This Row],[UID]],all_tki[uid],all_tki[shortName]),")")</f>
        <v>Military checkpoint key (Checkpoint)</v>
      </c>
      <c r="C108" s="80" t="str">
        <f>_xlfn.XLOOKUP(tbItems[[#This Row],[UID]],all_tki[uid],all_tki[tags/0])</f>
        <v>Keys</v>
      </c>
      <c r="D108" s="80" t="s">
        <v>416</v>
      </c>
      <c r="E108" s="70">
        <f>_xlfn.XLOOKUP(tbItems[[#This Row],[UID]],all_tki[uid],all_tki[slots])</f>
        <v>1</v>
      </c>
      <c r="F108" s="97">
        <f>_xlfn.XLOOKUP(tbItems[[#This Row],[UID]],all_tki[uid],all_tki[traderPrice])</f>
        <v>28350</v>
      </c>
      <c r="G108" s="97">
        <f>_xlfn.XLOOKUP(tbItems[[#This Row],[UID]],all_tki[uid],all_tki[avg7daysPrice])</f>
        <v>29003</v>
      </c>
      <c r="H108" s="70">
        <v>1</v>
      </c>
      <c r="I108" s="70">
        <v>1</v>
      </c>
      <c r="J108" s="80" t="s">
        <v>427</v>
      </c>
    </row>
    <row r="109" spans="1:10" ht="30" hidden="1" customHeight="1" x14ac:dyDescent="0.25">
      <c r="A109" s="96" t="s">
        <v>2607</v>
      </c>
      <c r="B109" s="80" t="str">
        <f>_xlfn.CONCAT(_xlfn.XLOOKUP(tbItems[[#This Row],[UID]],all_tki[uid],all_tki[name]), " (",_xlfn.XLOOKUP(tbItems[[#This Row],[UID]],all_tki[uid],all_tki[shortName]),")")</f>
        <v>NecrusPharm pharmacy key (Pharmacy)</v>
      </c>
      <c r="C109" s="80" t="str">
        <f>_xlfn.XLOOKUP(tbItems[[#This Row],[UID]],all_tki[uid],all_tki[tags/0])</f>
        <v>Keys</v>
      </c>
      <c r="D109" s="80" t="s">
        <v>416</v>
      </c>
      <c r="E109" s="70">
        <f>_xlfn.XLOOKUP(tbItems[[#This Row],[UID]],all_tki[uid],all_tki[slots])</f>
        <v>1</v>
      </c>
      <c r="F109" s="97">
        <f>_xlfn.XLOOKUP(tbItems[[#This Row],[UID]],all_tki[uid],all_tki[traderPrice])</f>
        <v>51030</v>
      </c>
      <c r="G109" s="97">
        <f>_xlfn.XLOOKUP(tbItems[[#This Row],[UID]],all_tki[uid],all_tki[avg7daysPrice])</f>
        <v>56755</v>
      </c>
      <c r="H109" s="70">
        <v>1</v>
      </c>
      <c r="I109" s="70">
        <v>1</v>
      </c>
    </row>
    <row r="110" spans="1:10" ht="30" hidden="1" customHeight="1" x14ac:dyDescent="0.25">
      <c r="A110" s="96" t="s">
        <v>13619</v>
      </c>
      <c r="B110" s="80" t="str">
        <f>_xlfn.CONCAT(_xlfn.XLOOKUP(tbItems[[#This Row],[UID]],all_tki[uid],all_tki[name]), " (",_xlfn.XLOOKUP(tbItems[[#This Row],[UID]],all_tki[uid],all_tki[shortName]),")")</f>
        <v>Object #11SR keycard (#11SR)</v>
      </c>
      <c r="C110" s="80" t="str">
        <f>_xlfn.XLOOKUP(tbItems[[#This Row],[UID]],all_tki[uid],all_tki[tags/0])</f>
        <v>Keys</v>
      </c>
      <c r="E110" s="70">
        <f>_xlfn.XLOOKUP(tbItems[[#This Row],[UID]],all_tki[uid],all_tki[slots])</f>
        <v>1</v>
      </c>
      <c r="F110" s="97">
        <f>_xlfn.XLOOKUP(tbItems[[#This Row],[UID]],all_tki[uid],all_tki[traderPrice])</f>
        <v>63000</v>
      </c>
      <c r="G110" s="97">
        <f>_xlfn.XLOOKUP(tbItems[[#This Row],[UID]],all_tki[uid],all_tki[avg7daysPrice])</f>
        <v>170457</v>
      </c>
      <c r="H110" s="70">
        <v>1</v>
      </c>
      <c r="I110" s="70">
        <v>0</v>
      </c>
    </row>
    <row r="111" spans="1:10" ht="30" hidden="1" customHeight="1" x14ac:dyDescent="0.25">
      <c r="A111" s="96" t="s">
        <v>2355</v>
      </c>
      <c r="B111" s="80" t="str">
        <f>_xlfn.CONCAT(_xlfn.XLOOKUP(tbItems[[#This Row],[UID]],all_tki[uid],all_tki[name]), " (",_xlfn.XLOOKUP(tbItems[[#This Row],[UID]],all_tki[uid],all_tki[shortName]),")")</f>
        <v>NIXXOR lens (NIXXOR)</v>
      </c>
      <c r="C111" s="80" t="str">
        <f>_xlfn.XLOOKUP(tbItems[[#This Row],[UID]],all_tki[uid],all_tki[tags/0])</f>
        <v>Barter</v>
      </c>
      <c r="D111" s="80" t="s">
        <v>411</v>
      </c>
      <c r="E111" s="70">
        <f>_xlfn.XLOOKUP(tbItems[[#This Row],[UID]],all_tki[uid],all_tki[slots])</f>
        <v>1</v>
      </c>
      <c r="F111" s="97">
        <f>_xlfn.XLOOKUP(tbItems[[#This Row],[UID]],all_tki[uid],all_tki[traderPrice])</f>
        <v>15939</v>
      </c>
      <c r="G111" s="97">
        <f>_xlfn.XLOOKUP(tbItems[[#This Row],[UID]],all_tki[uid],all_tki[avg7daysPrice])</f>
        <v>52802</v>
      </c>
      <c r="H111" s="106">
        <v>8</v>
      </c>
      <c r="I111" s="106">
        <v>8</v>
      </c>
      <c r="J111" s="104" t="s">
        <v>23520</v>
      </c>
    </row>
    <row r="112" spans="1:10" ht="30" hidden="1" customHeight="1" x14ac:dyDescent="0.25">
      <c r="A112" s="96" t="s">
        <v>2360</v>
      </c>
      <c r="B112" s="80" t="str">
        <f>_xlfn.CONCAT(_xlfn.XLOOKUP(tbItems[[#This Row],[UID]],all_tki[uid],all_tki[name]), " (",_xlfn.XLOOKUP(tbItems[[#This Row],[UID]],all_tki[uid],all_tki[shortName]),")")</f>
        <v>Metal cutting scissors (MScissors)</v>
      </c>
      <c r="C112" s="80" t="str">
        <f>_xlfn.XLOOKUP(tbItems[[#This Row],[UID]],all_tki[uid],all_tki[tags/0])</f>
        <v>Barter</v>
      </c>
      <c r="D112" s="80" t="s">
        <v>414</v>
      </c>
      <c r="E112" s="70">
        <f>_xlfn.XLOOKUP(tbItems[[#This Row],[UID]],all_tki[uid],all_tki[slots])</f>
        <v>2</v>
      </c>
      <c r="F112" s="97">
        <f>_xlfn.XLOOKUP(tbItems[[#This Row],[UID]],all_tki[uid],all_tki[traderPrice])</f>
        <v>14049</v>
      </c>
      <c r="G112" s="97">
        <f>_xlfn.XLOOKUP(tbItems[[#This Row],[UID]],all_tki[uid],all_tki[avg7daysPrice])</f>
        <v>14079</v>
      </c>
      <c r="H112" s="70">
        <v>1</v>
      </c>
      <c r="I112" s="106">
        <v>1</v>
      </c>
      <c r="J112" s="104" t="s">
        <v>23556</v>
      </c>
    </row>
    <row r="113" spans="1:10" ht="30" hidden="1" customHeight="1" x14ac:dyDescent="0.25">
      <c r="A113" s="96" t="s">
        <v>2365</v>
      </c>
      <c r="B113" s="80" t="str">
        <f>_xlfn.CONCAT(_xlfn.XLOOKUP(tbItems[[#This Row],[UID]],all_tki[uid],all_tki[name]), " (",_xlfn.XLOOKUP(tbItems[[#This Row],[UID]],all_tki[uid],all_tki[shortName]),")")</f>
        <v>Chain with Prokill medallion (Prokill)</v>
      </c>
      <c r="C113" s="80" t="str">
        <f>_xlfn.XLOOKUP(tbItems[[#This Row],[UID]],all_tki[uid],all_tki[tags/0])</f>
        <v>Barter</v>
      </c>
      <c r="D113" s="80" t="s">
        <v>397</v>
      </c>
      <c r="E113" s="70">
        <f>_xlfn.XLOOKUP(tbItems[[#This Row],[UID]],all_tki[uid],all_tki[slots])</f>
        <v>1</v>
      </c>
      <c r="F113" s="97">
        <f>_xlfn.XLOOKUP(tbItems[[#This Row],[UID]],all_tki[uid],all_tki[traderPrice])</f>
        <v>53550</v>
      </c>
      <c r="G113" s="97">
        <f>_xlfn.XLOOKUP(tbItems[[#This Row],[UID]],all_tki[uid],all_tki[avg7daysPrice])</f>
        <v>62920</v>
      </c>
      <c r="H113" s="70">
        <v>0</v>
      </c>
      <c r="I113" s="70">
        <v>0</v>
      </c>
      <c r="J113" s="80" t="s">
        <v>953</v>
      </c>
    </row>
    <row r="114" spans="1:10" ht="30" hidden="1" customHeight="1" x14ac:dyDescent="0.25">
      <c r="A114" s="96" t="s">
        <v>2370</v>
      </c>
      <c r="B114" s="80" t="str">
        <f>_xlfn.CONCAT(_xlfn.XLOOKUP(tbItems[[#This Row],[UID]],all_tki[uid],all_tki[name]), " (",_xlfn.XLOOKUP(tbItems[[#This Row],[UID]],all_tki[uid],all_tki[shortName]),")")</f>
        <v>Tetriz portable game console (Tetriz)</v>
      </c>
      <c r="C114" s="80" t="str">
        <f>_xlfn.XLOOKUP(tbItems[[#This Row],[UID]],all_tki[uid],all_tki[tags/0])</f>
        <v>Barter</v>
      </c>
      <c r="D114" s="80" t="s">
        <v>411</v>
      </c>
      <c r="E114" s="70">
        <f>_xlfn.XLOOKUP(tbItems[[#This Row],[UID]],all_tki[uid],all_tki[slots])</f>
        <v>2</v>
      </c>
      <c r="F114" s="97">
        <f>_xlfn.XLOOKUP(tbItems[[#This Row],[UID]],all_tki[uid],all_tki[traderPrice])</f>
        <v>75600</v>
      </c>
      <c r="G114" s="97">
        <f>_xlfn.XLOOKUP(tbItems[[#This Row],[UID]],all_tki[uid],all_tki[avg7daysPrice])</f>
        <v>79460</v>
      </c>
      <c r="H114" s="70">
        <v>2</v>
      </c>
      <c r="I114" s="70">
        <v>2</v>
      </c>
      <c r="J114" s="80" t="s">
        <v>588</v>
      </c>
    </row>
    <row r="115" spans="1:10" ht="30" hidden="1" customHeight="1" x14ac:dyDescent="0.25">
      <c r="A115" s="96" t="s">
        <v>2375</v>
      </c>
      <c r="B115" s="80" t="str">
        <f>_xlfn.CONCAT(_xlfn.XLOOKUP(tbItems[[#This Row],[UID]],all_tki[uid],all_tki[name]), " (",_xlfn.XLOOKUP(tbItems[[#This Row],[UID]],all_tki[uid],all_tki[shortName]),")")</f>
        <v>Deadlyslob's beard oil (BeardOil)</v>
      </c>
      <c r="C115" s="80" t="str">
        <f>_xlfn.XLOOKUP(tbItems[[#This Row],[UID]],all_tki[uid],all_tki[tags/0])</f>
        <v>Barter</v>
      </c>
      <c r="D115" s="80" t="s">
        <v>380</v>
      </c>
      <c r="E115" s="70">
        <f>_xlfn.XLOOKUP(tbItems[[#This Row],[UID]],all_tki[uid],all_tki[slots])</f>
        <v>1</v>
      </c>
      <c r="F115" s="97">
        <f>_xlfn.XLOOKUP(tbItems[[#This Row],[UID]],all_tki[uid],all_tki[traderPrice])</f>
        <v>34933</v>
      </c>
      <c r="G115" s="97">
        <f>_xlfn.XLOOKUP(tbItems[[#This Row],[UID]],all_tki[uid],all_tki[avg7daysPrice])</f>
        <v>38126</v>
      </c>
      <c r="H115" s="70">
        <v>1</v>
      </c>
      <c r="I115" s="70">
        <v>0</v>
      </c>
      <c r="J115" s="80" t="s">
        <v>401</v>
      </c>
    </row>
    <row r="116" spans="1:10" ht="30" hidden="1" customHeight="1" x14ac:dyDescent="0.25">
      <c r="A116" s="96" t="s">
        <v>2380</v>
      </c>
      <c r="B116" s="80" t="str">
        <f>_xlfn.CONCAT(_xlfn.XLOOKUP(tbItems[[#This Row],[UID]],all_tki[uid],all_tki[name]), " (",_xlfn.XLOOKUP(tbItems[[#This Row],[UID]],all_tki[uid],all_tki[shortName]),")")</f>
        <v>Roler Submariner gold wrist watch (Roler)</v>
      </c>
      <c r="C116" s="80" t="str">
        <f>_xlfn.XLOOKUP(tbItems[[#This Row],[UID]],all_tki[uid],all_tki[tags/0])</f>
        <v>Barter</v>
      </c>
      <c r="D116" s="80" t="s">
        <v>397</v>
      </c>
      <c r="E116" s="70">
        <f>_xlfn.XLOOKUP(tbItems[[#This Row],[UID]],all_tki[uid],all_tki[slots])</f>
        <v>1</v>
      </c>
      <c r="F116" s="97">
        <f>_xlfn.XLOOKUP(tbItems[[#This Row],[UID]],all_tki[uid],all_tki[traderPrice])</f>
        <v>44761</v>
      </c>
      <c r="G116" s="97">
        <f>_xlfn.XLOOKUP(tbItems[[#This Row],[UID]],all_tki[uid],all_tki[avg7daysPrice])</f>
        <v>48742</v>
      </c>
      <c r="H116" s="70">
        <v>5</v>
      </c>
      <c r="I116" s="70">
        <v>5</v>
      </c>
      <c r="J116" s="81" t="s">
        <v>23532</v>
      </c>
    </row>
    <row r="117" spans="1:10" ht="30" hidden="1" customHeight="1" x14ac:dyDescent="0.25">
      <c r="A117" s="96" t="s">
        <v>2385</v>
      </c>
      <c r="B117" s="80" t="str">
        <f>_xlfn.CONCAT(_xlfn.XLOOKUP(tbItems[[#This Row],[UID]],all_tki[uid],all_tki[name]), " (",_xlfn.XLOOKUP(tbItems[[#This Row],[UID]],all_tki[uid],all_tki[shortName]),")")</f>
        <v>42nd Signature Blend English Tea (42nd)</v>
      </c>
      <c r="C117" s="80" t="str">
        <f>_xlfn.XLOOKUP(tbItems[[#This Row],[UID]],all_tki[uid],all_tki[tags/0])</f>
        <v>Barter</v>
      </c>
      <c r="D117" s="80" t="s">
        <v>363</v>
      </c>
      <c r="E117" s="70">
        <f>_xlfn.XLOOKUP(tbItems[[#This Row],[UID]],all_tki[uid],all_tki[slots])</f>
        <v>1</v>
      </c>
      <c r="F117" s="97">
        <f>_xlfn.XLOOKUP(tbItems[[#This Row],[UID]],all_tki[uid],all_tki[traderPrice])</f>
        <v>17485</v>
      </c>
      <c r="G117" s="97">
        <f>_xlfn.XLOOKUP(tbItems[[#This Row],[UID]],all_tki[uid],all_tki[avg7daysPrice])</f>
        <v>21257</v>
      </c>
      <c r="H117" s="70">
        <v>1</v>
      </c>
      <c r="I117" s="70">
        <v>1</v>
      </c>
      <c r="J117" s="80" t="s">
        <v>364</v>
      </c>
    </row>
    <row r="118" spans="1:10" ht="30" hidden="1" customHeight="1" x14ac:dyDescent="0.25">
      <c r="A118" s="96" t="s">
        <v>2389</v>
      </c>
      <c r="B118" s="80" t="str">
        <f>_xlfn.CONCAT(_xlfn.XLOOKUP(tbItems[[#This Row],[UID]],all_tki[uid],all_tki[name]), " (",_xlfn.XLOOKUP(tbItems[[#This Row],[UID]],all_tki[uid],all_tki[shortName]),")")</f>
        <v>Portable Powerbank (Powerbank)</v>
      </c>
      <c r="C118" s="80" t="str">
        <f>_xlfn.XLOOKUP(tbItems[[#This Row],[UID]],all_tki[uid],all_tki[tags/0])</f>
        <v>Barter</v>
      </c>
      <c r="D118" s="80" t="s">
        <v>411</v>
      </c>
      <c r="E118" s="70">
        <f>_xlfn.XLOOKUP(tbItems[[#This Row],[UID]],all_tki[uid],all_tki[slots])</f>
        <v>1</v>
      </c>
      <c r="F118" s="97">
        <f>_xlfn.XLOOKUP(tbItems[[#This Row],[UID]],all_tki[uid],all_tki[traderPrice])</f>
        <v>12846</v>
      </c>
      <c r="G118" s="97">
        <f>_xlfn.XLOOKUP(tbItems[[#This Row],[UID]],all_tki[uid],all_tki[avg7daysPrice])</f>
        <v>26219</v>
      </c>
      <c r="H118" s="70">
        <v>0</v>
      </c>
      <c r="I118" s="70">
        <v>0</v>
      </c>
      <c r="J118" s="80" t="s">
        <v>23508</v>
      </c>
    </row>
    <row r="119" spans="1:10" ht="30" hidden="1" customHeight="1" x14ac:dyDescent="0.25">
      <c r="A119" s="96" t="s">
        <v>2393</v>
      </c>
      <c r="B119" s="80" t="str">
        <f>_xlfn.CONCAT(_xlfn.XLOOKUP(tbItems[[#This Row],[UID]],all_tki[uid],all_tki[name]), " (",_xlfn.XLOOKUP(tbItems[[#This Row],[UID]],all_tki[uid],all_tki[shortName]),")")</f>
        <v>Ophthalmoscope (OScope)</v>
      </c>
      <c r="C119" s="80" t="str">
        <f>_xlfn.XLOOKUP(tbItems[[#This Row],[UID]],all_tki[uid],all_tki[tags/0])</f>
        <v>Barter</v>
      </c>
      <c r="E119" s="70">
        <f>_xlfn.XLOOKUP(tbItems[[#This Row],[UID]],all_tki[uid],all_tki[slots])</f>
        <v>1</v>
      </c>
      <c r="F119" s="97">
        <f>_xlfn.XLOOKUP(tbItems[[#This Row],[UID]],all_tki[uid],all_tki[traderPrice])</f>
        <v>53495</v>
      </c>
      <c r="G119" s="97">
        <f>_xlfn.XLOOKUP(tbItems[[#This Row],[UID]],all_tki[uid],all_tki[avg7daysPrice])</f>
        <v>75741</v>
      </c>
      <c r="H119" s="106">
        <v>6</v>
      </c>
      <c r="I119" s="106">
        <v>2</v>
      </c>
      <c r="J119" s="104"/>
    </row>
    <row r="120" spans="1:10" ht="30" hidden="1" customHeight="1" x14ac:dyDescent="0.25">
      <c r="A120" s="96" t="s">
        <v>2399</v>
      </c>
      <c r="B120" s="80" t="str">
        <f>_xlfn.CONCAT(_xlfn.XLOOKUP(tbItems[[#This Row],[UID]],all_tki[uid],all_tki[name]), " (",_xlfn.XLOOKUP(tbItems[[#This Row],[UID]],all_tki[uid],all_tki[shortName]),")")</f>
        <v>Dry fuel (DFuel)</v>
      </c>
      <c r="C120" s="80" t="str">
        <f>_xlfn.XLOOKUP(tbItems[[#This Row],[UID]],all_tki[uid],all_tki[tags/0])</f>
        <v>Barter</v>
      </c>
      <c r="D120" s="80" t="s">
        <v>437</v>
      </c>
      <c r="E120" s="70">
        <f>_xlfn.XLOOKUP(tbItems[[#This Row],[UID]],all_tki[uid],all_tki[slots])</f>
        <v>1</v>
      </c>
      <c r="F120" s="97">
        <f>_xlfn.XLOOKUP(tbItems[[#This Row],[UID]],all_tki[uid],all_tki[traderPrice])</f>
        <v>26570</v>
      </c>
      <c r="G120" s="97">
        <f>_xlfn.XLOOKUP(tbItems[[#This Row],[UID]],all_tki[uid],all_tki[avg7daysPrice])</f>
        <v>28113</v>
      </c>
      <c r="H120" s="106">
        <v>3</v>
      </c>
      <c r="I120" s="106">
        <v>3</v>
      </c>
      <c r="J120" s="104" t="s">
        <v>23513</v>
      </c>
    </row>
    <row r="121" spans="1:10" ht="30" hidden="1" customHeight="1" x14ac:dyDescent="0.25">
      <c r="A121" s="96" t="s">
        <v>2404</v>
      </c>
      <c r="B121" s="80" t="str">
        <f>_xlfn.CONCAT(_xlfn.XLOOKUP(tbItems[[#This Row],[UID]],all_tki[uid],all_tki[name]), " (",_xlfn.XLOOKUP(tbItems[[#This Row],[UID]],all_tki[uid],all_tki[shortName]),")")</f>
        <v>Alkaline cleaner for heat exchangers (Alkali)</v>
      </c>
      <c r="C121" s="80" t="str">
        <f>_xlfn.XLOOKUP(tbItems[[#This Row],[UID]],all_tki[uid],all_tki[tags/0])</f>
        <v>Barter</v>
      </c>
      <c r="D121" s="80" t="s">
        <v>380</v>
      </c>
      <c r="E121" s="70">
        <f>_xlfn.XLOOKUP(tbItems[[#This Row],[UID]],all_tki[uid],all_tki[slots])</f>
        <v>2</v>
      </c>
      <c r="F121" s="97">
        <f>_xlfn.XLOOKUP(tbItems[[#This Row],[UID]],all_tki[uid],all_tki[traderPrice])</f>
        <v>5328</v>
      </c>
      <c r="G121" s="97">
        <f>_xlfn.XLOOKUP(tbItems[[#This Row],[UID]],all_tki[uid],all_tki[avg7daysPrice])</f>
        <v>13373</v>
      </c>
      <c r="H121" s="106">
        <v>4</v>
      </c>
      <c r="I121" s="106">
        <v>4</v>
      </c>
      <c r="J121" s="107" t="s">
        <v>23517</v>
      </c>
    </row>
    <row r="122" spans="1:10" ht="30" hidden="1" customHeight="1" x14ac:dyDescent="0.25">
      <c r="A122" s="96" t="s">
        <v>2409</v>
      </c>
      <c r="B122" s="80" t="str">
        <f>_xlfn.CONCAT(_xlfn.XLOOKUP(tbItems[[#This Row],[UID]],all_tki[uid],all_tki[name]), " (",_xlfn.XLOOKUP(tbItems[[#This Row],[UID]],all_tki[uid],all_tki[shortName]),")")</f>
        <v>5L propane tank (Propane)</v>
      </c>
      <c r="C122" s="80" t="str">
        <f>_xlfn.XLOOKUP(tbItems[[#This Row],[UID]],all_tki[uid],all_tki[tags/0])</f>
        <v>Barter</v>
      </c>
      <c r="D122" s="80" t="s">
        <v>437</v>
      </c>
      <c r="E122" s="70">
        <f>_xlfn.XLOOKUP(tbItems[[#This Row],[UID]],all_tki[uid],all_tki[slots])</f>
        <v>4</v>
      </c>
      <c r="F122" s="97">
        <f>_xlfn.XLOOKUP(tbItems[[#This Row],[UID]],all_tki[uid],all_tki[traderPrice])</f>
        <v>7967</v>
      </c>
      <c r="G122" s="97">
        <f>_xlfn.XLOOKUP(tbItems[[#This Row],[UID]],all_tki[uid],all_tki[avg7daysPrice])</f>
        <v>30755</v>
      </c>
      <c r="H122" s="70">
        <v>2</v>
      </c>
      <c r="I122" s="70">
        <v>2</v>
      </c>
      <c r="J122" s="80" t="s">
        <v>545</v>
      </c>
    </row>
    <row r="123" spans="1:10" ht="30" hidden="1" customHeight="1" x14ac:dyDescent="0.25">
      <c r="A123" s="96" t="s">
        <v>2413</v>
      </c>
      <c r="B123" s="80" t="str">
        <f>_xlfn.CONCAT(_xlfn.XLOOKUP(tbItems[[#This Row],[UID]],all_tki[uid],all_tki[name]), " (",_xlfn.XLOOKUP(tbItems[[#This Row],[UID]],all_tki[uid],all_tki[shortName]),")")</f>
        <v>Medical bloodset (Bloodset)</v>
      </c>
      <c r="C123" s="80" t="str">
        <f>_xlfn.XLOOKUP(tbItems[[#This Row],[UID]],all_tki[uid],all_tki[tags/0])</f>
        <v>Barter</v>
      </c>
      <c r="D123" s="80" t="s">
        <v>406</v>
      </c>
      <c r="E123" s="70">
        <f>_xlfn.XLOOKUP(tbItems[[#This Row],[UID]],all_tki[uid],all_tki[slots])</f>
        <v>1</v>
      </c>
      <c r="F123" s="97">
        <f>_xlfn.XLOOKUP(tbItems[[#This Row],[UID]],all_tki[uid],all_tki[traderPrice])</f>
        <v>6152</v>
      </c>
      <c r="G123" s="97">
        <f>_xlfn.XLOOKUP(tbItems[[#This Row],[UID]],all_tki[uid],all_tki[avg7daysPrice])</f>
        <v>10490</v>
      </c>
      <c r="H123" s="106">
        <v>3</v>
      </c>
      <c r="I123" s="106">
        <v>3</v>
      </c>
      <c r="J123" s="108" t="s">
        <v>23537</v>
      </c>
    </row>
    <row r="124" spans="1:10" ht="30" hidden="1" customHeight="1" x14ac:dyDescent="0.25">
      <c r="A124" s="96" t="s">
        <v>2418</v>
      </c>
      <c r="B124" s="80" t="str">
        <f>_xlfn.CONCAT(_xlfn.XLOOKUP(tbItems[[#This Row],[UID]],all_tki[uid],all_tki[name]), " (",_xlfn.XLOOKUP(tbItems[[#This Row],[UID]],all_tki[uid],all_tki[shortName]),")")</f>
        <v>Shustrilo sealing foam (Shus)</v>
      </c>
      <c r="C124" s="80" t="str">
        <f>_xlfn.XLOOKUP(tbItems[[#This Row],[UID]],all_tki[uid],all_tki[tags/0])</f>
        <v>Barter</v>
      </c>
      <c r="D124" s="80" t="s">
        <v>408</v>
      </c>
      <c r="E124" s="70">
        <f>_xlfn.XLOOKUP(tbItems[[#This Row],[UID]],all_tki[uid],all_tki[slots])</f>
        <v>3</v>
      </c>
      <c r="F124" s="97">
        <f>_xlfn.XLOOKUP(tbItems[[#This Row],[UID]],all_tki[uid],all_tki[traderPrice])</f>
        <v>22366</v>
      </c>
      <c r="G124" s="97">
        <f>_xlfn.XLOOKUP(tbItems[[#This Row],[UID]],all_tki[uid],all_tki[avg7daysPrice])</f>
        <v>31218</v>
      </c>
      <c r="H124" s="106">
        <v>5</v>
      </c>
      <c r="I124" s="106">
        <v>4</v>
      </c>
      <c r="J124" s="80" t="s">
        <v>570</v>
      </c>
    </row>
    <row r="125" spans="1:10" ht="30" hidden="1" customHeight="1" x14ac:dyDescent="0.25">
      <c r="A125" s="96" t="s">
        <v>2423</v>
      </c>
      <c r="B125" s="80" t="str">
        <f>_xlfn.CONCAT(_xlfn.XLOOKUP(tbItems[[#This Row],[UID]],all_tki[uid],all_tki[name]), " (",_xlfn.XLOOKUP(tbItems[[#This Row],[UID]],all_tki[uid],all_tki[shortName]),")")</f>
        <v>Clin window cleaner (Clin)</v>
      </c>
      <c r="C125" s="80" t="str">
        <f>_xlfn.XLOOKUP(tbItems[[#This Row],[UID]],all_tki[uid],all_tki[tags/0])</f>
        <v>Barter</v>
      </c>
      <c r="D125" s="80" t="s">
        <v>380</v>
      </c>
      <c r="E125" s="70">
        <f>_xlfn.XLOOKUP(tbItems[[#This Row],[UID]],all_tki[uid],all_tki[slots])</f>
        <v>2</v>
      </c>
      <c r="F125" s="97">
        <f>_xlfn.XLOOKUP(tbItems[[#This Row],[UID]],all_tki[uid],all_tki[traderPrice])</f>
        <v>4484</v>
      </c>
      <c r="G125" s="97">
        <f>_xlfn.XLOOKUP(tbItems[[#This Row],[UID]],all_tki[uid],all_tki[avg7daysPrice])</f>
        <v>11358</v>
      </c>
      <c r="H125" s="70">
        <v>2</v>
      </c>
      <c r="I125" s="70">
        <v>2</v>
      </c>
      <c r="J125" s="80" t="s">
        <v>429</v>
      </c>
    </row>
    <row r="126" spans="1:10" ht="30" hidden="1" customHeight="1" x14ac:dyDescent="0.25">
      <c r="A126" s="96" t="s">
        <v>2428</v>
      </c>
      <c r="B126" s="80" t="str">
        <f>_xlfn.CONCAT(_xlfn.XLOOKUP(tbItems[[#This Row],[UID]],all_tki[uid],all_tki[name]), " (",_xlfn.XLOOKUP(tbItems[[#This Row],[UID]],all_tki[uid],all_tki[shortName]),")")</f>
        <v>Magnet (Magnet)</v>
      </c>
      <c r="C126" s="80" t="str">
        <f>_xlfn.XLOOKUP(tbItems[[#This Row],[UID]],all_tki[uid],all_tki[tags/0])</f>
        <v>Barter</v>
      </c>
      <c r="D126" s="80" t="s">
        <v>411</v>
      </c>
      <c r="E126" s="70">
        <f>_xlfn.XLOOKUP(tbItems[[#This Row],[UID]],all_tki[uid],all_tki[slots])</f>
        <v>1</v>
      </c>
      <c r="F126" s="97">
        <f>_xlfn.XLOOKUP(tbItems[[#This Row],[UID]],all_tki[uid],all_tki[traderPrice])</f>
        <v>8009</v>
      </c>
      <c r="G126" s="97">
        <f>_xlfn.XLOOKUP(tbItems[[#This Row],[UID]],all_tki[uid],all_tki[avg7daysPrice])</f>
        <v>19928</v>
      </c>
      <c r="H126" s="106">
        <v>1</v>
      </c>
      <c r="I126" s="106">
        <v>1</v>
      </c>
      <c r="J126" s="104" t="s">
        <v>514</v>
      </c>
    </row>
    <row r="127" spans="1:10" ht="30" hidden="1" customHeight="1" x14ac:dyDescent="0.25">
      <c r="A127" s="96" t="s">
        <v>2432</v>
      </c>
      <c r="B127" s="80" t="str">
        <f>_xlfn.CONCAT(_xlfn.XLOOKUP(tbItems[[#This Row],[UID]],all_tki[uid],all_tki[name]), " (",_xlfn.XLOOKUP(tbItems[[#This Row],[UID]],all_tki[uid],all_tki[shortName]),")")</f>
        <v>Soap (Soap)</v>
      </c>
      <c r="C127" s="80" t="str">
        <f>_xlfn.XLOOKUP(tbItems[[#This Row],[UID]],all_tki[uid],all_tki[tags/0])</f>
        <v>Barter</v>
      </c>
      <c r="D127" s="80" t="s">
        <v>380</v>
      </c>
      <c r="E127" s="70">
        <f>_xlfn.XLOOKUP(tbItems[[#This Row],[UID]],all_tki[uid],all_tki[slots])</f>
        <v>1</v>
      </c>
      <c r="F127" s="97">
        <f>_xlfn.XLOOKUP(tbItems[[#This Row],[UID]],all_tki[uid],all_tki[traderPrice])</f>
        <v>2451</v>
      </c>
      <c r="G127" s="97">
        <f>_xlfn.XLOOKUP(tbItems[[#This Row],[UID]],all_tki[uid],all_tki[avg7daysPrice])</f>
        <v>10051</v>
      </c>
      <c r="H127" s="70">
        <v>0</v>
      </c>
      <c r="I127" s="70">
        <v>0</v>
      </c>
      <c r="J127" s="80" t="s">
        <v>576</v>
      </c>
    </row>
    <row r="128" spans="1:10" ht="30" hidden="1" customHeight="1" x14ac:dyDescent="0.25">
      <c r="A128" s="96" t="s">
        <v>2436</v>
      </c>
      <c r="B128" s="80" t="str">
        <f>_xlfn.CONCAT(_xlfn.XLOOKUP(tbItems[[#This Row],[UID]],all_tki[uid],all_tki[name]), " (",_xlfn.XLOOKUP(tbItems[[#This Row],[UID]],all_tki[uid],all_tki[shortName]),")")</f>
        <v>Golden neck chain (GoldChain)</v>
      </c>
      <c r="C128" s="80" t="str">
        <f>_xlfn.XLOOKUP(tbItems[[#This Row],[UID]],all_tki[uid],all_tki[tags/0])</f>
        <v>Barter</v>
      </c>
      <c r="D128" s="80" t="s">
        <v>397</v>
      </c>
      <c r="E128" s="70">
        <f>_xlfn.XLOOKUP(tbItems[[#This Row],[UID]],all_tki[uid],all_tki[slots])</f>
        <v>1</v>
      </c>
      <c r="F128" s="97">
        <f>_xlfn.XLOOKUP(tbItems[[#This Row],[UID]],all_tki[uid],all_tki[traderPrice])</f>
        <v>24052</v>
      </c>
      <c r="G128" s="97">
        <f>_xlfn.XLOOKUP(tbItems[[#This Row],[UID]],all_tki[uid],all_tki[avg7daysPrice])</f>
        <v>33732</v>
      </c>
      <c r="H128" s="106">
        <v>9</v>
      </c>
      <c r="I128" s="106">
        <v>7</v>
      </c>
      <c r="J128" s="104" t="s">
        <v>483</v>
      </c>
    </row>
    <row r="129" spans="1:10" ht="30" hidden="1" customHeight="1" x14ac:dyDescent="0.25">
      <c r="A129" s="96" t="s">
        <v>2441</v>
      </c>
      <c r="B129" s="80" t="str">
        <f>_xlfn.CONCAT(_xlfn.XLOOKUP(tbItems[[#This Row],[UID]],all_tki[uid],all_tki[name]), " (",_xlfn.XLOOKUP(tbItems[[#This Row],[UID]],all_tki[uid],all_tki[shortName]),")")</f>
        <v>Chainlet (Chainlet)</v>
      </c>
      <c r="C129" s="80" t="str">
        <f>_xlfn.XLOOKUP(tbItems[[#This Row],[UID]],all_tki[uid],all_tki[tags/0])</f>
        <v>Barter</v>
      </c>
      <c r="D129" s="80" t="s">
        <v>397</v>
      </c>
      <c r="E129" s="70">
        <f>_xlfn.XLOOKUP(tbItems[[#This Row],[UID]],all_tki[uid],all_tki[slots])</f>
        <v>1</v>
      </c>
      <c r="F129" s="97">
        <f>_xlfn.XLOOKUP(tbItems[[#This Row],[UID]],all_tki[uid],all_tki[traderPrice])</f>
        <v>4558</v>
      </c>
      <c r="G129" s="97">
        <f>_xlfn.XLOOKUP(tbItems[[#This Row],[UID]],all_tki[uid],all_tki[avg7daysPrice])</f>
        <v>6526</v>
      </c>
      <c r="H129" s="70">
        <v>2</v>
      </c>
      <c r="I129" s="70">
        <v>2</v>
      </c>
      <c r="J129" s="80" t="s">
        <v>426</v>
      </c>
    </row>
    <row r="130" spans="1:10" ht="30" hidden="1" customHeight="1" x14ac:dyDescent="0.25">
      <c r="A130" s="96" t="s">
        <v>2445</v>
      </c>
      <c r="B130" s="80" t="str">
        <f>_xlfn.CONCAT(_xlfn.XLOOKUP(tbItems[[#This Row],[UID]],all_tki[uid],all_tki[name]), " (",_xlfn.XLOOKUP(tbItems[[#This Row],[UID]],all_tki[uid],all_tki[shortName]),")")</f>
        <v>Silver Badge (Badge)</v>
      </c>
      <c r="C130" s="80" t="str">
        <f>_xlfn.XLOOKUP(tbItems[[#This Row],[UID]],all_tki[uid],all_tki[tags/0])</f>
        <v>Barter</v>
      </c>
      <c r="D130" s="80" t="s">
        <v>397</v>
      </c>
      <c r="E130" s="70">
        <f>_xlfn.XLOOKUP(tbItems[[#This Row],[UID]],all_tki[uid],all_tki[slots])</f>
        <v>1</v>
      </c>
      <c r="F130" s="97">
        <f>_xlfn.XLOOKUP(tbItems[[#This Row],[UID]],all_tki[uid],all_tki[traderPrice])</f>
        <v>37983</v>
      </c>
      <c r="G130" s="97">
        <f>_xlfn.XLOOKUP(tbItems[[#This Row],[UID]],all_tki[uid],all_tki[avg7daysPrice])</f>
        <v>37630</v>
      </c>
      <c r="H130" s="70">
        <v>1</v>
      </c>
      <c r="I130" s="70">
        <v>1</v>
      </c>
      <c r="J130" s="80" t="s">
        <v>364</v>
      </c>
    </row>
    <row r="131" spans="1:10" ht="30" hidden="1" customHeight="1" x14ac:dyDescent="0.25">
      <c r="A131" s="96" t="s">
        <v>2450</v>
      </c>
      <c r="B131" s="80" t="str">
        <f>_xlfn.CONCAT(_xlfn.XLOOKUP(tbItems[[#This Row],[UID]],all_tki[uid],all_tki[name]), " (",_xlfn.XLOOKUP(tbItems[[#This Row],[UID]],all_tki[uid],all_tki[shortName]),")")</f>
        <v>Pliers (Pliers)</v>
      </c>
      <c r="C131" s="80" t="str">
        <f>_xlfn.XLOOKUP(tbItems[[#This Row],[UID]],all_tki[uid],all_tki[tags/0])</f>
        <v>Barter</v>
      </c>
      <c r="D131" s="80" t="s">
        <v>414</v>
      </c>
      <c r="E131" s="70">
        <f>_xlfn.XLOOKUP(tbItems[[#This Row],[UID]],all_tki[uid],all_tki[slots])</f>
        <v>1</v>
      </c>
      <c r="F131" s="97">
        <f>_xlfn.XLOOKUP(tbItems[[#This Row],[UID]],all_tki[uid],all_tki[traderPrice])</f>
        <v>5040</v>
      </c>
      <c r="G131" s="97">
        <f>_xlfn.XLOOKUP(tbItems[[#This Row],[UID]],all_tki[uid],all_tki[avg7daysPrice])</f>
        <v>11817</v>
      </c>
      <c r="H131" s="70">
        <v>0</v>
      </c>
      <c r="I131" s="70">
        <v>0</v>
      </c>
      <c r="J131" s="80" t="s">
        <v>23507</v>
      </c>
    </row>
    <row r="132" spans="1:10" ht="30" hidden="1" customHeight="1" x14ac:dyDescent="0.25">
      <c r="A132" s="96" t="s">
        <v>2454</v>
      </c>
      <c r="B132" s="80" t="str">
        <f>_xlfn.CONCAT(_xlfn.XLOOKUP(tbItems[[#This Row],[UID]],all_tki[uid],all_tki[name]), " (",_xlfn.XLOOKUP(tbItems[[#This Row],[UID]],all_tki[uid],all_tki[shortName]),")")</f>
        <v>Wrench (Wrench)</v>
      </c>
      <c r="C132" s="80" t="str">
        <f>_xlfn.XLOOKUP(tbItems[[#This Row],[UID]],all_tki[uid],all_tki[tags/0])</f>
        <v>Barter</v>
      </c>
      <c r="D132" s="80" t="s">
        <v>414</v>
      </c>
      <c r="E132" s="70">
        <f>_xlfn.XLOOKUP(tbItems[[#This Row],[UID]],all_tki[uid],all_tki[slots])</f>
        <v>1</v>
      </c>
      <c r="F132" s="97">
        <f>_xlfn.XLOOKUP(tbItems[[#This Row],[UID]],all_tki[uid],all_tki[traderPrice])</f>
        <v>2233</v>
      </c>
      <c r="G132" s="97">
        <f>_xlfn.XLOOKUP(tbItems[[#This Row],[UID]],all_tki[uid],all_tki[avg7daysPrice])</f>
        <v>10613</v>
      </c>
      <c r="H132" s="70">
        <v>4</v>
      </c>
      <c r="I132" s="70">
        <v>4</v>
      </c>
      <c r="J132" s="80" t="s">
        <v>619</v>
      </c>
    </row>
    <row r="133" spans="1:10" ht="30" hidden="1" customHeight="1" x14ac:dyDescent="0.25">
      <c r="A133" s="96" t="s">
        <v>2458</v>
      </c>
      <c r="B133" s="80" t="str">
        <f>_xlfn.CONCAT(_xlfn.XLOOKUP(tbItems[[#This Row],[UID]],all_tki[uid],all_tki[name]), " (",_xlfn.XLOOKUP(tbItems[[#This Row],[UID]],all_tki[uid],all_tki[shortName]),")")</f>
        <v>Screwdriver (Scdr.)</v>
      </c>
      <c r="C133" s="80" t="str">
        <f>_xlfn.XLOOKUP(tbItems[[#This Row],[UID]],all_tki[uid],all_tki[tags/0])</f>
        <v>Barter</v>
      </c>
      <c r="D133" s="80" t="s">
        <v>414</v>
      </c>
      <c r="E133" s="70">
        <f>_xlfn.XLOOKUP(tbItems[[#This Row],[UID]],all_tki[uid],all_tki[slots])</f>
        <v>1</v>
      </c>
      <c r="F133" s="97">
        <f>_xlfn.XLOOKUP(tbItems[[#This Row],[UID]],all_tki[uid],all_tki[traderPrice])</f>
        <v>2205</v>
      </c>
      <c r="G133" s="97">
        <f>_xlfn.XLOOKUP(tbItems[[#This Row],[UID]],all_tki[uid],all_tki[avg7daysPrice])</f>
        <v>11130</v>
      </c>
      <c r="H133" s="70">
        <v>0</v>
      </c>
      <c r="I133" s="70">
        <v>1</v>
      </c>
      <c r="J133" s="104" t="s">
        <v>23546</v>
      </c>
    </row>
    <row r="134" spans="1:10" ht="30" hidden="1" customHeight="1" x14ac:dyDescent="0.25">
      <c r="A134" s="96" t="s">
        <v>2463</v>
      </c>
      <c r="B134" s="80" t="str">
        <f>_xlfn.CONCAT(_xlfn.XLOOKUP(tbItems[[#This Row],[UID]],all_tki[uid],all_tki[name]), " (",_xlfn.XLOOKUP(tbItems[[#This Row],[UID]],all_tki[uid],all_tki[shortName]),")")</f>
        <v>Printer paper (Paper)</v>
      </c>
      <c r="C134" s="80" t="str">
        <f>_xlfn.XLOOKUP(tbItems[[#This Row],[UID]],all_tki[uid],all_tki[tags/0])</f>
        <v>Barter</v>
      </c>
      <c r="D134" s="80" t="s">
        <v>380</v>
      </c>
      <c r="E134" s="70">
        <f>_xlfn.XLOOKUP(tbItems[[#This Row],[UID]],all_tki[uid],all_tki[slots])</f>
        <v>2</v>
      </c>
      <c r="F134" s="97">
        <f>_xlfn.XLOOKUP(tbItems[[#This Row],[UID]],all_tki[uid],all_tki[traderPrice])</f>
        <v>1472</v>
      </c>
      <c r="G134" s="97">
        <f>_xlfn.XLOOKUP(tbItems[[#This Row],[UID]],all_tki[uid],all_tki[avg7daysPrice])</f>
        <v>19002</v>
      </c>
      <c r="H134" s="70">
        <v>0</v>
      </c>
      <c r="I134" s="70">
        <v>0</v>
      </c>
      <c r="J134" s="80" t="s">
        <v>534</v>
      </c>
    </row>
    <row r="135" spans="1:10" ht="30" hidden="1" customHeight="1" x14ac:dyDescent="0.25">
      <c r="A135" s="96" t="s">
        <v>2468</v>
      </c>
      <c r="B135" s="80" t="str">
        <f>_xlfn.CONCAT(_xlfn.XLOOKUP(tbItems[[#This Row],[UID]],all_tki[uid],all_tki[name]), " (",_xlfn.XLOOKUP(tbItems[[#This Row],[UID]],all_tki[uid],all_tki[shortName]),")")</f>
        <v>T-Shaped plug (T-Plug)</v>
      </c>
      <c r="C135" s="80" t="str">
        <f>_xlfn.XLOOKUP(tbItems[[#This Row],[UID]],all_tki[uid],all_tki[tags/0])</f>
        <v>Barter</v>
      </c>
      <c r="D135" s="80" t="s">
        <v>411</v>
      </c>
      <c r="E135" s="70">
        <f>_xlfn.XLOOKUP(tbItems[[#This Row],[UID]],all_tki[uid],all_tki[slots])</f>
        <v>1</v>
      </c>
      <c r="F135" s="97">
        <f>_xlfn.XLOOKUP(tbItems[[#This Row],[UID]],all_tki[uid],all_tki[traderPrice])</f>
        <v>1563</v>
      </c>
      <c r="G135" s="97">
        <f>_xlfn.XLOOKUP(tbItems[[#This Row],[UID]],all_tki[uid],all_tki[avg7daysPrice])</f>
        <v>9131</v>
      </c>
      <c r="H135" s="70">
        <v>4</v>
      </c>
      <c r="I135" s="70">
        <v>4</v>
      </c>
      <c r="J135" s="80" t="s">
        <v>594</v>
      </c>
    </row>
    <row r="136" spans="1:10" ht="30" hidden="1" customHeight="1" x14ac:dyDescent="0.25">
      <c r="A136" s="96" t="s">
        <v>2473</v>
      </c>
      <c r="B136" s="80" t="str">
        <f>_xlfn.CONCAT(_xlfn.XLOOKUP(tbItems[[#This Row],[UID]],all_tki[uid],all_tki[name]), " (",_xlfn.XLOOKUP(tbItems[[#This Row],[UID]],all_tki[uid],all_tki[shortName]),")")</f>
        <v>USB Adapter (USB-A)</v>
      </c>
      <c r="C136" s="80" t="str">
        <f>_xlfn.XLOOKUP(tbItems[[#This Row],[UID]],all_tki[uid],all_tki[tags/0])</f>
        <v>Barter</v>
      </c>
      <c r="D136" s="80" t="s">
        <v>411</v>
      </c>
      <c r="E136" s="70">
        <f>_xlfn.XLOOKUP(tbItems[[#This Row],[UID]],all_tki[uid],all_tki[slots])</f>
        <v>1</v>
      </c>
      <c r="F136" s="97">
        <f>_xlfn.XLOOKUP(tbItems[[#This Row],[UID]],all_tki[uid],all_tki[traderPrice])</f>
        <v>1094</v>
      </c>
      <c r="G136" s="97">
        <f>_xlfn.XLOOKUP(tbItems[[#This Row],[UID]],all_tki[uid],all_tki[avg7daysPrice])</f>
        <v>8398</v>
      </c>
      <c r="H136" s="70">
        <v>0</v>
      </c>
      <c r="I136" s="70">
        <v>0</v>
      </c>
      <c r="J136" s="80" t="s">
        <v>534</v>
      </c>
    </row>
    <row r="137" spans="1:10" ht="30" hidden="1" customHeight="1" x14ac:dyDescent="0.25">
      <c r="A137" s="96" t="s">
        <v>2478</v>
      </c>
      <c r="B137" s="80" t="str">
        <f>_xlfn.CONCAT(_xlfn.XLOOKUP(tbItems[[#This Row],[UID]],all_tki[uid],all_tki[name]), " (",_xlfn.XLOOKUP(tbItems[[#This Row],[UID]],all_tki[uid],all_tki[shortName]),")")</f>
        <v>Toothpaste (Toothpaste)</v>
      </c>
      <c r="C137" s="80" t="str">
        <f>_xlfn.XLOOKUP(tbItems[[#This Row],[UID]],all_tki[uid],all_tki[tags/0])</f>
        <v>Barter</v>
      </c>
      <c r="D137" s="80" t="s">
        <v>380</v>
      </c>
      <c r="E137" s="70">
        <f>_xlfn.XLOOKUP(tbItems[[#This Row],[UID]],all_tki[uid],all_tki[slots])</f>
        <v>1</v>
      </c>
      <c r="F137" s="97">
        <f>_xlfn.XLOOKUP(tbItems[[#This Row],[UID]],all_tki[uid],all_tki[traderPrice])</f>
        <v>1214</v>
      </c>
      <c r="G137" s="97">
        <f>_xlfn.XLOOKUP(tbItems[[#This Row],[UID]],all_tki[uid],all_tki[avg7daysPrice])</f>
        <v>18073</v>
      </c>
      <c r="H137" s="70">
        <v>0</v>
      </c>
      <c r="I137" s="70">
        <v>0</v>
      </c>
      <c r="J137" s="80" t="s">
        <v>591</v>
      </c>
    </row>
    <row r="138" spans="1:10" ht="30" hidden="1" customHeight="1" x14ac:dyDescent="0.25">
      <c r="A138" s="96" t="s">
        <v>2482</v>
      </c>
      <c r="B138" s="80" t="str">
        <f>_xlfn.CONCAT(_xlfn.XLOOKUP(tbItems[[#This Row],[UID]],all_tki[uid],all_tki[name]), " (",_xlfn.XLOOKUP(tbItems[[#This Row],[UID]],all_tki[uid],all_tki[shortName]),")")</f>
        <v>Construction measuring tape (MTape)</v>
      </c>
      <c r="C138" s="80" t="str">
        <f>_xlfn.XLOOKUP(tbItems[[#This Row],[UID]],all_tki[uid],all_tki[tags/0])</f>
        <v>Barter</v>
      </c>
      <c r="D138" s="80" t="s">
        <v>414</v>
      </c>
      <c r="E138" s="70">
        <f>_xlfn.XLOOKUP(tbItems[[#This Row],[UID]],all_tki[uid],all_tki[slots])</f>
        <v>1</v>
      </c>
      <c r="F138" s="97">
        <f>_xlfn.XLOOKUP(tbItems[[#This Row],[UID]],all_tki[uid],all_tki[traderPrice])</f>
        <v>2374</v>
      </c>
      <c r="G138" s="97">
        <f>_xlfn.XLOOKUP(tbItems[[#This Row],[UID]],all_tki[uid],all_tki[avg7daysPrice])</f>
        <v>12053</v>
      </c>
      <c r="H138" s="70">
        <v>0</v>
      </c>
      <c r="I138" s="70">
        <v>2</v>
      </c>
      <c r="J138" s="80" t="s">
        <v>524</v>
      </c>
    </row>
    <row r="139" spans="1:10" ht="30" hidden="1" customHeight="1" x14ac:dyDescent="0.25">
      <c r="A139" s="96" t="s">
        <v>2487</v>
      </c>
      <c r="B139" s="80" t="str">
        <f>_xlfn.CONCAT(_xlfn.XLOOKUP(tbItems[[#This Row],[UID]],all_tki[uid],all_tki[name]), " (",_xlfn.XLOOKUP(tbItems[[#This Row],[UID]],all_tki[uid],all_tki[shortName]),")")</f>
        <v>Duct tape (Duct tape)</v>
      </c>
      <c r="C139" s="80" t="str">
        <f>_xlfn.XLOOKUP(tbItems[[#This Row],[UID]],all_tki[uid],all_tki[tags/0])</f>
        <v>Barter</v>
      </c>
      <c r="D139" s="80" t="s">
        <v>408</v>
      </c>
      <c r="E139" s="70">
        <f>_xlfn.XLOOKUP(tbItems[[#This Row],[UID]],all_tki[uid],all_tki[slots])</f>
        <v>1</v>
      </c>
      <c r="F139" s="97">
        <f>_xlfn.XLOOKUP(tbItems[[#This Row],[UID]],all_tki[uid],all_tki[traderPrice])</f>
        <v>1574</v>
      </c>
      <c r="G139" s="97">
        <f>_xlfn.XLOOKUP(tbItems[[#This Row],[UID]],all_tki[uid],all_tki[avg7daysPrice])</f>
        <v>12385</v>
      </c>
      <c r="H139" s="70">
        <v>0</v>
      </c>
      <c r="I139" s="70">
        <v>0</v>
      </c>
      <c r="J139" s="80" t="s">
        <v>458</v>
      </c>
    </row>
    <row r="140" spans="1:10" ht="30" hidden="1" customHeight="1" x14ac:dyDescent="0.25">
      <c r="A140" s="96" t="s">
        <v>2491</v>
      </c>
      <c r="B140" s="80" t="str">
        <f>_xlfn.CONCAT(_xlfn.XLOOKUP(tbItems[[#This Row],[UID]],all_tki[uid],all_tki[name]), " (",_xlfn.XLOOKUP(tbItems[[#This Row],[UID]],all_tki[uid],all_tki[shortName]),")")</f>
        <v>Power cord (PCord)</v>
      </c>
      <c r="C140" s="80" t="str">
        <f>_xlfn.XLOOKUP(tbItems[[#This Row],[UID]],all_tki[uid],all_tki[tags/0])</f>
        <v>Barter</v>
      </c>
      <c r="D140" s="80" t="s">
        <v>411</v>
      </c>
      <c r="E140" s="70">
        <f>_xlfn.XLOOKUP(tbItems[[#This Row],[UID]],all_tki[uid],all_tki[slots])</f>
        <v>2</v>
      </c>
      <c r="F140" s="97">
        <f>_xlfn.XLOOKUP(tbItems[[#This Row],[UID]],all_tki[uid],all_tki[traderPrice])</f>
        <v>7952</v>
      </c>
      <c r="G140" s="97">
        <f>_xlfn.XLOOKUP(tbItems[[#This Row],[UID]],all_tki[uid],all_tki[avg7daysPrice])</f>
        <v>21311</v>
      </c>
      <c r="H140" s="70">
        <v>0</v>
      </c>
      <c r="I140" s="70">
        <v>3</v>
      </c>
      <c r="J140" s="80" t="s">
        <v>536</v>
      </c>
    </row>
    <row r="141" spans="1:10" ht="30" hidden="1" customHeight="1" x14ac:dyDescent="0.25">
      <c r="A141" s="96" t="s">
        <v>2496</v>
      </c>
      <c r="B141" s="80" t="str">
        <f>_xlfn.CONCAT(_xlfn.XLOOKUP(tbItems[[#This Row],[UID]],all_tki[uid],all_tki[name]), " (",_xlfn.XLOOKUP(tbItems[[#This Row],[UID]],all_tki[uid],all_tki[shortName]),")")</f>
        <v>RAM (RAM)</v>
      </c>
      <c r="C141" s="80" t="str">
        <f>_xlfn.XLOOKUP(tbItems[[#This Row],[UID]],all_tki[uid],all_tki[tags/0])</f>
        <v>Barter</v>
      </c>
      <c r="D141" s="80" t="s">
        <v>411</v>
      </c>
      <c r="E141" s="70">
        <f>_xlfn.XLOOKUP(tbItems[[#This Row],[UID]],all_tki[uid],all_tki[slots])</f>
        <v>1</v>
      </c>
      <c r="F141" s="97">
        <f>_xlfn.XLOOKUP(tbItems[[#This Row],[UID]],all_tki[uid],all_tki[traderPrice])</f>
        <v>6909</v>
      </c>
      <c r="G141" s="97">
        <f>_xlfn.XLOOKUP(tbItems[[#This Row],[UID]],all_tki[uid],all_tki[avg7daysPrice])</f>
        <v>11236</v>
      </c>
      <c r="H141" s="70">
        <v>0</v>
      </c>
      <c r="I141" s="70">
        <v>0</v>
      </c>
      <c r="J141" s="80" t="s">
        <v>549</v>
      </c>
    </row>
    <row r="142" spans="1:10" ht="30" hidden="1" customHeight="1" x14ac:dyDescent="0.25">
      <c r="A142" s="96" t="s">
        <v>2500</v>
      </c>
      <c r="B142" s="80" t="str">
        <f>_xlfn.CONCAT(_xlfn.XLOOKUP(tbItems[[#This Row],[UID]],all_tki[uid],all_tki[name]), " (",_xlfn.XLOOKUP(tbItems[[#This Row],[UID]],all_tki[uid],all_tki[shortName]),")")</f>
        <v>PC CPU (CPU)</v>
      </c>
      <c r="C142" s="80" t="str">
        <f>_xlfn.XLOOKUP(tbItems[[#This Row],[UID]],all_tki[uid],all_tki[tags/0])</f>
        <v>Barter</v>
      </c>
      <c r="D142" s="80" t="s">
        <v>411</v>
      </c>
      <c r="E142" s="70">
        <f>_xlfn.XLOOKUP(tbItems[[#This Row],[UID]],all_tki[uid],all_tki[slots])</f>
        <v>1</v>
      </c>
      <c r="F142" s="97">
        <f>_xlfn.XLOOKUP(tbItems[[#This Row],[UID]],all_tki[uid],all_tki[traderPrice])</f>
        <v>8766</v>
      </c>
      <c r="G142" s="97">
        <f>_xlfn.XLOOKUP(tbItems[[#This Row],[UID]],all_tki[uid],all_tki[avg7daysPrice])</f>
        <v>9056</v>
      </c>
      <c r="H142" s="106">
        <v>3</v>
      </c>
      <c r="I142" s="106">
        <v>3</v>
      </c>
      <c r="J142" s="104" t="s">
        <v>433</v>
      </c>
    </row>
    <row r="143" spans="1:10" ht="30" hidden="1" customHeight="1" x14ac:dyDescent="0.25">
      <c r="A143" s="96" t="s">
        <v>2504</v>
      </c>
      <c r="B143" s="80" t="str">
        <f>_xlfn.CONCAT(_xlfn.XLOOKUP(tbItems[[#This Row],[UID]],all_tki[uid],all_tki[name]), " (",_xlfn.XLOOKUP(tbItems[[#This Row],[UID]],all_tki[uid],all_tki[shortName]),")")</f>
        <v>CPU Fan (CPU Fan)</v>
      </c>
      <c r="C143" s="80" t="str">
        <f>_xlfn.XLOOKUP(tbItems[[#This Row],[UID]],all_tki[uid],all_tki[tags/0])</f>
        <v>Barter</v>
      </c>
      <c r="D143" s="80" t="s">
        <v>411</v>
      </c>
      <c r="E143" s="70">
        <f>_xlfn.XLOOKUP(tbItems[[#This Row],[UID]],all_tki[uid],all_tki[slots])</f>
        <v>1</v>
      </c>
      <c r="F143" s="97">
        <f>_xlfn.XLOOKUP(tbItems[[#This Row],[UID]],all_tki[uid],all_tki[traderPrice])</f>
        <v>2942</v>
      </c>
      <c r="G143" s="97">
        <f>_xlfn.XLOOKUP(tbItems[[#This Row],[UID]],all_tki[uid],all_tki[avg7daysPrice])</f>
        <v>16317</v>
      </c>
      <c r="H143" s="106">
        <v>8</v>
      </c>
      <c r="I143" s="106">
        <v>8</v>
      </c>
      <c r="J143" s="104" t="s">
        <v>435</v>
      </c>
    </row>
    <row r="144" spans="1:10" ht="30" hidden="1" customHeight="1" x14ac:dyDescent="0.25">
      <c r="A144" s="96" t="s">
        <v>2508</v>
      </c>
      <c r="B144" s="80" t="str">
        <f>_xlfn.CONCAT(_xlfn.XLOOKUP(tbItems[[#This Row],[UID]],all_tki[uid],all_tki[name]), " (",_xlfn.XLOOKUP(tbItems[[#This Row],[UID]],all_tki[uid],all_tki[shortName]),")")</f>
        <v>Broken GPhone smartphone (GPhone)</v>
      </c>
      <c r="C144" s="80" t="str">
        <f>_xlfn.XLOOKUP(tbItems[[#This Row],[UID]],all_tki[uid],all_tki[tags/0])</f>
        <v>Barter</v>
      </c>
      <c r="D144" s="80" t="s">
        <v>411</v>
      </c>
      <c r="E144" s="70">
        <f>_xlfn.XLOOKUP(tbItems[[#This Row],[UID]],all_tki[uid],all_tki[slots])</f>
        <v>1</v>
      </c>
      <c r="F144" s="97">
        <f>_xlfn.XLOOKUP(tbItems[[#This Row],[UID]],all_tki[uid],all_tki[traderPrice])</f>
        <v>11770</v>
      </c>
      <c r="G144" s="97">
        <f>_xlfn.XLOOKUP(tbItems[[#This Row],[UID]],all_tki[uid],all_tki[avg7daysPrice])</f>
        <v>15959</v>
      </c>
      <c r="H144" s="106">
        <v>3</v>
      </c>
      <c r="I144" s="106">
        <v>3</v>
      </c>
      <c r="J144" s="104" t="s">
        <v>433</v>
      </c>
    </row>
    <row r="145" spans="1:10" ht="30" hidden="1" customHeight="1" x14ac:dyDescent="0.25">
      <c r="A145" s="96" t="s">
        <v>2513</v>
      </c>
      <c r="B145" s="80" t="str">
        <f>_xlfn.CONCAT(_xlfn.XLOOKUP(tbItems[[#This Row],[UID]],all_tki[uid],all_tki[name]), " (",_xlfn.XLOOKUP(tbItems[[#This Row],[UID]],all_tki[uid],all_tki[shortName]),")")</f>
        <v>Ultraviolet lamp (UV Lamp)</v>
      </c>
      <c r="C145" s="80" t="str">
        <f>_xlfn.XLOOKUP(tbItems[[#This Row],[UID]],all_tki[uid],all_tki[tags/0])</f>
        <v>Barter</v>
      </c>
      <c r="D145" s="80" t="s">
        <v>411</v>
      </c>
      <c r="E145" s="70">
        <f>_xlfn.XLOOKUP(tbItems[[#This Row],[UID]],all_tki[uid],all_tki[slots])</f>
        <v>1</v>
      </c>
      <c r="F145" s="97">
        <f>_xlfn.XLOOKUP(tbItems[[#This Row],[UID]],all_tki[uid],all_tki[traderPrice])</f>
        <v>9799</v>
      </c>
      <c r="G145" s="97">
        <f>_xlfn.XLOOKUP(tbItems[[#This Row],[UID]],all_tki[uid],all_tki[avg7daysPrice])</f>
        <v>9783</v>
      </c>
      <c r="H145" s="70">
        <v>0</v>
      </c>
      <c r="I145" s="70">
        <v>0</v>
      </c>
      <c r="J145" s="80" t="s">
        <v>601</v>
      </c>
    </row>
    <row r="146" spans="1:10" ht="30" hidden="1" customHeight="1" x14ac:dyDescent="0.25">
      <c r="A146" s="96" t="s">
        <v>2518</v>
      </c>
      <c r="B146" s="80" t="str">
        <f>_xlfn.CONCAT(_xlfn.XLOOKUP(tbItems[[#This Row],[UID]],all_tki[uid],all_tki[name]), " (",_xlfn.XLOOKUP(tbItems[[#This Row],[UID]],all_tki[uid],all_tki[shortName]),")")</f>
        <v>D Size battery (D batt.)</v>
      </c>
      <c r="C146" s="80" t="str">
        <f>_xlfn.XLOOKUP(tbItems[[#This Row],[UID]],all_tki[uid],all_tki[tags/0])</f>
        <v>Barter</v>
      </c>
      <c r="D146" s="80" t="s">
        <v>372</v>
      </c>
      <c r="E146" s="70">
        <f>_xlfn.XLOOKUP(tbItems[[#This Row],[UID]],all_tki[uid],all_tki[slots])</f>
        <v>1</v>
      </c>
      <c r="F146" s="97">
        <f>_xlfn.XLOOKUP(tbItems[[#This Row],[UID]],all_tki[uid],all_tki[traderPrice])</f>
        <v>1390</v>
      </c>
      <c r="G146" s="97">
        <f>_xlfn.XLOOKUP(tbItems[[#This Row],[UID]],all_tki[uid],all_tki[avg7daysPrice])</f>
        <v>12817</v>
      </c>
      <c r="H146" s="70">
        <v>0</v>
      </c>
      <c r="I146" s="70">
        <v>0</v>
      </c>
      <c r="J146" s="80" t="s">
        <v>438</v>
      </c>
    </row>
    <row r="147" spans="1:10" ht="30" hidden="1" customHeight="1" x14ac:dyDescent="0.25">
      <c r="A147" s="96" t="s">
        <v>2523</v>
      </c>
      <c r="B147" s="80" t="str">
        <f>_xlfn.CONCAT(_xlfn.XLOOKUP(tbItems[[#This Row],[UID]],all_tki[uid],all_tki[name]), " (",_xlfn.XLOOKUP(tbItems[[#This Row],[UID]],all_tki[uid],all_tki[shortName]),")")</f>
        <v>AA Battery (AA batt.)</v>
      </c>
      <c r="C147" s="80" t="str">
        <f>_xlfn.XLOOKUP(tbItems[[#This Row],[UID]],all_tki[uid],all_tki[tags/0])</f>
        <v>Barter</v>
      </c>
      <c r="D147" s="80" t="s">
        <v>372</v>
      </c>
      <c r="E147" s="70">
        <f>_xlfn.XLOOKUP(tbItems[[#This Row],[UID]],all_tki[uid],all_tki[slots])</f>
        <v>1</v>
      </c>
      <c r="F147" s="97">
        <f>_xlfn.XLOOKUP(tbItems[[#This Row],[UID]],all_tki[uid],all_tki[traderPrice])</f>
        <v>411</v>
      </c>
      <c r="G147" s="97">
        <f>_xlfn.XLOOKUP(tbItems[[#This Row],[UID]],all_tki[uid],all_tki[avg7daysPrice])</f>
        <v>4020</v>
      </c>
      <c r="H147" s="70">
        <v>0</v>
      </c>
      <c r="I147" s="70">
        <v>0</v>
      </c>
    </row>
    <row r="148" spans="1:10" ht="30" hidden="1" customHeight="1" x14ac:dyDescent="0.25">
      <c r="A148" s="96" t="s">
        <v>2528</v>
      </c>
      <c r="B148" s="80" t="str">
        <f>_xlfn.CONCAT(_xlfn.XLOOKUP(tbItems[[#This Row],[UID]],all_tki[uid],all_tki[name]), " (",_xlfn.XLOOKUP(tbItems[[#This Row],[UID]],all_tki[uid],all_tki[shortName]),")")</f>
        <v>Broken GPhone X smartphone (GPX)</v>
      </c>
      <c r="C148" s="80" t="str">
        <f>_xlfn.XLOOKUP(tbItems[[#This Row],[UID]],all_tki[uid],all_tki[tags/0])</f>
        <v>Barter</v>
      </c>
      <c r="D148" s="80" t="s">
        <v>411</v>
      </c>
      <c r="E148" s="70">
        <f>_xlfn.XLOOKUP(tbItems[[#This Row],[UID]],all_tki[uid],all_tki[slots])</f>
        <v>1</v>
      </c>
      <c r="F148" s="97">
        <f>_xlfn.XLOOKUP(tbItems[[#This Row],[UID]],all_tki[uid],all_tki[traderPrice])</f>
        <v>20160</v>
      </c>
      <c r="G148" s="97">
        <f>_xlfn.XLOOKUP(tbItems[[#This Row],[UID]],all_tki[uid],all_tki[avg7daysPrice])</f>
        <v>69537</v>
      </c>
      <c r="H148" s="70">
        <v>0</v>
      </c>
      <c r="I148" s="70">
        <v>1</v>
      </c>
    </row>
    <row r="149" spans="1:10" ht="30" hidden="1" customHeight="1" x14ac:dyDescent="0.25">
      <c r="A149" s="96" t="s">
        <v>2533</v>
      </c>
      <c r="B149" s="80" t="str">
        <f>_xlfn.CONCAT(_xlfn.XLOOKUP(tbItems[[#This Row],[UID]],all_tki[uid],all_tki[name]), " (",_xlfn.XLOOKUP(tbItems[[#This Row],[UID]],all_tki[uid],all_tki[shortName]),")")</f>
        <v>Capacitors (Caps)</v>
      </c>
      <c r="C149" s="80" t="str">
        <f>_xlfn.XLOOKUP(tbItems[[#This Row],[UID]],all_tki[uid],all_tki[tags/0])</f>
        <v>Barter</v>
      </c>
      <c r="D149" s="80" t="s">
        <v>411</v>
      </c>
      <c r="E149" s="70">
        <f>_xlfn.XLOOKUP(tbItems[[#This Row],[UID]],all_tki[uid],all_tki[slots])</f>
        <v>1</v>
      </c>
      <c r="F149" s="97">
        <f>_xlfn.XLOOKUP(tbItems[[#This Row],[UID]],all_tki[uid],all_tki[traderPrice])</f>
        <v>1575</v>
      </c>
      <c r="G149" s="97">
        <f>_xlfn.XLOOKUP(tbItems[[#This Row],[UID]],all_tki[uid],all_tki[avg7daysPrice])</f>
        <v>11857</v>
      </c>
      <c r="H149" s="106">
        <v>5</v>
      </c>
      <c r="I149" s="106">
        <v>5</v>
      </c>
      <c r="J149" s="104" t="s">
        <v>420</v>
      </c>
    </row>
    <row r="150" spans="1:10" ht="30" hidden="1" customHeight="1" x14ac:dyDescent="0.25">
      <c r="A150" s="96" t="s">
        <v>2537</v>
      </c>
      <c r="B150" s="80" t="str">
        <f>_xlfn.CONCAT(_xlfn.XLOOKUP(tbItems[[#This Row],[UID]],all_tki[uid],all_tki[name]), " (",_xlfn.XLOOKUP(tbItems[[#This Row],[UID]],all_tki[uid],all_tki[shortName]),")")</f>
        <v>Gas analyzer (GasAn)</v>
      </c>
      <c r="C150" s="80" t="str">
        <f>_xlfn.XLOOKUP(tbItems[[#This Row],[UID]],all_tki[uid],all_tki[tags/0])</f>
        <v>Barter</v>
      </c>
      <c r="D150" s="80" t="s">
        <v>411</v>
      </c>
      <c r="E150" s="70">
        <f>_xlfn.XLOOKUP(tbItems[[#This Row],[UID]],all_tki[uid],all_tki[slots])</f>
        <v>2</v>
      </c>
      <c r="F150" s="97">
        <f>_xlfn.XLOOKUP(tbItems[[#This Row],[UID]],all_tki[uid],all_tki[traderPrice])</f>
        <v>13669</v>
      </c>
      <c r="G150" s="97">
        <f>_xlfn.XLOOKUP(tbItems[[#This Row],[UID]],all_tki[uid],all_tki[avg7daysPrice])</f>
        <v>16048</v>
      </c>
      <c r="H150" s="70">
        <v>0</v>
      </c>
      <c r="I150" s="70">
        <v>0</v>
      </c>
      <c r="J150" s="81" t="s">
        <v>23509</v>
      </c>
    </row>
    <row r="151" spans="1:10" ht="30" hidden="1" customHeight="1" x14ac:dyDescent="0.25">
      <c r="A151" s="96" t="s">
        <v>2542</v>
      </c>
      <c r="B151" s="80" t="str">
        <f>_xlfn.CONCAT(_xlfn.XLOOKUP(tbItems[[#This Row],[UID]],all_tki[uid],all_tki[name]), " (",_xlfn.XLOOKUP(tbItems[[#This Row],[UID]],all_tki[uid],all_tki[shortName]),")")</f>
        <v>Wooden clock (WClock)</v>
      </c>
      <c r="C151" s="80" t="str">
        <f>_xlfn.XLOOKUP(tbItems[[#This Row],[UID]],all_tki[uid],all_tki[tags/0])</f>
        <v>Barter</v>
      </c>
      <c r="D151" s="80" t="s">
        <v>397</v>
      </c>
      <c r="E151" s="70">
        <f>_xlfn.XLOOKUP(tbItems[[#This Row],[UID]],all_tki[uid],all_tki[slots])</f>
        <v>4</v>
      </c>
      <c r="F151" s="97">
        <f>_xlfn.XLOOKUP(tbItems[[#This Row],[UID]],all_tki[uid],all_tki[traderPrice])</f>
        <v>52489</v>
      </c>
      <c r="G151" s="97">
        <f>_xlfn.XLOOKUP(tbItems[[#This Row],[UID]],all_tki[uid],all_tki[avg7daysPrice])</f>
        <v>53292</v>
      </c>
      <c r="H151" s="70">
        <v>0</v>
      </c>
      <c r="I151" s="70">
        <v>0</v>
      </c>
    </row>
    <row r="152" spans="1:10" ht="30" hidden="1" customHeight="1" x14ac:dyDescent="0.25">
      <c r="A152" s="96" t="s">
        <v>2547</v>
      </c>
      <c r="B152" s="80" t="str">
        <f>_xlfn.CONCAT(_xlfn.XLOOKUP(tbItems[[#This Row],[UID]],all_tki[uid],all_tki[name]), " (",_xlfn.XLOOKUP(tbItems[[#This Row],[UID]],all_tki[uid],all_tki[shortName]),")")</f>
        <v>Cat figurine (Cat)</v>
      </c>
      <c r="C152" s="80" t="str">
        <f>_xlfn.XLOOKUP(tbItems[[#This Row],[UID]],all_tki[uid],all_tki[tags/0])</f>
        <v>Barter</v>
      </c>
      <c r="D152" s="80" t="s">
        <v>397</v>
      </c>
      <c r="E152" s="70">
        <f>_xlfn.XLOOKUP(tbItems[[#This Row],[UID]],all_tki[uid],all_tki[slots])</f>
        <v>3</v>
      </c>
      <c r="F152" s="97">
        <f>_xlfn.XLOOKUP(tbItems[[#This Row],[UID]],all_tki[uid],all_tki[traderPrice])</f>
        <v>39254</v>
      </c>
      <c r="G152" s="97">
        <f>_xlfn.XLOOKUP(tbItems[[#This Row],[UID]],all_tki[uid],all_tki[avg7daysPrice])</f>
        <v>39141</v>
      </c>
      <c r="H152" s="70">
        <v>1</v>
      </c>
      <c r="I152" s="70">
        <v>1</v>
      </c>
      <c r="J152" s="80" t="s">
        <v>424</v>
      </c>
    </row>
    <row r="153" spans="1:10" ht="30" hidden="1" customHeight="1" x14ac:dyDescent="0.25">
      <c r="A153" s="96" t="s">
        <v>2552</v>
      </c>
      <c r="B153" s="80" t="str">
        <f>_xlfn.CONCAT(_xlfn.XLOOKUP(tbItems[[#This Row],[UID]],all_tki[uid],all_tki[name]), " (",_xlfn.XLOOKUP(tbItems[[#This Row],[UID]],all_tki[uid],all_tki[shortName]),")")</f>
        <v>Strike Cigarettes (Strike)</v>
      </c>
      <c r="C153" s="80" t="str">
        <f>_xlfn.XLOOKUP(tbItems[[#This Row],[UID]],all_tki[uid],all_tki[tags/0])</f>
        <v>Barter</v>
      </c>
      <c r="D153" s="80" t="s">
        <v>363</v>
      </c>
      <c r="E153" s="70">
        <f>_xlfn.XLOOKUP(tbItems[[#This Row],[UID]],all_tki[uid],all_tki[slots])</f>
        <v>1</v>
      </c>
      <c r="F153" s="97">
        <f>_xlfn.XLOOKUP(tbItems[[#This Row],[UID]],all_tki[uid],all_tki[traderPrice])</f>
        <v>1966</v>
      </c>
      <c r="G153" s="97">
        <f>_xlfn.XLOOKUP(tbItems[[#This Row],[UID]],all_tki[uid],all_tki[avg7daysPrice])</f>
        <v>11703</v>
      </c>
      <c r="H153" s="106">
        <v>5</v>
      </c>
      <c r="I153" s="106">
        <v>1</v>
      </c>
      <c r="J153" s="104" t="s">
        <v>581</v>
      </c>
    </row>
    <row r="154" spans="1:10" ht="30" hidden="1" customHeight="1" x14ac:dyDescent="0.25">
      <c r="A154" s="96" t="s">
        <v>2557</v>
      </c>
      <c r="B154" s="80" t="str">
        <f>_xlfn.CONCAT(_xlfn.XLOOKUP(tbItems[[#This Row],[UID]],all_tki[uid],all_tki[name]), " (",_xlfn.XLOOKUP(tbItems[[#This Row],[UID]],all_tki[uid],all_tki[shortName]),")")</f>
        <v>Energy-saving lamp (ES Lamp)</v>
      </c>
      <c r="C154" s="80" t="str">
        <f>_xlfn.XLOOKUP(tbItems[[#This Row],[UID]],all_tki[uid],all_tki[tags/0])</f>
        <v>Barter</v>
      </c>
      <c r="D154" s="80" t="s">
        <v>411</v>
      </c>
      <c r="E154" s="70">
        <f>_xlfn.XLOOKUP(tbItems[[#This Row],[UID]],all_tki[uid],all_tki[slots])</f>
        <v>1</v>
      </c>
      <c r="F154" s="97">
        <f>_xlfn.XLOOKUP(tbItems[[#This Row],[UID]],all_tki[uid],all_tki[traderPrice])</f>
        <v>6818</v>
      </c>
      <c r="G154" s="97">
        <f>_xlfn.XLOOKUP(tbItems[[#This Row],[UID]],all_tki[uid],all_tki[avg7daysPrice])</f>
        <v>13869</v>
      </c>
      <c r="H154" s="106">
        <v>3</v>
      </c>
      <c r="I154" s="106">
        <v>3</v>
      </c>
      <c r="J154" s="104" t="s">
        <v>23545</v>
      </c>
    </row>
    <row r="155" spans="1:10" ht="30" hidden="1" customHeight="1" x14ac:dyDescent="0.25">
      <c r="A155" s="96" t="s">
        <v>2562</v>
      </c>
      <c r="B155" s="80" t="str">
        <f>_xlfn.CONCAT(_xlfn.XLOOKUP(tbItems[[#This Row],[UID]],all_tki[uid],all_tki[name]), " (",_xlfn.XLOOKUP(tbItems[[#This Row],[UID]],all_tki[uid],all_tki[shortName]),")")</f>
        <v>Zibbo lighter (Zibbo)</v>
      </c>
      <c r="C155" s="80" t="str">
        <f>_xlfn.XLOOKUP(tbItems[[#This Row],[UID]],all_tki[uid],all_tki[tags/0])</f>
        <v>Barter</v>
      </c>
      <c r="D155" s="80" t="s">
        <v>437</v>
      </c>
      <c r="E155" s="70">
        <f>_xlfn.XLOOKUP(tbItems[[#This Row],[UID]],all_tki[uid],all_tki[slots])</f>
        <v>1</v>
      </c>
      <c r="F155" s="97">
        <f>_xlfn.XLOOKUP(tbItems[[#This Row],[UID]],all_tki[uid],all_tki[traderPrice])</f>
        <v>6059</v>
      </c>
      <c r="G155" s="97">
        <f>_xlfn.XLOOKUP(tbItems[[#This Row],[UID]],all_tki[uid],all_tki[avg7daysPrice])</f>
        <v>9183</v>
      </c>
      <c r="H155" s="70">
        <v>0</v>
      </c>
      <c r="I155" s="70">
        <v>0</v>
      </c>
      <c r="J155" s="80" t="s">
        <v>625</v>
      </c>
    </row>
    <row r="156" spans="1:10" ht="30" hidden="1" customHeight="1" x14ac:dyDescent="0.25">
      <c r="A156" s="96" t="s">
        <v>2567</v>
      </c>
      <c r="B156" s="80" t="str">
        <f>_xlfn.CONCAT(_xlfn.XLOOKUP(tbItems[[#This Row],[UID]],all_tki[uid],all_tki[name]), " (",_xlfn.XLOOKUP(tbItems[[#This Row],[UID]],all_tki[uid],all_tki[shortName]),")")</f>
        <v>Bolts (Bolts)</v>
      </c>
      <c r="C156" s="80" t="str">
        <f>_xlfn.XLOOKUP(tbItems[[#This Row],[UID]],all_tki[uid],all_tki[tags/0])</f>
        <v>Barter</v>
      </c>
      <c r="D156" s="80" t="s">
        <v>408</v>
      </c>
      <c r="E156" s="70">
        <f>_xlfn.XLOOKUP(tbItems[[#This Row],[UID]],all_tki[uid],all_tki[slots])</f>
        <v>1</v>
      </c>
      <c r="F156" s="97">
        <f>_xlfn.XLOOKUP(tbItems[[#This Row],[UID]],all_tki[uid],all_tki[traderPrice])</f>
        <v>6930</v>
      </c>
      <c r="G156" s="97">
        <f>_xlfn.XLOOKUP(tbItems[[#This Row],[UID]],all_tki[uid],all_tki[avg7daysPrice])</f>
        <v>21110</v>
      </c>
      <c r="H156" s="106">
        <v>28</v>
      </c>
      <c r="I156" s="106">
        <v>15</v>
      </c>
      <c r="J156" s="104" t="s">
        <v>23539</v>
      </c>
    </row>
    <row r="157" spans="1:10" ht="30" hidden="1" customHeight="1" x14ac:dyDescent="0.25">
      <c r="A157" s="96" t="s">
        <v>2571</v>
      </c>
      <c r="B157" s="80" t="str">
        <f>_xlfn.CONCAT(_xlfn.XLOOKUP(tbItems[[#This Row],[UID]],all_tki[uid],all_tki[name]), " (",_xlfn.XLOOKUP(tbItems[[#This Row],[UID]],all_tki[uid],all_tki[shortName]),")")</f>
        <v>Screw nuts (Nuts)</v>
      </c>
      <c r="C157" s="80" t="str">
        <f>_xlfn.XLOOKUP(tbItems[[#This Row],[UID]],all_tki[uid],all_tki[tags/0])</f>
        <v>Barter</v>
      </c>
      <c r="D157" s="80" t="s">
        <v>408</v>
      </c>
      <c r="E157" s="70">
        <f>_xlfn.XLOOKUP(tbItems[[#This Row],[UID]],all_tki[uid],all_tki[slots])</f>
        <v>1</v>
      </c>
      <c r="F157" s="97">
        <f>_xlfn.XLOOKUP(tbItems[[#This Row],[UID]],all_tki[uid],all_tki[traderPrice])</f>
        <v>5481</v>
      </c>
      <c r="G157" s="97">
        <f>_xlfn.XLOOKUP(tbItems[[#This Row],[UID]],all_tki[uid],all_tki[avg7daysPrice])</f>
        <v>17511</v>
      </c>
      <c r="H157" s="106">
        <v>5</v>
      </c>
      <c r="I157" s="106">
        <v>5</v>
      </c>
      <c r="J157" s="104" t="s">
        <v>527</v>
      </c>
    </row>
    <row r="158" spans="1:10" ht="30" hidden="1" customHeight="1" x14ac:dyDescent="0.25">
      <c r="A158" s="96" t="s">
        <v>2576</v>
      </c>
      <c r="B158" s="80" t="str">
        <f>_xlfn.CONCAT(_xlfn.XLOOKUP(tbItems[[#This Row],[UID]],all_tki[uid],all_tki[name]), " (",_xlfn.XLOOKUP(tbItems[[#This Row],[UID]],all_tki[uid],all_tki[shortName]),")")</f>
        <v>Expeditionary fuel tank (Fuel)</v>
      </c>
      <c r="C158" s="80" t="str">
        <f>_xlfn.XLOOKUP(tbItems[[#This Row],[UID]],all_tki[uid],all_tki[tags/0])</f>
        <v>Barter</v>
      </c>
      <c r="D158" s="80" t="s">
        <v>437</v>
      </c>
      <c r="E158" s="70">
        <f>_xlfn.XLOOKUP(tbItems[[#This Row],[UID]],all_tki[uid],all_tki[slots])</f>
        <v>4</v>
      </c>
      <c r="F158" s="97">
        <f>_xlfn.XLOOKUP(tbItems[[#This Row],[UID]],all_tki[uid],all_tki[traderPrice])</f>
        <v>31500</v>
      </c>
      <c r="G158" s="97">
        <f>_xlfn.XLOOKUP(tbItems[[#This Row],[UID]],all_tki[uid],all_tki[avg7daysPrice])</f>
        <v>77057</v>
      </c>
      <c r="H158" s="70">
        <v>99</v>
      </c>
      <c r="I158" s="70">
        <v>0</v>
      </c>
      <c r="J158" s="80" t="s">
        <v>667</v>
      </c>
    </row>
    <row r="159" spans="1:10" ht="30" hidden="1" customHeight="1" x14ac:dyDescent="0.25">
      <c r="A159" s="96" t="s">
        <v>2581</v>
      </c>
      <c r="B159" s="80" t="str">
        <f>_xlfn.CONCAT(_xlfn.XLOOKUP(tbItems[[#This Row],[UID]],all_tki[uid],all_tki[name]), " (",_xlfn.XLOOKUP(tbItems[[#This Row],[UID]],all_tki[uid],all_tki[shortName]),")")</f>
        <v>Paracord (Paracord)</v>
      </c>
      <c r="C159" s="80" t="str">
        <f>_xlfn.XLOOKUP(tbItems[[#This Row],[UID]],all_tki[uid],all_tki[tags/0])</f>
        <v>Barter</v>
      </c>
      <c r="D159" s="80" t="s">
        <v>363</v>
      </c>
      <c r="E159" s="70">
        <f>_xlfn.XLOOKUP(tbItems[[#This Row],[UID]],all_tki[uid],all_tki[slots])</f>
        <v>2</v>
      </c>
      <c r="F159" s="97">
        <f>_xlfn.XLOOKUP(tbItems[[#This Row],[UID]],all_tki[uid],all_tki[traderPrice])</f>
        <v>14175</v>
      </c>
      <c r="G159" s="97">
        <f>_xlfn.XLOOKUP(tbItems[[#This Row],[UID]],all_tki[uid],all_tki[avg7daysPrice])</f>
        <v>30357</v>
      </c>
      <c r="H159" s="70">
        <v>3</v>
      </c>
      <c r="I159" s="70">
        <v>3</v>
      </c>
      <c r="J159" s="81" t="s">
        <v>23557</v>
      </c>
    </row>
    <row r="160" spans="1:10" ht="30" hidden="1" customHeight="1" x14ac:dyDescent="0.25">
      <c r="A160" s="96" t="s">
        <v>2585</v>
      </c>
      <c r="B160" s="80" t="str">
        <f>_xlfn.CONCAT(_xlfn.XLOOKUP(tbItems[[#This Row],[UID]],all_tki[uid],all_tki[name]), " (",_xlfn.XLOOKUP(tbItems[[#This Row],[UID]],all_tki[uid],all_tki[shortName]),")")</f>
        <v>Dogtag USEC (USEC)</v>
      </c>
      <c r="C160" s="80" t="str">
        <f>_xlfn.XLOOKUP(tbItems[[#This Row],[UID]],all_tki[uid],all_tki[tags/0])</f>
        <v>Barter</v>
      </c>
      <c r="E160" s="70">
        <f>_xlfn.XLOOKUP(tbItems[[#This Row],[UID]],all_tki[uid],all_tki[slots])</f>
        <v>1</v>
      </c>
      <c r="F160" s="97">
        <f>_xlfn.XLOOKUP(tbItems[[#This Row],[UID]],all_tki[uid],all_tki[traderPrice])</f>
        <v>378</v>
      </c>
      <c r="G160" s="97">
        <f>_xlfn.XLOOKUP(tbItems[[#This Row],[UID]],all_tki[uid],all_tki[avg7daysPrice])</f>
        <v>600</v>
      </c>
      <c r="I160" s="70">
        <v>0</v>
      </c>
    </row>
    <row r="161" spans="1:10" ht="30" hidden="1" customHeight="1" x14ac:dyDescent="0.25">
      <c r="A161" s="96" t="s">
        <v>2591</v>
      </c>
      <c r="B161" s="80" t="str">
        <f>_xlfn.CONCAT(_xlfn.XLOOKUP(tbItems[[#This Row],[UID]],all_tki[uid],all_tki[name]), " (",_xlfn.XLOOKUP(tbItems[[#This Row],[UID]],all_tki[uid],all_tki[shortName]),")")</f>
        <v>Dogtag BEAR (BEAR)</v>
      </c>
      <c r="C161" s="80" t="str">
        <f>_xlfn.XLOOKUP(tbItems[[#This Row],[UID]],all_tki[uid],all_tki[tags/0])</f>
        <v>Barter</v>
      </c>
      <c r="E161" s="70">
        <f>_xlfn.XLOOKUP(tbItems[[#This Row],[UID]],all_tki[uid],all_tki[slots])</f>
        <v>1</v>
      </c>
      <c r="F161" s="97">
        <f>_xlfn.XLOOKUP(tbItems[[#This Row],[UID]],all_tki[uid],all_tki[traderPrice])</f>
        <v>378</v>
      </c>
      <c r="G161" s="97">
        <f>_xlfn.XLOOKUP(tbItems[[#This Row],[UID]],all_tki[uid],all_tki[avg7daysPrice])</f>
        <v>600</v>
      </c>
      <c r="I161" s="70">
        <v>0</v>
      </c>
    </row>
    <row r="162" spans="1:10" ht="30" hidden="1" customHeight="1" x14ac:dyDescent="0.25">
      <c r="A162" s="96" t="s">
        <v>2597</v>
      </c>
      <c r="B162" s="80" t="str">
        <f>_xlfn.CONCAT(_xlfn.XLOOKUP(tbItems[[#This Row],[UID]],all_tki[uid],all_tki[name]), " (",_xlfn.XLOOKUP(tbItems[[#This Row],[UID]],all_tki[uid],all_tki[shortName]),")")</f>
        <v>Pack of nails (Nails)</v>
      </c>
      <c r="C162" s="80" t="str">
        <f>_xlfn.XLOOKUP(tbItems[[#This Row],[UID]],all_tki[uid],all_tki[tags/0])</f>
        <v>Barter</v>
      </c>
      <c r="D162" s="80" t="s">
        <v>408</v>
      </c>
      <c r="E162" s="70">
        <f>_xlfn.XLOOKUP(tbItems[[#This Row],[UID]],all_tki[uid],all_tki[slots])</f>
        <v>1</v>
      </c>
      <c r="F162" s="97">
        <f>_xlfn.XLOOKUP(tbItems[[#This Row],[UID]],all_tki[uid],all_tki[traderPrice])</f>
        <v>2586</v>
      </c>
      <c r="G162" s="97">
        <f>_xlfn.XLOOKUP(tbItems[[#This Row],[UID]],all_tki[uid],all_tki[avg7daysPrice])</f>
        <v>17180</v>
      </c>
      <c r="H162" s="106">
        <v>4</v>
      </c>
      <c r="I162" s="106">
        <v>4</v>
      </c>
      <c r="J162" s="104" t="s">
        <v>525</v>
      </c>
    </row>
    <row r="163" spans="1:10" ht="30" hidden="1" customHeight="1" x14ac:dyDescent="0.25">
      <c r="A163" s="96" t="s">
        <v>13613</v>
      </c>
      <c r="B163" s="80" t="str">
        <f>_xlfn.CONCAT(_xlfn.XLOOKUP(tbItems[[#This Row],[UID]],all_tki[uid],all_tki[name]), " (",_xlfn.XLOOKUP(tbItems[[#This Row],[UID]],all_tki[uid],all_tki[shortName]),")")</f>
        <v>Object #21WS keycard (#21WS)</v>
      </c>
      <c r="C163" s="80" t="str">
        <f>_xlfn.XLOOKUP(tbItems[[#This Row],[UID]],all_tki[uid],all_tki[tags/0])</f>
        <v>Keys</v>
      </c>
      <c r="E163" s="70">
        <f>_xlfn.XLOOKUP(tbItems[[#This Row],[UID]],all_tki[uid],all_tki[slots])</f>
        <v>1</v>
      </c>
      <c r="F163" s="97">
        <f>_xlfn.XLOOKUP(tbItems[[#This Row],[UID]],all_tki[uid],all_tki[traderPrice])</f>
        <v>31500</v>
      </c>
      <c r="G163" s="97">
        <f>_xlfn.XLOOKUP(tbItems[[#This Row],[UID]],all_tki[uid],all_tki[avg7daysPrice])</f>
        <v>61626</v>
      </c>
      <c r="H163" s="70">
        <v>1</v>
      </c>
      <c r="I163" s="70">
        <v>1</v>
      </c>
    </row>
    <row r="164" spans="1:10" ht="30" hidden="1" customHeight="1" x14ac:dyDescent="0.25">
      <c r="A164" s="96" t="s">
        <v>2623</v>
      </c>
      <c r="B164" s="80" t="str">
        <f>_xlfn.CONCAT(_xlfn.XLOOKUP(tbItems[[#This Row],[UID]],all_tki[uid],all_tki[name]), " (",_xlfn.XLOOKUP(tbItems[[#This Row],[UID]],all_tki[uid],all_tki[shortName]),")")</f>
        <v>OLI administration office key (OLI office)</v>
      </c>
      <c r="C164" s="80" t="str">
        <f>_xlfn.XLOOKUP(tbItems[[#This Row],[UID]],all_tki[uid],all_tki[tags/0])</f>
        <v>Keys</v>
      </c>
      <c r="D164" s="80" t="s">
        <v>416</v>
      </c>
      <c r="E164" s="70">
        <f>_xlfn.XLOOKUP(tbItems[[#This Row],[UID]],all_tki[uid],all_tki[slots])</f>
        <v>1</v>
      </c>
      <c r="F164" s="97">
        <f>_xlfn.XLOOKUP(tbItems[[#This Row],[UID]],all_tki[uid],all_tki[traderPrice])</f>
        <v>19530</v>
      </c>
      <c r="G164" s="97">
        <f>_xlfn.XLOOKUP(tbItems[[#This Row],[UID]],all_tki[uid],all_tki[avg7daysPrice])</f>
        <v>25431</v>
      </c>
      <c r="H164" s="70">
        <v>1</v>
      </c>
      <c r="I164" s="70">
        <v>1</v>
      </c>
    </row>
    <row r="165" spans="1:10" ht="30" hidden="1" customHeight="1" x14ac:dyDescent="0.25">
      <c r="A165" s="96" t="s">
        <v>2909</v>
      </c>
      <c r="B165" s="80" t="str">
        <f>_xlfn.CONCAT(_xlfn.XLOOKUP(tbItems[[#This Row],[UID]],all_tki[uid],all_tki[name]), " (",_xlfn.XLOOKUP(tbItems[[#This Row],[UID]],all_tki[uid],all_tki[shortName]),")")</f>
        <v>OLI cash register key (OLI reg.)</v>
      </c>
      <c r="C165" s="80" t="str">
        <f>_xlfn.XLOOKUP(tbItems[[#This Row],[UID]],all_tki[uid],all_tki[tags/0])</f>
        <v>Keys</v>
      </c>
      <c r="D165" s="80" t="s">
        <v>416</v>
      </c>
      <c r="E165" s="70">
        <f>_xlfn.XLOOKUP(tbItems[[#This Row],[UID]],all_tki[uid],all_tki[slots])</f>
        <v>1</v>
      </c>
      <c r="F165" s="97">
        <f>_xlfn.XLOOKUP(tbItems[[#This Row],[UID]],all_tki[uid],all_tki[traderPrice])</f>
        <v>50400</v>
      </c>
      <c r="G165" s="97">
        <f>_xlfn.XLOOKUP(tbItems[[#This Row],[UID]],all_tki[uid],all_tki[avg7daysPrice])</f>
        <v>51976</v>
      </c>
      <c r="H165" s="70">
        <v>1</v>
      </c>
      <c r="I165" s="70">
        <v>1</v>
      </c>
      <c r="J165" s="80" t="s">
        <v>530</v>
      </c>
    </row>
    <row r="166" spans="1:10" ht="30" hidden="1" customHeight="1" x14ac:dyDescent="0.25">
      <c r="A166" s="96" t="s">
        <v>3142</v>
      </c>
      <c r="B166" s="80" t="str">
        <f>_xlfn.CONCAT(_xlfn.XLOOKUP(tbItems[[#This Row],[UID]],all_tki[uid],all_tki[name]), " (",_xlfn.XLOOKUP(tbItems[[#This Row],[UID]],all_tki[uid],all_tki[shortName]),")")</f>
        <v>OLI logistics department office key (OLI Log.)</v>
      </c>
      <c r="C166" s="80" t="str">
        <f>_xlfn.XLOOKUP(tbItems[[#This Row],[UID]],all_tki[uid],all_tki[tags/0])</f>
        <v>Keys</v>
      </c>
      <c r="E166" s="70">
        <f>_xlfn.XLOOKUP(tbItems[[#This Row],[UID]],all_tki[uid],all_tki[slots])</f>
        <v>1</v>
      </c>
      <c r="F166" s="97">
        <f>_xlfn.XLOOKUP(tbItems[[#This Row],[UID]],all_tki[uid],all_tki[traderPrice])</f>
        <v>44100</v>
      </c>
      <c r="G166" s="97">
        <f>_xlfn.XLOOKUP(tbItems[[#This Row],[UID]],all_tki[uid],all_tki[avg7daysPrice])</f>
        <v>103915</v>
      </c>
      <c r="H166" s="70">
        <v>1</v>
      </c>
      <c r="I166" s="70">
        <v>1</v>
      </c>
    </row>
    <row r="167" spans="1:10" ht="30" hidden="1" customHeight="1" x14ac:dyDescent="0.25">
      <c r="A167" s="96" t="s">
        <v>2618</v>
      </c>
      <c r="B167" s="80" t="str">
        <f>_xlfn.CONCAT(_xlfn.XLOOKUP(tbItems[[#This Row],[UID]],all_tki[uid],all_tki[name]), " (",_xlfn.XLOOKUP(tbItems[[#This Row],[UID]],all_tki[uid],all_tki[shortName]),")")</f>
        <v>OLI outlet utility room key (OLI util.)</v>
      </c>
      <c r="C167" s="80" t="str">
        <f>_xlfn.XLOOKUP(tbItems[[#This Row],[UID]],all_tki[uid],all_tki[tags/0])</f>
        <v>Keys</v>
      </c>
      <c r="D167" s="80" t="s">
        <v>416</v>
      </c>
      <c r="E167" s="70">
        <f>_xlfn.XLOOKUP(tbItems[[#This Row],[UID]],all_tki[uid],all_tki[slots])</f>
        <v>1</v>
      </c>
      <c r="F167" s="97">
        <f>_xlfn.XLOOKUP(tbItems[[#This Row],[UID]],all_tki[uid],all_tki[traderPrice])</f>
        <v>27090</v>
      </c>
      <c r="G167" s="97">
        <f>_xlfn.XLOOKUP(tbItems[[#This Row],[UID]],all_tki[uid],all_tki[avg7daysPrice])</f>
        <v>31298</v>
      </c>
      <c r="H167" s="70">
        <v>1</v>
      </c>
      <c r="I167" s="70">
        <v>1</v>
      </c>
      <c r="J167" s="80" t="s">
        <v>531</v>
      </c>
    </row>
    <row r="168" spans="1:10" ht="30" hidden="1" customHeight="1" x14ac:dyDescent="0.25">
      <c r="A168" s="96" t="s">
        <v>23429</v>
      </c>
      <c r="B168" s="80" t="str">
        <f>_xlfn.CONCAT(_xlfn.XLOOKUP(tbItems[[#This Row],[UID]],all_tki[uid],all_tki[name]), " (",_xlfn.XLOOKUP(tbItems[[#This Row],[UID]],all_tki[uid],all_tki[shortName]),")")</f>
        <v>Operating room key (OR)</v>
      </c>
      <c r="C168" s="80" t="str">
        <f>_xlfn.XLOOKUP(tbItems[[#This Row],[UID]],all_tki[uid],all_tki[tags/0])</f>
        <v>Keys</v>
      </c>
      <c r="D168" s="80" t="s">
        <v>441</v>
      </c>
      <c r="E168" s="70">
        <f>_xlfn.XLOOKUP(tbItems[[#This Row],[UID]],all_tki[uid],all_tki[slots])</f>
        <v>1</v>
      </c>
      <c r="F168" s="97">
        <f>_xlfn.XLOOKUP(tbItems[[#This Row],[UID]],all_tki[uid],all_tki[traderPrice])</f>
        <v>32760</v>
      </c>
      <c r="G168" s="97">
        <f>_xlfn.XLOOKUP(tbItems[[#This Row],[UID]],all_tki[uid],all_tki[avg7daysPrice])</f>
        <v>449769</v>
      </c>
      <c r="H168" s="70">
        <v>1</v>
      </c>
      <c r="I168" s="70">
        <v>1</v>
      </c>
    </row>
    <row r="169" spans="1:10" ht="30" hidden="1" customHeight="1" x14ac:dyDescent="0.25">
      <c r="A169" s="96" t="s">
        <v>12046</v>
      </c>
      <c r="B169" s="80" t="str">
        <f>_xlfn.CONCAT(_xlfn.XLOOKUP(tbItems[[#This Row],[UID]],all_tki[uid],all_tki[name]), " (",_xlfn.XLOOKUP(tbItems[[#This Row],[UID]],all_tki[uid],all_tki[shortName]),")")</f>
        <v>Police truck cabin key (Police)</v>
      </c>
      <c r="C169" s="80" t="str">
        <f>_xlfn.XLOOKUP(tbItems[[#This Row],[UID]],all_tki[uid],all_tki[tags/0])</f>
        <v>Keys</v>
      </c>
      <c r="E169" s="70">
        <f>_xlfn.XLOOKUP(tbItems[[#This Row],[UID]],all_tki[uid],all_tki[slots])</f>
        <v>1</v>
      </c>
      <c r="F169" s="97">
        <f>_xlfn.XLOOKUP(tbItems[[#This Row],[UID]],all_tki[uid],all_tki[traderPrice])</f>
        <v>15120</v>
      </c>
      <c r="G169" s="97">
        <f>_xlfn.XLOOKUP(tbItems[[#This Row],[UID]],all_tki[uid],all_tki[avg7daysPrice])</f>
        <v>31078</v>
      </c>
      <c r="H169" s="70">
        <v>1</v>
      </c>
      <c r="I169" s="70">
        <v>1</v>
      </c>
    </row>
    <row r="170" spans="1:10" ht="30" hidden="1" customHeight="1" x14ac:dyDescent="0.25">
      <c r="A170" s="96" t="s">
        <v>2288</v>
      </c>
      <c r="B170" s="80" t="str">
        <f>_xlfn.CONCAT(_xlfn.XLOOKUP(tbItems[[#This Row],[UID]],all_tki[uid],all_tki[name]), " (",_xlfn.XLOOKUP(tbItems[[#This Row],[UID]],all_tki[uid],all_tki[shortName]),")")</f>
        <v>Portable bunkhouse key (Bunkhouse)</v>
      </c>
      <c r="C170" s="80" t="str">
        <f>_xlfn.XLOOKUP(tbItems[[#This Row],[UID]],all_tki[uid],all_tki[tags/0])</f>
        <v>Keys</v>
      </c>
      <c r="D170" s="80" t="s">
        <v>416</v>
      </c>
      <c r="E170" s="70">
        <f>_xlfn.XLOOKUP(tbItems[[#This Row],[UID]],all_tki[uid],all_tki[slots])</f>
        <v>1</v>
      </c>
      <c r="F170" s="97">
        <f>_xlfn.XLOOKUP(tbItems[[#This Row],[UID]],all_tki[uid],all_tki[traderPrice])</f>
        <v>2115</v>
      </c>
      <c r="G170" s="97">
        <f>_xlfn.XLOOKUP(tbItems[[#This Row],[UID]],all_tki[uid],all_tki[avg7daysPrice])</f>
        <v>14999</v>
      </c>
      <c r="H170" s="70">
        <v>1</v>
      </c>
      <c r="I170" s="70">
        <v>0</v>
      </c>
      <c r="J170" s="80" t="s">
        <v>417</v>
      </c>
    </row>
    <row r="171" spans="1:10" ht="30" hidden="1" customHeight="1" x14ac:dyDescent="0.25">
      <c r="A171" s="96" t="s">
        <v>2645</v>
      </c>
      <c r="B171" s="80" t="str">
        <f>_xlfn.CONCAT(_xlfn.XLOOKUP(tbItems[[#This Row],[UID]],all_tki[uid],all_tki[name]), " (",_xlfn.XLOOKUP(tbItems[[#This Row],[UID]],all_tki[uid],all_tki[shortName]),")")</f>
        <v>Maska-1SCh face shield (Killa) (1SCh FS)</v>
      </c>
      <c r="C171" s="80" t="str">
        <f>_xlfn.XLOOKUP(tbItems[[#This Row],[UID]],all_tki[uid],all_tki[tags/0])</f>
        <v>Gear</v>
      </c>
      <c r="E171" s="70">
        <f>_xlfn.XLOOKUP(tbItems[[#This Row],[UID]],all_tki[uid],all_tki[slots])</f>
        <v>2</v>
      </c>
      <c r="F171" s="97">
        <f>_xlfn.XLOOKUP(tbItems[[#This Row],[UID]],all_tki[uid],all_tki[traderPrice])</f>
        <v>54436</v>
      </c>
      <c r="G171" s="97">
        <f>_xlfn.XLOOKUP(tbItems[[#This Row],[UID]],all_tki[uid],all_tki[avg7daysPrice])</f>
        <v>157501</v>
      </c>
      <c r="I171" s="70">
        <v>0</v>
      </c>
    </row>
    <row r="172" spans="1:10" ht="30" hidden="1" customHeight="1" x14ac:dyDescent="0.25">
      <c r="A172" s="96" t="s">
        <v>2650</v>
      </c>
      <c r="B172" s="80" t="str">
        <f>_xlfn.CONCAT(_xlfn.XLOOKUP(tbItems[[#This Row],[UID]],all_tki[uid],all_tki[name]), " (",_xlfn.XLOOKUP(tbItems[[#This Row],[UID]],all_tki[uid],all_tki[shortName]),")")</f>
        <v>"Altyn" face shield (Altyn FS)</v>
      </c>
      <c r="C172" s="80" t="str">
        <f>_xlfn.XLOOKUP(tbItems[[#This Row],[UID]],all_tki[uid],all_tki[tags/0])</f>
        <v>Gear</v>
      </c>
      <c r="E172" s="70">
        <f>_xlfn.XLOOKUP(tbItems[[#This Row],[UID]],all_tki[uid],all_tki[slots])</f>
        <v>2</v>
      </c>
      <c r="F172" s="97">
        <f>_xlfn.XLOOKUP(tbItems[[#This Row],[UID]],all_tki[uid],all_tki[traderPrice])</f>
        <v>26945</v>
      </c>
      <c r="G172" s="97">
        <f>_xlfn.XLOOKUP(tbItems[[#This Row],[UID]],all_tki[uid],all_tki[avg7daysPrice])</f>
        <v>31471</v>
      </c>
      <c r="I172" s="70">
        <v>0</v>
      </c>
    </row>
    <row r="173" spans="1:10" ht="30" hidden="1" customHeight="1" x14ac:dyDescent="0.25">
      <c r="A173" s="96" t="s">
        <v>2655</v>
      </c>
      <c r="B173" s="80" t="str">
        <f>_xlfn.CONCAT(_xlfn.XLOOKUP(tbItems[[#This Row],[UID]],all_tki[uid],all_tki[name]), " (",_xlfn.XLOOKUP(tbItems[[#This Row],[UID]],all_tki[uid],all_tki[shortName]),")")</f>
        <v>Kiver face shield (Kiver FS)</v>
      </c>
      <c r="C173" s="80" t="str">
        <f>_xlfn.XLOOKUP(tbItems[[#This Row],[UID]],all_tki[uid],all_tki[tags/0])</f>
        <v>Gear</v>
      </c>
      <c r="E173" s="70">
        <f>_xlfn.XLOOKUP(tbItems[[#This Row],[UID]],all_tki[uid],all_tki[slots])</f>
        <v>2</v>
      </c>
      <c r="F173" s="97">
        <f>_xlfn.XLOOKUP(tbItems[[#This Row],[UID]],all_tki[uid],all_tki[traderPrice])</f>
        <v>12435</v>
      </c>
      <c r="G173" s="97">
        <f>_xlfn.XLOOKUP(tbItems[[#This Row],[UID]],all_tki[uid],all_tki[avg7daysPrice])</f>
        <v>18963</v>
      </c>
      <c r="I173" s="70">
        <v>0</v>
      </c>
    </row>
    <row r="174" spans="1:10" ht="30" hidden="1" customHeight="1" x14ac:dyDescent="0.25">
      <c r="A174" s="96" t="s">
        <v>2661</v>
      </c>
      <c r="B174" s="80" t="str">
        <f>_xlfn.CONCAT(_xlfn.XLOOKUP(tbItems[[#This Row],[UID]],all_tki[uid],all_tki[name]), " (",_xlfn.XLOOKUP(tbItems[[#This Row],[UID]],all_tki[uid],all_tki[shortName]),")")</f>
        <v>Nippers (Nippers)</v>
      </c>
      <c r="C174" s="80" t="str">
        <f>_xlfn.XLOOKUP(tbItems[[#This Row],[UID]],all_tki[uid],all_tki[tags/0])</f>
        <v>Barter</v>
      </c>
      <c r="D174" s="80" t="s">
        <v>414</v>
      </c>
      <c r="E174" s="70">
        <f>_xlfn.XLOOKUP(tbItems[[#This Row],[UID]],all_tki[uid],all_tki[slots])</f>
        <v>1</v>
      </c>
      <c r="F174" s="97">
        <f>_xlfn.XLOOKUP(tbItems[[#This Row],[UID]],all_tki[uid],all_tki[traderPrice])</f>
        <v>10710</v>
      </c>
      <c r="G174" s="97">
        <f>_xlfn.XLOOKUP(tbItems[[#This Row],[UID]],all_tki[uid],all_tki[avg7daysPrice])</f>
        <v>10786</v>
      </c>
      <c r="H174" s="106">
        <v>99</v>
      </c>
      <c r="I174" s="106">
        <v>1</v>
      </c>
      <c r="J174" s="108" t="s">
        <v>23565</v>
      </c>
    </row>
    <row r="175" spans="1:10" ht="30" hidden="1" customHeight="1" x14ac:dyDescent="0.25">
      <c r="A175" s="96" t="s">
        <v>3354</v>
      </c>
      <c r="B175" s="80" t="str">
        <f>_xlfn.CONCAT(_xlfn.XLOOKUP(tbItems[[#This Row],[UID]],all_tki[uid],all_tki[name]), " (",_xlfn.XLOOKUP(tbItems[[#This Row],[UID]],all_tki[uid],all_tki[shortName]),")")</f>
        <v>Portable cabin key (Cabin)</v>
      </c>
      <c r="C175" s="80" t="str">
        <f>_xlfn.XLOOKUP(tbItems[[#This Row],[UID]],all_tki[uid],all_tki[tags/0])</f>
        <v>Keys</v>
      </c>
      <c r="D175" s="80" t="s">
        <v>416</v>
      </c>
      <c r="E175" s="70">
        <f>_xlfn.XLOOKUP(tbItems[[#This Row],[UID]],all_tki[uid],all_tki[slots])</f>
        <v>1</v>
      </c>
      <c r="F175" s="97">
        <f>_xlfn.XLOOKUP(tbItems[[#This Row],[UID]],all_tki[uid],all_tki[traderPrice])</f>
        <v>3591</v>
      </c>
      <c r="G175" s="97">
        <f>_xlfn.XLOOKUP(tbItems[[#This Row],[UID]],all_tki[uid],all_tki[avg7daysPrice])</f>
        <v>11275</v>
      </c>
      <c r="H175" s="70">
        <v>1</v>
      </c>
      <c r="I175" s="70">
        <v>1</v>
      </c>
    </row>
    <row r="176" spans="1:10" ht="30" hidden="1" customHeight="1" x14ac:dyDescent="0.25">
      <c r="A176" s="96" t="s">
        <v>2671</v>
      </c>
      <c r="B176" s="80" t="str">
        <f>_xlfn.CONCAT(_xlfn.XLOOKUP(tbItems[[#This Row],[UID]],all_tki[uid],all_tki[name]), " (",_xlfn.XLOOKUP(tbItems[[#This Row],[UID]],all_tki[uid],all_tki[shortName]),")")</f>
        <v>Adrenaline injector (Adrenaline)</v>
      </c>
      <c r="C176" s="80" t="str">
        <f>_xlfn.XLOOKUP(tbItems[[#This Row],[UID]],all_tki[uid],all_tki[tags/0])</f>
        <v>Meds</v>
      </c>
      <c r="D176" s="80" t="s">
        <v>519</v>
      </c>
      <c r="E176" s="70">
        <f>_xlfn.XLOOKUP(tbItems[[#This Row],[UID]],all_tki[uid],all_tki[slots])</f>
        <v>1</v>
      </c>
      <c r="F176" s="97">
        <f>_xlfn.XLOOKUP(tbItems[[#This Row],[UID]],all_tki[uid],all_tki[traderPrice])</f>
        <v>19820</v>
      </c>
      <c r="G176" s="97">
        <f>_xlfn.XLOOKUP(tbItems[[#This Row],[UID]],all_tki[uid],all_tki[avg7daysPrice])</f>
        <v>19615</v>
      </c>
      <c r="H176" s="70">
        <v>0</v>
      </c>
      <c r="I176" s="70">
        <v>0</v>
      </c>
      <c r="J176" s="104" t="s">
        <v>23508</v>
      </c>
    </row>
    <row r="177" spans="1:10" ht="30" hidden="1" customHeight="1" x14ac:dyDescent="0.25">
      <c r="A177" s="96" t="s">
        <v>2677</v>
      </c>
      <c r="B177" s="80" t="str">
        <f>_xlfn.CONCAT(_xlfn.XLOOKUP(tbItems[[#This Row],[UID]],all_tki[uid],all_tki[name]), " (",_xlfn.XLOOKUP(tbItems[[#This Row],[UID]],all_tki[uid],all_tki[shortName]),")")</f>
        <v>SJ6 TGLabs combat stimulant injector (SJ6)</v>
      </c>
      <c r="C177" s="80" t="str">
        <f>_xlfn.XLOOKUP(tbItems[[#This Row],[UID]],all_tki[uid],all_tki[tags/0])</f>
        <v>Meds</v>
      </c>
      <c r="D177" s="80" t="s">
        <v>519</v>
      </c>
      <c r="E177" s="70">
        <f>_xlfn.XLOOKUP(tbItems[[#This Row],[UID]],all_tki[uid],all_tki[slots])</f>
        <v>1</v>
      </c>
      <c r="F177" s="97">
        <f>_xlfn.XLOOKUP(tbItems[[#This Row],[UID]],all_tki[uid],all_tki[traderPrice])</f>
        <v>17609</v>
      </c>
      <c r="G177" s="97">
        <f>_xlfn.XLOOKUP(tbItems[[#This Row],[UID]],all_tki[uid],all_tki[avg7daysPrice])</f>
        <v>60907</v>
      </c>
      <c r="H177" s="70">
        <v>0</v>
      </c>
      <c r="I177" s="70">
        <v>1</v>
      </c>
      <c r="J177" s="80" t="s">
        <v>571</v>
      </c>
    </row>
    <row r="178" spans="1:10" ht="30" hidden="1" customHeight="1" x14ac:dyDescent="0.25">
      <c r="A178" s="96" t="s">
        <v>2682</v>
      </c>
      <c r="B178" s="80" t="str">
        <f>_xlfn.CONCAT(_xlfn.XLOOKUP(tbItems[[#This Row],[UID]],all_tki[uid],all_tki[name]), " (",_xlfn.XLOOKUP(tbItems[[#This Row],[UID]],all_tki[uid],all_tki[shortName]),")")</f>
        <v>CMS surgical kit (CMS)</v>
      </c>
      <c r="C178" s="80" t="str">
        <f>_xlfn.XLOOKUP(tbItems[[#This Row],[UID]],all_tki[uid],all_tki[tags/0])</f>
        <v>Meds</v>
      </c>
      <c r="D178" s="80" t="s">
        <v>381</v>
      </c>
      <c r="E178" s="70">
        <f>_xlfn.XLOOKUP(tbItems[[#This Row],[UID]],all_tki[uid],all_tki[slots])</f>
        <v>2</v>
      </c>
      <c r="F178" s="97">
        <f>_xlfn.XLOOKUP(tbItems[[#This Row],[UID]],all_tki[uid],all_tki[traderPrice])</f>
        <v>22680</v>
      </c>
      <c r="G178" s="97">
        <f>_xlfn.XLOOKUP(tbItems[[#This Row],[UID]],all_tki[uid],all_tki[avg7daysPrice])</f>
        <v>26797</v>
      </c>
      <c r="H178" s="70">
        <v>6</v>
      </c>
      <c r="I178" s="70">
        <v>0</v>
      </c>
    </row>
    <row r="179" spans="1:10" ht="30" hidden="1" customHeight="1" x14ac:dyDescent="0.25">
      <c r="A179" s="96" t="s">
        <v>2686</v>
      </c>
      <c r="B179" s="80" t="str">
        <f>_xlfn.CONCAT(_xlfn.XLOOKUP(tbItems[[#This Row],[UID]],all_tki[uid],all_tki[name]), " (",_xlfn.XLOOKUP(tbItems[[#This Row],[UID]],all_tki[uid],all_tki[shortName]),")")</f>
        <v>Golden Star balm (GoldenStar)</v>
      </c>
      <c r="C179" s="80" t="str">
        <f>_xlfn.XLOOKUP(tbItems[[#This Row],[UID]],all_tki[uid],all_tki[tags/0])</f>
        <v>Meds</v>
      </c>
      <c r="E179" s="70">
        <f>_xlfn.XLOOKUP(tbItems[[#This Row],[UID]],all_tki[uid],all_tki[slots])</f>
        <v>1</v>
      </c>
      <c r="F179" s="97">
        <f>_xlfn.XLOOKUP(tbItems[[#This Row],[UID]],all_tki[uid],all_tki[traderPrice])</f>
        <v>18200</v>
      </c>
      <c r="G179" s="97">
        <f>_xlfn.XLOOKUP(tbItems[[#This Row],[UID]],all_tki[uid],all_tki[avg7daysPrice])</f>
        <v>93126</v>
      </c>
      <c r="H179" s="70">
        <v>0</v>
      </c>
      <c r="I179" s="70">
        <v>0</v>
      </c>
      <c r="J179" s="80" t="s">
        <v>23508</v>
      </c>
    </row>
    <row r="180" spans="1:10" ht="30" hidden="1" customHeight="1" x14ac:dyDescent="0.25">
      <c r="A180" s="96" t="s">
        <v>2692</v>
      </c>
      <c r="B180" s="80" t="str">
        <f>_xlfn.CONCAT(_xlfn.XLOOKUP(tbItems[[#This Row],[UID]],all_tki[uid],all_tki[name]), " (",_xlfn.XLOOKUP(tbItems[[#This Row],[UID]],all_tki[uid],all_tki[shortName]),")")</f>
        <v>Vaseline balm (Vaseline)</v>
      </c>
      <c r="C180" s="80" t="str">
        <f>_xlfn.XLOOKUP(tbItems[[#This Row],[UID]],all_tki[uid],all_tki[tags/0])</f>
        <v>Meds</v>
      </c>
      <c r="D180" s="80" t="s">
        <v>381</v>
      </c>
      <c r="E180" s="70">
        <f>_xlfn.XLOOKUP(tbItems[[#This Row],[UID]],all_tki[uid],all_tki[slots])</f>
        <v>1</v>
      </c>
      <c r="F180" s="97">
        <f>_xlfn.XLOOKUP(tbItems[[#This Row],[UID]],all_tki[uid],all_tki[traderPrice])</f>
        <v>9352</v>
      </c>
      <c r="G180" s="97">
        <f>_xlfn.XLOOKUP(tbItems[[#This Row],[UID]],all_tki[uid],all_tki[avg7daysPrice])</f>
        <v>26341</v>
      </c>
      <c r="H180" s="70">
        <v>0</v>
      </c>
      <c r="I180" s="70">
        <v>0</v>
      </c>
    </row>
    <row r="181" spans="1:10" ht="30" hidden="1" customHeight="1" x14ac:dyDescent="0.25">
      <c r="A181" s="96" t="s">
        <v>2697</v>
      </c>
      <c r="B181" s="80" t="str">
        <f>_xlfn.CONCAT(_xlfn.XLOOKUP(tbItems[[#This Row],[UID]],all_tki[uid],all_tki[name]), " (",_xlfn.XLOOKUP(tbItems[[#This Row],[UID]],all_tki[uid],all_tki[shortName]),")")</f>
        <v>Grizzly medical kit (Grizzly)</v>
      </c>
      <c r="C181" s="80" t="str">
        <f>_xlfn.XLOOKUP(tbItems[[#This Row],[UID]],all_tki[uid],all_tki[tags/0])</f>
        <v>Meds</v>
      </c>
      <c r="D181" s="80" t="s">
        <v>377</v>
      </c>
      <c r="E181" s="70">
        <f>_xlfn.XLOOKUP(tbItems[[#This Row],[UID]],all_tki[uid],all_tki[slots])</f>
        <v>4</v>
      </c>
      <c r="F181" s="97">
        <f>_xlfn.XLOOKUP(tbItems[[#This Row],[UID]],all_tki[uid],all_tki[traderPrice])</f>
        <v>22076</v>
      </c>
      <c r="G181" s="97">
        <f>_xlfn.XLOOKUP(tbItems[[#This Row],[UID]],all_tki[uid],all_tki[avg7daysPrice])</f>
        <v>38783</v>
      </c>
      <c r="H181" s="70">
        <v>0</v>
      </c>
      <c r="I181" s="70">
        <v>0</v>
      </c>
    </row>
    <row r="182" spans="1:10" ht="30" hidden="1" customHeight="1" x14ac:dyDescent="0.25">
      <c r="A182" s="96" t="s">
        <v>2613</v>
      </c>
      <c r="B182" s="80" t="str">
        <f>_xlfn.CONCAT(_xlfn.XLOOKUP(tbItems[[#This Row],[UID]],all_tki[uid],all_tki[name]), " (",_xlfn.XLOOKUP(tbItems[[#This Row],[UID]],all_tki[uid],all_tki[shortName]),")")</f>
        <v>Power substation utility cabin key (Power)</v>
      </c>
      <c r="C182" s="80" t="str">
        <f>_xlfn.XLOOKUP(tbItems[[#This Row],[UID]],all_tki[uid],all_tki[tags/0])</f>
        <v>Keys</v>
      </c>
      <c r="D182" s="80" t="s">
        <v>416</v>
      </c>
      <c r="E182" s="70">
        <f>_xlfn.XLOOKUP(tbItems[[#This Row],[UID]],all_tki[uid],all_tki[slots])</f>
        <v>1</v>
      </c>
      <c r="F182" s="97">
        <f>_xlfn.XLOOKUP(tbItems[[#This Row],[UID]],all_tki[uid],all_tki[traderPrice])</f>
        <v>6300</v>
      </c>
      <c r="G182" s="97">
        <f>_xlfn.XLOOKUP(tbItems[[#This Row],[UID]],all_tki[uid],all_tki[avg7daysPrice])</f>
        <v>15330</v>
      </c>
      <c r="H182" s="70">
        <v>1</v>
      </c>
      <c r="I182" s="70">
        <v>1</v>
      </c>
    </row>
    <row r="183" spans="1:10" ht="30" hidden="1" customHeight="1" x14ac:dyDescent="0.25">
      <c r="A183" s="96" t="s">
        <v>2707</v>
      </c>
      <c r="B183" s="80" t="str">
        <f>_xlfn.CONCAT(_xlfn.XLOOKUP(tbItems[[#This Row],[UID]],all_tki[uid],all_tki[name]), " (",_xlfn.XLOOKUP(tbItems[[#This Row],[UID]],all_tki[uid],all_tki[shortName]),")")</f>
        <v>IFAK individual first aid kit (IFAK)</v>
      </c>
      <c r="C183" s="80" t="str">
        <f>_xlfn.XLOOKUP(tbItems[[#This Row],[UID]],all_tki[uid],all_tki[tags/0])</f>
        <v>Meds</v>
      </c>
      <c r="D183" s="80" t="s">
        <v>377</v>
      </c>
      <c r="E183" s="70">
        <f>_xlfn.XLOOKUP(tbItems[[#This Row],[UID]],all_tki[uid],all_tki[slots])</f>
        <v>1</v>
      </c>
      <c r="F183" s="97">
        <f>_xlfn.XLOOKUP(tbItems[[#This Row],[UID]],all_tki[uid],all_tki[traderPrice])</f>
        <v>14971</v>
      </c>
      <c r="G183" s="97">
        <f>_xlfn.XLOOKUP(tbItems[[#This Row],[UID]],all_tki[uid],all_tki[avg7daysPrice])</f>
        <v>18718</v>
      </c>
      <c r="H183" s="70">
        <v>0</v>
      </c>
      <c r="I183" s="70">
        <v>0</v>
      </c>
      <c r="J183" s="80" t="s">
        <v>501</v>
      </c>
    </row>
    <row r="184" spans="1:10" ht="30" hidden="1" customHeight="1" x14ac:dyDescent="0.25">
      <c r="A184" s="96" t="s">
        <v>2712</v>
      </c>
      <c r="B184" s="80" t="str">
        <f>_xlfn.CONCAT(_xlfn.XLOOKUP(tbItems[[#This Row],[UID]],all_tki[uid],all_tki[name]), " (",_xlfn.XLOOKUP(tbItems[[#This Row],[UID]],all_tki[uid],all_tki[shortName]),")")</f>
        <v>Salewa first aid kit (Salewa)</v>
      </c>
      <c r="C184" s="80" t="str">
        <f>_xlfn.XLOOKUP(tbItems[[#This Row],[UID]],all_tki[uid],all_tki[tags/0])</f>
        <v>Meds</v>
      </c>
      <c r="D184" s="80" t="s">
        <v>377</v>
      </c>
      <c r="E184" s="70">
        <f>_xlfn.XLOOKUP(tbItems[[#This Row],[UID]],all_tki[uid],all_tki[slots])</f>
        <v>2</v>
      </c>
      <c r="F184" s="97">
        <f>_xlfn.XLOOKUP(tbItems[[#This Row],[UID]],all_tki[uid],all_tki[traderPrice])</f>
        <v>11884</v>
      </c>
      <c r="G184" s="97">
        <f>_xlfn.XLOOKUP(tbItems[[#This Row],[UID]],all_tki[uid],all_tki[avg7daysPrice])</f>
        <v>24717</v>
      </c>
      <c r="H184" s="70">
        <v>0</v>
      </c>
      <c r="I184" s="70">
        <v>0</v>
      </c>
    </row>
    <row r="185" spans="1:10" ht="30" hidden="1" customHeight="1" x14ac:dyDescent="0.25">
      <c r="A185" s="96" t="s">
        <v>2717</v>
      </c>
      <c r="B185" s="80" t="str">
        <f>_xlfn.CONCAT(_xlfn.XLOOKUP(tbItems[[#This Row],[UID]],all_tki[uid],all_tki[name]), " (",_xlfn.XLOOKUP(tbItems[[#This Row],[UID]],all_tki[uid],all_tki[shortName]),")")</f>
        <v>Car first aid kit (Car)</v>
      </c>
      <c r="C185" s="80" t="str">
        <f>_xlfn.XLOOKUP(tbItems[[#This Row],[UID]],all_tki[uid],all_tki[tags/0])</f>
        <v>Meds</v>
      </c>
      <c r="D185" s="80" t="s">
        <v>377</v>
      </c>
      <c r="E185" s="70">
        <f>_xlfn.XLOOKUP(tbItems[[#This Row],[UID]],all_tki[uid],all_tki[slots])</f>
        <v>2</v>
      </c>
      <c r="F185" s="97">
        <f>_xlfn.XLOOKUP(tbItems[[#This Row],[UID]],all_tki[uid],all_tki[traderPrice])</f>
        <v>5821</v>
      </c>
      <c r="G185" s="97">
        <f>_xlfn.XLOOKUP(tbItems[[#This Row],[UID]],all_tki[uid],all_tki[avg7daysPrice])</f>
        <v>12865</v>
      </c>
      <c r="H185" s="70">
        <v>0</v>
      </c>
      <c r="I185" s="70">
        <v>0</v>
      </c>
    </row>
    <row r="186" spans="1:10" ht="30" hidden="1" customHeight="1" x14ac:dyDescent="0.25">
      <c r="A186" s="96" t="s">
        <v>2722</v>
      </c>
      <c r="B186" s="80" t="str">
        <f>_xlfn.CONCAT(_xlfn.XLOOKUP(tbItems[[#This Row],[UID]],all_tki[uid],all_tki[name]), " (",_xlfn.XLOOKUP(tbItems[[#This Row],[UID]],all_tki[uid],all_tki[shortName]),")")</f>
        <v>Morphine injector (Morphine)</v>
      </c>
      <c r="C186" s="80" t="str">
        <f>_xlfn.XLOOKUP(tbItems[[#This Row],[UID]],all_tki[uid],all_tki[tags/0])</f>
        <v>Meds</v>
      </c>
      <c r="D186" s="80" t="s">
        <v>519</v>
      </c>
      <c r="E186" s="70">
        <f>_xlfn.XLOOKUP(tbItems[[#This Row],[UID]],all_tki[uid],all_tki[slots])</f>
        <v>1</v>
      </c>
      <c r="F186" s="97">
        <f>_xlfn.XLOOKUP(tbItems[[#This Row],[UID]],all_tki[uid],all_tki[traderPrice])</f>
        <v>15942</v>
      </c>
      <c r="G186" s="97">
        <f>_xlfn.XLOOKUP(tbItems[[#This Row],[UID]],all_tki[uid],all_tki[avg7daysPrice])</f>
        <v>17902</v>
      </c>
      <c r="H186" s="70">
        <v>99</v>
      </c>
      <c r="I186" s="70">
        <v>0</v>
      </c>
      <c r="J186" s="80" t="s">
        <v>522</v>
      </c>
    </row>
    <row r="187" spans="1:10" ht="30" hidden="1" customHeight="1" x14ac:dyDescent="0.25">
      <c r="A187" s="96" t="s">
        <v>2727</v>
      </c>
      <c r="B187" s="80" t="str">
        <f>_xlfn.CONCAT(_xlfn.XLOOKUP(tbItems[[#This Row],[UID]],all_tki[uid],all_tki[name]), " (",_xlfn.XLOOKUP(tbItems[[#This Row],[UID]],all_tki[uid],all_tki[shortName]),")")</f>
        <v>Augmentin antibiotic pills (Augmentin)</v>
      </c>
      <c r="C187" s="80" t="str">
        <f>_xlfn.XLOOKUP(tbItems[[#This Row],[UID]],all_tki[uid],all_tki[tags/0])</f>
        <v>Meds</v>
      </c>
      <c r="D187" s="80" t="s">
        <v>385</v>
      </c>
      <c r="E187" s="70">
        <f>_xlfn.XLOOKUP(tbItems[[#This Row],[UID]],all_tki[uid],all_tki[slots])</f>
        <v>1</v>
      </c>
      <c r="F187" s="97">
        <f>_xlfn.XLOOKUP(tbItems[[#This Row],[UID]],all_tki[uid],all_tki[traderPrice])</f>
        <v>8671</v>
      </c>
      <c r="G187" s="97">
        <f>_xlfn.XLOOKUP(tbItems[[#This Row],[UID]],all_tki[uid],all_tki[avg7daysPrice])</f>
        <v>17848</v>
      </c>
      <c r="H187" s="70">
        <v>3</v>
      </c>
      <c r="I187" s="70">
        <v>0</v>
      </c>
      <c r="J187" s="80" t="s">
        <v>396</v>
      </c>
    </row>
    <row r="188" spans="1:10" ht="30" hidden="1" customHeight="1" x14ac:dyDescent="0.25">
      <c r="A188" s="96" t="s">
        <v>2732</v>
      </c>
      <c r="B188" s="80" t="str">
        <f>_xlfn.CONCAT(_xlfn.XLOOKUP(tbItems[[#This Row],[UID]],all_tki[uid],all_tki[name]), " (",_xlfn.XLOOKUP(tbItems[[#This Row],[UID]],all_tki[uid],all_tki[shortName]),")")</f>
        <v>Bottle of Tarkovskaya vodka (Vodka)</v>
      </c>
      <c r="C188" s="80" t="str">
        <f>_xlfn.XLOOKUP(tbItems[[#This Row],[UID]],all_tki[uid],all_tki[tags/0])</f>
        <v>Provisions</v>
      </c>
      <c r="D188" s="80" t="s">
        <v>388</v>
      </c>
      <c r="E188" s="70">
        <f>_xlfn.XLOOKUP(tbItems[[#This Row],[UID]],all_tki[uid],all_tki[slots])</f>
        <v>2</v>
      </c>
      <c r="F188" s="97">
        <f>_xlfn.XLOOKUP(tbItems[[#This Row],[UID]],all_tki[uid],all_tki[traderPrice])</f>
        <v>15750</v>
      </c>
      <c r="G188" s="97">
        <f>_xlfn.XLOOKUP(tbItems[[#This Row],[UID]],all_tki[uid],all_tki[avg7daysPrice])</f>
        <v>25444</v>
      </c>
      <c r="H188" s="106">
        <v>10</v>
      </c>
      <c r="I188" s="106">
        <v>9</v>
      </c>
      <c r="J188" s="80" t="s">
        <v>23564</v>
      </c>
    </row>
    <row r="189" spans="1:10" ht="30" hidden="1" customHeight="1" x14ac:dyDescent="0.25">
      <c r="A189" s="96" t="s">
        <v>2736</v>
      </c>
      <c r="B189" s="80" t="str">
        <f>_xlfn.CONCAT(_xlfn.XLOOKUP(tbItems[[#This Row],[UID]],all_tki[uid],all_tki[name]), " (",_xlfn.XLOOKUP(tbItems[[#This Row],[UID]],all_tki[uid],all_tki[shortName]),")")</f>
        <v>Jar of DevilDog mayo (Mayo)</v>
      </c>
      <c r="C189" s="80" t="str">
        <f>_xlfn.XLOOKUP(tbItems[[#This Row],[UID]],all_tki[uid],all_tki[tags/0])</f>
        <v>Provisions</v>
      </c>
      <c r="D189" s="80" t="s">
        <v>383</v>
      </c>
      <c r="E189" s="70">
        <f>_xlfn.XLOOKUP(tbItems[[#This Row],[UID]],all_tki[uid],all_tki[slots])</f>
        <v>1</v>
      </c>
      <c r="F189" s="97">
        <f>_xlfn.XLOOKUP(tbItems[[#This Row],[UID]],all_tki[uid],all_tki[traderPrice])</f>
        <v>9450</v>
      </c>
      <c r="G189" s="97">
        <f>_xlfn.XLOOKUP(tbItems[[#This Row],[UID]],all_tki[uid],all_tki[avg7daysPrice])</f>
        <v>10417</v>
      </c>
      <c r="H189" s="70">
        <v>0</v>
      </c>
      <c r="I189" s="70">
        <v>0</v>
      </c>
      <c r="J189" s="80" t="s">
        <v>518</v>
      </c>
    </row>
    <row r="190" spans="1:10" ht="30" hidden="1" customHeight="1" x14ac:dyDescent="0.25">
      <c r="A190" s="96" t="s">
        <v>2741</v>
      </c>
      <c r="B190" s="80" t="str">
        <f>_xlfn.CONCAT(_xlfn.XLOOKUP(tbItems[[#This Row],[UID]],all_tki[uid],all_tki[name]), " (",_xlfn.XLOOKUP(tbItems[[#This Row],[UID]],all_tki[uid],all_tki[shortName]),")")</f>
        <v>Can of Hot Rod energy drink (Hot Rod)</v>
      </c>
      <c r="C190" s="80" t="str">
        <f>_xlfn.XLOOKUP(tbItems[[#This Row],[UID]],all_tki[uid],all_tki[tags/0])</f>
        <v>Provisions</v>
      </c>
      <c r="D190" s="80" t="s">
        <v>388</v>
      </c>
      <c r="E190" s="70">
        <f>_xlfn.XLOOKUP(tbItems[[#This Row],[UID]],all_tki[uid],all_tki[slots])</f>
        <v>1</v>
      </c>
      <c r="F190" s="97">
        <f>_xlfn.XLOOKUP(tbItems[[#This Row],[UID]],all_tki[uid],all_tki[traderPrice])</f>
        <v>2669</v>
      </c>
      <c r="G190" s="97">
        <f>_xlfn.XLOOKUP(tbItems[[#This Row],[UID]],all_tki[uid],all_tki[avg7daysPrice])</f>
        <v>10685</v>
      </c>
      <c r="H190" s="70">
        <v>0</v>
      </c>
      <c r="I190" s="70">
        <v>0</v>
      </c>
      <c r="J190" s="80" t="s">
        <v>496</v>
      </c>
    </row>
    <row r="191" spans="1:10" ht="30" hidden="1" customHeight="1" x14ac:dyDescent="0.25">
      <c r="A191" s="96" t="s">
        <v>2744</v>
      </c>
      <c r="B191" s="80" t="str">
        <f>_xlfn.CONCAT(_xlfn.XLOOKUP(tbItems[[#This Row],[UID]],all_tki[uid],all_tki[name]), " (",_xlfn.XLOOKUP(tbItems[[#This Row],[UID]],all_tki[uid],all_tki[shortName]),")")</f>
        <v>Can of TarCola soda (TarCola)</v>
      </c>
      <c r="C191" s="80" t="str">
        <f>_xlfn.XLOOKUP(tbItems[[#This Row],[UID]],all_tki[uid],all_tki[tags/0])</f>
        <v>Provisions</v>
      </c>
      <c r="D191" s="80" t="s">
        <v>388</v>
      </c>
      <c r="E191" s="70">
        <f>_xlfn.XLOOKUP(tbItems[[#This Row],[UID]],all_tki[uid],all_tki[slots])</f>
        <v>1</v>
      </c>
      <c r="F191" s="97">
        <f>_xlfn.XLOOKUP(tbItems[[#This Row],[UID]],all_tki[uid],all_tki[traderPrice])</f>
        <v>2507</v>
      </c>
      <c r="G191" s="97">
        <f>_xlfn.XLOOKUP(tbItems[[#This Row],[UID]],all_tki[uid],all_tki[avg7daysPrice])</f>
        <v>20180</v>
      </c>
      <c r="H191" s="70">
        <v>0</v>
      </c>
      <c r="I191" s="70">
        <v>0</v>
      </c>
    </row>
    <row r="192" spans="1:10" ht="30" hidden="1" customHeight="1" x14ac:dyDescent="0.25">
      <c r="A192" s="96" t="s">
        <v>2748</v>
      </c>
      <c r="B192" s="80" t="str">
        <f>_xlfn.CONCAT(_xlfn.XLOOKUP(tbItems[[#This Row],[UID]],all_tki[uid],all_tki[name]), " (",_xlfn.XLOOKUP(tbItems[[#This Row],[UID]],all_tki[uid],all_tki[shortName]),")")</f>
        <v>Can of Max Energy energy drink (MaxEnergy)</v>
      </c>
      <c r="C192" s="80" t="str">
        <f>_xlfn.XLOOKUP(tbItems[[#This Row],[UID]],all_tki[uid],all_tki[tags/0])</f>
        <v>Provisions</v>
      </c>
      <c r="D192" s="80" t="s">
        <v>388</v>
      </c>
      <c r="E192" s="70">
        <f>_xlfn.XLOOKUP(tbItems[[#This Row],[UID]],all_tki[uid],all_tki[slots])</f>
        <v>1</v>
      </c>
      <c r="F192" s="97">
        <f>_xlfn.XLOOKUP(tbItems[[#This Row],[UID]],all_tki[uid],all_tki[traderPrice])</f>
        <v>1848</v>
      </c>
      <c r="G192" s="97">
        <f>_xlfn.XLOOKUP(tbItems[[#This Row],[UID]],all_tki[uid],all_tki[avg7daysPrice])</f>
        <v>15517</v>
      </c>
      <c r="H192" s="70">
        <v>0</v>
      </c>
      <c r="I192" s="70">
        <v>0</v>
      </c>
      <c r="J192" s="80" t="s">
        <v>496</v>
      </c>
    </row>
    <row r="193" spans="1:10" ht="30" hidden="1" customHeight="1" x14ac:dyDescent="0.25">
      <c r="A193" s="96" t="s">
        <v>2752</v>
      </c>
      <c r="B193" s="80" t="str">
        <f>_xlfn.CONCAT(_xlfn.XLOOKUP(tbItems[[#This Row],[UID]],all_tki[uid],all_tki[name]), " (",_xlfn.XLOOKUP(tbItems[[#This Row],[UID]],all_tki[uid],all_tki[shortName]),")")</f>
        <v>Hand drill (Hand drill)</v>
      </c>
      <c r="C193" s="80" t="str">
        <f>_xlfn.XLOOKUP(tbItems[[#This Row],[UID]],all_tki[uid],all_tki[tags/0])</f>
        <v>Barter</v>
      </c>
      <c r="D193" s="80" t="s">
        <v>414</v>
      </c>
      <c r="E193" s="70">
        <f>_xlfn.XLOOKUP(tbItems[[#This Row],[UID]],all_tki[uid],all_tki[slots])</f>
        <v>6</v>
      </c>
      <c r="F193" s="97">
        <f>_xlfn.XLOOKUP(tbItems[[#This Row],[UID]],all_tki[uid],all_tki[traderPrice])</f>
        <v>37800</v>
      </c>
      <c r="G193" s="97">
        <f>_xlfn.XLOOKUP(tbItems[[#This Row],[UID]],all_tki[uid],all_tki[avg7daysPrice])</f>
        <v>37535</v>
      </c>
      <c r="H193" s="70">
        <v>0</v>
      </c>
      <c r="I193" s="70">
        <v>0</v>
      </c>
      <c r="J193" s="80" t="s">
        <v>490</v>
      </c>
    </row>
    <row r="194" spans="1:10" ht="30" hidden="1" customHeight="1" x14ac:dyDescent="0.25">
      <c r="A194" s="96" t="s">
        <v>2756</v>
      </c>
      <c r="B194" s="80" t="str">
        <f>_xlfn.CONCAT(_xlfn.XLOOKUP(tbItems[[#This Row],[UID]],all_tki[uid],all_tki[name]), " (",_xlfn.XLOOKUP(tbItems[[#This Row],[UID]],all_tki[uid],all_tki[shortName]),")")</f>
        <v>Bottle of Dan Jackiel whiskey (Whiskey)</v>
      </c>
      <c r="C194" s="80" t="str">
        <f>_xlfn.XLOOKUP(tbItems[[#This Row],[UID]],all_tki[uid],all_tki[tags/0])</f>
        <v>Provisions</v>
      </c>
      <c r="D194" s="80" t="s">
        <v>388</v>
      </c>
      <c r="E194" s="70">
        <f>_xlfn.XLOOKUP(tbItems[[#This Row],[UID]],all_tki[uid],all_tki[slots])</f>
        <v>2</v>
      </c>
      <c r="F194" s="97">
        <f>_xlfn.XLOOKUP(tbItems[[#This Row],[UID]],all_tki[uid],all_tki[traderPrice])</f>
        <v>31500</v>
      </c>
      <c r="G194" s="97">
        <f>_xlfn.XLOOKUP(tbItems[[#This Row],[UID]],all_tki[uid],all_tki[avg7daysPrice])</f>
        <v>51484</v>
      </c>
      <c r="H194" s="106">
        <v>10</v>
      </c>
      <c r="I194" s="106">
        <v>3</v>
      </c>
      <c r="J194" s="104" t="s">
        <v>23564</v>
      </c>
    </row>
    <row r="195" spans="1:10" ht="30" hidden="1" customHeight="1" x14ac:dyDescent="0.25">
      <c r="A195" s="96" t="s">
        <v>2760</v>
      </c>
      <c r="B195" s="80" t="str">
        <f>_xlfn.CONCAT(_xlfn.XLOOKUP(tbItems[[#This Row],[UID]],all_tki[uid],all_tki[name]), " (",_xlfn.XLOOKUP(tbItems[[#This Row],[UID]],all_tki[uid],all_tki[shortName]),")")</f>
        <v>Pack of Vita juice (Vita)</v>
      </c>
      <c r="C195" s="80" t="str">
        <f>_xlfn.XLOOKUP(tbItems[[#This Row],[UID]],all_tki[uid],all_tki[tags/0])</f>
        <v>Provisions</v>
      </c>
      <c r="D195" s="80" t="s">
        <v>388</v>
      </c>
      <c r="E195" s="70">
        <f>_xlfn.XLOOKUP(tbItems[[#This Row],[UID]],all_tki[uid],all_tki[slots])</f>
        <v>2</v>
      </c>
      <c r="F195" s="97">
        <f>_xlfn.XLOOKUP(tbItems[[#This Row],[UID]],all_tki[uid],all_tki[traderPrice])</f>
        <v>1134</v>
      </c>
      <c r="G195" s="97">
        <f>_xlfn.XLOOKUP(tbItems[[#This Row],[UID]],all_tki[uid],all_tki[avg7daysPrice])</f>
        <v>10935</v>
      </c>
      <c r="H195" s="70">
        <v>0</v>
      </c>
      <c r="I195" s="70">
        <v>0</v>
      </c>
    </row>
    <row r="196" spans="1:10" ht="30" hidden="1" customHeight="1" x14ac:dyDescent="0.25">
      <c r="A196" s="96" t="s">
        <v>2764</v>
      </c>
      <c r="B196" s="80" t="str">
        <f>_xlfn.CONCAT(_xlfn.XLOOKUP(tbItems[[#This Row],[UID]],all_tki[uid],all_tki[name]), " (",_xlfn.XLOOKUP(tbItems[[#This Row],[UID]],all_tki[uid],all_tki[shortName]),")")</f>
        <v>Pack of Apple juice (Apple)</v>
      </c>
      <c r="C196" s="80" t="str">
        <f>_xlfn.XLOOKUP(tbItems[[#This Row],[UID]],all_tki[uid],all_tki[tags/0])</f>
        <v>Provisions</v>
      </c>
      <c r="E196" s="70">
        <f>_xlfn.XLOOKUP(tbItems[[#This Row],[UID]],all_tki[uid],all_tki[slots])</f>
        <v>2</v>
      </c>
      <c r="F196" s="97">
        <f>_xlfn.XLOOKUP(tbItems[[#This Row],[UID]],all_tki[uid],all_tki[traderPrice])</f>
        <v>2156</v>
      </c>
      <c r="G196" s="97">
        <f>_xlfn.XLOOKUP(tbItems[[#This Row],[UID]],all_tki[uid],all_tki[avg7daysPrice])</f>
        <v>8770</v>
      </c>
      <c r="I196" s="70">
        <v>0</v>
      </c>
    </row>
    <row r="197" spans="1:10" ht="30" hidden="1" customHeight="1" x14ac:dyDescent="0.25">
      <c r="A197" s="96" t="s">
        <v>2769</v>
      </c>
      <c r="B197" s="80" t="str">
        <f>_xlfn.CONCAT(_xlfn.XLOOKUP(tbItems[[#This Row],[UID]],all_tki[uid],all_tki[name]), " (",_xlfn.XLOOKUP(tbItems[[#This Row],[UID]],all_tki[uid],all_tki[shortName]),")")</f>
        <v>Insulating tape (Tape)</v>
      </c>
      <c r="C197" s="80" t="str">
        <f>_xlfn.XLOOKUP(tbItems[[#This Row],[UID]],all_tki[uid],all_tki[tags/0])</f>
        <v>Barter</v>
      </c>
      <c r="D197" s="80" t="s">
        <v>408</v>
      </c>
      <c r="E197" s="70">
        <f>_xlfn.XLOOKUP(tbItems[[#This Row],[UID]],all_tki[uid],all_tki[slots])</f>
        <v>1</v>
      </c>
      <c r="F197" s="97">
        <f>_xlfn.XLOOKUP(tbItems[[#This Row],[UID]],all_tki[uid],all_tki[traderPrice])</f>
        <v>1272</v>
      </c>
      <c r="G197" s="97">
        <f>_xlfn.XLOOKUP(tbItems[[#This Row],[UID]],all_tki[uid],all_tki[avg7daysPrice])</f>
        <v>11322</v>
      </c>
      <c r="H197" s="70">
        <v>3</v>
      </c>
      <c r="I197" s="70">
        <v>3</v>
      </c>
      <c r="J197" s="80" t="s">
        <v>584</v>
      </c>
    </row>
    <row r="198" spans="1:10" ht="30" hidden="1" customHeight="1" x14ac:dyDescent="0.25">
      <c r="A198" s="96" t="s">
        <v>2774</v>
      </c>
      <c r="B198" s="80" t="str">
        <f>_xlfn.CONCAT(_xlfn.XLOOKUP(tbItems[[#This Row],[UID]],all_tki[uid],all_tki[name]), " (",_xlfn.XLOOKUP(tbItems[[#This Row],[UID]],all_tki[uid],all_tki[shortName]),")")</f>
        <v>Can of Ice Green tea (IceGreen)</v>
      </c>
      <c r="C198" s="80" t="str">
        <f>_xlfn.XLOOKUP(tbItems[[#This Row],[UID]],all_tki[uid],all_tki[tags/0])</f>
        <v>Provisions</v>
      </c>
      <c r="D198" s="80" t="s">
        <v>388</v>
      </c>
      <c r="E198" s="70">
        <f>_xlfn.XLOOKUP(tbItems[[#This Row],[UID]],all_tki[uid],all_tki[slots])</f>
        <v>1</v>
      </c>
      <c r="F198" s="97">
        <f>_xlfn.XLOOKUP(tbItems[[#This Row],[UID]],all_tki[uid],all_tki[traderPrice])</f>
        <v>1530</v>
      </c>
      <c r="G198" s="97">
        <f>_xlfn.XLOOKUP(tbItems[[#This Row],[UID]],all_tki[uid],all_tki[avg7daysPrice])</f>
        <v>8934</v>
      </c>
      <c r="H198" s="70">
        <v>0</v>
      </c>
      <c r="I198" s="70">
        <v>0</v>
      </c>
      <c r="J198" s="80" t="s">
        <v>500</v>
      </c>
    </row>
    <row r="199" spans="1:10" ht="30" hidden="1" customHeight="1" x14ac:dyDescent="0.25">
      <c r="A199" s="96" t="s">
        <v>2778</v>
      </c>
      <c r="B199" s="80" t="str">
        <f>_xlfn.CONCAT(_xlfn.XLOOKUP(tbItems[[#This Row],[UID]],all_tki[uid],all_tki[name]), " (",_xlfn.XLOOKUP(tbItems[[#This Row],[UID]],all_tki[uid],all_tki[shortName]),")")</f>
        <v>Pack of Russian Army pineapple juice (Pineapple)</v>
      </c>
      <c r="C199" s="80" t="str">
        <f>_xlfn.XLOOKUP(tbItems[[#This Row],[UID]],all_tki[uid],all_tki[tags/0])</f>
        <v>Provisions</v>
      </c>
      <c r="D199" s="80" t="s">
        <v>388</v>
      </c>
      <c r="E199" s="70">
        <f>_xlfn.XLOOKUP(tbItems[[#This Row],[UID]],all_tki[uid],all_tki[slots])</f>
        <v>2</v>
      </c>
      <c r="F199" s="97">
        <f>_xlfn.XLOOKUP(tbItems[[#This Row],[UID]],all_tki[uid],all_tki[traderPrice])</f>
        <v>1345</v>
      </c>
      <c r="G199" s="97">
        <f>_xlfn.XLOOKUP(tbItems[[#This Row],[UID]],all_tki[uid],all_tki[avg7daysPrice])</f>
        <v>10240</v>
      </c>
      <c r="H199" s="70">
        <v>0</v>
      </c>
      <c r="I199" s="70">
        <v>0</v>
      </c>
      <c r="J199" s="80" t="s">
        <v>500</v>
      </c>
    </row>
    <row r="200" spans="1:10" ht="30" hidden="1" customHeight="1" x14ac:dyDescent="0.25">
      <c r="A200" s="96" t="s">
        <v>2783</v>
      </c>
      <c r="B200" s="80" t="str">
        <f>_xlfn.CONCAT(_xlfn.XLOOKUP(tbItems[[#This Row],[UID]],all_tki[uid],all_tki[name]), " (",_xlfn.XLOOKUP(tbItems[[#This Row],[UID]],all_tki[uid],all_tki[shortName]),")")</f>
        <v>0.6 liter water bottle (Water)</v>
      </c>
      <c r="C200" s="80" t="str">
        <f>_xlfn.XLOOKUP(tbItems[[#This Row],[UID]],all_tki[uid],all_tki[tags/0])</f>
        <v>Provisions</v>
      </c>
      <c r="D200" s="80" t="s">
        <v>388</v>
      </c>
      <c r="E200" s="70">
        <f>_xlfn.XLOOKUP(tbItems[[#This Row],[UID]],all_tki[uid],all_tki[slots])</f>
        <v>2</v>
      </c>
      <c r="F200" s="97">
        <f>_xlfn.XLOOKUP(tbItems[[#This Row],[UID]],all_tki[uid],all_tki[traderPrice])</f>
        <v>1544</v>
      </c>
      <c r="G200" s="97">
        <f>_xlfn.XLOOKUP(tbItems[[#This Row],[UID]],all_tki[uid],all_tki[avg7daysPrice])</f>
        <v>14164</v>
      </c>
      <c r="H200" s="70">
        <v>2</v>
      </c>
      <c r="I200" s="70">
        <v>2</v>
      </c>
      <c r="J200" s="104" t="s">
        <v>23559</v>
      </c>
    </row>
    <row r="201" spans="1:10" ht="30" hidden="1" customHeight="1" x14ac:dyDescent="0.25">
      <c r="A201" s="96" t="s">
        <v>2786</v>
      </c>
      <c r="B201" s="80" t="str">
        <f>_xlfn.CONCAT(_xlfn.XLOOKUP(tbItems[[#This Row],[UID]],all_tki[uid],all_tki[name]), " (",_xlfn.XLOOKUP(tbItems[[#This Row],[UID]],all_tki[uid],all_tki[shortName]),")")</f>
        <v>Zagustin hemostatic drug injector (Zagustin)</v>
      </c>
      <c r="C201" s="80" t="str">
        <f>_xlfn.XLOOKUP(tbItems[[#This Row],[UID]],all_tki[uid],all_tki[tags/0])</f>
        <v>Meds</v>
      </c>
      <c r="D201" s="80" t="s">
        <v>519</v>
      </c>
      <c r="E201" s="70">
        <f>_xlfn.XLOOKUP(tbItems[[#This Row],[UID]],all_tki[uid],all_tki[slots])</f>
        <v>1</v>
      </c>
      <c r="F201" s="97">
        <f>_xlfn.XLOOKUP(tbItems[[#This Row],[UID]],all_tki[uid],all_tki[traderPrice])</f>
        <v>21130</v>
      </c>
      <c r="G201" s="97">
        <f>_xlfn.XLOOKUP(tbItems[[#This Row],[UID]],all_tki[uid],all_tki[avg7daysPrice])</f>
        <v>40597</v>
      </c>
      <c r="H201" s="70">
        <v>0</v>
      </c>
      <c r="I201" s="70">
        <v>1</v>
      </c>
      <c r="J201" s="80" t="s">
        <v>623</v>
      </c>
    </row>
    <row r="202" spans="1:10" ht="30" hidden="1" customHeight="1" x14ac:dyDescent="0.25">
      <c r="A202" s="96" t="s">
        <v>2791</v>
      </c>
      <c r="B202" s="80" t="str">
        <f>_xlfn.CONCAT(_xlfn.XLOOKUP(tbItems[[#This Row],[UID]],all_tki[uid],all_tki[name]), " (",_xlfn.XLOOKUP(tbItems[[#This Row],[UID]],all_tki[uid],all_tki[shortName]),")")</f>
        <v>MRE ration pack (MRE)</v>
      </c>
      <c r="C202" s="80" t="str">
        <f>_xlfn.XLOOKUP(tbItems[[#This Row],[UID]],all_tki[uid],all_tki[tags/0])</f>
        <v>Provisions</v>
      </c>
      <c r="D202" s="80" t="s">
        <v>383</v>
      </c>
      <c r="E202" s="70">
        <f>_xlfn.XLOOKUP(tbItems[[#This Row],[UID]],all_tki[uid],all_tki[slots])</f>
        <v>2</v>
      </c>
      <c r="F202" s="97">
        <f>_xlfn.XLOOKUP(tbItems[[#This Row],[UID]],all_tki[uid],all_tki[traderPrice])</f>
        <v>2558</v>
      </c>
      <c r="G202" s="97">
        <f>_xlfn.XLOOKUP(tbItems[[#This Row],[UID]],all_tki[uid],all_tki[avg7daysPrice])</f>
        <v>14653</v>
      </c>
      <c r="H202" s="70">
        <v>0</v>
      </c>
      <c r="I202" s="70">
        <v>0</v>
      </c>
    </row>
    <row r="203" spans="1:10" ht="30" hidden="1" customHeight="1" x14ac:dyDescent="0.25">
      <c r="A203" s="96" t="s">
        <v>2795</v>
      </c>
      <c r="B203" s="80" t="str">
        <f>_xlfn.CONCAT(_xlfn.XLOOKUP(tbItems[[#This Row],[UID]],all_tki[uid],all_tki[name]), " (",_xlfn.XLOOKUP(tbItems[[#This Row],[UID]],all_tki[uid],all_tki[shortName]),")")</f>
        <v>Can of squash spread (Squash)</v>
      </c>
      <c r="C203" s="80" t="str">
        <f>_xlfn.XLOOKUP(tbItems[[#This Row],[UID]],all_tki[uid],all_tki[tags/0])</f>
        <v>Provisions</v>
      </c>
      <c r="D203" s="80" t="s">
        <v>383</v>
      </c>
      <c r="E203" s="70">
        <f>_xlfn.XLOOKUP(tbItems[[#This Row],[UID]],all_tki[uid],all_tki[slots])</f>
        <v>1</v>
      </c>
      <c r="F203" s="97">
        <f>_xlfn.XLOOKUP(tbItems[[#This Row],[UID]],all_tki[uid],all_tki[traderPrice])</f>
        <v>3886</v>
      </c>
      <c r="G203" s="97">
        <f>_xlfn.XLOOKUP(tbItems[[#This Row],[UID]],all_tki[uid],all_tki[avg7daysPrice])</f>
        <v>17548</v>
      </c>
      <c r="H203" s="70">
        <v>0</v>
      </c>
      <c r="I203" s="70">
        <v>0</v>
      </c>
      <c r="J203" s="80" t="s">
        <v>500</v>
      </c>
    </row>
    <row r="204" spans="1:10" ht="30" hidden="1" customHeight="1" x14ac:dyDescent="0.25">
      <c r="A204" s="96" t="s">
        <v>2799</v>
      </c>
      <c r="B204" s="80" t="str">
        <f>_xlfn.CONCAT(_xlfn.XLOOKUP(tbItems[[#This Row],[UID]],all_tki[uid],all_tki[name]), " (",_xlfn.XLOOKUP(tbItems[[#This Row],[UID]],all_tki[uid],all_tki[shortName]),")")</f>
        <v>Can of green peas (Peas)</v>
      </c>
      <c r="C204" s="80" t="str">
        <f>_xlfn.XLOOKUP(tbItems[[#This Row],[UID]],all_tki[uid],all_tki[tags/0])</f>
        <v>Provisions</v>
      </c>
      <c r="D204" s="80" t="s">
        <v>383</v>
      </c>
      <c r="E204" s="70">
        <f>_xlfn.XLOOKUP(tbItems[[#This Row],[UID]],all_tki[uid],all_tki[slots])</f>
        <v>1</v>
      </c>
      <c r="F204" s="97">
        <f>_xlfn.XLOOKUP(tbItems[[#This Row],[UID]],all_tki[uid],all_tki[traderPrice])</f>
        <v>4095</v>
      </c>
      <c r="G204" s="97">
        <f>_xlfn.XLOOKUP(tbItems[[#This Row],[UID]],all_tki[uid],all_tki[avg7daysPrice])</f>
        <v>12099</v>
      </c>
      <c r="H204" s="70">
        <v>0</v>
      </c>
      <c r="I204" s="70">
        <v>0</v>
      </c>
    </row>
    <row r="205" spans="1:10" ht="30" hidden="1" customHeight="1" x14ac:dyDescent="0.25">
      <c r="A205" s="96" t="s">
        <v>2804</v>
      </c>
      <c r="B205" s="80" t="str">
        <f>_xlfn.CONCAT(_xlfn.XLOOKUP(tbItems[[#This Row],[UID]],all_tki[uid],all_tki[name]), " (",_xlfn.XLOOKUP(tbItems[[#This Row],[UID]],all_tki[uid],all_tki[shortName]),")")</f>
        <v>Military COFDM wireless Signal Transmitter (SG-C10)</v>
      </c>
      <c r="C205" s="80" t="str">
        <f>_xlfn.XLOOKUP(tbItems[[#This Row],[UID]],all_tki[uid],all_tki[tags/0])</f>
        <v>Barter</v>
      </c>
      <c r="E205" s="70">
        <f>_xlfn.XLOOKUP(tbItems[[#This Row],[UID]],all_tki[uid],all_tki[slots])</f>
        <v>2</v>
      </c>
      <c r="F205" s="97">
        <f>_xlfn.XLOOKUP(tbItems[[#This Row],[UID]],all_tki[uid],all_tki[traderPrice])</f>
        <v>91665</v>
      </c>
      <c r="G205" s="97">
        <f>_xlfn.XLOOKUP(tbItems[[#This Row],[UID]],all_tki[uid],all_tki[avg7daysPrice])</f>
        <v>94044</v>
      </c>
      <c r="I205" s="70">
        <v>0</v>
      </c>
    </row>
    <row r="206" spans="1:10" ht="30" hidden="1" customHeight="1" x14ac:dyDescent="0.25">
      <c r="A206" s="96" t="s">
        <v>13314</v>
      </c>
      <c r="B206" s="80" t="str">
        <f>_xlfn.CONCAT(_xlfn.XLOOKUP(tbItems[[#This Row],[UID]],all_tki[uid],all_tki[name]), " (",_xlfn.XLOOKUP(tbItems[[#This Row],[UID]],all_tki[uid],all_tki[shortName]),")")</f>
        <v>Pumping station back door key (Pump Back)</v>
      </c>
      <c r="C206" s="80" t="str">
        <f>_xlfn.XLOOKUP(tbItems[[#This Row],[UID]],all_tki[uid],all_tki[tags/0])</f>
        <v>Keys</v>
      </c>
      <c r="D206" s="80" t="s">
        <v>416</v>
      </c>
      <c r="E206" s="70">
        <f>_xlfn.XLOOKUP(tbItems[[#This Row],[UID]],all_tki[uid],all_tki[slots])</f>
        <v>1</v>
      </c>
      <c r="F206" s="97">
        <f>_xlfn.XLOOKUP(tbItems[[#This Row],[UID]],all_tki[uid],all_tki[traderPrice])</f>
        <v>3231</v>
      </c>
      <c r="G206" s="97">
        <f>_xlfn.XLOOKUP(tbItems[[#This Row],[UID]],all_tki[uid],all_tki[avg7daysPrice])</f>
        <v>4304</v>
      </c>
      <c r="H206" s="70">
        <v>1</v>
      </c>
      <c r="I206" s="70">
        <v>1</v>
      </c>
      <c r="J206" s="80" t="s">
        <v>547</v>
      </c>
    </row>
    <row r="207" spans="1:10" ht="30" hidden="1" customHeight="1" x14ac:dyDescent="0.25">
      <c r="A207" s="96" t="s">
        <v>2815</v>
      </c>
      <c r="B207" s="80" t="str">
        <f>_xlfn.CONCAT(_xlfn.XLOOKUP(tbItems[[#This Row],[UID]],all_tki[uid],all_tki[name]), " (",_xlfn.XLOOKUP(tbItems[[#This Row],[UID]],all_tki[uid],all_tki[shortName]),")")</f>
        <v>Can of humpback salmon (Humpback)</v>
      </c>
      <c r="C207" s="80" t="str">
        <f>_xlfn.XLOOKUP(tbItems[[#This Row],[UID]],all_tki[uid],all_tki[tags/0])</f>
        <v>Provisions</v>
      </c>
      <c r="D207" s="80" t="s">
        <v>383</v>
      </c>
      <c r="E207" s="70">
        <f>_xlfn.XLOOKUP(tbItems[[#This Row],[UID]],all_tki[uid],all_tki[slots])</f>
        <v>1</v>
      </c>
      <c r="F207" s="97">
        <f>_xlfn.XLOOKUP(tbItems[[#This Row],[UID]],all_tki[uid],all_tki[traderPrice])</f>
        <v>1846</v>
      </c>
      <c r="G207" s="97">
        <f>_xlfn.XLOOKUP(tbItems[[#This Row],[UID]],all_tki[uid],all_tki[avg7daysPrice])</f>
        <v>11937</v>
      </c>
      <c r="H207" s="70">
        <v>0</v>
      </c>
      <c r="I207" s="70">
        <v>0</v>
      </c>
      <c r="J207" s="80" t="s">
        <v>498</v>
      </c>
    </row>
    <row r="208" spans="1:10" ht="30" hidden="1" customHeight="1" x14ac:dyDescent="0.25">
      <c r="A208" s="96" t="s">
        <v>2820</v>
      </c>
      <c r="B208" s="80" t="str">
        <f>_xlfn.CONCAT(_xlfn.XLOOKUP(tbItems[[#This Row],[UID]],all_tki[uid],all_tki[name]), " (",_xlfn.XLOOKUP(tbItems[[#This Row],[UID]],all_tki[uid],all_tki[shortName]),")")</f>
        <v>Emelya rye croutons (Emelya)</v>
      </c>
      <c r="C208" s="80" t="str">
        <f>_xlfn.XLOOKUP(tbItems[[#This Row],[UID]],all_tki[uid],all_tki[tags/0])</f>
        <v>Provisions</v>
      </c>
      <c r="D208" s="80" t="s">
        <v>383</v>
      </c>
      <c r="E208" s="70">
        <f>_xlfn.XLOOKUP(tbItems[[#This Row],[UID]],all_tki[uid],all_tki[slots])</f>
        <v>1</v>
      </c>
      <c r="F208" s="97">
        <f>_xlfn.XLOOKUP(tbItems[[#This Row],[UID]],all_tki[uid],all_tki[traderPrice])</f>
        <v>188</v>
      </c>
      <c r="G208" s="97">
        <f>_xlfn.XLOOKUP(tbItems[[#This Row],[UID]],all_tki[uid],all_tki[avg7daysPrice])</f>
        <v>13150</v>
      </c>
      <c r="H208" s="70">
        <v>2</v>
      </c>
      <c r="I208" s="70">
        <v>0</v>
      </c>
      <c r="J208" s="80" t="s">
        <v>467</v>
      </c>
    </row>
    <row r="209" spans="1:10" ht="30" hidden="1" customHeight="1" x14ac:dyDescent="0.25">
      <c r="A209" s="96" t="s">
        <v>2825</v>
      </c>
      <c r="B209" s="80" t="str">
        <f>_xlfn.CONCAT(_xlfn.XLOOKUP(tbItems[[#This Row],[UID]],all_tki[uid],all_tki[name]), " (",_xlfn.XLOOKUP(tbItems[[#This Row],[UID]],all_tki[uid],all_tki[shortName]),")")</f>
        <v>Pack of sugar (Sugar)</v>
      </c>
      <c r="C209" s="80" t="str">
        <f>_xlfn.XLOOKUP(tbItems[[#This Row],[UID]],all_tki[uid],all_tki[tags/0])</f>
        <v>Provisions</v>
      </c>
      <c r="D209" s="80" t="s">
        <v>383</v>
      </c>
      <c r="E209" s="70">
        <f>_xlfn.XLOOKUP(tbItems[[#This Row],[UID]],all_tki[uid],all_tki[slots])</f>
        <v>1</v>
      </c>
      <c r="F209" s="97">
        <f>_xlfn.XLOOKUP(tbItems[[#This Row],[UID]],all_tki[uid],all_tki[traderPrice])</f>
        <v>10388</v>
      </c>
      <c r="G209" s="97">
        <f>_xlfn.XLOOKUP(tbItems[[#This Row],[UID]],all_tki[uid],all_tki[avg7daysPrice])</f>
        <v>59724</v>
      </c>
      <c r="H209" s="70">
        <v>99</v>
      </c>
      <c r="I209" s="70">
        <v>0</v>
      </c>
      <c r="J209" s="80" t="s">
        <v>23561</v>
      </c>
    </row>
    <row r="210" spans="1:10" ht="30" hidden="1" customHeight="1" x14ac:dyDescent="0.25">
      <c r="A210" s="96" t="s">
        <v>2829</v>
      </c>
      <c r="B210" s="80" t="str">
        <f>_xlfn.CONCAT(_xlfn.XLOOKUP(tbItems[[#This Row],[UID]],all_tki[uid],all_tki[name]), " (",_xlfn.XLOOKUP(tbItems[[#This Row],[UID]],all_tki[uid],all_tki[shortName]),")")</f>
        <v>Slickers chocolate bar (Slickers)</v>
      </c>
      <c r="C210" s="80" t="str">
        <f>_xlfn.XLOOKUP(tbItems[[#This Row],[UID]],all_tki[uid],all_tki[tags/0])</f>
        <v>Provisions</v>
      </c>
      <c r="D210" s="80" t="s">
        <v>383</v>
      </c>
      <c r="E210" s="70">
        <f>_xlfn.XLOOKUP(tbItems[[#This Row],[UID]],all_tki[uid],all_tki[slots])</f>
        <v>1</v>
      </c>
      <c r="F210" s="97">
        <f>_xlfn.XLOOKUP(tbItems[[#This Row],[UID]],all_tki[uid],all_tki[traderPrice])</f>
        <v>1427</v>
      </c>
      <c r="G210" s="97">
        <f>_xlfn.XLOOKUP(tbItems[[#This Row],[UID]],all_tki[uid],all_tki[avg7daysPrice])</f>
        <v>9896</v>
      </c>
      <c r="H210" s="70">
        <v>0</v>
      </c>
      <c r="I210" s="70">
        <v>0</v>
      </c>
      <c r="J210" s="80" t="s">
        <v>500</v>
      </c>
    </row>
    <row r="211" spans="1:10" ht="30" hidden="1" customHeight="1" x14ac:dyDescent="0.25">
      <c r="A211" s="96" t="s">
        <v>2834</v>
      </c>
      <c r="B211" s="80" t="str">
        <f>_xlfn.CONCAT(_xlfn.XLOOKUP(tbItems[[#This Row],[UID]],all_tki[uid],all_tki[name]), " (",_xlfn.XLOOKUP(tbItems[[#This Row],[UID]],all_tki[uid],all_tki[shortName]),")")</f>
        <v>SAS drive (SAS)</v>
      </c>
      <c r="C211" s="80" t="str">
        <f>_xlfn.XLOOKUP(tbItems[[#This Row],[UID]],all_tki[uid],all_tki[tags/0])</f>
        <v>Barter</v>
      </c>
      <c r="D211" s="80" t="s">
        <v>441</v>
      </c>
      <c r="E211" s="70">
        <f>_xlfn.XLOOKUP(tbItems[[#This Row],[UID]],all_tki[uid],all_tki[slots])</f>
        <v>1</v>
      </c>
      <c r="F211" s="97">
        <f>_xlfn.XLOOKUP(tbItems[[#This Row],[UID]],all_tki[uid],all_tki[traderPrice])</f>
        <v>403</v>
      </c>
      <c r="G211" s="97">
        <f>_xlfn.XLOOKUP(tbItems[[#This Row],[UID]],all_tki[uid],all_tki[avg7daysPrice])</f>
        <v>39856</v>
      </c>
      <c r="H211" s="70">
        <v>0</v>
      </c>
      <c r="I211" s="70">
        <v>0</v>
      </c>
      <c r="J211" s="104" t="s">
        <v>23527</v>
      </c>
    </row>
    <row r="212" spans="1:10" ht="30" hidden="1" customHeight="1" x14ac:dyDescent="0.25">
      <c r="A212" s="96" t="s">
        <v>2839</v>
      </c>
      <c r="B212" s="80" t="str">
        <f>_xlfn.CONCAT(_xlfn.XLOOKUP(tbItems[[#This Row],[UID]],all_tki[uid],all_tki[name]), " (",_xlfn.XLOOKUP(tbItems[[#This Row],[UID]],all_tki[uid],all_tki[shortName]),")")</f>
        <v>Alyonka chocolate bar (Alyonka)</v>
      </c>
      <c r="C212" s="80" t="str">
        <f>_xlfn.XLOOKUP(tbItems[[#This Row],[UID]],all_tki[uid],all_tki[tags/0])</f>
        <v>Provisions</v>
      </c>
      <c r="D212" s="80" t="s">
        <v>383</v>
      </c>
      <c r="E212" s="70">
        <f>_xlfn.XLOOKUP(tbItems[[#This Row],[UID]],all_tki[uid],all_tki[slots])</f>
        <v>1</v>
      </c>
      <c r="F212" s="97">
        <f>_xlfn.XLOOKUP(tbItems[[#This Row],[UID]],all_tki[uid],all_tki[traderPrice])</f>
        <v>4084</v>
      </c>
      <c r="G212" s="97">
        <f>_xlfn.XLOOKUP(tbItems[[#This Row],[UID]],all_tki[uid],all_tki[avg7daysPrice])</f>
        <v>32755</v>
      </c>
      <c r="H212" s="70">
        <v>0</v>
      </c>
      <c r="I212" s="70">
        <v>0</v>
      </c>
      <c r="J212" s="80" t="s">
        <v>23538</v>
      </c>
    </row>
    <row r="213" spans="1:10" ht="30" hidden="1" customHeight="1" x14ac:dyDescent="0.25">
      <c r="A213" s="96" t="s">
        <v>2844</v>
      </c>
      <c r="B213" s="80" t="str">
        <f>_xlfn.CONCAT(_xlfn.XLOOKUP(tbItems[[#This Row],[UID]],all_tki[uid],all_tki[name]), " (",_xlfn.XLOOKUP(tbItems[[#This Row],[UID]],all_tki[uid],all_tki[shortName]),")")</f>
        <v>Army crackers (Crackers)</v>
      </c>
      <c r="C213" s="80" t="str">
        <f>_xlfn.XLOOKUP(tbItems[[#This Row],[UID]],all_tki[uid],all_tki[tags/0])</f>
        <v>Provisions</v>
      </c>
      <c r="D213" s="80" t="s">
        <v>383</v>
      </c>
      <c r="E213" s="70">
        <f>_xlfn.XLOOKUP(tbItems[[#This Row],[UID]],all_tki[uid],all_tki[slots])</f>
        <v>1</v>
      </c>
      <c r="F213" s="97">
        <f>_xlfn.XLOOKUP(tbItems[[#This Row],[UID]],all_tki[uid],all_tki[traderPrice])</f>
        <v>1513</v>
      </c>
      <c r="G213" s="97">
        <f>_xlfn.XLOOKUP(tbItems[[#This Row],[UID]],all_tki[uid],all_tki[avg7daysPrice])</f>
        <v>13391</v>
      </c>
      <c r="H213" s="70">
        <v>0</v>
      </c>
      <c r="I213" s="70">
        <v>0</v>
      </c>
    </row>
    <row r="214" spans="1:10" ht="30" hidden="1" customHeight="1" x14ac:dyDescent="0.25">
      <c r="A214" s="96" t="s">
        <v>2849</v>
      </c>
      <c r="B214" s="80" t="str">
        <f>_xlfn.CONCAT(_xlfn.XLOOKUP(tbItems[[#This Row],[UID]],all_tki[uid],all_tki[name]), " (",_xlfn.XLOOKUP(tbItems[[#This Row],[UID]],all_tki[uid],all_tki[shortName]),")")</f>
        <v>Dogtag case (Dogtags)</v>
      </c>
      <c r="C214" s="80" t="str">
        <f>_xlfn.XLOOKUP(tbItems[[#This Row],[UID]],all_tki[uid],all_tki[tags/0])</f>
        <v>Containers</v>
      </c>
      <c r="D214" s="80" t="s">
        <v>608</v>
      </c>
      <c r="E214" s="70">
        <f>_xlfn.XLOOKUP(tbItems[[#This Row],[UID]],all_tki[uid],all_tki[slots])</f>
        <v>1</v>
      </c>
      <c r="F214" s="97">
        <f>_xlfn.XLOOKUP(tbItems[[#This Row],[UID]],all_tki[uid],all_tki[traderPrice])</f>
        <v>195300</v>
      </c>
      <c r="G214" s="97">
        <f>_xlfn.XLOOKUP(tbItems[[#This Row],[UID]],all_tki[uid],all_tki[avg7daysPrice])</f>
        <v>334773</v>
      </c>
      <c r="I214" s="70">
        <v>0</v>
      </c>
    </row>
    <row r="215" spans="1:10" ht="30" hidden="1" customHeight="1" x14ac:dyDescent="0.25">
      <c r="A215" s="96" t="s">
        <v>2855</v>
      </c>
      <c r="B215" s="80" t="str">
        <f>_xlfn.CONCAT(_xlfn.XLOOKUP(tbItems[[#This Row],[UID]],all_tki[uid],all_tki[name]), " (",_xlfn.XLOOKUP(tbItems[[#This Row],[UID]],all_tki[uid],all_tki[shortName]),")")</f>
        <v>Simple wallet (Wallet)</v>
      </c>
      <c r="C215" s="80" t="str">
        <f>_xlfn.XLOOKUP(tbItems[[#This Row],[UID]],all_tki[uid],all_tki[tags/0])</f>
        <v>Containers</v>
      </c>
      <c r="D215" s="80" t="s">
        <v>608</v>
      </c>
      <c r="E215" s="70">
        <f>_xlfn.XLOOKUP(tbItems[[#This Row],[UID]],all_tki[uid],all_tki[slots])</f>
        <v>1</v>
      </c>
      <c r="F215" s="97">
        <f>_xlfn.XLOOKUP(tbItems[[#This Row],[UID]],all_tki[uid],all_tki[traderPrice])</f>
        <v>6641</v>
      </c>
      <c r="G215" s="97">
        <f>_xlfn.XLOOKUP(tbItems[[#This Row],[UID]],all_tki[uid],all_tki[avg7daysPrice])</f>
        <v>16360</v>
      </c>
      <c r="H215" s="70">
        <v>5</v>
      </c>
      <c r="I215" s="70">
        <v>0</v>
      </c>
      <c r="J215" s="80" t="s">
        <v>609</v>
      </c>
    </row>
    <row r="216" spans="1:10" ht="30" hidden="1" customHeight="1" x14ac:dyDescent="0.25">
      <c r="A216" s="96" t="s">
        <v>2860</v>
      </c>
      <c r="B216" s="80" t="str">
        <f>_xlfn.CONCAT(_xlfn.XLOOKUP(tbItems[[#This Row],[UID]],all_tki[uid],all_tki[name]), " (",_xlfn.XLOOKUP(tbItems[[#This Row],[UID]],all_tki[uid],all_tki[shortName]),")")</f>
        <v>Mr. Holodilnick thermal bag (Holodilnick)</v>
      </c>
      <c r="C216" s="80" t="str">
        <f>_xlfn.XLOOKUP(tbItems[[#This Row],[UID]],all_tki[uid],all_tki[tags/0])</f>
        <v>Containers</v>
      </c>
      <c r="D216" s="80" t="s">
        <v>608</v>
      </c>
      <c r="E216" s="70">
        <f>_xlfn.XLOOKUP(tbItems[[#This Row],[UID]],all_tki[uid],all_tki[slots])</f>
        <v>9</v>
      </c>
      <c r="F216" s="97">
        <f>_xlfn.XLOOKUP(tbItems[[#This Row],[UID]],all_tki[uid],all_tki[traderPrice])</f>
        <v>214200</v>
      </c>
      <c r="G216" s="97">
        <f>_xlfn.XLOOKUP(tbItems[[#This Row],[UID]],all_tki[uid],all_tki[avg7daysPrice])</f>
        <v>340000</v>
      </c>
      <c r="I216" s="70">
        <v>0</v>
      </c>
    </row>
    <row r="217" spans="1:10" ht="30" hidden="1" customHeight="1" x14ac:dyDescent="0.25">
      <c r="A217" s="96" t="s">
        <v>2866</v>
      </c>
      <c r="B217" s="80" t="str">
        <f>_xlfn.CONCAT(_xlfn.XLOOKUP(tbItems[[#This Row],[UID]],all_tki[uid],all_tki[name]), " (",_xlfn.XLOOKUP(tbItems[[#This Row],[UID]],all_tki[uid],all_tki[shortName]),")")</f>
        <v>LShZ-2DTM face shield (LShZ-2DTM FS)</v>
      </c>
      <c r="C217" s="80" t="str">
        <f>_xlfn.XLOOKUP(tbItems[[#This Row],[UID]],all_tki[uid],all_tki[tags/0])</f>
        <v>Gear</v>
      </c>
      <c r="D217" s="80" t="s">
        <v>387</v>
      </c>
      <c r="E217" s="70">
        <f>_xlfn.XLOOKUP(tbItems[[#This Row],[UID]],all_tki[uid],all_tki[slots])</f>
        <v>2</v>
      </c>
      <c r="F217" s="97">
        <f>_xlfn.XLOOKUP(tbItems[[#This Row],[UID]],all_tki[uid],all_tki[traderPrice])</f>
        <v>17980</v>
      </c>
      <c r="G217" s="97">
        <f>_xlfn.XLOOKUP(tbItems[[#This Row],[UID]],all_tki[uid],all_tki[avg7daysPrice])</f>
        <v>45922</v>
      </c>
      <c r="H217" s="70">
        <v>0</v>
      </c>
      <c r="I217" s="70">
        <v>0</v>
      </c>
    </row>
    <row r="218" spans="1:10" ht="30" hidden="1" customHeight="1" x14ac:dyDescent="0.25">
      <c r="A218" s="96" t="s">
        <v>2871</v>
      </c>
      <c r="B218" s="80" t="str">
        <f>_xlfn.CONCAT(_xlfn.XLOOKUP(tbItems[[#This Row],[UID]],all_tki[uid],all_tki[name]), " (",_xlfn.XLOOKUP(tbItems[[#This Row],[UID]],all_tki[uid],all_tki[shortName]),")")</f>
        <v>Weapon case (Weapons)</v>
      </c>
      <c r="C218" s="80" t="str">
        <f>_xlfn.XLOOKUP(tbItems[[#This Row],[UID]],all_tki[uid],all_tki[tags/0])</f>
        <v>Containers</v>
      </c>
      <c r="D218" s="80" t="s">
        <v>608</v>
      </c>
      <c r="E218" s="70">
        <f>_xlfn.XLOOKUP(tbItems[[#This Row],[UID]],all_tki[uid],all_tki[slots])</f>
        <v>10</v>
      </c>
      <c r="F218" s="97">
        <f>_xlfn.XLOOKUP(tbItems[[#This Row],[UID]],all_tki[uid],all_tki[traderPrice])</f>
        <v>550977</v>
      </c>
      <c r="G218" s="97">
        <f>_xlfn.XLOOKUP(tbItems[[#This Row],[UID]],all_tki[uid],all_tki[avg7daysPrice])</f>
        <v>874566</v>
      </c>
      <c r="I218" s="70">
        <v>0</v>
      </c>
    </row>
    <row r="219" spans="1:10" ht="30" hidden="1" customHeight="1" x14ac:dyDescent="0.25">
      <c r="A219" s="96" t="s">
        <v>2876</v>
      </c>
      <c r="B219" s="80" t="str">
        <f>_xlfn.CONCAT(_xlfn.XLOOKUP(tbItems[[#This Row],[UID]],all_tki[uid],all_tki[name]), " (",_xlfn.XLOOKUP(tbItems[[#This Row],[UID]],all_tki[uid],all_tki[shortName]),")")</f>
        <v>Rechargeable battery (RBattery)</v>
      </c>
      <c r="C219" s="80" t="str">
        <f>_xlfn.XLOOKUP(tbItems[[#This Row],[UID]],all_tki[uid],all_tki[tags/0])</f>
        <v>Barter</v>
      </c>
      <c r="D219" s="80" t="s">
        <v>372</v>
      </c>
      <c r="E219" s="70">
        <f>_xlfn.XLOOKUP(tbItems[[#This Row],[UID]],all_tki[uid],all_tki[slots])</f>
        <v>1</v>
      </c>
      <c r="F219" s="97">
        <f>_xlfn.XLOOKUP(tbItems[[#This Row],[UID]],all_tki[uid],all_tki[traderPrice])</f>
        <v>10732</v>
      </c>
      <c r="G219" s="97">
        <f>_xlfn.XLOOKUP(tbItems[[#This Row],[UID]],all_tki[uid],all_tki[avg7daysPrice])</f>
        <v>10578</v>
      </c>
      <c r="H219" s="70">
        <v>3</v>
      </c>
      <c r="I219" s="70">
        <v>3</v>
      </c>
      <c r="J219" s="80" t="s">
        <v>433</v>
      </c>
    </row>
    <row r="220" spans="1:10" ht="30" hidden="1" customHeight="1" x14ac:dyDescent="0.25">
      <c r="A220" s="96" t="s">
        <v>2881</v>
      </c>
      <c r="B220" s="80" t="str">
        <f>_xlfn.CONCAT(_xlfn.XLOOKUP(tbItems[[#This Row],[UID]],all_tki[uid],all_tki[name]), " (",_xlfn.XLOOKUP(tbItems[[#This Row],[UID]],all_tki[uid],all_tki[shortName]),")")</f>
        <v>Slim diary (SDiary)</v>
      </c>
      <c r="C220" s="80" t="str">
        <f>_xlfn.XLOOKUP(tbItems[[#This Row],[UID]],all_tki[uid],all_tki[tags/0])</f>
        <v>Barter</v>
      </c>
      <c r="D220" s="80" t="s">
        <v>441</v>
      </c>
      <c r="E220" s="70">
        <f>_xlfn.XLOOKUP(tbItems[[#This Row],[UID]],all_tki[uid],all_tki[slots])</f>
        <v>1</v>
      </c>
      <c r="F220" s="97">
        <f>_xlfn.XLOOKUP(tbItems[[#This Row],[UID]],all_tki[uid],all_tki[traderPrice])</f>
        <v>311</v>
      </c>
      <c r="G220" s="97">
        <f>_xlfn.XLOOKUP(tbItems[[#This Row],[UID]],all_tki[uid],all_tki[avg7daysPrice])</f>
        <v>30475</v>
      </c>
      <c r="H220" s="106">
        <v>2</v>
      </c>
      <c r="I220" s="106">
        <v>2</v>
      </c>
      <c r="J220" s="104" t="s">
        <v>565</v>
      </c>
    </row>
    <row r="221" spans="1:10" ht="30" hidden="1" customHeight="1" x14ac:dyDescent="0.25">
      <c r="A221" s="96" t="s">
        <v>2886</v>
      </c>
      <c r="B221" s="80" t="str">
        <f>_xlfn.CONCAT(_xlfn.XLOOKUP(tbItems[[#This Row],[UID]],all_tki[uid],all_tki[name]), " (",_xlfn.XLOOKUP(tbItems[[#This Row],[UID]],all_tki[uid],all_tki[shortName]),")")</f>
        <v>Diary (Diary)</v>
      </c>
      <c r="C221" s="80" t="str">
        <f>_xlfn.XLOOKUP(tbItems[[#This Row],[UID]],all_tki[uid],all_tki[tags/0])</f>
        <v>Barter</v>
      </c>
      <c r="D221" s="80" t="s">
        <v>441</v>
      </c>
      <c r="E221" s="70">
        <f>_xlfn.XLOOKUP(tbItems[[#This Row],[UID]],all_tki[uid],all_tki[slots])</f>
        <v>2</v>
      </c>
      <c r="F221" s="97">
        <f>_xlfn.XLOOKUP(tbItems[[#This Row],[UID]],all_tki[uid],all_tki[traderPrice])</f>
        <v>254</v>
      </c>
      <c r="G221" s="97">
        <f>_xlfn.XLOOKUP(tbItems[[#This Row],[UID]],all_tki[uid],all_tki[avg7daysPrice])</f>
        <v>27388</v>
      </c>
      <c r="H221" s="106">
        <v>2</v>
      </c>
      <c r="I221" s="106">
        <v>2</v>
      </c>
      <c r="J221" s="104" t="s">
        <v>565</v>
      </c>
    </row>
    <row r="222" spans="1:10" ht="30" hidden="1" customHeight="1" x14ac:dyDescent="0.25">
      <c r="A222" s="96" t="s">
        <v>2890</v>
      </c>
      <c r="B222" s="80" t="str">
        <f>_xlfn.CONCAT(_xlfn.XLOOKUP(tbItems[[#This Row],[UID]],all_tki[uid],all_tki[name]), " (",_xlfn.XLOOKUP(tbItems[[#This Row],[UID]],all_tki[uid],all_tki[shortName]),")")</f>
        <v>Phase control relay (Relay)</v>
      </c>
      <c r="C222" s="80" t="str">
        <f>_xlfn.XLOOKUP(tbItems[[#This Row],[UID]],all_tki[uid],all_tki[tags/0])</f>
        <v>Barter</v>
      </c>
      <c r="D222" s="80" t="s">
        <v>411</v>
      </c>
      <c r="E222" s="70">
        <f>_xlfn.XLOOKUP(tbItems[[#This Row],[UID]],all_tki[uid],all_tki[slots])</f>
        <v>1</v>
      </c>
      <c r="F222" s="97">
        <f>_xlfn.XLOOKUP(tbItems[[#This Row],[UID]],all_tki[uid],all_tki[traderPrice])</f>
        <v>5985</v>
      </c>
      <c r="G222" s="97">
        <f>_xlfn.XLOOKUP(tbItems[[#This Row],[UID]],all_tki[uid],all_tki[avg7daysPrice])</f>
        <v>12782</v>
      </c>
      <c r="H222" s="70">
        <v>5</v>
      </c>
      <c r="I222" s="70">
        <v>5</v>
      </c>
      <c r="J222" s="80" t="s">
        <v>554</v>
      </c>
    </row>
    <row r="223" spans="1:10" ht="30" hidden="1" customHeight="1" x14ac:dyDescent="0.25">
      <c r="A223" s="96" t="s">
        <v>2895</v>
      </c>
      <c r="B223" s="80" t="str">
        <f>_xlfn.CONCAT(_xlfn.XLOOKUP(tbItems[[#This Row],[UID]],all_tki[uid],all_tki[name]), " (",_xlfn.XLOOKUP(tbItems[[#This Row],[UID]],all_tki[uid],all_tki[shortName]),")")</f>
        <v>Flat screwdriver (Long) (L&amp;F scdr.)</v>
      </c>
      <c r="C223" s="80" t="str">
        <f>_xlfn.XLOOKUP(tbItems[[#This Row],[UID]],all_tki[uid],all_tki[tags/0])</f>
        <v>Barter</v>
      </c>
      <c r="D223" s="80" t="s">
        <v>414</v>
      </c>
      <c r="E223" s="70">
        <f>_xlfn.XLOOKUP(tbItems[[#This Row],[UID]],all_tki[uid],all_tki[slots])</f>
        <v>2</v>
      </c>
      <c r="F223" s="97">
        <f>_xlfn.XLOOKUP(tbItems[[#This Row],[UID]],all_tki[uid],all_tki[traderPrice])</f>
        <v>20790</v>
      </c>
      <c r="G223" s="97">
        <f>_xlfn.XLOOKUP(tbItems[[#This Row],[UID]],all_tki[uid],all_tki[avg7daysPrice])</f>
        <v>20982</v>
      </c>
      <c r="H223" s="70">
        <v>1</v>
      </c>
      <c r="I223" s="70">
        <v>1</v>
      </c>
      <c r="J223" s="80" t="s">
        <v>508</v>
      </c>
    </row>
    <row r="224" spans="1:10" ht="30" hidden="1" customHeight="1" x14ac:dyDescent="0.25">
      <c r="A224" s="96" t="s">
        <v>2900</v>
      </c>
      <c r="B224" s="80" t="str">
        <f>_xlfn.CONCAT(_xlfn.XLOOKUP(tbItems[[#This Row],[UID]],all_tki[uid],all_tki[name]), " (",_xlfn.XLOOKUP(tbItems[[#This Row],[UID]],all_tki[uid],all_tki[shortName]),")")</f>
        <v>Pistol case (Pistols)</v>
      </c>
      <c r="C224" s="80" t="str">
        <f>_xlfn.XLOOKUP(tbItems[[#This Row],[UID]],all_tki[uid],all_tki[tags/0])</f>
        <v>Containers</v>
      </c>
      <c r="D224" s="80" t="s">
        <v>608</v>
      </c>
      <c r="E224" s="70">
        <f>_xlfn.XLOOKUP(tbItems[[#This Row],[UID]],all_tki[uid],all_tki[slots])</f>
        <v>4</v>
      </c>
      <c r="F224" s="97">
        <f>_xlfn.XLOOKUP(tbItems[[#This Row],[UID]],all_tki[uid],all_tki[traderPrice])</f>
        <v>6600</v>
      </c>
      <c r="G224" s="97">
        <f>_xlfn.XLOOKUP(tbItems[[#This Row],[UID]],all_tki[uid],all_tki[avg7daysPrice])</f>
        <v>202949</v>
      </c>
      <c r="I224" s="70">
        <v>0</v>
      </c>
    </row>
    <row r="225" spans="1:10" ht="30" hidden="1" customHeight="1" x14ac:dyDescent="0.25">
      <c r="A225" s="96" t="s">
        <v>2904</v>
      </c>
      <c r="B225" s="80" t="str">
        <f>_xlfn.CONCAT(_xlfn.XLOOKUP(tbItems[[#This Row],[UID]],all_tki[uid],all_tki[name]), " (",_xlfn.XLOOKUP(tbItems[[#This Row],[UID]],all_tki[uid],all_tki[shortName]),")")</f>
        <v>Radiator helix (Helix)</v>
      </c>
      <c r="C225" s="80" t="str">
        <f>_xlfn.XLOOKUP(tbItems[[#This Row],[UID]],all_tki[uid],all_tki[tags/0])</f>
        <v>Barter</v>
      </c>
      <c r="D225" s="80" t="s">
        <v>411</v>
      </c>
      <c r="E225" s="70">
        <f>_xlfn.XLOOKUP(tbItems[[#This Row],[UID]],all_tki[uid],all_tki[slots])</f>
        <v>1</v>
      </c>
      <c r="F225" s="97">
        <f>_xlfn.XLOOKUP(tbItems[[#This Row],[UID]],all_tki[uid],all_tki[traderPrice])</f>
        <v>9135</v>
      </c>
      <c r="G225" s="97">
        <f>_xlfn.XLOOKUP(tbItems[[#This Row],[UID]],all_tki[uid],all_tki[avg7daysPrice])</f>
        <v>16349</v>
      </c>
      <c r="H225" s="106">
        <v>8</v>
      </c>
      <c r="I225" s="106">
        <v>8</v>
      </c>
      <c r="J225" s="107" t="s">
        <v>23515</v>
      </c>
    </row>
    <row r="226" spans="1:10" ht="30" hidden="1" customHeight="1" x14ac:dyDescent="0.25">
      <c r="A226" s="96" t="s">
        <v>13319</v>
      </c>
      <c r="B226" s="80" t="str">
        <f>_xlfn.CONCAT(_xlfn.XLOOKUP(tbItems[[#This Row],[UID]],all_tki[uid],all_tki[name]), " (",_xlfn.XLOOKUP(tbItems[[#This Row],[UID]],all_tki[uid],all_tki[shortName]),")")</f>
        <v>Pumping station front door key (Pump Frnt)</v>
      </c>
      <c r="C226" s="80" t="str">
        <f>_xlfn.XLOOKUP(tbItems[[#This Row],[UID]],all_tki[uid],all_tki[tags/0])</f>
        <v>Keys</v>
      </c>
      <c r="D226" s="80" t="s">
        <v>416</v>
      </c>
      <c r="E226" s="70">
        <f>_xlfn.XLOOKUP(tbItems[[#This Row],[UID]],all_tki[uid],all_tki[slots])</f>
        <v>1</v>
      </c>
      <c r="F226" s="97">
        <f>_xlfn.XLOOKUP(tbItems[[#This Row],[UID]],all_tki[uid],all_tki[traderPrice])</f>
        <v>3321</v>
      </c>
      <c r="G226" s="97">
        <f>_xlfn.XLOOKUP(tbItems[[#This Row],[UID]],all_tki[uid],all_tki[avg7daysPrice])</f>
        <v>4553</v>
      </c>
      <c r="H226" s="70">
        <v>1</v>
      </c>
      <c r="I226" s="70">
        <v>1</v>
      </c>
    </row>
    <row r="227" spans="1:10" ht="30" hidden="1" customHeight="1" x14ac:dyDescent="0.25">
      <c r="A227" s="96" t="s">
        <v>2914</v>
      </c>
      <c r="B227" s="80" t="str">
        <f>_xlfn.CONCAT(_xlfn.XLOOKUP(tbItems[[#This Row],[UID]],all_tki[uid],all_tki[name]), " (",_xlfn.XLOOKUP(tbItems[[#This Row],[UID]],all_tki[uid],all_tki[shortName]),")")</f>
        <v>Can of condensed milk (Cond. milk)</v>
      </c>
      <c r="C227" s="80" t="str">
        <f>_xlfn.XLOOKUP(tbItems[[#This Row],[UID]],all_tki[uid],all_tki[tags/0])</f>
        <v>Provisions</v>
      </c>
      <c r="D227" s="80" t="s">
        <v>383</v>
      </c>
      <c r="E227" s="70">
        <f>_xlfn.XLOOKUP(tbItems[[#This Row],[UID]],all_tki[uid],all_tki[slots])</f>
        <v>1</v>
      </c>
      <c r="F227" s="97">
        <f>_xlfn.XLOOKUP(tbItems[[#This Row],[UID]],all_tki[uid],all_tki[traderPrice])</f>
        <v>15714</v>
      </c>
      <c r="G227" s="97">
        <f>_xlfn.XLOOKUP(tbItems[[#This Row],[UID]],all_tki[uid],all_tki[avg7daysPrice])</f>
        <v>15815</v>
      </c>
      <c r="H227" s="70">
        <v>0</v>
      </c>
      <c r="I227" s="70">
        <v>0</v>
      </c>
      <c r="J227" s="80" t="s">
        <v>431</v>
      </c>
    </row>
    <row r="228" spans="1:10" ht="30" hidden="1" customHeight="1" x14ac:dyDescent="0.25">
      <c r="A228" s="96" t="s">
        <v>23413</v>
      </c>
      <c r="B228" s="80" t="str">
        <f>_xlfn.CONCAT(_xlfn.XLOOKUP(tbItems[[#This Row],[UID]],all_tki[uid],all_tki[name]), " (",_xlfn.XLOOKUP(tbItems[[#This Row],[UID]],all_tki[uid],all_tki[shortName]),")")</f>
        <v>Radar station commandant room key (Radar)</v>
      </c>
      <c r="C228" s="80" t="str">
        <f>_xlfn.XLOOKUP(tbItems[[#This Row],[UID]],all_tki[uid],all_tki[tags/0])</f>
        <v>Keys</v>
      </c>
      <c r="D228" s="80" t="s">
        <v>441</v>
      </c>
      <c r="E228" s="70">
        <f>_xlfn.XLOOKUP(tbItems[[#This Row],[UID]],all_tki[uid],all_tki[slots])</f>
        <v>1</v>
      </c>
      <c r="F228" s="97">
        <f>_xlfn.XLOOKUP(tbItems[[#This Row],[UID]],all_tki[uid],all_tki[traderPrice])</f>
        <v>27090</v>
      </c>
      <c r="G228" s="97">
        <f>_xlfn.XLOOKUP(tbItems[[#This Row],[UID]],all_tki[uid],all_tki[avg7daysPrice])</f>
        <v>496811</v>
      </c>
      <c r="H228" s="70">
        <v>1</v>
      </c>
      <c r="I228" s="70">
        <v>1</v>
      </c>
    </row>
    <row r="229" spans="1:10" ht="30" hidden="1" customHeight="1" x14ac:dyDescent="0.25">
      <c r="A229" s="96" t="s">
        <v>2924</v>
      </c>
      <c r="B229" s="80" t="str">
        <f>_xlfn.CONCAT(_xlfn.XLOOKUP(tbItems[[#This Row],[UID]],all_tki[uid],all_tki[name]), " (",_xlfn.XLOOKUP(tbItems[[#This Row],[UID]],all_tki[uid],all_tki[shortName]),")")</f>
        <v>Old firesteel (Firesteel)</v>
      </c>
      <c r="C229" s="80" t="str">
        <f>_xlfn.XLOOKUP(tbItems[[#This Row],[UID]],all_tki[uid],all_tki[tags/0])</f>
        <v>Barter</v>
      </c>
      <c r="D229" s="80" t="s">
        <v>397</v>
      </c>
      <c r="E229" s="70">
        <f>_xlfn.XLOOKUP(tbItems[[#This Row],[UID]],all_tki[uid],all_tki[slots])</f>
        <v>1</v>
      </c>
      <c r="F229" s="97">
        <f>_xlfn.XLOOKUP(tbItems[[#This Row],[UID]],all_tki[uid],all_tki[traderPrice])</f>
        <v>39943</v>
      </c>
      <c r="G229" s="97">
        <f>_xlfn.XLOOKUP(tbItems[[#This Row],[UID]],all_tki[uid],all_tki[avg7daysPrice])</f>
        <v>39533</v>
      </c>
      <c r="H229" s="106">
        <v>1</v>
      </c>
      <c r="I229" s="106">
        <v>1</v>
      </c>
      <c r="J229" s="104" t="s">
        <v>364</v>
      </c>
    </row>
    <row r="230" spans="1:10" ht="30" hidden="1" customHeight="1" x14ac:dyDescent="0.25">
      <c r="A230" s="96" t="s">
        <v>2929</v>
      </c>
      <c r="B230" s="80" t="str">
        <f>_xlfn.CONCAT(_xlfn.XLOOKUP(tbItems[[#This Row],[UID]],all_tki[uid],all_tki[name]), " (",_xlfn.XLOOKUP(tbItems[[#This Row],[UID]],all_tki[uid],all_tki[shortName]),")")</f>
        <v>Can of Majaica coffee beans (Majaica)</v>
      </c>
      <c r="C230" s="80" t="str">
        <f>_xlfn.XLOOKUP(tbItems[[#This Row],[UID]],all_tki[uid],all_tki[tags/0])</f>
        <v>Barter</v>
      </c>
      <c r="D230" s="80" t="s">
        <v>363</v>
      </c>
      <c r="E230" s="70">
        <f>_xlfn.XLOOKUP(tbItems[[#This Row],[UID]],all_tki[uid],all_tki[slots])</f>
        <v>1</v>
      </c>
      <c r="F230" s="97">
        <f>_xlfn.XLOOKUP(tbItems[[#This Row],[UID]],all_tki[uid],all_tki[traderPrice])</f>
        <v>9436</v>
      </c>
      <c r="G230" s="97">
        <f>_xlfn.XLOOKUP(tbItems[[#This Row],[UID]],all_tki[uid],all_tki[avg7daysPrice])</f>
        <v>21908</v>
      </c>
      <c r="H230" s="70">
        <v>3</v>
      </c>
      <c r="I230" s="70">
        <v>3</v>
      </c>
      <c r="J230" s="80" t="s">
        <v>515</v>
      </c>
    </row>
    <row r="231" spans="1:10" ht="30" hidden="1" customHeight="1" x14ac:dyDescent="0.25">
      <c r="A231" s="96" t="s">
        <v>2933</v>
      </c>
      <c r="B231" s="80" t="str">
        <f>_xlfn.CONCAT(_xlfn.XLOOKUP(tbItems[[#This Row],[UID]],all_tki[uid],all_tki[name]), " (",_xlfn.XLOOKUP(tbItems[[#This Row],[UID]],all_tki[uid],all_tki[shortName]),")")</f>
        <v>Gold skull ring (Skull)</v>
      </c>
      <c r="C231" s="80" t="str">
        <f>_xlfn.XLOOKUP(tbItems[[#This Row],[UID]],all_tki[uid],all_tki[tags/0])</f>
        <v>Barter</v>
      </c>
      <c r="D231" s="80" t="s">
        <v>397</v>
      </c>
      <c r="E231" s="70">
        <f>_xlfn.XLOOKUP(tbItems[[#This Row],[UID]],all_tki[uid],all_tki[slots])</f>
        <v>1</v>
      </c>
      <c r="F231" s="97">
        <f>_xlfn.XLOOKUP(tbItems[[#This Row],[UID]],all_tki[uid],all_tki[traderPrice])</f>
        <v>34650</v>
      </c>
      <c r="G231" s="97">
        <f>_xlfn.XLOOKUP(tbItems[[#This Row],[UID]],all_tki[uid],all_tki[avg7daysPrice])</f>
        <v>45803</v>
      </c>
      <c r="H231" s="70">
        <v>6</v>
      </c>
      <c r="I231" s="70">
        <v>3</v>
      </c>
      <c r="J231" s="80" t="s">
        <v>572</v>
      </c>
    </row>
    <row r="232" spans="1:10" ht="30" hidden="1" customHeight="1" x14ac:dyDescent="0.25">
      <c r="A232" s="96" t="s">
        <v>2141</v>
      </c>
      <c r="B232" s="80" t="str">
        <f>_xlfn.CONCAT(_xlfn.XLOOKUP(tbItems[[#This Row],[UID]],all_tki[uid],all_tki[name]), " (",_xlfn.XLOOKUP(tbItems[[#This Row],[UID]],all_tki[uid],all_tki[shortName]),")")</f>
        <v>RB-AK key (RB-AK)</v>
      </c>
      <c r="C232" s="80" t="str">
        <f>_xlfn.XLOOKUP(tbItems[[#This Row],[UID]],all_tki[uid],all_tki[tags/0])</f>
        <v>Keys</v>
      </c>
      <c r="D232" s="80" t="s">
        <v>416</v>
      </c>
      <c r="E232" s="70">
        <f>_xlfn.XLOOKUP(tbItems[[#This Row],[UID]],all_tki[uid],all_tki[slots])</f>
        <v>1</v>
      </c>
      <c r="F232" s="97">
        <f>_xlfn.XLOOKUP(tbItems[[#This Row],[UID]],all_tki[uid],all_tki[traderPrice])</f>
        <v>27090</v>
      </c>
      <c r="G232" s="97">
        <f>_xlfn.XLOOKUP(tbItems[[#This Row],[UID]],all_tki[uid],all_tki[avg7daysPrice])</f>
        <v>48416</v>
      </c>
      <c r="H232" s="70">
        <v>1</v>
      </c>
      <c r="I232" s="70">
        <v>1</v>
      </c>
    </row>
    <row r="233" spans="1:10" ht="30" hidden="1" customHeight="1" x14ac:dyDescent="0.25">
      <c r="A233" s="96" t="s">
        <v>2943</v>
      </c>
      <c r="B233" s="80" t="str">
        <f>_xlfn.CONCAT(_xlfn.XLOOKUP(tbItems[[#This Row],[UID]],all_tki[uid],all_tki[name]), " (",_xlfn.XLOOKUP(tbItems[[#This Row],[UID]],all_tki[uid],all_tki[shortName]),")")</f>
        <v>Broken LCD (BrokenLCD)</v>
      </c>
      <c r="C233" s="80" t="str">
        <f>_xlfn.XLOOKUP(tbItems[[#This Row],[UID]],all_tki[uid],all_tki[tags/0])</f>
        <v>Barter</v>
      </c>
      <c r="D233" s="80" t="s">
        <v>411</v>
      </c>
      <c r="E233" s="70">
        <f>_xlfn.XLOOKUP(tbItems[[#This Row],[UID]],all_tki[uid],all_tki[slots])</f>
        <v>2</v>
      </c>
      <c r="F233" s="97">
        <f>_xlfn.XLOOKUP(tbItems[[#This Row],[UID]],all_tki[uid],all_tki[traderPrice])</f>
        <v>13545</v>
      </c>
      <c r="G233" s="97">
        <f>_xlfn.XLOOKUP(tbItems[[#This Row],[UID]],all_tki[uid],all_tki[avg7daysPrice])</f>
        <v>16683</v>
      </c>
      <c r="H233" s="106">
        <v>99</v>
      </c>
      <c r="I233" s="106">
        <v>5</v>
      </c>
      <c r="J233" s="104" t="s">
        <v>412</v>
      </c>
    </row>
    <row r="234" spans="1:10" ht="30" hidden="1" customHeight="1" x14ac:dyDescent="0.25">
      <c r="A234" s="96" t="s">
        <v>2948</v>
      </c>
      <c r="B234" s="80" t="str">
        <f>_xlfn.CONCAT(_xlfn.XLOOKUP(tbItems[[#This Row],[UID]],all_tki[uid],all_tki[name]), " (",_xlfn.XLOOKUP(tbItems[[#This Row],[UID]],all_tki[uid],all_tki[shortName]),")")</f>
        <v>Battered antique book (Book)</v>
      </c>
      <c r="C234" s="80" t="str">
        <f>_xlfn.XLOOKUP(tbItems[[#This Row],[UID]],all_tki[uid],all_tki[tags/0])</f>
        <v>Barter</v>
      </c>
      <c r="D234" s="80" t="s">
        <v>397</v>
      </c>
      <c r="E234" s="70">
        <f>_xlfn.XLOOKUP(tbItems[[#This Row],[UID]],all_tki[uid],all_tki[slots])</f>
        <v>2</v>
      </c>
      <c r="F234" s="97">
        <f>_xlfn.XLOOKUP(tbItems[[#This Row],[UID]],all_tki[uid],all_tki[traderPrice])</f>
        <v>39708</v>
      </c>
      <c r="G234" s="97">
        <f>_xlfn.XLOOKUP(tbItems[[#This Row],[UID]],all_tki[uid],all_tki[avg7daysPrice])</f>
        <v>39541</v>
      </c>
      <c r="H234" s="106">
        <v>1</v>
      </c>
      <c r="I234" s="106">
        <v>1</v>
      </c>
      <c r="J234" s="104" t="s">
        <v>364</v>
      </c>
    </row>
    <row r="235" spans="1:10" ht="30" hidden="1" customHeight="1" x14ac:dyDescent="0.25">
      <c r="A235" s="96" t="s">
        <v>2953</v>
      </c>
      <c r="B235" s="80" t="str">
        <f>_xlfn.CONCAT(_xlfn.XLOOKUP(tbItems[[#This Row],[UID]],all_tki[uid],all_tki[name]), " (",_xlfn.XLOOKUP(tbItems[[#This Row],[UID]],all_tki[uid],all_tki[shortName]),")")</f>
        <v>Golden 1GPhone smartphone (1GPhone)</v>
      </c>
      <c r="C235" s="80" t="str">
        <f>_xlfn.XLOOKUP(tbItems[[#This Row],[UID]],all_tki[uid],all_tki[tags/0])</f>
        <v>Barter</v>
      </c>
      <c r="D235" s="80" t="s">
        <v>411</v>
      </c>
      <c r="E235" s="70">
        <f>_xlfn.XLOOKUP(tbItems[[#This Row],[UID]],all_tki[uid],all_tki[slots])</f>
        <v>1</v>
      </c>
      <c r="F235" s="97">
        <f>_xlfn.XLOOKUP(tbItems[[#This Row],[UID]],all_tki[uid],all_tki[traderPrice])</f>
        <v>28123</v>
      </c>
      <c r="G235" s="97">
        <f>_xlfn.XLOOKUP(tbItems[[#This Row],[UID]],all_tki[uid],all_tki[avg7daysPrice])</f>
        <v>28403</v>
      </c>
      <c r="H235" s="106">
        <v>1</v>
      </c>
      <c r="I235" s="106">
        <v>1</v>
      </c>
      <c r="J235" s="104" t="s">
        <v>364</v>
      </c>
    </row>
    <row r="236" spans="1:10" ht="30" hidden="1" customHeight="1" x14ac:dyDescent="0.25">
      <c r="A236" s="96" t="s">
        <v>2034</v>
      </c>
      <c r="B236" s="80" t="str">
        <f>_xlfn.CONCAT(_xlfn.XLOOKUP(tbItems[[#This Row],[UID]],all_tki[uid],all_tki[name]), " (",_xlfn.XLOOKUP(tbItems[[#This Row],[UID]],all_tki[uid],all_tki[shortName]),")")</f>
        <v>RB-AM key (RB-AM)</v>
      </c>
      <c r="C236" s="80" t="str">
        <f>_xlfn.XLOOKUP(tbItems[[#This Row],[UID]],all_tki[uid],all_tki[tags/0])</f>
        <v>Keys</v>
      </c>
      <c r="D236" s="80" t="s">
        <v>416</v>
      </c>
      <c r="E236" s="70">
        <f>_xlfn.XLOOKUP(tbItems[[#This Row],[UID]],all_tki[uid],all_tki[slots])</f>
        <v>1</v>
      </c>
      <c r="F236" s="97">
        <f>_xlfn.XLOOKUP(tbItems[[#This Row],[UID]],all_tki[uid],all_tki[traderPrice])</f>
        <v>28350</v>
      </c>
      <c r="G236" s="97">
        <f>_xlfn.XLOOKUP(tbItems[[#This Row],[UID]],all_tki[uid],all_tki[avg7daysPrice])</f>
        <v>56150</v>
      </c>
      <c r="H236" s="70">
        <v>1</v>
      </c>
      <c r="I236" s="70">
        <v>1</v>
      </c>
    </row>
    <row r="237" spans="1:10" ht="30" hidden="1" customHeight="1" x14ac:dyDescent="0.25">
      <c r="A237" s="96" t="s">
        <v>2962</v>
      </c>
      <c r="B237" s="80" t="str">
        <f>_xlfn.CONCAT(_xlfn.XLOOKUP(tbItems[[#This Row],[UID]],all_tki[uid],all_tki[name]), " (",_xlfn.XLOOKUP(tbItems[[#This Row],[UID]],all_tki[uid],all_tki[shortName]),")")</f>
        <v>Gas mask air filter (Filter)</v>
      </c>
      <c r="C237" s="80" t="str">
        <f>_xlfn.XLOOKUP(tbItems[[#This Row],[UID]],all_tki[uid],all_tki[tags/0])</f>
        <v>Barter</v>
      </c>
      <c r="D237" s="80" t="s">
        <v>363</v>
      </c>
      <c r="E237" s="70">
        <f>_xlfn.XLOOKUP(tbItems[[#This Row],[UID]],all_tki[uid],all_tki[slots])</f>
        <v>2</v>
      </c>
      <c r="F237" s="97">
        <f>_xlfn.XLOOKUP(tbItems[[#This Row],[UID]],all_tki[uid],all_tki[traderPrice])</f>
        <v>6325</v>
      </c>
      <c r="G237" s="97">
        <f>_xlfn.XLOOKUP(tbItems[[#This Row],[UID]],all_tki[uid],all_tki[avg7daysPrice])</f>
        <v>22857</v>
      </c>
      <c r="H237" s="106">
        <v>5</v>
      </c>
      <c r="I237" s="106">
        <v>5</v>
      </c>
      <c r="J237" s="104" t="s">
        <v>473</v>
      </c>
    </row>
    <row r="238" spans="1:10" ht="30" hidden="1" customHeight="1" x14ac:dyDescent="0.25">
      <c r="A238" s="96" t="s">
        <v>2967</v>
      </c>
      <c r="B238" s="80" t="str">
        <f>_xlfn.CONCAT(_xlfn.XLOOKUP(tbItems[[#This Row],[UID]],all_tki[uid],all_tki[name]), " (",_xlfn.XLOOKUP(tbItems[[#This Row],[UID]],all_tki[uid],all_tki[shortName]),")")</f>
        <v>Rye croutons (Croutons)</v>
      </c>
      <c r="C238" s="80" t="str">
        <f>_xlfn.XLOOKUP(tbItems[[#This Row],[UID]],all_tki[uid],all_tki[tags/0])</f>
        <v>Provisions</v>
      </c>
      <c r="D238" s="80" t="s">
        <v>383</v>
      </c>
      <c r="E238" s="70">
        <f>_xlfn.XLOOKUP(tbItems[[#This Row],[UID]],all_tki[uid],all_tki[slots])</f>
        <v>1</v>
      </c>
      <c r="F238" s="97">
        <f>_xlfn.XLOOKUP(tbItems[[#This Row],[UID]],all_tki[uid],all_tki[traderPrice])</f>
        <v>315</v>
      </c>
      <c r="G238" s="97">
        <f>_xlfn.XLOOKUP(tbItems[[#This Row],[UID]],all_tki[uid],all_tki[avg7daysPrice])</f>
        <v>28503</v>
      </c>
      <c r="H238" s="70">
        <v>0</v>
      </c>
      <c r="I238" s="70">
        <v>0</v>
      </c>
    </row>
    <row r="239" spans="1:10" ht="30" hidden="1" customHeight="1" x14ac:dyDescent="0.25">
      <c r="A239" s="96" t="s">
        <v>2972</v>
      </c>
      <c r="B239" s="80" t="str">
        <f>_xlfn.CONCAT(_xlfn.XLOOKUP(tbItems[[#This Row],[UID]],all_tki[uid],all_tki[name]), " (",_xlfn.XLOOKUP(tbItems[[#This Row],[UID]],all_tki[uid],all_tki[shortName]),")")</f>
        <v>Bottle of hydrogen peroxide (H2O2)</v>
      </c>
      <c r="C239" s="80" t="str">
        <f>_xlfn.XLOOKUP(tbItems[[#This Row],[UID]],all_tki[uid],all_tki[tags/0])</f>
        <v>Barter</v>
      </c>
      <c r="D239" s="80" t="s">
        <v>406</v>
      </c>
      <c r="E239" s="70">
        <f>_xlfn.XLOOKUP(tbItems[[#This Row],[UID]],all_tki[uid],all_tki[slots])</f>
        <v>1</v>
      </c>
      <c r="F239" s="97">
        <f>_xlfn.XLOOKUP(tbItems[[#This Row],[UID]],all_tki[uid],all_tki[traderPrice])</f>
        <v>7666</v>
      </c>
      <c r="G239" s="97">
        <f>_xlfn.XLOOKUP(tbItems[[#This Row],[UID]],all_tki[uid],all_tki[avg7daysPrice])</f>
        <v>10159</v>
      </c>
      <c r="H239" s="106">
        <v>10</v>
      </c>
      <c r="I239" s="106">
        <v>10</v>
      </c>
      <c r="J239" s="104" t="s">
        <v>23504</v>
      </c>
    </row>
    <row r="240" spans="1:10" ht="30" hidden="1" customHeight="1" x14ac:dyDescent="0.25">
      <c r="A240" s="96" t="s">
        <v>2976</v>
      </c>
      <c r="B240" s="80" t="str">
        <f>_xlfn.CONCAT(_xlfn.XLOOKUP(tbItems[[#This Row],[UID]],all_tki[uid],all_tki[name]), " (",_xlfn.XLOOKUP(tbItems[[#This Row],[UID]],all_tki[uid],all_tki[shortName]),")")</f>
        <v>Antique teapot (Teapot)</v>
      </c>
      <c r="C240" s="80" t="str">
        <f>_xlfn.XLOOKUP(tbItems[[#This Row],[UID]],all_tki[uid],all_tki[tags/0])</f>
        <v>Barter</v>
      </c>
      <c r="D240" s="80" t="s">
        <v>397</v>
      </c>
      <c r="E240" s="70">
        <f>_xlfn.XLOOKUP(tbItems[[#This Row],[UID]],all_tki[uid],all_tki[slots])</f>
        <v>2</v>
      </c>
      <c r="F240" s="97">
        <f>_xlfn.XLOOKUP(tbItems[[#This Row],[UID]],all_tki[uid],all_tki[traderPrice])</f>
        <v>29547</v>
      </c>
      <c r="G240" s="97">
        <f>_xlfn.XLOOKUP(tbItems[[#This Row],[UID]],all_tki[uid],all_tki[avg7daysPrice])</f>
        <v>30991</v>
      </c>
      <c r="H240" s="70">
        <v>3</v>
      </c>
      <c r="I240" s="70">
        <v>3</v>
      </c>
      <c r="J240" s="80" t="s">
        <v>587</v>
      </c>
    </row>
    <row r="241" spans="1:10" ht="30" hidden="1" customHeight="1" x14ac:dyDescent="0.25">
      <c r="A241" s="96" t="s">
        <v>2981</v>
      </c>
      <c r="B241" s="80" t="str">
        <f>_xlfn.CONCAT(_xlfn.XLOOKUP(tbItems[[#This Row],[UID]],all_tki[uid],all_tki[name]), " (",_xlfn.XLOOKUP(tbItems[[#This Row],[UID]],all_tki[uid],all_tki[shortName]),")")</f>
        <v>Pliers Elite (Elite)</v>
      </c>
      <c r="C241" s="80" t="str">
        <f>_xlfn.XLOOKUP(tbItems[[#This Row],[UID]],all_tki[uid],all_tki[tags/0])</f>
        <v>Barter</v>
      </c>
      <c r="D241" s="80" t="s">
        <v>414</v>
      </c>
      <c r="E241" s="70">
        <f>_xlfn.XLOOKUP(tbItems[[#This Row],[UID]],all_tki[uid],all_tki[slots])</f>
        <v>1</v>
      </c>
      <c r="F241" s="97">
        <f>_xlfn.XLOOKUP(tbItems[[#This Row],[UID]],all_tki[uid],all_tki[traderPrice])</f>
        <v>18270</v>
      </c>
      <c r="G241" s="97">
        <f>_xlfn.XLOOKUP(tbItems[[#This Row],[UID]],all_tki[uid],all_tki[avg7daysPrice])</f>
        <v>21827</v>
      </c>
      <c r="H241" s="106">
        <v>5</v>
      </c>
      <c r="I241" s="106">
        <v>3</v>
      </c>
    </row>
    <row r="242" spans="1:10" ht="30" hidden="1" customHeight="1" x14ac:dyDescent="0.25">
      <c r="A242" s="96" t="s">
        <v>2986</v>
      </c>
      <c r="B242" s="80" t="str">
        <f>_xlfn.CONCAT(_xlfn.XLOOKUP(tbItems[[#This Row],[UID]],all_tki[uid],all_tki[name]), " (",_xlfn.XLOOKUP(tbItems[[#This Row],[UID]],all_tki[uid],all_tki[shortName]),")")</f>
        <v>Portable defibrillator (Defibrillator)</v>
      </c>
      <c r="C242" s="80" t="str">
        <f>_xlfn.XLOOKUP(tbItems[[#This Row],[UID]],all_tki[uid],all_tki[tags/0])</f>
        <v>Barter</v>
      </c>
      <c r="E242" s="70">
        <f>_xlfn.XLOOKUP(tbItems[[#This Row],[UID]],all_tki[uid],all_tki[slots])</f>
        <v>1</v>
      </c>
      <c r="F242" s="97">
        <f>_xlfn.XLOOKUP(tbItems[[#This Row],[UID]],all_tki[uid],all_tki[traderPrice])</f>
        <v>141498</v>
      </c>
      <c r="G242" s="97">
        <f>_xlfn.XLOOKUP(tbItems[[#This Row],[UID]],all_tki[uid],all_tki[avg7daysPrice])</f>
        <v>171695</v>
      </c>
      <c r="H242" s="70">
        <v>6</v>
      </c>
      <c r="I242" s="70">
        <v>0</v>
      </c>
      <c r="J242" s="81" t="s">
        <v>23567</v>
      </c>
    </row>
    <row r="243" spans="1:10" ht="30" hidden="1" customHeight="1" x14ac:dyDescent="0.25">
      <c r="A243" s="96" t="s">
        <v>2992</v>
      </c>
      <c r="B243" s="80" t="str">
        <f>_xlfn.CONCAT(_xlfn.XLOOKUP(tbItems[[#This Row],[UID]],all_tki[uid],all_tki[name]), " (",_xlfn.XLOOKUP(tbItems[[#This Row],[UID]],all_tki[uid],all_tki[shortName]),")")</f>
        <v>Pack of screws (Screws)</v>
      </c>
      <c r="C243" s="80" t="str">
        <f>_xlfn.XLOOKUP(tbItems[[#This Row],[UID]],all_tki[uid],all_tki[tags/0])</f>
        <v>Barter</v>
      </c>
      <c r="D243" s="80" t="s">
        <v>408</v>
      </c>
      <c r="E243" s="70">
        <f>_xlfn.XLOOKUP(tbItems[[#This Row],[UID]],all_tki[uid],all_tki[slots])</f>
        <v>1</v>
      </c>
      <c r="F243" s="97">
        <f>_xlfn.XLOOKUP(tbItems[[#This Row],[UID]],all_tki[uid],all_tki[traderPrice])</f>
        <v>1978</v>
      </c>
      <c r="G243" s="97">
        <f>_xlfn.XLOOKUP(tbItems[[#This Row],[UID]],all_tki[uid],all_tki[avg7daysPrice])</f>
        <v>8432</v>
      </c>
      <c r="H243" s="70">
        <v>5</v>
      </c>
      <c r="I243" s="70">
        <v>5</v>
      </c>
      <c r="J243" s="80" t="s">
        <v>564</v>
      </c>
    </row>
    <row r="244" spans="1:10" ht="30" hidden="1" customHeight="1" x14ac:dyDescent="0.25">
      <c r="A244" s="96" t="s">
        <v>2997</v>
      </c>
      <c r="B244" s="80" t="str">
        <f>_xlfn.CONCAT(_xlfn.XLOOKUP(tbItems[[#This Row],[UID]],all_tki[uid],all_tki[name]), " (",_xlfn.XLOOKUP(tbItems[[#This Row],[UID]],all_tki[uid],all_tki[shortName]),")")</f>
        <v>Silicone tube (Tube)</v>
      </c>
      <c r="C244" s="80" t="str">
        <f>_xlfn.XLOOKUP(tbItems[[#This Row],[UID]],all_tki[uid],all_tki[tags/0])</f>
        <v>Barter</v>
      </c>
      <c r="D244" s="80" t="s">
        <v>408</v>
      </c>
      <c r="E244" s="70">
        <f>_xlfn.XLOOKUP(tbItems[[#This Row],[UID]],all_tki[uid],all_tki[slots])</f>
        <v>1</v>
      </c>
      <c r="F244" s="97">
        <f>_xlfn.XLOOKUP(tbItems[[#This Row],[UID]],all_tki[uid],all_tki[traderPrice])</f>
        <v>11907</v>
      </c>
      <c r="G244" s="97">
        <f>_xlfn.XLOOKUP(tbItems[[#This Row],[UID]],all_tki[uid],all_tki[avg7daysPrice])</f>
        <v>13743</v>
      </c>
      <c r="H244" s="106">
        <v>4</v>
      </c>
      <c r="I244" s="106">
        <v>4</v>
      </c>
      <c r="J244" s="108" t="s">
        <v>23518</v>
      </c>
    </row>
    <row r="245" spans="1:10" ht="30" hidden="1" customHeight="1" x14ac:dyDescent="0.25">
      <c r="A245" s="96" t="s">
        <v>3002</v>
      </c>
      <c r="B245" s="80" t="str">
        <f>_xlfn.CONCAT(_xlfn.XLOOKUP(tbItems[[#This Row],[UID]],all_tki[uid],all_tki[name]), " (",_xlfn.XLOOKUP(tbItems[[#This Row],[UID]],all_tki[uid],all_tki[shortName]),")")</f>
        <v>#FireKlean gun lube (#FireKlean)</v>
      </c>
      <c r="C245" s="80" t="str">
        <f>_xlfn.XLOOKUP(tbItems[[#This Row],[UID]],all_tki[uid],all_tki[tags/0])</f>
        <v>Barter</v>
      </c>
      <c r="D245" s="80" t="s">
        <v>437</v>
      </c>
      <c r="E245" s="70">
        <f>_xlfn.XLOOKUP(tbItems[[#This Row],[UID]],all_tki[uid],all_tki[slots])</f>
        <v>1</v>
      </c>
      <c r="F245" s="97">
        <f>_xlfn.XLOOKUP(tbItems[[#This Row],[UID]],all_tki[uid],all_tki[traderPrice])</f>
        <v>22950</v>
      </c>
      <c r="G245" s="97">
        <f>_xlfn.XLOOKUP(tbItems[[#This Row],[UID]],all_tki[uid],all_tki[avg7daysPrice])</f>
        <v>25372</v>
      </c>
      <c r="H245" s="70">
        <v>1</v>
      </c>
      <c r="I245" s="70">
        <v>1</v>
      </c>
      <c r="J245" s="80" t="s">
        <v>364</v>
      </c>
    </row>
    <row r="246" spans="1:10" ht="30" hidden="1" customHeight="1" x14ac:dyDescent="0.25">
      <c r="A246" s="96" t="s">
        <v>3007</v>
      </c>
      <c r="B246" s="80" t="str">
        <f>_xlfn.CONCAT(_xlfn.XLOOKUP(tbItems[[#This Row],[UID]],all_tki[uid],all_tki[name]), " (",_xlfn.XLOOKUP(tbItems[[#This Row],[UID]],all_tki[uid],all_tki[shortName]),")")</f>
        <v>Surv12 field surgical kit (Surv12)</v>
      </c>
      <c r="C246" s="80" t="str">
        <f>_xlfn.XLOOKUP(tbItems[[#This Row],[UID]],all_tki[uid],all_tki[tags/0])</f>
        <v>Meds</v>
      </c>
      <c r="D246" s="80" t="s">
        <v>381</v>
      </c>
      <c r="E246" s="70">
        <f>_xlfn.XLOOKUP(tbItems[[#This Row],[UID]],all_tki[uid],all_tki[slots])</f>
        <v>3</v>
      </c>
      <c r="F246" s="97">
        <f>_xlfn.XLOOKUP(tbItems[[#This Row],[UID]],all_tki[uid],all_tki[traderPrice])</f>
        <v>45360</v>
      </c>
      <c r="G246" s="97">
        <f>_xlfn.XLOOKUP(tbItems[[#This Row],[UID]],all_tki[uid],all_tki[avg7daysPrice])</f>
        <v>46137</v>
      </c>
      <c r="H246" s="70">
        <v>0</v>
      </c>
      <c r="I246" s="70">
        <v>0</v>
      </c>
    </row>
    <row r="247" spans="1:10" ht="30" hidden="1" customHeight="1" x14ac:dyDescent="0.25">
      <c r="A247" s="96" t="s">
        <v>3012</v>
      </c>
      <c r="B247" s="80" t="str">
        <f>_xlfn.CONCAT(_xlfn.XLOOKUP(tbItems[[#This Row],[UID]],all_tki[uid],all_tki[name]), " (",_xlfn.XLOOKUP(tbItems[[#This Row],[UID]],all_tki[uid],all_tki[shortName]),")")</f>
        <v>Pack of Grand juice (Grand)</v>
      </c>
      <c r="C247" s="80" t="str">
        <f>_xlfn.XLOOKUP(tbItems[[#This Row],[UID]],all_tki[uid],all_tki[tags/0])</f>
        <v>Provisions</v>
      </c>
      <c r="D247" s="80" t="s">
        <v>388</v>
      </c>
      <c r="E247" s="70">
        <f>_xlfn.XLOOKUP(tbItems[[#This Row],[UID]],all_tki[uid],all_tki[slots])</f>
        <v>2</v>
      </c>
      <c r="F247" s="97">
        <f>_xlfn.XLOOKUP(tbItems[[#This Row],[UID]],all_tki[uid],all_tki[traderPrice])</f>
        <v>2150</v>
      </c>
      <c r="G247" s="97">
        <f>_xlfn.XLOOKUP(tbItems[[#This Row],[UID]],all_tki[uid],all_tki[avg7daysPrice])</f>
        <v>9477</v>
      </c>
      <c r="H247" s="70">
        <v>0</v>
      </c>
      <c r="I247" s="70">
        <v>0</v>
      </c>
    </row>
    <row r="248" spans="1:10" ht="30" hidden="1" customHeight="1" x14ac:dyDescent="0.25">
      <c r="A248" s="96" t="s">
        <v>3017</v>
      </c>
      <c r="B248" s="80" t="str">
        <f>_xlfn.CONCAT(_xlfn.XLOOKUP(tbItems[[#This Row],[UID]],all_tki[uid],all_tki[name]), " (",_xlfn.XLOOKUP(tbItems[[#This Row],[UID]],all_tki[uid],all_tki[shortName]),")")</f>
        <v>Xenomorph sealing foam (Xeno)</v>
      </c>
      <c r="C248" s="80" t="str">
        <f>_xlfn.XLOOKUP(tbItems[[#This Row],[UID]],all_tki[uid],all_tki[tags/0])</f>
        <v>Barter</v>
      </c>
      <c r="D248" s="80" t="s">
        <v>408</v>
      </c>
      <c r="E248" s="70">
        <f>_xlfn.XLOOKUP(tbItems[[#This Row],[UID]],all_tki[uid],all_tki[slots])</f>
        <v>3</v>
      </c>
      <c r="F248" s="97">
        <f>_xlfn.XLOOKUP(tbItems[[#This Row],[UID]],all_tki[uid],all_tki[traderPrice])</f>
        <v>21280</v>
      </c>
      <c r="G248" s="97">
        <f>_xlfn.XLOOKUP(tbItems[[#This Row],[UID]],all_tki[uid],all_tki[avg7daysPrice])</f>
        <v>24433</v>
      </c>
      <c r="H248" s="106">
        <v>3</v>
      </c>
      <c r="I248" s="106">
        <v>3</v>
      </c>
      <c r="J248" s="104" t="s">
        <v>621</v>
      </c>
    </row>
    <row r="249" spans="1:10" ht="30" hidden="1" customHeight="1" x14ac:dyDescent="0.25">
      <c r="A249" s="96" t="s">
        <v>3022</v>
      </c>
      <c r="B249" s="80" t="str">
        <f>_xlfn.CONCAT(_xlfn.XLOOKUP(tbItems[[#This Row],[UID]],all_tki[uid],all_tki[name]), " (",_xlfn.XLOOKUP(tbItems[[#This Row],[UID]],all_tki[uid],all_tki[shortName]),")")</f>
        <v>SJ1 TGLabs combat stimulant injector (SJ1)</v>
      </c>
      <c r="C249" s="80" t="str">
        <f>_xlfn.XLOOKUP(tbItems[[#This Row],[UID]],all_tki[uid],all_tki[tags/0])</f>
        <v>Meds</v>
      </c>
      <c r="D249" s="80" t="s">
        <v>519</v>
      </c>
      <c r="E249" s="70">
        <f>_xlfn.XLOOKUP(tbItems[[#This Row],[UID]],all_tki[uid],all_tki[slots])</f>
        <v>1</v>
      </c>
      <c r="F249" s="97">
        <f>_xlfn.XLOOKUP(tbItems[[#This Row],[UID]],all_tki[uid],all_tki[traderPrice])</f>
        <v>22613</v>
      </c>
      <c r="G249" s="97">
        <f>_xlfn.XLOOKUP(tbItems[[#This Row],[UID]],all_tki[uid],all_tki[avg7daysPrice])</f>
        <v>37377</v>
      </c>
      <c r="H249" s="70">
        <v>0</v>
      </c>
      <c r="I249" s="70">
        <v>1</v>
      </c>
    </row>
    <row r="250" spans="1:10" ht="30" hidden="1" customHeight="1" x14ac:dyDescent="0.25">
      <c r="A250" s="96" t="s">
        <v>2298</v>
      </c>
      <c r="B250" s="80" t="str">
        <f>_xlfn.CONCAT(_xlfn.XLOOKUP(tbItems[[#This Row],[UID]],all_tki[uid],all_tki[name]), " (",_xlfn.XLOOKUP(tbItems[[#This Row],[UID]],all_tki[uid],all_tki[shortName]),")")</f>
        <v>RB-AO key (RB-AO)</v>
      </c>
      <c r="C250" s="80" t="str">
        <f>_xlfn.XLOOKUP(tbItems[[#This Row],[UID]],all_tki[uid],all_tki[tags/0])</f>
        <v>Keys</v>
      </c>
      <c r="D250" s="80" t="s">
        <v>416</v>
      </c>
      <c r="E250" s="70">
        <f>_xlfn.XLOOKUP(tbItems[[#This Row],[UID]],all_tki[uid],all_tki[slots])</f>
        <v>1</v>
      </c>
      <c r="F250" s="97">
        <f>_xlfn.XLOOKUP(tbItems[[#This Row],[UID]],all_tki[uid],all_tki[traderPrice])</f>
        <v>37800</v>
      </c>
      <c r="G250" s="97">
        <f>_xlfn.XLOOKUP(tbItems[[#This Row],[UID]],all_tki[uid],all_tki[avg7daysPrice])</f>
        <v>44247</v>
      </c>
      <c r="H250" s="70">
        <v>1</v>
      </c>
      <c r="I250" s="70">
        <v>1</v>
      </c>
    </row>
    <row r="251" spans="1:10" ht="30" hidden="1" customHeight="1" x14ac:dyDescent="0.25">
      <c r="A251" s="96" t="s">
        <v>3032</v>
      </c>
      <c r="B251" s="80" t="str">
        <f>_xlfn.CONCAT(_xlfn.XLOOKUP(tbItems[[#This Row],[UID]],all_tki[uid],all_tki[name]), " (",_xlfn.XLOOKUP(tbItems[[#This Row],[UID]],all_tki[uid],all_tki[shortName]),")")</f>
        <v>Ortodontox toothpaste (Ortodontox)</v>
      </c>
      <c r="C251" s="80" t="str">
        <f>_xlfn.XLOOKUP(tbItems[[#This Row],[UID]],all_tki[uid],all_tki[tags/0])</f>
        <v>Barter</v>
      </c>
      <c r="D251" s="80" t="s">
        <v>380</v>
      </c>
      <c r="E251" s="70">
        <f>_xlfn.XLOOKUP(tbItems[[#This Row],[UID]],all_tki[uid],all_tki[slots])</f>
        <v>1</v>
      </c>
      <c r="F251" s="97">
        <f>_xlfn.XLOOKUP(tbItems[[#This Row],[UID]],all_tki[uid],all_tki[traderPrice])</f>
        <v>3402</v>
      </c>
      <c r="G251" s="97">
        <f>_xlfn.XLOOKUP(tbItems[[#This Row],[UID]],all_tki[uid],all_tki[avg7daysPrice])</f>
        <v>8306</v>
      </c>
      <c r="H251" s="70">
        <v>0</v>
      </c>
      <c r="I251" s="70">
        <v>0</v>
      </c>
      <c r="J251" s="80" t="s">
        <v>533</v>
      </c>
    </row>
    <row r="252" spans="1:10" ht="30" hidden="1" customHeight="1" x14ac:dyDescent="0.25">
      <c r="A252" s="96" t="s">
        <v>3037</v>
      </c>
      <c r="B252" s="80" t="str">
        <f>_xlfn.CONCAT(_xlfn.XLOOKUP(tbItems[[#This Row],[UID]],all_tki[uid],all_tki[name]), " (",_xlfn.XLOOKUP(tbItems[[#This Row],[UID]],all_tki[uid],all_tki[shortName]),")")</f>
        <v>Can of beef stew (Large) (Tushonka)</v>
      </c>
      <c r="C252" s="80" t="str">
        <f>_xlfn.XLOOKUP(tbItems[[#This Row],[UID]],all_tki[uid],all_tki[tags/0])</f>
        <v>Provisions</v>
      </c>
      <c r="D252" s="80" t="s">
        <v>383</v>
      </c>
      <c r="E252" s="70">
        <f>_xlfn.XLOOKUP(tbItems[[#This Row],[UID]],all_tki[uid],all_tki[slots])</f>
        <v>1</v>
      </c>
      <c r="F252" s="97">
        <f>_xlfn.XLOOKUP(tbItems[[#This Row],[UID]],all_tki[uid],all_tki[traderPrice])</f>
        <v>5288</v>
      </c>
      <c r="G252" s="97">
        <f>_xlfn.XLOOKUP(tbItems[[#This Row],[UID]],all_tki[uid],all_tki[avg7daysPrice])</f>
        <v>14078</v>
      </c>
      <c r="H252" s="70">
        <v>2</v>
      </c>
      <c r="I252" s="70">
        <v>0</v>
      </c>
      <c r="J252" s="80" t="s">
        <v>595</v>
      </c>
    </row>
    <row r="253" spans="1:10" ht="30" hidden="1" customHeight="1" x14ac:dyDescent="0.25">
      <c r="A253" s="96" t="s">
        <v>3042</v>
      </c>
      <c r="B253" s="80" t="str">
        <f>_xlfn.CONCAT(_xlfn.XLOOKUP(tbItems[[#This Row],[UID]],all_tki[uid],all_tki[name]), " (",_xlfn.XLOOKUP(tbItems[[#This Row],[UID]],all_tki[uid],all_tki[shortName]),")")</f>
        <v>Can of herring (Herring)</v>
      </c>
      <c r="C253" s="80" t="str">
        <f>_xlfn.XLOOKUP(tbItems[[#This Row],[UID]],all_tki[uid],all_tki[tags/0])</f>
        <v>Provisions</v>
      </c>
      <c r="D253" s="80" t="s">
        <v>383</v>
      </c>
      <c r="E253" s="70">
        <f>_xlfn.XLOOKUP(tbItems[[#This Row],[UID]],all_tki[uid],all_tki[slots])</f>
        <v>1</v>
      </c>
      <c r="F253" s="97">
        <f>_xlfn.XLOOKUP(tbItems[[#This Row],[UID]],all_tki[uid],all_tki[traderPrice])</f>
        <v>1857</v>
      </c>
      <c r="G253" s="97">
        <f>_xlfn.XLOOKUP(tbItems[[#This Row],[UID]],all_tki[uid],all_tki[avg7daysPrice])</f>
        <v>17468</v>
      </c>
      <c r="H253" s="70">
        <v>0</v>
      </c>
      <c r="I253" s="70">
        <v>0</v>
      </c>
    </row>
    <row r="254" spans="1:10" ht="30" hidden="1" customHeight="1" x14ac:dyDescent="0.25">
      <c r="A254" s="96" t="s">
        <v>3047</v>
      </c>
      <c r="B254" s="80" t="str">
        <f>_xlfn.CONCAT(_xlfn.XLOOKUP(tbItems[[#This Row],[UID]],all_tki[uid],all_tki[name]), " (",_xlfn.XLOOKUP(tbItems[[#This Row],[UID]],all_tki[uid],all_tki[shortName]),")")</f>
        <v>Classic matches (Matches)</v>
      </c>
      <c r="C254" s="80" t="str">
        <f>_xlfn.XLOOKUP(tbItems[[#This Row],[UID]],all_tki[uid],all_tki[tags/0])</f>
        <v>Barter</v>
      </c>
      <c r="D254" s="80" t="s">
        <v>437</v>
      </c>
      <c r="E254" s="70">
        <f>_xlfn.XLOOKUP(tbItems[[#This Row],[UID]],all_tki[uid],all_tki[slots])</f>
        <v>1</v>
      </c>
      <c r="F254" s="97">
        <f>_xlfn.XLOOKUP(tbItems[[#This Row],[UID]],all_tki[uid],all_tki[traderPrice])</f>
        <v>1273</v>
      </c>
      <c r="G254" s="97">
        <f>_xlfn.XLOOKUP(tbItems[[#This Row],[UID]],all_tki[uid],all_tki[avg7daysPrice])</f>
        <v>13831</v>
      </c>
      <c r="H254" s="70">
        <v>0</v>
      </c>
      <c r="I254" s="70">
        <v>3</v>
      </c>
      <c r="J254" s="80" t="s">
        <v>517</v>
      </c>
    </row>
    <row r="255" spans="1:10" ht="30" hidden="1" customHeight="1" x14ac:dyDescent="0.25">
      <c r="A255" s="96" t="s">
        <v>3052</v>
      </c>
      <c r="B255" s="80" t="str">
        <f>_xlfn.CONCAT(_xlfn.XLOOKUP(tbItems[[#This Row],[UID]],all_tki[uid],all_tki[name]), " (",_xlfn.XLOOKUP(tbItems[[#This Row],[UID]],all_tki[uid],all_tki[shortName]),")")</f>
        <v>Can of beef stew (Small) (Tushonka)</v>
      </c>
      <c r="C255" s="80" t="str">
        <f>_xlfn.XLOOKUP(tbItems[[#This Row],[UID]],all_tki[uid],all_tki[tags/0])</f>
        <v>Provisions</v>
      </c>
      <c r="D255" s="80" t="s">
        <v>383</v>
      </c>
      <c r="E255" s="70">
        <f>_xlfn.XLOOKUP(tbItems[[#This Row],[UID]],all_tki[uid],all_tki[slots])</f>
        <v>1</v>
      </c>
      <c r="F255" s="97">
        <f>_xlfn.XLOOKUP(tbItems[[#This Row],[UID]],all_tki[uid],all_tki[traderPrice])</f>
        <v>7089</v>
      </c>
      <c r="G255" s="97">
        <f>_xlfn.XLOOKUP(tbItems[[#This Row],[UID]],all_tki[uid],all_tki[avg7daysPrice])</f>
        <v>10994</v>
      </c>
      <c r="H255" s="70">
        <v>0</v>
      </c>
      <c r="I255" s="70">
        <v>0</v>
      </c>
      <c r="J255" s="104" t="s">
        <v>23558</v>
      </c>
    </row>
    <row r="256" spans="1:10" ht="30" hidden="1" customHeight="1" x14ac:dyDescent="0.25">
      <c r="A256" s="96" t="s">
        <v>3056</v>
      </c>
      <c r="B256" s="80" t="str">
        <f>_xlfn.CONCAT(_xlfn.XLOOKUP(tbItems[[#This Row],[UID]],all_tki[uid],all_tki[name]), " (",_xlfn.XLOOKUP(tbItems[[#This Row],[UID]],all_tki[uid],all_tki[shortName]),")")</f>
        <v>Virtex programmable processor (Virtex)</v>
      </c>
      <c r="C256" s="80" t="str">
        <f>_xlfn.XLOOKUP(tbItems[[#This Row],[UID]],all_tki[uid],all_tki[tags/0])</f>
        <v>Barter</v>
      </c>
      <c r="D256" s="80" t="s">
        <v>411</v>
      </c>
      <c r="E256" s="70">
        <f>_xlfn.XLOOKUP(tbItems[[#This Row],[UID]],all_tki[uid],all_tki[slots])</f>
        <v>1</v>
      </c>
      <c r="F256" s="97">
        <f>_xlfn.XLOOKUP(tbItems[[#This Row],[UID]],all_tki[uid],all_tki[traderPrice])</f>
        <v>75600</v>
      </c>
      <c r="G256" s="97">
        <f>_xlfn.XLOOKUP(tbItems[[#This Row],[UID]],all_tki[uid],all_tki[avg7daysPrice])</f>
        <v>80123</v>
      </c>
      <c r="H256" s="70">
        <v>99</v>
      </c>
      <c r="I256" s="70">
        <v>0</v>
      </c>
      <c r="J256" s="80" t="s">
        <v>665</v>
      </c>
    </row>
    <row r="257" spans="1:10" ht="30" hidden="1" customHeight="1" x14ac:dyDescent="0.25">
      <c r="A257" s="96" t="s">
        <v>2052</v>
      </c>
      <c r="B257" s="80" t="str">
        <f>_xlfn.CONCAT(_xlfn.XLOOKUP(tbItems[[#This Row],[UID]],all_tki[uid],all_tki[name]), " (",_xlfn.XLOOKUP(tbItems[[#This Row],[UID]],all_tki[uid],all_tki[shortName]),")")</f>
        <v>RB-BK marked key (RB-BK mrk.)</v>
      </c>
      <c r="C257" s="80" t="str">
        <f>_xlfn.XLOOKUP(tbItems[[#This Row],[UID]],all_tki[uid],all_tki[tags/0])</f>
        <v>Keys</v>
      </c>
      <c r="D257" s="80" t="s">
        <v>416</v>
      </c>
      <c r="E257" s="70">
        <f>_xlfn.XLOOKUP(tbItems[[#This Row],[UID]],all_tki[uid],all_tki[slots])</f>
        <v>1</v>
      </c>
      <c r="F257" s="97">
        <f>_xlfn.XLOOKUP(tbItems[[#This Row],[UID]],all_tki[uid],all_tki[traderPrice])</f>
        <v>37800</v>
      </c>
      <c r="G257" s="97">
        <f>_xlfn.XLOOKUP(tbItems[[#This Row],[UID]],all_tki[uid],all_tki[avg7daysPrice])</f>
        <v>318205</v>
      </c>
      <c r="H257" s="70">
        <v>1</v>
      </c>
      <c r="I257" s="70">
        <v>0</v>
      </c>
    </row>
    <row r="258" spans="1:10" ht="30" hidden="1" customHeight="1" x14ac:dyDescent="0.25">
      <c r="A258" s="96" t="s">
        <v>3066</v>
      </c>
      <c r="B258" s="80" t="str">
        <f>_xlfn.CONCAT(_xlfn.XLOOKUP(tbItems[[#This Row],[UID]],all_tki[uid],all_tki[name]), " (",_xlfn.XLOOKUP(tbItems[[#This Row],[UID]],all_tki[uid],all_tki[shortName]),")")</f>
        <v>Vulkan-5 face shield (Vulkan-5 FS)</v>
      </c>
      <c r="C258" s="80" t="str">
        <f>_xlfn.XLOOKUP(tbItems[[#This Row],[UID]],all_tki[uid],all_tki[tags/0])</f>
        <v>Gear</v>
      </c>
      <c r="D258" s="80" t="s">
        <v>387</v>
      </c>
      <c r="E258" s="70">
        <f>_xlfn.XLOOKUP(tbItems[[#This Row],[UID]],all_tki[uid],all_tki[slots])</f>
        <v>2</v>
      </c>
      <c r="F258" s="97">
        <f>_xlfn.XLOOKUP(tbItems[[#This Row],[UID]],all_tki[uid],all_tki[traderPrice])</f>
        <v>33678</v>
      </c>
      <c r="G258" s="97">
        <f>_xlfn.XLOOKUP(tbItems[[#This Row],[UID]],all_tki[uid],all_tki[avg7daysPrice])</f>
        <v>41706</v>
      </c>
      <c r="H258" s="70">
        <v>0</v>
      </c>
      <c r="I258" s="70">
        <v>0</v>
      </c>
      <c r="J258" s="80" t="s">
        <v>354</v>
      </c>
    </row>
    <row r="259" spans="1:10" ht="30" hidden="1" customHeight="1" x14ac:dyDescent="0.25">
      <c r="A259" s="96" t="s">
        <v>3071</v>
      </c>
      <c r="B259" s="80" t="str">
        <f>_xlfn.CONCAT(_xlfn.XLOOKUP(tbItems[[#This Row],[UID]],all_tki[uid],all_tki[name]), " (",_xlfn.XLOOKUP(tbItems[[#This Row],[UID]],all_tki[uid],all_tki[shortName]),")")</f>
        <v>Gunpowder "Eagle" (Eagle)</v>
      </c>
      <c r="C259" s="80" t="str">
        <f>_xlfn.XLOOKUP(tbItems[[#This Row],[UID]],all_tki[uid],all_tki[tags/0])</f>
        <v>Barter</v>
      </c>
      <c r="D259" s="80" t="s">
        <v>437</v>
      </c>
      <c r="E259" s="70">
        <f>_xlfn.XLOOKUP(tbItems[[#This Row],[UID]],all_tki[uid],all_tki[slots])</f>
        <v>2</v>
      </c>
      <c r="F259" s="97">
        <f>_xlfn.XLOOKUP(tbItems[[#This Row],[UID]],all_tki[uid],all_tki[traderPrice])</f>
        <v>20160</v>
      </c>
      <c r="G259" s="97">
        <f>_xlfn.XLOOKUP(tbItems[[#This Row],[UID]],all_tki[uid],all_tki[avg7daysPrice])</f>
        <v>34897</v>
      </c>
      <c r="H259" s="106">
        <v>0</v>
      </c>
      <c r="I259" s="106">
        <v>5</v>
      </c>
      <c r="J259" s="104" t="s">
        <v>23543</v>
      </c>
    </row>
    <row r="260" spans="1:10" ht="30" hidden="1" customHeight="1" x14ac:dyDescent="0.25">
      <c r="A260" s="96" t="s">
        <v>2204</v>
      </c>
      <c r="B260" s="80" t="str">
        <f>_xlfn.CONCAT(_xlfn.XLOOKUP(tbItems[[#This Row],[UID]],all_tki[uid],all_tki[name]), " (",_xlfn.XLOOKUP(tbItems[[#This Row],[UID]],all_tki[uid],all_tki[shortName]),")")</f>
        <v>RB-GN key (RB-GN)</v>
      </c>
      <c r="C260" s="80" t="str">
        <f>_xlfn.XLOOKUP(tbItems[[#This Row],[UID]],all_tki[uid],all_tki[tags/0])</f>
        <v>Keys</v>
      </c>
      <c r="D260" s="80" t="s">
        <v>416</v>
      </c>
      <c r="E260" s="70">
        <f>_xlfn.XLOOKUP(tbItems[[#This Row],[UID]],all_tki[uid],all_tki[slots])</f>
        <v>1</v>
      </c>
      <c r="F260" s="97">
        <f>_xlfn.XLOOKUP(tbItems[[#This Row],[UID]],all_tki[uid],all_tki[traderPrice])</f>
        <v>31500</v>
      </c>
      <c r="G260" s="97">
        <f>_xlfn.XLOOKUP(tbItems[[#This Row],[UID]],all_tki[uid],all_tki[avg7daysPrice])</f>
        <v>44519</v>
      </c>
      <c r="H260" s="70">
        <v>1</v>
      </c>
      <c r="I260" s="70">
        <v>1</v>
      </c>
    </row>
    <row r="261" spans="1:10" ht="30" hidden="1" customHeight="1" x14ac:dyDescent="0.25">
      <c r="A261" s="96" t="s">
        <v>3081</v>
      </c>
      <c r="B261" s="80" t="str">
        <f>_xlfn.CONCAT(_xlfn.XLOOKUP(tbItems[[#This Row],[UID]],all_tki[uid],all_tki[name]), " (",_xlfn.XLOOKUP(tbItems[[#This Row],[UID]],all_tki[uid],all_tki[shortName]),")")</f>
        <v>Malboro Cigarettes (Malboro)</v>
      </c>
      <c r="C261" s="80" t="str">
        <f>_xlfn.XLOOKUP(tbItems[[#This Row],[UID]],all_tki[uid],all_tki[tags/0])</f>
        <v>Barter</v>
      </c>
      <c r="D261" s="80" t="s">
        <v>363</v>
      </c>
      <c r="E261" s="70">
        <f>_xlfn.XLOOKUP(tbItems[[#This Row],[UID]],all_tki[uid],all_tki[slots])</f>
        <v>1</v>
      </c>
      <c r="F261" s="97">
        <f>_xlfn.XLOOKUP(tbItems[[#This Row],[UID]],all_tki[uid],all_tki[traderPrice])</f>
        <v>1392</v>
      </c>
      <c r="G261" s="97">
        <f>_xlfn.XLOOKUP(tbItems[[#This Row],[UID]],all_tki[uid],all_tki[avg7daysPrice])</f>
        <v>11971</v>
      </c>
      <c r="H261" s="106">
        <v>0</v>
      </c>
      <c r="I261" s="106">
        <v>4</v>
      </c>
      <c r="J261" s="104" t="s">
        <v>516</v>
      </c>
    </row>
    <row r="262" spans="1:10" ht="30" hidden="1" customHeight="1" x14ac:dyDescent="0.25">
      <c r="A262" s="96" t="s">
        <v>3086</v>
      </c>
      <c r="B262" s="80" t="str">
        <f>_xlfn.CONCAT(_xlfn.XLOOKUP(tbItems[[#This Row],[UID]],all_tki[uid],all_tki[name]), " (",_xlfn.XLOOKUP(tbItems[[#This Row],[UID]],all_tki[uid],all_tki[shortName]),")")</f>
        <v>WD-40 (100ml) (WD-40)</v>
      </c>
      <c r="C262" s="80" t="str">
        <f>_xlfn.XLOOKUP(tbItems[[#This Row],[UID]],all_tki[uid],all_tki[tags/0])</f>
        <v>Barter</v>
      </c>
      <c r="D262" s="80" t="s">
        <v>437</v>
      </c>
      <c r="E262" s="70">
        <f>_xlfn.XLOOKUP(tbItems[[#This Row],[UID]],all_tki[uid],all_tki[slots])</f>
        <v>1</v>
      </c>
      <c r="F262" s="97">
        <f>_xlfn.XLOOKUP(tbItems[[#This Row],[UID]],all_tki[uid],all_tki[traderPrice])</f>
        <v>4384</v>
      </c>
      <c r="G262" s="97">
        <f>_xlfn.XLOOKUP(tbItems[[#This Row],[UID]],all_tki[uid],all_tki[avg7daysPrice])</f>
        <v>7172</v>
      </c>
      <c r="H262" s="70">
        <v>1</v>
      </c>
      <c r="I262" s="70">
        <v>1</v>
      </c>
      <c r="J262" s="80" t="s">
        <v>611</v>
      </c>
    </row>
    <row r="263" spans="1:10" ht="30" hidden="1" customHeight="1" x14ac:dyDescent="0.25">
      <c r="A263" s="96" t="s">
        <v>3091</v>
      </c>
      <c r="B263" s="80" t="str">
        <f>_xlfn.CONCAT(_xlfn.XLOOKUP(tbItems[[#This Row],[UID]],all_tki[uid],all_tki[name]), " (",_xlfn.XLOOKUP(tbItems[[#This Row],[UID]],all_tki[uid],all_tki[shortName]),")")</f>
        <v>Fuel conditioner (FCond)</v>
      </c>
      <c r="C263" s="80" t="str">
        <f>_xlfn.XLOOKUP(tbItems[[#This Row],[UID]],all_tki[uid],all_tki[tags/0])</f>
        <v>Barter</v>
      </c>
      <c r="D263" s="80" t="s">
        <v>437</v>
      </c>
      <c r="E263" s="70">
        <f>_xlfn.XLOOKUP(tbItems[[#This Row],[UID]],all_tki[uid],all_tki[slots])</f>
        <v>2</v>
      </c>
      <c r="F263" s="97">
        <f>_xlfn.XLOOKUP(tbItems[[#This Row],[UID]],all_tki[uid],all_tki[traderPrice])</f>
        <v>38181</v>
      </c>
      <c r="G263" s="97">
        <f>_xlfn.XLOOKUP(tbItems[[#This Row],[UID]],all_tki[uid],all_tki[avg7daysPrice])</f>
        <v>43287</v>
      </c>
      <c r="H263" s="70">
        <v>4</v>
      </c>
      <c r="I263" s="70">
        <v>4</v>
      </c>
      <c r="J263" s="80" t="s">
        <v>472</v>
      </c>
    </row>
    <row r="264" spans="1:10" ht="30" hidden="1" customHeight="1" x14ac:dyDescent="0.25">
      <c r="A264" s="96" t="s">
        <v>3096</v>
      </c>
      <c r="B264" s="80" t="str">
        <f>_xlfn.CONCAT(_xlfn.XLOOKUP(tbItems[[#This Row],[UID]],all_tki[uid],all_tki[name]), " (",_xlfn.XLOOKUP(tbItems[[#This Row],[UID]],all_tki[uid],all_tki[shortName]),")")</f>
        <v>Apollo Soyuz cigarettes (Apollo)</v>
      </c>
      <c r="C264" s="80" t="str">
        <f>_xlfn.XLOOKUP(tbItems[[#This Row],[UID]],all_tki[uid],all_tki[tags/0])</f>
        <v>Barter</v>
      </c>
      <c r="D264" s="80" t="s">
        <v>363</v>
      </c>
      <c r="E264" s="70">
        <f>_xlfn.XLOOKUP(tbItems[[#This Row],[UID]],all_tki[uid],all_tki[slots])</f>
        <v>1</v>
      </c>
      <c r="F264" s="97">
        <f>_xlfn.XLOOKUP(tbItems[[#This Row],[UID]],all_tki[uid],all_tki[traderPrice])</f>
        <v>1575</v>
      </c>
      <c r="G264" s="97">
        <f>_xlfn.XLOOKUP(tbItems[[#This Row],[UID]],all_tki[uid],all_tki[avg7daysPrice])</f>
        <v>8172</v>
      </c>
      <c r="H264" s="70">
        <v>99</v>
      </c>
      <c r="I264" s="70">
        <v>0</v>
      </c>
      <c r="J264" s="80" t="s">
        <v>386</v>
      </c>
    </row>
    <row r="265" spans="1:10" ht="30" hidden="1" customHeight="1" x14ac:dyDescent="0.25">
      <c r="A265" s="96" t="s">
        <v>1987</v>
      </c>
      <c r="B265" s="80" t="str">
        <f>_xlfn.CONCAT(_xlfn.XLOOKUP(tbItems[[#This Row],[UID]],all_tki[uid],all_tki[name]), " (",_xlfn.XLOOKUP(tbItems[[#This Row],[UID]],all_tki[uid],all_tki[shortName]),")")</f>
        <v>RB-KORL key (RB-KORL)</v>
      </c>
      <c r="C265" s="80" t="str">
        <f>_xlfn.XLOOKUP(tbItems[[#This Row],[UID]],all_tki[uid],all_tki[tags/0])</f>
        <v>Keys</v>
      </c>
      <c r="D265" s="80" t="s">
        <v>416</v>
      </c>
      <c r="E265" s="70">
        <f>_xlfn.XLOOKUP(tbItems[[#This Row],[UID]],all_tki[uid],all_tki[slots])</f>
        <v>1</v>
      </c>
      <c r="F265" s="97">
        <f>_xlfn.XLOOKUP(tbItems[[#This Row],[UID]],all_tki[uid],all_tki[traderPrice])</f>
        <v>25200</v>
      </c>
      <c r="G265" s="97">
        <f>_xlfn.XLOOKUP(tbItems[[#This Row],[UID]],all_tki[uid],all_tki[avg7daysPrice])</f>
        <v>51048</v>
      </c>
      <c r="H265" s="70">
        <v>1</v>
      </c>
      <c r="I265" s="70">
        <v>1</v>
      </c>
    </row>
    <row r="266" spans="1:10" ht="30" hidden="1" customHeight="1" x14ac:dyDescent="0.25">
      <c r="A266" s="96" t="s">
        <v>2063</v>
      </c>
      <c r="B266" s="80" t="str">
        <f>_xlfn.CONCAT(_xlfn.XLOOKUP(tbItems[[#This Row],[UID]],all_tki[uid],all_tki[name]), " (",_xlfn.XLOOKUP(tbItems[[#This Row],[UID]],all_tki[uid],all_tki[shortName]),")")</f>
        <v>RB-KPRL key (RB-KPRL)</v>
      </c>
      <c r="C266" s="80" t="str">
        <f>_xlfn.XLOOKUP(tbItems[[#This Row],[UID]],all_tki[uid],all_tki[tags/0])</f>
        <v>Keys</v>
      </c>
      <c r="D266" s="80" t="s">
        <v>416</v>
      </c>
      <c r="E266" s="70">
        <f>_xlfn.XLOOKUP(tbItems[[#This Row],[UID]],all_tki[uid],all_tki[slots])</f>
        <v>1</v>
      </c>
      <c r="F266" s="97">
        <f>_xlfn.XLOOKUP(tbItems[[#This Row],[UID]],all_tki[uid],all_tki[traderPrice])</f>
        <v>32760</v>
      </c>
      <c r="G266" s="97">
        <f>_xlfn.XLOOKUP(tbItems[[#This Row],[UID]],all_tki[uid],all_tki[avg7daysPrice])</f>
        <v>250739</v>
      </c>
      <c r="H266" s="70">
        <v>1</v>
      </c>
      <c r="I266" s="70">
        <v>0</v>
      </c>
    </row>
    <row r="267" spans="1:10" ht="30" hidden="1" customHeight="1" x14ac:dyDescent="0.25">
      <c r="A267" s="96" t="s">
        <v>3112</v>
      </c>
      <c r="B267" s="80" t="str">
        <f>_xlfn.CONCAT(_xlfn.XLOOKUP(tbItems[[#This Row],[UID]],all_tki[uid],all_tki[name]), " (",_xlfn.XLOOKUP(tbItems[[#This Row],[UID]],all_tki[uid],all_tki[shortName]),")")</f>
        <v>Power supply unit (PSU)</v>
      </c>
      <c r="C267" s="80" t="str">
        <f>_xlfn.XLOOKUP(tbItems[[#This Row],[UID]],all_tki[uid],all_tki[tags/0])</f>
        <v>Barter</v>
      </c>
      <c r="D267" s="80" t="s">
        <v>411</v>
      </c>
      <c r="E267" s="70">
        <f>_xlfn.XLOOKUP(tbItems[[#This Row],[UID]],all_tki[uid],all_tki[slots])</f>
        <v>4</v>
      </c>
      <c r="F267" s="97">
        <f>_xlfn.XLOOKUP(tbItems[[#This Row],[UID]],all_tki[uid],all_tki[traderPrice])</f>
        <v>5000</v>
      </c>
      <c r="G267" s="97">
        <f>_xlfn.XLOOKUP(tbItems[[#This Row],[UID]],all_tki[uid],all_tki[avg7daysPrice])</f>
        <v>39830</v>
      </c>
      <c r="H267" s="70">
        <v>10</v>
      </c>
      <c r="I267" s="70">
        <v>11</v>
      </c>
      <c r="J267" s="80" t="s">
        <v>546</v>
      </c>
    </row>
    <row r="268" spans="1:10" ht="30" hidden="1" customHeight="1" x14ac:dyDescent="0.25">
      <c r="A268" s="96" t="s">
        <v>3116</v>
      </c>
      <c r="B268" s="80" t="str">
        <f>_xlfn.CONCAT(_xlfn.XLOOKUP(tbItems[[#This Row],[UID]],all_tki[uid],all_tki[name]), " (",_xlfn.XLOOKUP(tbItems[[#This Row],[UID]],all_tki[uid],all_tki[shortName]),")")</f>
        <v>Pile of meds (Meds)</v>
      </c>
      <c r="C268" s="80" t="str">
        <f>_xlfn.XLOOKUP(tbItems[[#This Row],[UID]],all_tki[uid],all_tki[tags/0])</f>
        <v>Barter</v>
      </c>
      <c r="D268" s="80" t="s">
        <v>406</v>
      </c>
      <c r="E268" s="70">
        <f>_xlfn.XLOOKUP(tbItems[[#This Row],[UID]],all_tki[uid],all_tki[slots])</f>
        <v>1</v>
      </c>
      <c r="F268" s="97">
        <f>_xlfn.XLOOKUP(tbItems[[#This Row],[UID]],all_tki[uid],all_tki[traderPrice])</f>
        <v>4095</v>
      </c>
      <c r="G268" s="97">
        <f>_xlfn.XLOOKUP(tbItems[[#This Row],[UID]],all_tki[uid],all_tki[avg7daysPrice])</f>
        <v>12598</v>
      </c>
      <c r="H268" s="70">
        <v>20</v>
      </c>
      <c r="I268" s="70">
        <v>20</v>
      </c>
      <c r="J268" s="107" t="s">
        <v>23512</v>
      </c>
    </row>
    <row r="269" spans="1:10" ht="30" hidden="1" customHeight="1" x14ac:dyDescent="0.25">
      <c r="A269" s="96" t="s">
        <v>3120</v>
      </c>
      <c r="B269" s="80" t="str">
        <f>_xlfn.CONCAT(_xlfn.XLOOKUP(tbItems[[#This Row],[UID]],all_tki[uid],all_tki[name]), " (",_xlfn.XLOOKUP(tbItems[[#This Row],[UID]],all_tki[uid],all_tki[shortName]),")")</f>
        <v>Golden rooster (Rooster)</v>
      </c>
      <c r="C269" s="80" t="str">
        <f>_xlfn.XLOOKUP(tbItems[[#This Row],[UID]],all_tki[uid],all_tki[tags/0])</f>
        <v>Barter</v>
      </c>
      <c r="D269" s="80" t="s">
        <v>397</v>
      </c>
      <c r="E269" s="70">
        <f>_xlfn.XLOOKUP(tbItems[[#This Row],[UID]],all_tki[uid],all_tki[slots])</f>
        <v>4</v>
      </c>
      <c r="F269" s="97">
        <f>_xlfn.XLOOKUP(tbItems[[#This Row],[UID]],all_tki[uid],all_tki[traderPrice])</f>
        <v>57057</v>
      </c>
      <c r="G269" s="97">
        <f>_xlfn.XLOOKUP(tbItems[[#This Row],[UID]],all_tki[uid],all_tki[avg7daysPrice])</f>
        <v>57195</v>
      </c>
      <c r="H269" s="70">
        <v>1</v>
      </c>
      <c r="I269" s="70">
        <v>1</v>
      </c>
      <c r="J269" s="80" t="s">
        <v>364</v>
      </c>
    </row>
    <row r="270" spans="1:10" ht="30" hidden="1" customHeight="1" x14ac:dyDescent="0.25">
      <c r="A270" s="96" t="s">
        <v>3125</v>
      </c>
      <c r="B270" s="80" t="str">
        <f>_xlfn.CONCAT(_xlfn.XLOOKUP(tbItems[[#This Row],[UID]],all_tki[uid],all_tki[name]), " (",_xlfn.XLOOKUP(tbItems[[#This Row],[UID]],all_tki[uid],all_tki[shortName]),")")</f>
        <v>ZSh-1-2M face shield (ZSh-1-2M FS)</v>
      </c>
      <c r="C270" s="80" t="str">
        <f>_xlfn.XLOOKUP(tbItems[[#This Row],[UID]],all_tki[uid],all_tki[tags/0])</f>
        <v>Gear</v>
      </c>
      <c r="D270" s="80" t="s">
        <v>387</v>
      </c>
      <c r="E270" s="70">
        <f>_xlfn.XLOOKUP(tbItems[[#This Row],[UID]],all_tki[uid],all_tki[slots])</f>
        <v>2</v>
      </c>
      <c r="F270" s="97">
        <f>_xlfn.XLOOKUP(tbItems[[#This Row],[UID]],all_tki[uid],all_tki[traderPrice])</f>
        <v>10758</v>
      </c>
      <c r="G270" s="97">
        <f>_xlfn.XLOOKUP(tbItems[[#This Row],[UID]],all_tki[uid],all_tki[avg7daysPrice])</f>
        <v>23265</v>
      </c>
      <c r="H270" s="70">
        <v>0</v>
      </c>
      <c r="I270" s="70">
        <v>0</v>
      </c>
    </row>
    <row r="271" spans="1:10" ht="30" hidden="1" customHeight="1" x14ac:dyDescent="0.25">
      <c r="A271" s="96" t="s">
        <v>3130</v>
      </c>
      <c r="B271" s="80" t="str">
        <f>_xlfn.CONCAT(_xlfn.XLOOKUP(tbItems[[#This Row],[UID]],all_tki[uid],all_tki[name]), " (",_xlfn.XLOOKUP(tbItems[[#This Row],[UID]],all_tki[uid],all_tki[shortName]),")")</f>
        <v>Phased array element (AESA)</v>
      </c>
      <c r="C271" s="80" t="str">
        <f>_xlfn.XLOOKUP(tbItems[[#This Row],[UID]],all_tki[uid],all_tki[tags/0])</f>
        <v>Barter</v>
      </c>
      <c r="E271" s="70">
        <f>_xlfn.XLOOKUP(tbItems[[#This Row],[UID]],all_tki[uid],all_tki[slots])</f>
        <v>4</v>
      </c>
      <c r="F271" s="97">
        <f>_xlfn.XLOOKUP(tbItems[[#This Row],[UID]],all_tki[uid],all_tki[traderPrice])</f>
        <v>104580</v>
      </c>
      <c r="G271" s="97">
        <f>_xlfn.XLOOKUP(tbItems[[#This Row],[UID]],all_tki[uid],all_tki[avg7daysPrice])</f>
        <v>109439</v>
      </c>
      <c r="H271" s="70">
        <v>4</v>
      </c>
      <c r="I271" s="70">
        <v>1</v>
      </c>
      <c r="J271" s="80" t="s">
        <v>23570</v>
      </c>
    </row>
    <row r="272" spans="1:10" ht="30" hidden="1" customHeight="1" x14ac:dyDescent="0.25">
      <c r="A272" s="96" t="s">
        <v>1982</v>
      </c>
      <c r="B272" s="80" t="str">
        <f>_xlfn.CONCAT(_xlfn.XLOOKUP(tbItems[[#This Row],[UID]],all_tki[uid],all_tki[name]), " (",_xlfn.XLOOKUP(tbItems[[#This Row],[UID]],all_tki[uid],all_tki[shortName]),")")</f>
        <v>RB-KSM key (RB-KSM)</v>
      </c>
      <c r="C272" s="80" t="str">
        <f>_xlfn.XLOOKUP(tbItems[[#This Row],[UID]],all_tki[uid],all_tki[tags/0])</f>
        <v>Keys</v>
      </c>
      <c r="D272" s="80" t="s">
        <v>416</v>
      </c>
      <c r="E272" s="70">
        <f>_xlfn.XLOOKUP(tbItems[[#This Row],[UID]],all_tki[uid],all_tki[slots])</f>
        <v>1</v>
      </c>
      <c r="F272" s="97">
        <f>_xlfn.XLOOKUP(tbItems[[#This Row],[UID]],all_tki[uid],all_tki[traderPrice])</f>
        <v>31500</v>
      </c>
      <c r="G272" s="97">
        <f>_xlfn.XLOOKUP(tbItems[[#This Row],[UID]],all_tki[uid],all_tki[avg7daysPrice])</f>
        <v>550469</v>
      </c>
      <c r="H272" s="70">
        <v>1</v>
      </c>
      <c r="I272" s="70">
        <v>1</v>
      </c>
      <c r="J272" s="80" t="s">
        <v>1023</v>
      </c>
    </row>
    <row r="273" spans="1:10" ht="30" hidden="1" customHeight="1" x14ac:dyDescent="0.25">
      <c r="A273" s="96" t="s">
        <v>2028</v>
      </c>
      <c r="B273" s="80" t="str">
        <f>_xlfn.CONCAT(_xlfn.XLOOKUP(tbItems[[#This Row],[UID]],all_tki[uid],all_tki[name]), " (",_xlfn.XLOOKUP(tbItems[[#This Row],[UID]],all_tki[uid],all_tki[shortName]),")")</f>
        <v>RB-MP11 key (RB-MP11)</v>
      </c>
      <c r="C273" s="80" t="str">
        <f>_xlfn.XLOOKUP(tbItems[[#This Row],[UID]],all_tki[uid],all_tki[tags/0])</f>
        <v>Keys</v>
      </c>
      <c r="D273" s="80" t="s">
        <v>416</v>
      </c>
      <c r="E273" s="70">
        <f>_xlfn.XLOOKUP(tbItems[[#This Row],[UID]],all_tki[uid],all_tki[slots])</f>
        <v>1</v>
      </c>
      <c r="F273" s="97">
        <f>_xlfn.XLOOKUP(tbItems[[#This Row],[UID]],all_tki[uid],all_tki[traderPrice])</f>
        <v>47880</v>
      </c>
      <c r="G273" s="97">
        <f>_xlfn.XLOOKUP(tbItems[[#This Row],[UID]],all_tki[uid],all_tki[avg7daysPrice])</f>
        <v>63166</v>
      </c>
      <c r="H273" s="70">
        <v>1</v>
      </c>
      <c r="I273" s="70">
        <v>1</v>
      </c>
    </row>
    <row r="274" spans="1:10" ht="30" hidden="1" customHeight="1" x14ac:dyDescent="0.25">
      <c r="A274" s="96" t="s">
        <v>3148</v>
      </c>
      <c r="B274" s="80" t="str">
        <f>_xlfn.CONCAT(_xlfn.XLOOKUP(tbItems[[#This Row],[UID]],all_tki[uid],all_tki[name]), " (",_xlfn.XLOOKUP(tbItems[[#This Row],[UID]],all_tki[uid],all_tki[shortName]),")")</f>
        <v>Aquamari water bottle with filter (Aquamari)</v>
      </c>
      <c r="C274" s="80" t="str">
        <f>_xlfn.XLOOKUP(tbItems[[#This Row],[UID]],all_tki[uid],all_tki[tags/0])</f>
        <v>Provisions</v>
      </c>
      <c r="D274" s="80" t="s">
        <v>388</v>
      </c>
      <c r="E274" s="70">
        <f>_xlfn.XLOOKUP(tbItems[[#This Row],[UID]],all_tki[uid],all_tki[slots])</f>
        <v>2</v>
      </c>
      <c r="F274" s="97">
        <f>_xlfn.XLOOKUP(tbItems[[#This Row],[UID]],all_tki[uid],all_tki[traderPrice])</f>
        <v>5418</v>
      </c>
      <c r="G274" s="97">
        <f>_xlfn.XLOOKUP(tbItems[[#This Row],[UID]],all_tki[uid],all_tki[avg7daysPrice])</f>
        <v>24008</v>
      </c>
      <c r="H274" s="106">
        <v>99</v>
      </c>
      <c r="I274" s="106">
        <v>8</v>
      </c>
      <c r="J274" s="104" t="s">
        <v>23516</v>
      </c>
    </row>
    <row r="275" spans="1:10" ht="30" hidden="1" customHeight="1" x14ac:dyDescent="0.25">
      <c r="A275" s="96" t="s">
        <v>2135</v>
      </c>
      <c r="B275" s="80" t="str">
        <f>_xlfn.CONCAT(_xlfn.XLOOKUP(tbItems[[#This Row],[UID]],all_tki[uid],all_tki[name]), " (",_xlfn.XLOOKUP(tbItems[[#This Row],[UID]],all_tki[uid],all_tki[shortName]),")")</f>
        <v>RB-MP12 key (RB-MP12)</v>
      </c>
      <c r="C275" s="80" t="str">
        <f>_xlfn.XLOOKUP(tbItems[[#This Row],[UID]],all_tki[uid],all_tki[tags/0])</f>
        <v>Keys</v>
      </c>
      <c r="D275" s="80" t="s">
        <v>416</v>
      </c>
      <c r="E275" s="70">
        <f>_xlfn.XLOOKUP(tbItems[[#This Row],[UID]],all_tki[uid],all_tki[slots])</f>
        <v>1</v>
      </c>
      <c r="F275" s="97">
        <f>_xlfn.XLOOKUP(tbItems[[#This Row],[UID]],all_tki[uid],all_tki[traderPrice])</f>
        <v>26460</v>
      </c>
      <c r="G275" s="97">
        <f>_xlfn.XLOOKUP(tbItems[[#This Row],[UID]],all_tki[uid],all_tki[avg7daysPrice])</f>
        <v>38974</v>
      </c>
      <c r="H275" s="70">
        <v>1</v>
      </c>
      <c r="I275" s="70">
        <v>1</v>
      </c>
    </row>
    <row r="276" spans="1:10" ht="30" hidden="1" customHeight="1" x14ac:dyDescent="0.25">
      <c r="A276" s="96" t="s">
        <v>3159</v>
      </c>
      <c r="B276" s="80" t="str">
        <f>_xlfn.CONCAT(_xlfn.XLOOKUP(tbItems[[#This Row],[UID]],all_tki[uid],all_tki[name]), " (",_xlfn.XLOOKUP(tbItems[[#This Row],[UID]],all_tki[uid],all_tki[shortName]),")")</f>
        <v>Damaged hard drive (HDD)</v>
      </c>
      <c r="C276" s="80" t="str">
        <f>_xlfn.XLOOKUP(tbItems[[#This Row],[UID]],all_tki[uid],all_tki[tags/0])</f>
        <v>Barter</v>
      </c>
      <c r="D276" s="80" t="s">
        <v>411</v>
      </c>
      <c r="E276" s="70">
        <f>_xlfn.XLOOKUP(tbItems[[#This Row],[UID]],all_tki[uid],all_tki[slots])</f>
        <v>2</v>
      </c>
      <c r="F276" s="97">
        <f>_xlfn.XLOOKUP(tbItems[[#This Row],[UID]],all_tki[uid],all_tki[traderPrice])</f>
        <v>4719</v>
      </c>
      <c r="G276" s="97">
        <f>_xlfn.XLOOKUP(tbItems[[#This Row],[UID]],all_tki[uid],all_tki[avg7daysPrice])</f>
        <v>14238</v>
      </c>
      <c r="H276" s="106">
        <v>4</v>
      </c>
      <c r="I276" s="106">
        <v>4</v>
      </c>
      <c r="J276" s="80" t="s">
        <v>492</v>
      </c>
    </row>
    <row r="277" spans="1:10" ht="30" hidden="1" customHeight="1" x14ac:dyDescent="0.25">
      <c r="A277" s="96" t="s">
        <v>3164</v>
      </c>
      <c r="B277" s="80" t="str">
        <f>_xlfn.CONCAT(_xlfn.XLOOKUP(tbItems[[#This Row],[UID]],all_tki[uid],all_tki[name]), " (",_xlfn.XLOOKUP(tbItems[[#This Row],[UID]],all_tki[uid],all_tki[shortName]),")")</f>
        <v>Printed circuit board (PCB)</v>
      </c>
      <c r="C277" s="80" t="str">
        <f>_xlfn.XLOOKUP(tbItems[[#This Row],[UID]],all_tki[uid],all_tki[tags/0])</f>
        <v>Barter</v>
      </c>
      <c r="D277" s="80" t="s">
        <v>411</v>
      </c>
      <c r="E277" s="70">
        <f>_xlfn.XLOOKUP(tbItems[[#This Row],[UID]],all_tki[uid],all_tki[slots])</f>
        <v>1</v>
      </c>
      <c r="F277" s="97">
        <f>_xlfn.XLOOKUP(tbItems[[#This Row],[UID]],all_tki[uid],all_tki[traderPrice])</f>
        <v>8032</v>
      </c>
      <c r="G277" s="97">
        <f>_xlfn.XLOOKUP(tbItems[[#This Row],[UID]],all_tki[uid],all_tki[avg7daysPrice])</f>
        <v>13250</v>
      </c>
      <c r="H277" s="70">
        <v>3</v>
      </c>
      <c r="I277" s="70">
        <v>3</v>
      </c>
      <c r="J277" s="107" t="s">
        <v>23525</v>
      </c>
    </row>
    <row r="278" spans="1:10" ht="30" hidden="1" customHeight="1" x14ac:dyDescent="0.25">
      <c r="A278" s="96" t="s">
        <v>3169</v>
      </c>
      <c r="B278" s="80" t="str">
        <f>_xlfn.CONCAT(_xlfn.XLOOKUP(tbItems[[#This Row],[UID]],all_tki[uid],all_tki[name]), " (",_xlfn.XLOOKUP(tbItems[[#This Row],[UID]],all_tki[uid],all_tki[shortName]),")")</f>
        <v>Gunpowder "Kite" (Kite)</v>
      </c>
      <c r="C278" s="80" t="str">
        <f>_xlfn.XLOOKUP(tbItems[[#This Row],[UID]],all_tki[uid],all_tki[tags/0])</f>
        <v>Barter</v>
      </c>
      <c r="D278" s="80" t="s">
        <v>437</v>
      </c>
      <c r="E278" s="70">
        <f>_xlfn.XLOOKUP(tbItems[[#This Row],[UID]],all_tki[uid],all_tki[slots])</f>
        <v>2</v>
      </c>
      <c r="F278" s="97">
        <f>_xlfn.XLOOKUP(tbItems[[#This Row],[UID]],all_tki[uid],all_tki[traderPrice])</f>
        <v>8820</v>
      </c>
      <c r="G278" s="97">
        <f>_xlfn.XLOOKUP(tbItems[[#This Row],[UID]],all_tki[uid],all_tki[avg7daysPrice])</f>
        <v>18570</v>
      </c>
      <c r="H278" s="70">
        <v>3</v>
      </c>
      <c r="I278" s="70">
        <v>3</v>
      </c>
      <c r="J278" s="80" t="s">
        <v>504</v>
      </c>
    </row>
    <row r="279" spans="1:10" ht="30" hidden="1" customHeight="1" x14ac:dyDescent="0.25">
      <c r="A279" s="96" t="s">
        <v>3174</v>
      </c>
      <c r="B279" s="80" t="str">
        <f>_xlfn.CONCAT(_xlfn.XLOOKUP(tbItems[[#This Row],[UID]],all_tki[uid],all_tki[name]), " (",_xlfn.XLOOKUP(tbItems[[#This Row],[UID]],all_tki[uid],all_tki[shortName]),")")</f>
        <v>Electric drill (EDrill)</v>
      </c>
      <c r="C279" s="80" t="str">
        <f>_xlfn.XLOOKUP(tbItems[[#This Row],[UID]],all_tki[uid],all_tki[tags/0])</f>
        <v>Barter</v>
      </c>
      <c r="D279" s="80" t="s">
        <v>411</v>
      </c>
      <c r="E279" s="70">
        <f>_xlfn.XLOOKUP(tbItems[[#This Row],[UID]],all_tki[uid],all_tki[slots])</f>
        <v>4</v>
      </c>
      <c r="F279" s="97">
        <f>_xlfn.XLOOKUP(tbItems[[#This Row],[UID]],all_tki[uid],all_tki[traderPrice])</f>
        <v>20754</v>
      </c>
      <c r="G279" s="97">
        <f>_xlfn.XLOOKUP(tbItems[[#This Row],[UID]],all_tki[uid],all_tki[avg7daysPrice])</f>
        <v>28580</v>
      </c>
      <c r="H279" s="106">
        <v>2</v>
      </c>
      <c r="I279" s="106">
        <v>1</v>
      </c>
      <c r="J279" s="108" t="s">
        <v>23528</v>
      </c>
    </row>
    <row r="280" spans="1:10" ht="30" hidden="1" customHeight="1" x14ac:dyDescent="0.25">
      <c r="A280" s="96" t="s">
        <v>3179</v>
      </c>
      <c r="B280" s="80" t="str">
        <f>_xlfn.CONCAT(_xlfn.XLOOKUP(tbItems[[#This Row],[UID]],all_tki[uid],all_tki[name]), " (",_xlfn.XLOOKUP(tbItems[[#This Row],[UID]],all_tki[uid],all_tki[shortName]),")")</f>
        <v>WD-40 (400ml) (WD-40)</v>
      </c>
      <c r="C280" s="80" t="str">
        <f>_xlfn.XLOOKUP(tbItems[[#This Row],[UID]],all_tki[uid],all_tki[tags/0])</f>
        <v>Barter</v>
      </c>
      <c r="D280" s="80" t="s">
        <v>437</v>
      </c>
      <c r="E280" s="70">
        <f>_xlfn.XLOOKUP(tbItems[[#This Row],[UID]],all_tki[uid],all_tki[slots])</f>
        <v>2</v>
      </c>
      <c r="F280" s="97">
        <f>_xlfn.XLOOKUP(tbItems[[#This Row],[UID]],all_tki[uid],all_tki[traderPrice])</f>
        <v>10874</v>
      </c>
      <c r="G280" s="97">
        <f>_xlfn.XLOOKUP(tbItems[[#This Row],[UID]],all_tki[uid],all_tki[avg7daysPrice])</f>
        <v>14293</v>
      </c>
      <c r="H280" s="70">
        <v>0</v>
      </c>
      <c r="I280" s="70">
        <v>0</v>
      </c>
      <c r="J280" s="80" t="s">
        <v>610</v>
      </c>
    </row>
    <row r="281" spans="1:10" ht="30" hidden="1" customHeight="1" x14ac:dyDescent="0.25">
      <c r="A281" s="96" t="s">
        <v>3183</v>
      </c>
      <c r="B281" s="80" t="str">
        <f>_xlfn.CONCAT(_xlfn.XLOOKUP(tbItems[[#This Row],[UID]],all_tki[uid],all_tki[name]), " (",_xlfn.XLOOKUP(tbItems[[#This Row],[UID]],all_tki[uid],all_tki[shortName]),")")</f>
        <v>Schaman shampoo (Shampoo)</v>
      </c>
      <c r="C281" s="80" t="str">
        <f>_xlfn.XLOOKUP(tbItems[[#This Row],[UID]],all_tki[uid],all_tki[tags/0])</f>
        <v>Barter</v>
      </c>
      <c r="D281" s="80" t="s">
        <v>380</v>
      </c>
      <c r="E281" s="70">
        <f>_xlfn.XLOOKUP(tbItems[[#This Row],[UID]],all_tki[uid],all_tki[slots])</f>
        <v>2</v>
      </c>
      <c r="F281" s="97">
        <f>_xlfn.XLOOKUP(tbItems[[#This Row],[UID]],all_tki[uid],all_tki[traderPrice])</f>
        <v>4410</v>
      </c>
      <c r="G281" s="97">
        <f>_xlfn.XLOOKUP(tbItems[[#This Row],[UID]],all_tki[uid],all_tki[avg7daysPrice])</f>
        <v>21816</v>
      </c>
      <c r="H281" s="70">
        <v>0</v>
      </c>
      <c r="I281" s="70">
        <v>2</v>
      </c>
      <c r="J281" s="80" t="s">
        <v>566</v>
      </c>
    </row>
    <row r="282" spans="1:10" ht="30" hidden="1" customHeight="1" x14ac:dyDescent="0.25">
      <c r="A282" s="96" t="s">
        <v>2022</v>
      </c>
      <c r="B282" s="80" t="str">
        <f>_xlfn.CONCAT(_xlfn.XLOOKUP(tbItems[[#This Row],[UID]],all_tki[uid],all_tki[name]), " (",_xlfn.XLOOKUP(tbItems[[#This Row],[UID]],all_tki[uid],all_tki[shortName]),")")</f>
        <v>RB-MP13 key (RB-MP13)</v>
      </c>
      <c r="C282" s="80" t="str">
        <f>_xlfn.XLOOKUP(tbItems[[#This Row],[UID]],all_tki[uid],all_tki[tags/0])</f>
        <v>Keys</v>
      </c>
      <c r="D282" s="80" t="s">
        <v>416</v>
      </c>
      <c r="E282" s="70">
        <f>_xlfn.XLOOKUP(tbItems[[#This Row],[UID]],all_tki[uid],all_tki[slots])</f>
        <v>1</v>
      </c>
      <c r="F282" s="97">
        <f>_xlfn.XLOOKUP(tbItems[[#This Row],[UID]],all_tki[uid],all_tki[traderPrice])</f>
        <v>42840</v>
      </c>
      <c r="G282" s="97">
        <f>_xlfn.XLOOKUP(tbItems[[#This Row],[UID]],all_tki[uid],all_tki[avg7daysPrice])</f>
        <v>59720</v>
      </c>
      <c r="H282" s="70">
        <v>1</v>
      </c>
      <c r="I282" s="70">
        <v>0</v>
      </c>
    </row>
    <row r="283" spans="1:10" ht="30" hidden="1" customHeight="1" x14ac:dyDescent="0.25">
      <c r="A283" s="96" t="s">
        <v>3193</v>
      </c>
      <c r="B283" s="80" t="str">
        <f>_xlfn.CONCAT(_xlfn.XLOOKUP(tbItems[[#This Row],[UID]],all_tki[uid],all_tki[name]), " (",_xlfn.XLOOKUP(tbItems[[#This Row],[UID]],all_tki[uid],all_tki[shortName]),")")</f>
        <v>Military gyrotachometer (MGT)</v>
      </c>
      <c r="C283" s="80" t="str">
        <f>_xlfn.XLOOKUP(tbItems[[#This Row],[UID]],all_tki[uid],all_tki[tags/0])</f>
        <v>Barter</v>
      </c>
      <c r="E283" s="70">
        <f>_xlfn.XLOOKUP(tbItems[[#This Row],[UID]],all_tki[uid],all_tki[slots])</f>
        <v>2</v>
      </c>
      <c r="F283" s="97">
        <f>_xlfn.XLOOKUP(tbItems[[#This Row],[UID]],all_tki[uid],all_tki[traderPrice])</f>
        <v>39060</v>
      </c>
      <c r="G283" s="97">
        <f>_xlfn.XLOOKUP(tbItems[[#This Row],[UID]],all_tki[uid],all_tki[avg7daysPrice])</f>
        <v>38885</v>
      </c>
      <c r="H283" s="106">
        <v>0</v>
      </c>
      <c r="I283" s="106">
        <v>1</v>
      </c>
      <c r="J283" s="104" t="s">
        <v>23553</v>
      </c>
    </row>
    <row r="284" spans="1:10" ht="30" hidden="1" customHeight="1" x14ac:dyDescent="0.25">
      <c r="A284" s="96" t="s">
        <v>3199</v>
      </c>
      <c r="B284" s="80" t="str">
        <f>_xlfn.CONCAT(_xlfn.XLOOKUP(tbItems[[#This Row],[UID]],all_tki[uid],all_tki[name]), " (",_xlfn.XLOOKUP(tbItems[[#This Row],[UID]],all_tki[uid],all_tki[shortName]),")")</f>
        <v>Metal fuel tank (Fuel)</v>
      </c>
      <c r="C284" s="80" t="str">
        <f>_xlfn.XLOOKUP(tbItems[[#This Row],[UID]],all_tki[uid],all_tki[tags/0])</f>
        <v>Barter</v>
      </c>
      <c r="D284" s="80" t="s">
        <v>437</v>
      </c>
      <c r="E284" s="70">
        <f>_xlfn.XLOOKUP(tbItems[[#This Row],[UID]],all_tki[uid],all_tki[slots])</f>
        <v>6</v>
      </c>
      <c r="F284" s="97">
        <f>_xlfn.XLOOKUP(tbItems[[#This Row],[UID]],all_tki[uid],all_tki[traderPrice])</f>
        <v>30240</v>
      </c>
      <c r="G284" s="97">
        <f>_xlfn.XLOOKUP(tbItems[[#This Row],[UID]],all_tki[uid],all_tki[avg7daysPrice])</f>
        <v>165267</v>
      </c>
      <c r="H284" s="70">
        <v>4</v>
      </c>
      <c r="I284" s="70">
        <v>0</v>
      </c>
    </row>
    <row r="285" spans="1:10" ht="30" hidden="1" customHeight="1" x14ac:dyDescent="0.25">
      <c r="A285" s="96" t="s">
        <v>3203</v>
      </c>
      <c r="B285" s="80" t="str">
        <f>_xlfn.CONCAT(_xlfn.XLOOKUP(tbItems[[#This Row],[UID]],all_tki[uid],all_tki[name]), " (",_xlfn.XLOOKUP(tbItems[[#This Row],[UID]],all_tki[uid],all_tki[shortName]),")")</f>
        <v>Antique vase (Vase)</v>
      </c>
      <c r="C285" s="80" t="str">
        <f>_xlfn.XLOOKUP(tbItems[[#This Row],[UID]],all_tki[uid],all_tki[tags/0])</f>
        <v>Barter</v>
      </c>
      <c r="D285" s="80" t="s">
        <v>397</v>
      </c>
      <c r="E285" s="70">
        <f>_xlfn.XLOOKUP(tbItems[[#This Row],[UID]],all_tki[uid],all_tki[slots])</f>
        <v>4</v>
      </c>
      <c r="F285" s="97">
        <f>_xlfn.XLOOKUP(tbItems[[#This Row],[UID]],all_tki[uid],all_tki[traderPrice])</f>
        <v>42714</v>
      </c>
      <c r="G285" s="97">
        <f>_xlfn.XLOOKUP(tbItems[[#This Row],[UID]],all_tki[uid],all_tki[avg7daysPrice])</f>
        <v>42600</v>
      </c>
      <c r="H285" s="70">
        <v>2</v>
      </c>
      <c r="I285" s="70">
        <v>2</v>
      </c>
      <c r="J285" s="80" t="s">
        <v>602</v>
      </c>
    </row>
    <row r="286" spans="1:10" ht="30" hidden="1" customHeight="1" x14ac:dyDescent="0.25">
      <c r="A286" s="96" t="s">
        <v>2016</v>
      </c>
      <c r="B286" s="80" t="str">
        <f>_xlfn.CONCAT(_xlfn.XLOOKUP(tbItems[[#This Row],[UID]],all_tki[uid],all_tki[name]), " (",_xlfn.XLOOKUP(tbItems[[#This Row],[UID]],all_tki[uid],all_tki[shortName]),")")</f>
        <v>RB-MP21 key (RB-MP21)</v>
      </c>
      <c r="C286" s="80" t="str">
        <f>_xlfn.XLOOKUP(tbItems[[#This Row],[UID]],all_tki[uid],all_tki[tags/0])</f>
        <v>Keys</v>
      </c>
      <c r="D286" s="80" t="s">
        <v>416</v>
      </c>
      <c r="E286" s="70">
        <f>_xlfn.XLOOKUP(tbItems[[#This Row],[UID]],all_tki[uid],all_tki[slots])</f>
        <v>1</v>
      </c>
      <c r="F286" s="97">
        <f>_xlfn.XLOOKUP(tbItems[[#This Row],[UID]],all_tki[uid],all_tki[traderPrice])</f>
        <v>40950</v>
      </c>
      <c r="G286" s="97">
        <f>_xlfn.XLOOKUP(tbItems[[#This Row],[UID]],all_tki[uid],all_tki[avg7daysPrice])</f>
        <v>62558</v>
      </c>
      <c r="H286" s="70">
        <v>1</v>
      </c>
      <c r="I286" s="70">
        <v>1</v>
      </c>
    </row>
    <row r="287" spans="1:10" ht="30" hidden="1" customHeight="1" x14ac:dyDescent="0.25">
      <c r="A287" s="96" t="s">
        <v>3214</v>
      </c>
      <c r="B287" s="80" t="str">
        <f>_xlfn.CONCAT(_xlfn.XLOOKUP(tbItems[[#This Row],[UID]],all_tki[uid],all_tki[name]), " (",_xlfn.XLOOKUP(tbItems[[#This Row],[UID]],all_tki[uid],all_tki[shortName]),")")</f>
        <v>Pack of milk (Milk)</v>
      </c>
      <c r="C287" s="80" t="str">
        <f>_xlfn.XLOOKUP(tbItems[[#This Row],[UID]],all_tki[uid],all_tki[tags/0])</f>
        <v>Provisions</v>
      </c>
      <c r="D287" s="80" t="s">
        <v>388</v>
      </c>
      <c r="E287" s="70">
        <f>_xlfn.XLOOKUP(tbItems[[#This Row],[UID]],all_tki[uid],all_tki[slots])</f>
        <v>2</v>
      </c>
      <c r="F287" s="97">
        <f>_xlfn.XLOOKUP(tbItems[[#This Row],[UID]],all_tki[uid],all_tki[traderPrice])</f>
        <v>2994</v>
      </c>
      <c r="G287" s="97">
        <f>_xlfn.XLOOKUP(tbItems[[#This Row],[UID]],all_tki[uid],all_tki[avg7daysPrice])</f>
        <v>15329</v>
      </c>
      <c r="H287" s="70">
        <v>0</v>
      </c>
      <c r="I287" s="70">
        <v>0</v>
      </c>
    </row>
    <row r="288" spans="1:10" ht="30" hidden="1" customHeight="1" x14ac:dyDescent="0.25">
      <c r="A288" s="96" t="s">
        <v>3218</v>
      </c>
      <c r="B288" s="80" t="str">
        <f>_xlfn.CONCAT(_xlfn.XLOOKUP(tbItems[[#This Row],[UID]],all_tki[uid],all_tki[name]), " (",_xlfn.XLOOKUP(tbItems[[#This Row],[UID]],all_tki[uid],all_tki[shortName]),")")</f>
        <v>Iskra ration pack (Iskra)</v>
      </c>
      <c r="C288" s="80" t="str">
        <f>_xlfn.XLOOKUP(tbItems[[#This Row],[UID]],all_tki[uid],all_tki[tags/0])</f>
        <v>Provisions</v>
      </c>
      <c r="D288" s="80" t="s">
        <v>383</v>
      </c>
      <c r="E288" s="70">
        <f>_xlfn.XLOOKUP(tbItems[[#This Row],[UID]],all_tki[uid],all_tki[slots])</f>
        <v>2</v>
      </c>
      <c r="F288" s="97">
        <f>_xlfn.XLOOKUP(tbItems[[#This Row],[UID]],all_tki[uid],all_tki[traderPrice])</f>
        <v>4636</v>
      </c>
      <c r="G288" s="97">
        <f>_xlfn.XLOOKUP(tbItems[[#This Row],[UID]],all_tki[uid],all_tki[avg7daysPrice])</f>
        <v>16173</v>
      </c>
      <c r="H288" s="70">
        <v>3</v>
      </c>
      <c r="I288" s="70">
        <v>0</v>
      </c>
      <c r="J288" s="80" t="s">
        <v>502</v>
      </c>
    </row>
    <row r="289" spans="1:10" ht="30" hidden="1" customHeight="1" x14ac:dyDescent="0.25">
      <c r="A289" s="96" t="s">
        <v>3223</v>
      </c>
      <c r="B289" s="80" t="str">
        <f>_xlfn.CONCAT(_xlfn.XLOOKUP(tbItems[[#This Row],[UID]],all_tki[uid],all_tki[name]), " (",_xlfn.XLOOKUP(tbItems[[#This Row],[UID]],all_tki[uid],all_tki[shortName]),")")</f>
        <v>Working LCD (LCD)</v>
      </c>
      <c r="C289" s="80" t="str">
        <f>_xlfn.XLOOKUP(tbItems[[#This Row],[UID]],all_tki[uid],all_tki[tags/0])</f>
        <v>Barter</v>
      </c>
      <c r="D289" s="80" t="s">
        <v>411</v>
      </c>
      <c r="E289" s="70">
        <f>_xlfn.XLOOKUP(tbItems[[#This Row],[UID]],all_tki[uid],all_tki[slots])</f>
        <v>2</v>
      </c>
      <c r="F289" s="97">
        <f>_xlfn.XLOOKUP(tbItems[[#This Row],[UID]],all_tki[uid],all_tki[traderPrice])</f>
        <v>23940</v>
      </c>
      <c r="G289" s="97">
        <f>_xlfn.XLOOKUP(tbItems[[#This Row],[UID]],all_tki[uid],all_tki[avg7daysPrice])</f>
        <v>35036</v>
      </c>
      <c r="H289" s="106">
        <v>2</v>
      </c>
      <c r="I289" s="106">
        <v>2</v>
      </c>
      <c r="J289" s="104" t="s">
        <v>616</v>
      </c>
    </row>
    <row r="290" spans="1:10" ht="30" hidden="1" customHeight="1" x14ac:dyDescent="0.25">
      <c r="A290" s="96" t="s">
        <v>3228</v>
      </c>
      <c r="B290" s="80" t="str">
        <f>_xlfn.CONCAT(_xlfn.XLOOKUP(tbItems[[#This Row],[UID]],all_tki[uid],all_tki[name]), " (",_xlfn.XLOOKUP(tbItems[[#This Row],[UID]],all_tki[uid],all_tki[shortName]),")")</f>
        <v>Weapon parts (WParts)</v>
      </c>
      <c r="C290" s="80" t="str">
        <f>_xlfn.XLOOKUP(tbItems[[#This Row],[UID]],all_tki[uid],all_tki[tags/0])</f>
        <v>Barter</v>
      </c>
      <c r="D290" s="80" t="s">
        <v>363</v>
      </c>
      <c r="E290" s="70">
        <f>_xlfn.XLOOKUP(tbItems[[#This Row],[UID]],all_tki[uid],all_tki[slots])</f>
        <v>2</v>
      </c>
      <c r="F290" s="97">
        <f>_xlfn.XLOOKUP(tbItems[[#This Row],[UID]],all_tki[uid],all_tki[traderPrice])</f>
        <v>8971</v>
      </c>
      <c r="G290" s="97">
        <f>_xlfn.XLOOKUP(tbItems[[#This Row],[UID]],all_tki[uid],all_tki[avg7daysPrice])</f>
        <v>15119</v>
      </c>
      <c r="H290" s="70">
        <v>3</v>
      </c>
      <c r="I290" s="70">
        <v>3</v>
      </c>
      <c r="J290" s="104" t="s">
        <v>23529</v>
      </c>
    </row>
    <row r="291" spans="1:10" ht="30" hidden="1" customHeight="1" x14ac:dyDescent="0.25">
      <c r="A291" s="96" t="s">
        <v>3233</v>
      </c>
      <c r="B291" s="80" t="str">
        <f>_xlfn.CONCAT(_xlfn.XLOOKUP(tbItems[[#This Row],[UID]],all_tki[uid],all_tki[name]), " (",_xlfn.XLOOKUP(tbItems[[#This Row],[UID]],all_tki[uid],all_tki[shortName]),")")</f>
        <v>Iridium military thermal vision module (Iridium)</v>
      </c>
      <c r="C291" s="80" t="str">
        <f>_xlfn.XLOOKUP(tbItems[[#This Row],[UID]],all_tki[uid],all_tki[tags/0])</f>
        <v>Barter</v>
      </c>
      <c r="D291" s="80" t="s">
        <v>411</v>
      </c>
      <c r="E291" s="70">
        <f>_xlfn.XLOOKUP(tbItems[[#This Row],[UID]],all_tki[uid],all_tki[slots])</f>
        <v>1</v>
      </c>
      <c r="F291" s="97">
        <f>_xlfn.XLOOKUP(tbItems[[#This Row],[UID]],all_tki[uid],all_tki[traderPrice])</f>
        <v>51156</v>
      </c>
      <c r="G291" s="97">
        <f>_xlfn.XLOOKUP(tbItems[[#This Row],[UID]],all_tki[uid],all_tki[avg7daysPrice])</f>
        <v>57250</v>
      </c>
      <c r="H291" s="106">
        <v>2</v>
      </c>
      <c r="I291" s="106">
        <v>1</v>
      </c>
      <c r="J291" s="104" t="s">
        <v>23549</v>
      </c>
    </row>
    <row r="292" spans="1:10" ht="30" hidden="1" customHeight="1" x14ac:dyDescent="0.25">
      <c r="A292" s="96" t="s">
        <v>3238</v>
      </c>
      <c r="B292" s="80" t="str">
        <f>_xlfn.CONCAT(_xlfn.XLOOKUP(tbItems[[#This Row],[UID]],all_tki[uid],all_tki[name]), " (",_xlfn.XLOOKUP(tbItems[[#This Row],[UID]],all_tki[uid],all_tki[shortName]),")")</f>
        <v>PAID AntiRoach spray (PAID)</v>
      </c>
      <c r="C292" s="80" t="str">
        <f>_xlfn.XLOOKUP(tbItems[[#This Row],[UID]],all_tki[uid],all_tki[tags/0])</f>
        <v>Barter</v>
      </c>
      <c r="D292" s="80" t="s">
        <v>380</v>
      </c>
      <c r="E292" s="70">
        <f>_xlfn.XLOOKUP(tbItems[[#This Row],[UID]],all_tki[uid],all_tki[slots])</f>
        <v>2</v>
      </c>
      <c r="F292" s="97">
        <f>_xlfn.XLOOKUP(tbItems[[#This Row],[UID]],all_tki[uid],all_tki[traderPrice])</f>
        <v>3712</v>
      </c>
      <c r="G292" s="97">
        <f>_xlfn.XLOOKUP(tbItems[[#This Row],[UID]],all_tki[uid],all_tki[avg7daysPrice])</f>
        <v>25794</v>
      </c>
      <c r="H292" s="70">
        <v>0</v>
      </c>
      <c r="I292" s="70">
        <v>0</v>
      </c>
      <c r="J292" s="104" t="s">
        <v>534</v>
      </c>
    </row>
    <row r="293" spans="1:10" ht="30" hidden="1" customHeight="1" x14ac:dyDescent="0.25">
      <c r="A293" s="96" t="s">
        <v>3243</v>
      </c>
      <c r="B293" s="80" t="str">
        <f>_xlfn.CONCAT(_xlfn.XLOOKUP(tbItems[[#This Row],[UID]],all_tki[uid],all_tki[name]), " (",_xlfn.XLOOKUP(tbItems[[#This Row],[UID]],all_tki[uid],all_tki[shortName]),")")</f>
        <v>UHF RFID Reader (RFIDR)</v>
      </c>
      <c r="C293" s="80" t="str">
        <f>_xlfn.XLOOKUP(tbItems[[#This Row],[UID]],all_tki[uid],all_tki[tags/0])</f>
        <v>Barter</v>
      </c>
      <c r="D293" s="80" t="s">
        <v>411</v>
      </c>
      <c r="E293" s="70">
        <f>_xlfn.XLOOKUP(tbItems[[#This Row],[UID]],all_tki[uid],all_tki[slots])</f>
        <v>1</v>
      </c>
      <c r="F293" s="97">
        <f>_xlfn.XLOOKUP(tbItems[[#This Row],[UID]],all_tki[uid],all_tki[traderPrice])</f>
        <v>30240</v>
      </c>
      <c r="G293" s="97">
        <f>_xlfn.XLOOKUP(tbItems[[#This Row],[UID]],all_tki[uid],all_tki[avg7daysPrice])</f>
        <v>188211</v>
      </c>
      <c r="H293" s="70">
        <v>6</v>
      </c>
      <c r="I293" s="70">
        <v>3</v>
      </c>
      <c r="J293" s="81" t="s">
        <v>1709</v>
      </c>
    </row>
    <row r="294" spans="1:10" ht="30" hidden="1" customHeight="1" x14ac:dyDescent="0.25">
      <c r="A294" s="96" t="s">
        <v>3248</v>
      </c>
      <c r="B294" s="80" t="str">
        <f>_xlfn.CONCAT(_xlfn.XLOOKUP(tbItems[[#This Row],[UID]],all_tki[uid],all_tki[name]), " (",_xlfn.XLOOKUP(tbItems[[#This Row],[UID]],all_tki[uid],all_tki[shortName]),")")</f>
        <v>Tech manual (Manual)</v>
      </c>
      <c r="C294" s="80" t="str">
        <f>_xlfn.XLOOKUP(tbItems[[#This Row],[UID]],all_tki[uid],all_tki[tags/0])</f>
        <v>Barter</v>
      </c>
      <c r="D294" s="80" t="s">
        <v>363</v>
      </c>
      <c r="E294" s="70">
        <f>_xlfn.XLOOKUP(tbItems[[#This Row],[UID]],all_tki[uid],all_tki[slots])</f>
        <v>2</v>
      </c>
      <c r="F294" s="97">
        <f>_xlfn.XLOOKUP(tbItems[[#This Row],[UID]],all_tki[uid],all_tki[traderPrice])</f>
        <v>17</v>
      </c>
      <c r="G294" s="97">
        <f>_xlfn.XLOOKUP(tbItems[[#This Row],[UID]],all_tki[uid],all_tki[avg7daysPrice])</f>
        <v>14382</v>
      </c>
      <c r="H294" s="70">
        <v>5</v>
      </c>
      <c r="I294" s="70">
        <v>3</v>
      </c>
      <c r="J294" s="80" t="s">
        <v>23530</v>
      </c>
    </row>
    <row r="295" spans="1:10" ht="30" hidden="1" customHeight="1" x14ac:dyDescent="0.25">
      <c r="A295" s="96" t="s">
        <v>2011</v>
      </c>
      <c r="B295" s="80" t="str">
        <f>_xlfn.CONCAT(_xlfn.XLOOKUP(tbItems[[#This Row],[UID]],all_tki[uid],all_tki[name]), " (",_xlfn.XLOOKUP(tbItems[[#This Row],[UID]],all_tki[uid],all_tki[shortName]),")")</f>
        <v>RB-MP22 key (RB-MP22)</v>
      </c>
      <c r="C295" s="80" t="str">
        <f>_xlfn.XLOOKUP(tbItems[[#This Row],[UID]],all_tki[uid],all_tki[tags/0])</f>
        <v>Keys</v>
      </c>
      <c r="D295" s="80" t="s">
        <v>416</v>
      </c>
      <c r="E295" s="70">
        <f>_xlfn.XLOOKUP(tbItems[[#This Row],[UID]],all_tki[uid],all_tki[slots])</f>
        <v>1</v>
      </c>
      <c r="F295" s="97">
        <f>_xlfn.XLOOKUP(tbItems[[#This Row],[UID]],all_tki[uid],all_tki[traderPrice])</f>
        <v>43470</v>
      </c>
      <c r="G295" s="97">
        <f>_xlfn.XLOOKUP(tbItems[[#This Row],[UID]],all_tki[uid],all_tki[avg7daysPrice])</f>
        <v>64476</v>
      </c>
      <c r="H295" s="70">
        <v>1</v>
      </c>
      <c r="I295" s="70">
        <v>1</v>
      </c>
    </row>
    <row r="296" spans="1:10" ht="30" hidden="1" customHeight="1" x14ac:dyDescent="0.25">
      <c r="A296" s="96" t="s">
        <v>3259</v>
      </c>
      <c r="B296" s="80" t="str">
        <f>_xlfn.CONCAT(_xlfn.XLOOKUP(tbItems[[#This Row],[UID]],all_tki[uid],all_tki[name]), " (",_xlfn.XLOOKUP(tbItems[[#This Row],[UID]],all_tki[uid],all_tki[shortName]),")")</f>
        <v>Light bulb (Bulb)</v>
      </c>
      <c r="C296" s="80" t="str">
        <f>_xlfn.XLOOKUP(tbItems[[#This Row],[UID]],all_tki[uid],all_tki[tags/0])</f>
        <v>Barter</v>
      </c>
      <c r="D296" s="80" t="s">
        <v>411</v>
      </c>
      <c r="E296" s="70">
        <f>_xlfn.XLOOKUP(tbItems[[#This Row],[UID]],all_tki[uid],all_tki[slots])</f>
        <v>1</v>
      </c>
      <c r="F296" s="97">
        <f>_xlfn.XLOOKUP(tbItems[[#This Row],[UID]],all_tki[uid],all_tki[traderPrice])</f>
        <v>5985</v>
      </c>
      <c r="G296" s="97">
        <f>_xlfn.XLOOKUP(tbItems[[#This Row],[UID]],all_tki[uid],all_tki[avg7daysPrice])</f>
        <v>11302</v>
      </c>
      <c r="H296" s="70">
        <v>0</v>
      </c>
      <c r="I296" s="70">
        <v>0</v>
      </c>
      <c r="J296" s="80" t="s">
        <v>413</v>
      </c>
    </row>
    <row r="297" spans="1:10" ht="30" hidden="1" customHeight="1" x14ac:dyDescent="0.25">
      <c r="A297" s="96" t="s">
        <v>2040</v>
      </c>
      <c r="B297" s="80" t="str">
        <f>_xlfn.CONCAT(_xlfn.XLOOKUP(tbItems[[#This Row],[UID]],all_tki[uid],all_tki[name]), " (",_xlfn.XLOOKUP(tbItems[[#This Row],[UID]],all_tki[uid],all_tki[shortName]),")")</f>
        <v>RB-OB key (RB-OB)</v>
      </c>
      <c r="C297" s="80" t="str">
        <f>_xlfn.XLOOKUP(tbItems[[#This Row],[UID]],all_tki[uid],all_tki[tags/0])</f>
        <v>Keys</v>
      </c>
      <c r="D297" s="80" t="s">
        <v>416</v>
      </c>
      <c r="E297" s="70">
        <f>_xlfn.XLOOKUP(tbItems[[#This Row],[UID]],all_tki[uid],all_tki[slots])</f>
        <v>1</v>
      </c>
      <c r="F297" s="97">
        <f>_xlfn.XLOOKUP(tbItems[[#This Row],[UID]],all_tki[uid],all_tki[traderPrice])</f>
        <v>31500</v>
      </c>
      <c r="G297" s="97">
        <f>_xlfn.XLOOKUP(tbItems[[#This Row],[UID]],all_tki[uid],all_tki[avg7daysPrice])</f>
        <v>182196</v>
      </c>
      <c r="H297" s="70">
        <v>1</v>
      </c>
      <c r="I297" s="70">
        <v>1</v>
      </c>
    </row>
    <row r="298" spans="1:10" ht="30" hidden="1" customHeight="1" x14ac:dyDescent="0.25">
      <c r="A298" s="96" t="s">
        <v>3268</v>
      </c>
      <c r="B298" s="80" t="str">
        <f>_xlfn.CONCAT(_xlfn.XLOOKUP(tbItems[[#This Row],[UID]],all_tki[uid],all_tki[name]), " (",_xlfn.XLOOKUP(tbItems[[#This Row],[UID]],all_tki[uid],all_tki[shortName]),")")</f>
        <v>Pack of oat flakes (Oatflakes)</v>
      </c>
      <c r="C298" s="80" t="str">
        <f>_xlfn.XLOOKUP(tbItems[[#This Row],[UID]],all_tki[uid],all_tki[tags/0])</f>
        <v>Provisions</v>
      </c>
      <c r="D298" s="80" t="s">
        <v>383</v>
      </c>
      <c r="E298" s="70">
        <f>_xlfn.XLOOKUP(tbItems[[#This Row],[UID]],all_tki[uid],all_tki[slots])</f>
        <v>2</v>
      </c>
      <c r="F298" s="97">
        <f>_xlfn.XLOOKUP(tbItems[[#This Row],[UID]],all_tki[uid],all_tki[traderPrice])</f>
        <v>3508</v>
      </c>
      <c r="G298" s="97">
        <f>_xlfn.XLOOKUP(tbItems[[#This Row],[UID]],all_tki[uid],all_tki[avg7daysPrice])</f>
        <v>14605</v>
      </c>
      <c r="H298" s="70">
        <v>0</v>
      </c>
      <c r="I298" s="70">
        <v>0</v>
      </c>
      <c r="J298" s="80" t="s">
        <v>528</v>
      </c>
    </row>
    <row r="299" spans="1:10" ht="30" hidden="1" customHeight="1" x14ac:dyDescent="0.25">
      <c r="A299" s="96" t="s">
        <v>2192</v>
      </c>
      <c r="B299" s="80" t="str">
        <f>_xlfn.CONCAT(_xlfn.XLOOKUP(tbItems[[#This Row],[UID]],all_tki[uid],all_tki[name]), " (",_xlfn.XLOOKUP(tbItems[[#This Row],[UID]],all_tki[uid],all_tki[shortName]),")")</f>
        <v>RB-OP key (RB-OP)</v>
      </c>
      <c r="C299" s="80" t="str">
        <f>_xlfn.XLOOKUP(tbItems[[#This Row],[UID]],all_tki[uid],all_tki[tags/0])</f>
        <v>Keys</v>
      </c>
      <c r="D299" s="80" t="s">
        <v>416</v>
      </c>
      <c r="E299" s="70">
        <f>_xlfn.XLOOKUP(tbItems[[#This Row],[UID]],all_tki[uid],all_tki[slots])</f>
        <v>1</v>
      </c>
      <c r="F299" s="97">
        <f>_xlfn.XLOOKUP(tbItems[[#This Row],[UID]],all_tki[uid],all_tki[traderPrice])</f>
        <v>25200</v>
      </c>
      <c r="G299" s="97">
        <f>_xlfn.XLOOKUP(tbItems[[#This Row],[UID]],all_tki[uid],all_tki[avg7daysPrice])</f>
        <v>41968</v>
      </c>
      <c r="H299" s="70">
        <v>1</v>
      </c>
      <c r="I299" s="70">
        <v>1</v>
      </c>
    </row>
    <row r="300" spans="1:10" ht="30" hidden="1" customHeight="1" x14ac:dyDescent="0.25">
      <c r="A300" s="96" t="s">
        <v>2216</v>
      </c>
      <c r="B300" s="80" t="str">
        <f>_xlfn.CONCAT(_xlfn.XLOOKUP(tbItems[[#This Row],[UID]],all_tki[uid],all_tki[name]), " (",_xlfn.XLOOKUP(tbItems[[#This Row],[UID]],all_tki[uid],all_tki[shortName]),")")</f>
        <v>RB-ORB1 key (RB-ORB1)</v>
      </c>
      <c r="C300" s="80" t="str">
        <f>_xlfn.XLOOKUP(tbItems[[#This Row],[UID]],all_tki[uid],all_tki[tags/0])</f>
        <v>Keys</v>
      </c>
      <c r="D300" s="80" t="s">
        <v>416</v>
      </c>
      <c r="E300" s="70">
        <f>_xlfn.XLOOKUP(tbItems[[#This Row],[UID]],all_tki[uid],all_tki[slots])</f>
        <v>1</v>
      </c>
      <c r="F300" s="97">
        <f>_xlfn.XLOOKUP(tbItems[[#This Row],[UID]],all_tki[uid],all_tki[traderPrice])</f>
        <v>30870</v>
      </c>
      <c r="G300" s="97">
        <f>_xlfn.XLOOKUP(tbItems[[#This Row],[UID]],all_tki[uid],all_tki[avg7daysPrice])</f>
        <v>227337</v>
      </c>
      <c r="H300" s="70">
        <v>1</v>
      </c>
      <c r="I300" s="70">
        <v>1</v>
      </c>
    </row>
    <row r="301" spans="1:10" ht="30" hidden="1" customHeight="1" x14ac:dyDescent="0.25">
      <c r="A301" s="96" t="s">
        <v>3285</v>
      </c>
      <c r="B301" s="80" t="str">
        <f>_xlfn.CONCAT(_xlfn.XLOOKUP(tbItems[[#This Row],[UID]],all_tki[uid],all_tki[name]), " (",_xlfn.XLOOKUP(tbItems[[#This Row],[UID]],all_tki[uid],all_tki[shortName]),")")</f>
        <v>Spark plug (SPlug)</v>
      </c>
      <c r="C301" s="80" t="str">
        <f>_xlfn.XLOOKUP(tbItems[[#This Row],[UID]],all_tki[uid],all_tki[tags/0])</f>
        <v>Barter</v>
      </c>
      <c r="D301" s="80" t="s">
        <v>411</v>
      </c>
      <c r="E301" s="70">
        <f>_xlfn.XLOOKUP(tbItems[[#This Row],[UID]],all_tki[uid],all_tki[slots])</f>
        <v>1</v>
      </c>
      <c r="F301" s="97">
        <f>_xlfn.XLOOKUP(tbItems[[#This Row],[UID]],all_tki[uid],all_tki[traderPrice])</f>
        <v>6923</v>
      </c>
      <c r="G301" s="97">
        <f>_xlfn.XLOOKUP(tbItems[[#This Row],[UID]],all_tki[uid],all_tki[avg7daysPrice])</f>
        <v>10435</v>
      </c>
      <c r="H301" s="70">
        <v>0</v>
      </c>
      <c r="I301" s="70">
        <v>0</v>
      </c>
      <c r="J301" s="80" t="s">
        <v>578</v>
      </c>
    </row>
    <row r="302" spans="1:10" ht="30" hidden="1" customHeight="1" x14ac:dyDescent="0.25">
      <c r="A302" s="96" t="s">
        <v>3290</v>
      </c>
      <c r="B302" s="80" t="str">
        <f>_xlfn.CONCAT(_xlfn.XLOOKUP(tbItems[[#This Row],[UID]],all_tki[uid],all_tki[name]), " (",_xlfn.XLOOKUP(tbItems[[#This Row],[UID]],all_tki[uid],all_tki[shortName]),")")</f>
        <v>Toolset (Toolset)</v>
      </c>
      <c r="C302" s="80" t="str">
        <f>_xlfn.XLOOKUP(tbItems[[#This Row],[UID]],all_tki[uid],all_tki[tags/0])</f>
        <v>Barter</v>
      </c>
      <c r="D302" s="80" t="s">
        <v>414</v>
      </c>
      <c r="E302" s="70">
        <f>_xlfn.XLOOKUP(tbItems[[#This Row],[UID]],all_tki[uid],all_tki[slots])</f>
        <v>4</v>
      </c>
      <c r="F302" s="97">
        <f>_xlfn.XLOOKUP(tbItems[[#This Row],[UID]],all_tki[uid],all_tki[traderPrice])</f>
        <v>19530</v>
      </c>
      <c r="G302" s="97">
        <f>_xlfn.XLOOKUP(tbItems[[#This Row],[UID]],all_tki[uid],all_tki[avg7daysPrice])</f>
        <v>31675</v>
      </c>
      <c r="H302" s="70">
        <v>5</v>
      </c>
      <c r="I302" s="70">
        <v>3</v>
      </c>
      <c r="J302" s="81" t="s">
        <v>23531</v>
      </c>
    </row>
    <row r="303" spans="1:10" ht="30" hidden="1" customHeight="1" x14ac:dyDescent="0.25">
      <c r="A303" s="96" t="s">
        <v>3294</v>
      </c>
      <c r="B303" s="80" t="str">
        <f>_xlfn.CONCAT(_xlfn.XLOOKUP(tbItems[[#This Row],[UID]],all_tki[uid],all_tki[name]), " (",_xlfn.XLOOKUP(tbItems[[#This Row],[UID]],all_tki[uid],all_tki[shortName]),")")</f>
        <v>Wilston cigarettes (Wilston)</v>
      </c>
      <c r="C303" s="80" t="str">
        <f>_xlfn.XLOOKUP(tbItems[[#This Row],[UID]],all_tki[uid],all_tki[tags/0])</f>
        <v>Barter</v>
      </c>
      <c r="D303" s="80" t="s">
        <v>363</v>
      </c>
      <c r="E303" s="70">
        <f>_xlfn.XLOOKUP(tbItems[[#This Row],[UID]],all_tki[uid],all_tki[slots])</f>
        <v>1</v>
      </c>
      <c r="F303" s="97">
        <f>_xlfn.XLOOKUP(tbItems[[#This Row],[UID]],all_tki[uid],all_tki[traderPrice])</f>
        <v>5030</v>
      </c>
      <c r="G303" s="97">
        <f>_xlfn.XLOOKUP(tbItems[[#This Row],[UID]],all_tki[uid],all_tki[avg7daysPrice])</f>
        <v>6369</v>
      </c>
      <c r="H303" s="106">
        <v>5</v>
      </c>
      <c r="I303" s="106">
        <v>2</v>
      </c>
      <c r="J303" s="104" t="s">
        <v>581</v>
      </c>
    </row>
    <row r="304" spans="1:10" ht="30" hidden="1" customHeight="1" x14ac:dyDescent="0.25">
      <c r="A304" s="96" t="s">
        <v>3299</v>
      </c>
      <c r="B304" s="80" t="str">
        <f>_xlfn.CONCAT(_xlfn.XLOOKUP(tbItems[[#This Row],[UID]],all_tki[uid],all_tki[name]), " (",_xlfn.XLOOKUP(tbItems[[#This Row],[UID]],all_tki[uid],all_tki[shortName]),")")</f>
        <v>Horse figurine (Horse)</v>
      </c>
      <c r="C304" s="80" t="str">
        <f>_xlfn.XLOOKUP(tbItems[[#This Row],[UID]],all_tki[uid],all_tki[tags/0])</f>
        <v>Barter</v>
      </c>
      <c r="D304" s="80" t="s">
        <v>397</v>
      </c>
      <c r="E304" s="70">
        <f>_xlfn.XLOOKUP(tbItems[[#This Row],[UID]],all_tki[uid],all_tki[slots])</f>
        <v>2</v>
      </c>
      <c r="F304" s="97">
        <f>_xlfn.XLOOKUP(tbItems[[#This Row],[UID]],all_tki[uid],all_tki[traderPrice])</f>
        <v>7212</v>
      </c>
      <c r="G304" s="97">
        <f>_xlfn.XLOOKUP(tbItems[[#This Row],[UID]],all_tki[uid],all_tki[avg7daysPrice])</f>
        <v>14506</v>
      </c>
      <c r="H304" s="70">
        <v>3</v>
      </c>
      <c r="I304" s="70">
        <v>3</v>
      </c>
      <c r="J304" s="104" t="s">
        <v>23548</v>
      </c>
    </row>
    <row r="305" spans="1:10" ht="30" hidden="1" customHeight="1" x14ac:dyDescent="0.25">
      <c r="A305" s="96" t="s">
        <v>3304</v>
      </c>
      <c r="B305" s="80" t="str">
        <f>_xlfn.CONCAT(_xlfn.XLOOKUP(tbItems[[#This Row],[UID]],all_tki[uid],all_tki[name]), " (",_xlfn.XLOOKUP(tbItems[[#This Row],[UID]],all_tki[uid],all_tki[shortName]),")")</f>
        <v>eTG-change regenerative stimulant injector (eTG-c)</v>
      </c>
      <c r="C305" s="80" t="str">
        <f>_xlfn.XLOOKUP(tbItems[[#This Row],[UID]],all_tki[uid],all_tki[tags/0])</f>
        <v>Meds</v>
      </c>
      <c r="D305" s="80" t="s">
        <v>519</v>
      </c>
      <c r="E305" s="70">
        <f>_xlfn.XLOOKUP(tbItems[[#This Row],[UID]],all_tki[uid],all_tki[slots])</f>
        <v>1</v>
      </c>
      <c r="F305" s="97">
        <f>_xlfn.XLOOKUP(tbItems[[#This Row],[UID]],all_tki[uid],all_tki[traderPrice])</f>
        <v>23833</v>
      </c>
      <c r="G305" s="97">
        <f>_xlfn.XLOOKUP(tbItems[[#This Row],[UID]],all_tki[uid],all_tki[avg7daysPrice])</f>
        <v>96186</v>
      </c>
      <c r="H305" s="70">
        <v>0</v>
      </c>
      <c r="I305" s="70">
        <v>1</v>
      </c>
    </row>
    <row r="306" spans="1:10" ht="30" hidden="1" customHeight="1" x14ac:dyDescent="0.25">
      <c r="A306" s="96" t="s">
        <v>2152</v>
      </c>
      <c r="B306" s="80" t="str">
        <f>_xlfn.CONCAT(_xlfn.XLOOKUP(tbItems[[#This Row],[UID]],all_tki[uid],all_tki[name]), " (",_xlfn.XLOOKUP(tbItems[[#This Row],[UID]],all_tki[uid],all_tki[shortName]),")")</f>
        <v>RB-ORB2 key (RB-ORB2)</v>
      </c>
      <c r="C306" s="80" t="str">
        <f>_xlfn.XLOOKUP(tbItems[[#This Row],[UID]],all_tki[uid],all_tki[tags/0])</f>
        <v>Keys</v>
      </c>
      <c r="D306" s="80" t="s">
        <v>416</v>
      </c>
      <c r="E306" s="70">
        <f>_xlfn.XLOOKUP(tbItems[[#This Row],[UID]],all_tki[uid],all_tki[slots])</f>
        <v>1</v>
      </c>
      <c r="F306" s="97">
        <f>_xlfn.XLOOKUP(tbItems[[#This Row],[UID]],all_tki[uid],all_tki[traderPrice])</f>
        <v>32760</v>
      </c>
      <c r="G306" s="97">
        <f>_xlfn.XLOOKUP(tbItems[[#This Row],[UID]],all_tki[uid],all_tki[avg7daysPrice])</f>
        <v>158816</v>
      </c>
      <c r="H306" s="70">
        <v>1</v>
      </c>
      <c r="I306" s="70">
        <v>1</v>
      </c>
      <c r="J306" s="80" t="s">
        <v>552</v>
      </c>
    </row>
    <row r="307" spans="1:10" ht="30" hidden="1" customHeight="1" x14ac:dyDescent="0.25">
      <c r="A307" s="96" t="s">
        <v>3314</v>
      </c>
      <c r="B307" s="80" t="str">
        <f>_xlfn.CONCAT(_xlfn.XLOOKUP(tbItems[[#This Row],[UID]],all_tki[uid],all_tki[name]), " (",_xlfn.XLOOKUP(tbItems[[#This Row],[UID]],all_tki[uid],all_tki[shortName]),")")</f>
        <v>Ox bleach (Bleach)</v>
      </c>
      <c r="C307" s="80" t="str">
        <f>_xlfn.XLOOKUP(tbItems[[#This Row],[UID]],all_tki[uid],all_tki[tags/0])</f>
        <v>Barter</v>
      </c>
      <c r="D307" s="80" t="s">
        <v>380</v>
      </c>
      <c r="E307" s="70">
        <f>_xlfn.XLOOKUP(tbItems[[#This Row],[UID]],all_tki[uid],all_tki[slots])</f>
        <v>2</v>
      </c>
      <c r="F307" s="97">
        <f>_xlfn.XLOOKUP(tbItems[[#This Row],[UID]],all_tki[uid],all_tki[traderPrice])</f>
        <v>3772</v>
      </c>
      <c r="G307" s="97">
        <f>_xlfn.XLOOKUP(tbItems[[#This Row],[UID]],all_tki[uid],all_tki[avg7daysPrice])</f>
        <v>11158</v>
      </c>
      <c r="H307" s="70">
        <v>2</v>
      </c>
      <c r="I307" s="70">
        <v>2</v>
      </c>
      <c r="J307" s="80" t="s">
        <v>405</v>
      </c>
    </row>
    <row r="308" spans="1:10" ht="30" hidden="1" customHeight="1" x14ac:dyDescent="0.25">
      <c r="A308" s="96" t="s">
        <v>1993</v>
      </c>
      <c r="B308" s="80" t="str">
        <f>_xlfn.CONCAT(_xlfn.XLOOKUP(tbItems[[#This Row],[UID]],all_tki[uid],all_tki[name]), " (",_xlfn.XLOOKUP(tbItems[[#This Row],[UID]],all_tki[uid],all_tki[shortName]),")")</f>
        <v>RB-ORB3 key (RB-ORB3)</v>
      </c>
      <c r="C308" s="80" t="str">
        <f>_xlfn.XLOOKUP(tbItems[[#This Row],[UID]],all_tki[uid],all_tki[tags/0])</f>
        <v>Keys</v>
      </c>
      <c r="D308" s="80" t="s">
        <v>416</v>
      </c>
      <c r="E308" s="70">
        <f>_xlfn.XLOOKUP(tbItems[[#This Row],[UID]],all_tki[uid],all_tki[slots])</f>
        <v>1</v>
      </c>
      <c r="F308" s="97">
        <f>_xlfn.XLOOKUP(tbItems[[#This Row],[UID]],all_tki[uid],all_tki[traderPrice])</f>
        <v>48510</v>
      </c>
      <c r="G308" s="97">
        <f>_xlfn.XLOOKUP(tbItems[[#This Row],[UID]],all_tki[uid],all_tki[avg7daysPrice])</f>
        <v>471313</v>
      </c>
      <c r="H308" s="70">
        <v>1</v>
      </c>
      <c r="I308" s="70">
        <v>1</v>
      </c>
    </row>
    <row r="309" spans="1:10" ht="30" hidden="1" customHeight="1" x14ac:dyDescent="0.25">
      <c r="A309" s="96" t="s">
        <v>3324</v>
      </c>
      <c r="B309" s="80" t="str">
        <f>_xlfn.CONCAT(_xlfn.XLOOKUP(tbItems[[#This Row],[UID]],all_tki[uid],all_tki[name]), " (",_xlfn.XLOOKUP(tbItems[[#This Row],[UID]],all_tki[uid],all_tki[shortName]),")")</f>
        <v>Can of sprats (Sprats)</v>
      </c>
      <c r="C309" s="80" t="str">
        <f>_xlfn.XLOOKUP(tbItems[[#This Row],[UID]],all_tki[uid],all_tki[tags/0])</f>
        <v>Provisions</v>
      </c>
      <c r="D309" s="80" t="s">
        <v>383</v>
      </c>
      <c r="E309" s="70">
        <f>_xlfn.XLOOKUP(tbItems[[#This Row],[UID]],all_tki[uid],all_tki[slots])</f>
        <v>1</v>
      </c>
      <c r="F309" s="97">
        <f>_xlfn.XLOOKUP(tbItems[[#This Row],[UID]],all_tki[uid],all_tki[traderPrice])</f>
        <v>6300</v>
      </c>
      <c r="G309" s="97">
        <f>_xlfn.XLOOKUP(tbItems[[#This Row],[UID]],all_tki[uid],all_tki[avg7daysPrice])</f>
        <v>12858</v>
      </c>
      <c r="H309" s="70">
        <v>99</v>
      </c>
      <c r="I309" s="70">
        <v>1</v>
      </c>
      <c r="J309" s="80" t="s">
        <v>364</v>
      </c>
    </row>
    <row r="310" spans="1:10" ht="30" hidden="1" customHeight="1" x14ac:dyDescent="0.25">
      <c r="A310" s="96" t="s">
        <v>3329</v>
      </c>
      <c r="B310" s="80" t="str">
        <f>_xlfn.CONCAT(_xlfn.XLOOKUP(tbItems[[#This Row],[UID]],all_tki[uid],all_tki[name]), " (",_xlfn.XLOOKUP(tbItems[[#This Row],[UID]],all_tki[uid],all_tki[shortName]),")")</f>
        <v>Can of pacific saury (Saury)</v>
      </c>
      <c r="C310" s="80" t="str">
        <f>_xlfn.XLOOKUP(tbItems[[#This Row],[UID]],all_tki[uid],all_tki[tags/0])</f>
        <v>Provisions</v>
      </c>
      <c r="D310" s="80" t="s">
        <v>383</v>
      </c>
      <c r="E310" s="70">
        <f>_xlfn.XLOOKUP(tbItems[[#This Row],[UID]],all_tki[uid],all_tki[slots])</f>
        <v>1</v>
      </c>
      <c r="F310" s="97">
        <f>_xlfn.XLOOKUP(tbItems[[#This Row],[UID]],all_tki[uid],all_tki[traderPrice])</f>
        <v>1610</v>
      </c>
      <c r="G310" s="97">
        <f>_xlfn.XLOOKUP(tbItems[[#This Row],[UID]],all_tki[uid],all_tki[avg7daysPrice])</f>
        <v>11694</v>
      </c>
      <c r="H310" s="70">
        <v>0</v>
      </c>
      <c r="I310" s="70">
        <v>0</v>
      </c>
      <c r="J310" s="80" t="s">
        <v>500</v>
      </c>
    </row>
    <row r="311" spans="1:10" ht="30" hidden="1" customHeight="1" x14ac:dyDescent="0.25">
      <c r="A311" s="96" t="s">
        <v>13953</v>
      </c>
      <c r="B311" s="80" t="str">
        <f>_xlfn.CONCAT(_xlfn.XLOOKUP(tbItems[[#This Row],[UID]],all_tki[uid],all_tki[name]), " (",_xlfn.XLOOKUP(tbItems[[#This Row],[UID]],all_tki[uid],all_tki[shortName]),")")</f>
        <v>RB-PKPM marked key (RB-PKPM mrk.)</v>
      </c>
      <c r="C311" s="80" t="str">
        <f>_xlfn.XLOOKUP(tbItems[[#This Row],[UID]],all_tki[uid],all_tki[tags/0])</f>
        <v>Keys</v>
      </c>
      <c r="E311" s="70">
        <f>_xlfn.XLOOKUP(tbItems[[#This Row],[UID]],all_tki[uid],all_tki[slots])</f>
        <v>1</v>
      </c>
      <c r="F311" s="97">
        <f>_xlfn.XLOOKUP(tbItems[[#This Row],[UID]],all_tki[uid],all_tki[traderPrice])</f>
        <v>31500</v>
      </c>
      <c r="G311" s="97">
        <f>_xlfn.XLOOKUP(tbItems[[#This Row],[UID]],all_tki[uid],all_tki[avg7daysPrice])</f>
        <v>50000</v>
      </c>
      <c r="H311" s="70">
        <v>1</v>
      </c>
      <c r="I311" s="70">
        <v>1</v>
      </c>
    </row>
    <row r="312" spans="1:10" ht="30" hidden="1" customHeight="1" x14ac:dyDescent="0.25">
      <c r="A312" s="96" t="s">
        <v>3339</v>
      </c>
      <c r="B312" s="80" t="str">
        <f>_xlfn.CONCAT(_xlfn.XLOOKUP(tbItems[[#This Row],[UID]],all_tki[uid],all_tki[name]), " (",_xlfn.XLOOKUP(tbItems[[#This Row],[UID]],all_tki[uid],all_tki[shortName]),")")</f>
        <v>Ibuprofen painkillers (Ibuprofen)</v>
      </c>
      <c r="C312" s="80" t="str">
        <f>_xlfn.XLOOKUP(tbItems[[#This Row],[UID]],all_tki[uid],all_tki[tags/0])</f>
        <v>Meds</v>
      </c>
      <c r="D312" s="80" t="s">
        <v>385</v>
      </c>
      <c r="E312" s="70">
        <f>_xlfn.XLOOKUP(tbItems[[#This Row],[UID]],all_tki[uid],all_tki[slots])</f>
        <v>1</v>
      </c>
      <c r="F312" s="97">
        <f>_xlfn.XLOOKUP(tbItems[[#This Row],[UID]],all_tki[uid],all_tki[traderPrice])</f>
        <v>15898</v>
      </c>
      <c r="G312" s="97">
        <f>_xlfn.XLOOKUP(tbItems[[#This Row],[UID]],all_tki[uid],all_tki[avg7daysPrice])</f>
        <v>47827</v>
      </c>
      <c r="H312" s="70">
        <v>2</v>
      </c>
      <c r="I312" s="70">
        <v>0</v>
      </c>
      <c r="J312" s="80" t="s">
        <v>499</v>
      </c>
    </row>
    <row r="313" spans="1:10" ht="30" hidden="1" customHeight="1" x14ac:dyDescent="0.25">
      <c r="A313" s="96" t="s">
        <v>1999</v>
      </c>
      <c r="B313" s="80" t="str">
        <f>_xlfn.CONCAT(_xlfn.XLOOKUP(tbItems[[#This Row],[UID]],all_tki[uid],all_tki[name]), " (",_xlfn.XLOOKUP(tbItems[[#This Row],[UID]],all_tki[uid],all_tki[shortName]),")")</f>
        <v>RB-PP key (RB-PP)</v>
      </c>
      <c r="C313" s="80" t="str">
        <f>_xlfn.XLOOKUP(tbItems[[#This Row],[UID]],all_tki[uid],all_tki[tags/0])</f>
        <v>Keys</v>
      </c>
      <c r="D313" s="80" t="s">
        <v>416</v>
      </c>
      <c r="E313" s="70">
        <f>_xlfn.XLOOKUP(tbItems[[#This Row],[UID]],all_tki[uid],all_tki[slots])</f>
        <v>1</v>
      </c>
      <c r="F313" s="97">
        <f>_xlfn.XLOOKUP(tbItems[[#This Row],[UID]],all_tki[uid],all_tki[traderPrice])</f>
        <v>22050</v>
      </c>
      <c r="G313" s="97">
        <f>_xlfn.XLOOKUP(tbItems[[#This Row],[UID]],all_tki[uid],all_tki[avg7daysPrice])</f>
        <v>31986</v>
      </c>
      <c r="H313" s="70">
        <v>1</v>
      </c>
      <c r="I313" s="70">
        <v>1</v>
      </c>
    </row>
    <row r="314" spans="1:10" ht="30" hidden="1" customHeight="1" x14ac:dyDescent="0.25">
      <c r="A314" s="96" t="s">
        <v>2005</v>
      </c>
      <c r="B314" s="80" t="str">
        <f>_xlfn.CONCAT(_xlfn.XLOOKUP(tbItems[[#This Row],[UID]],all_tki[uid],all_tki[name]), " (",_xlfn.XLOOKUP(tbItems[[#This Row],[UID]],all_tki[uid],all_tki[shortName]),")")</f>
        <v>RB-PSP1 key (RB-PSP1)</v>
      </c>
      <c r="C314" s="80" t="str">
        <f>_xlfn.XLOOKUP(tbItems[[#This Row],[UID]],all_tki[uid],all_tki[tags/0])</f>
        <v>Keys</v>
      </c>
      <c r="D314" s="80" t="s">
        <v>416</v>
      </c>
      <c r="E314" s="70">
        <f>_xlfn.XLOOKUP(tbItems[[#This Row],[UID]],all_tki[uid],all_tki[slots])</f>
        <v>1</v>
      </c>
      <c r="F314" s="97">
        <f>_xlfn.XLOOKUP(tbItems[[#This Row],[UID]],all_tki[uid],all_tki[traderPrice])</f>
        <v>34650</v>
      </c>
      <c r="G314" s="97">
        <f>_xlfn.XLOOKUP(tbItems[[#This Row],[UID]],all_tki[uid],all_tki[avg7daysPrice])</f>
        <v>139237</v>
      </c>
      <c r="H314" s="70">
        <v>1</v>
      </c>
      <c r="I314" s="70">
        <v>0</v>
      </c>
    </row>
    <row r="315" spans="1:10" ht="30" hidden="1" customHeight="1" x14ac:dyDescent="0.25">
      <c r="A315" s="96" t="s">
        <v>1971</v>
      </c>
      <c r="B315" s="80" t="str">
        <f>_xlfn.CONCAT(_xlfn.XLOOKUP(tbItems[[#This Row],[UID]],all_tki[uid],all_tki[name]), " (",_xlfn.XLOOKUP(tbItems[[#This Row],[UID]],all_tki[uid],all_tki[shortName]),")")</f>
        <v>RB-PSP2 key (RB-PSP2)</v>
      </c>
      <c r="C315" s="80" t="str">
        <f>_xlfn.XLOOKUP(tbItems[[#This Row],[UID]],all_tki[uid],all_tki[tags/0])</f>
        <v>Keys</v>
      </c>
      <c r="D315" s="80" t="s">
        <v>416</v>
      </c>
      <c r="E315" s="70">
        <f>_xlfn.XLOOKUP(tbItems[[#This Row],[UID]],all_tki[uid],all_tki[slots])</f>
        <v>1</v>
      </c>
      <c r="F315" s="97">
        <f>_xlfn.XLOOKUP(tbItems[[#This Row],[UID]],all_tki[uid],all_tki[traderPrice])</f>
        <v>31500</v>
      </c>
      <c r="G315" s="97">
        <f>_xlfn.XLOOKUP(tbItems[[#This Row],[UID]],all_tki[uid],all_tki[avg7daysPrice])</f>
        <v>127138</v>
      </c>
      <c r="H315" s="70">
        <v>1</v>
      </c>
      <c r="I315" s="70">
        <v>0</v>
      </c>
    </row>
    <row r="316" spans="1:10" ht="30" hidden="1" customHeight="1" x14ac:dyDescent="0.25">
      <c r="A316" s="96" t="s">
        <v>3359</v>
      </c>
      <c r="B316" s="80" t="str">
        <f>_xlfn.CONCAT(_xlfn.XLOOKUP(tbItems[[#This Row],[UID]],all_tki[uid],all_tki[name]), " (",_xlfn.XLOOKUP(tbItems[[#This Row],[UID]],all_tki[uid],all_tki[shortName]),")")</f>
        <v>Geiger-Muller counter (GMcount)</v>
      </c>
      <c r="C316" s="80" t="str">
        <f>_xlfn.XLOOKUP(tbItems[[#This Row],[UID]],all_tki[uid],all_tki[tags/0])</f>
        <v>Barter</v>
      </c>
      <c r="D316" s="80" t="s">
        <v>411</v>
      </c>
      <c r="E316" s="70">
        <f>_xlfn.XLOOKUP(tbItems[[#This Row],[UID]],all_tki[uid],all_tki[slots])</f>
        <v>2</v>
      </c>
      <c r="F316" s="97">
        <f>_xlfn.XLOOKUP(tbItems[[#This Row],[UID]],all_tki[uid],all_tki[traderPrice])</f>
        <v>10511</v>
      </c>
      <c r="G316" s="97">
        <f>_xlfn.XLOOKUP(tbItems[[#This Row],[UID]],all_tki[uid],all_tki[avg7daysPrice])</f>
        <v>18929</v>
      </c>
      <c r="H316" s="70">
        <v>0</v>
      </c>
      <c r="I316" s="70">
        <v>0</v>
      </c>
      <c r="J316" s="104" t="s">
        <v>534</v>
      </c>
    </row>
    <row r="317" spans="1:10" ht="30" hidden="1" customHeight="1" x14ac:dyDescent="0.25">
      <c r="A317" s="96" t="s">
        <v>3364</v>
      </c>
      <c r="B317" s="80" t="str">
        <f>_xlfn.CONCAT(_xlfn.XLOOKUP(tbItems[[#This Row],[UID]],all_tki[uid],all_tki[name]), " (",_xlfn.XLOOKUP(tbItems[[#This Row],[UID]],all_tki[uid],all_tki[shortName]),")")</f>
        <v>VPX Flash Storage Module (VPX)</v>
      </c>
      <c r="C317" s="80" t="str">
        <f>_xlfn.XLOOKUP(tbItems[[#This Row],[UID]],all_tki[uid],all_tki[tags/0])</f>
        <v>Barter</v>
      </c>
      <c r="D317" s="80" t="s">
        <v>411</v>
      </c>
      <c r="E317" s="70">
        <f>_xlfn.XLOOKUP(tbItems[[#This Row],[UID]],all_tki[uid],all_tki[slots])</f>
        <v>1</v>
      </c>
      <c r="F317" s="97">
        <f>_xlfn.XLOOKUP(tbItems[[#This Row],[UID]],all_tki[uid],all_tki[traderPrice])</f>
        <v>96012</v>
      </c>
      <c r="G317" s="97">
        <f>_xlfn.XLOOKUP(tbItems[[#This Row],[UID]],all_tki[uid],all_tki[avg7daysPrice])</f>
        <v>94800</v>
      </c>
      <c r="H317" s="70">
        <v>6</v>
      </c>
      <c r="I317" s="70">
        <v>0</v>
      </c>
      <c r="J317" s="80" t="s">
        <v>1709</v>
      </c>
    </row>
    <row r="318" spans="1:10" ht="30" hidden="1" customHeight="1" x14ac:dyDescent="0.25">
      <c r="A318" s="96" t="s">
        <v>2163</v>
      </c>
      <c r="B318" s="80" t="str">
        <f>_xlfn.CONCAT(_xlfn.XLOOKUP(tbItems[[#This Row],[UID]],all_tki[uid],all_tki[name]), " (",_xlfn.XLOOKUP(tbItems[[#This Row],[UID]],all_tki[uid],all_tki[shortName]),")")</f>
        <v>RB-PSV1 key (RB-PSV1)</v>
      </c>
      <c r="C318" s="80" t="str">
        <f>_xlfn.XLOOKUP(tbItems[[#This Row],[UID]],all_tki[uid],all_tki[tags/0])</f>
        <v>Keys</v>
      </c>
      <c r="D318" s="80" t="s">
        <v>416</v>
      </c>
      <c r="E318" s="70">
        <f>_xlfn.XLOOKUP(tbItems[[#This Row],[UID]],all_tki[uid],all_tki[slots])</f>
        <v>1</v>
      </c>
      <c r="F318" s="97">
        <f>_xlfn.XLOOKUP(tbItems[[#This Row],[UID]],all_tki[uid],all_tki[traderPrice])</f>
        <v>34650</v>
      </c>
      <c r="G318" s="97">
        <f>_xlfn.XLOOKUP(tbItems[[#This Row],[UID]],all_tki[uid],all_tki[avg7daysPrice])</f>
        <v>118591</v>
      </c>
      <c r="H318" s="70">
        <v>1</v>
      </c>
      <c r="I318" s="70">
        <v>0</v>
      </c>
    </row>
    <row r="319" spans="1:10" ht="30" hidden="1" customHeight="1" x14ac:dyDescent="0.25">
      <c r="A319" s="96" t="s">
        <v>3374</v>
      </c>
      <c r="B319" s="80" t="str">
        <f>_xlfn.CONCAT(_xlfn.XLOOKUP(tbItems[[#This Row],[UID]],all_tki[uid],all_tki[name]), " (",_xlfn.XLOOKUP(tbItems[[#This Row],[UID]],all_tki[uid],all_tki[shortName]),")")</f>
        <v>Plexiglass piece (PGlass)</v>
      </c>
      <c r="C319" s="80" t="str">
        <f>_xlfn.XLOOKUP(tbItems[[#This Row],[UID]],all_tki[uid],all_tki[tags/0])</f>
        <v>Barter</v>
      </c>
      <c r="D319" s="80" t="s">
        <v>408</v>
      </c>
      <c r="E319" s="70">
        <f>_xlfn.XLOOKUP(tbItems[[#This Row],[UID]],all_tki[uid],all_tki[slots])</f>
        <v>1</v>
      </c>
      <c r="F319" s="97">
        <f>_xlfn.XLOOKUP(tbItems[[#This Row],[UID]],all_tki[uid],all_tki[traderPrice])</f>
        <v>5455</v>
      </c>
      <c r="G319" s="97">
        <f>_xlfn.XLOOKUP(tbItems[[#This Row],[UID]],all_tki[uid],all_tki[avg7daysPrice])</f>
        <v>12421</v>
      </c>
      <c r="H319" s="70">
        <v>0</v>
      </c>
      <c r="I319" s="70">
        <v>0</v>
      </c>
      <c r="J319" s="80" t="s">
        <v>538</v>
      </c>
    </row>
    <row r="320" spans="1:10" ht="30" hidden="1" customHeight="1" x14ac:dyDescent="0.25">
      <c r="A320" s="96" t="s">
        <v>2238</v>
      </c>
      <c r="B320" s="80" t="str">
        <f>_xlfn.CONCAT(_xlfn.XLOOKUP(tbItems[[#This Row],[UID]],all_tki[uid],all_tki[name]), " (",_xlfn.XLOOKUP(tbItems[[#This Row],[UID]],all_tki[uid],all_tki[shortName]),")")</f>
        <v>RB-PSV2 key (RB-PSV2)</v>
      </c>
      <c r="C320" s="80" t="str">
        <f>_xlfn.XLOOKUP(tbItems[[#This Row],[UID]],all_tki[uid],all_tki[tags/0])</f>
        <v>Keys</v>
      </c>
      <c r="D320" s="80" t="s">
        <v>416</v>
      </c>
      <c r="E320" s="70">
        <f>_xlfn.XLOOKUP(tbItems[[#This Row],[UID]],all_tki[uid],all_tki[slots])</f>
        <v>1</v>
      </c>
      <c r="F320" s="97">
        <f>_xlfn.XLOOKUP(tbItems[[#This Row],[UID]],all_tki[uid],all_tki[traderPrice])</f>
        <v>31500</v>
      </c>
      <c r="G320" s="97">
        <f>_xlfn.XLOOKUP(tbItems[[#This Row],[UID]],all_tki[uid],all_tki[avg7daysPrice])</f>
        <v>97840</v>
      </c>
      <c r="H320" s="70">
        <v>1</v>
      </c>
      <c r="I320" s="70">
        <v>1</v>
      </c>
    </row>
    <row r="321" spans="1:10" ht="30" hidden="1" customHeight="1" x14ac:dyDescent="0.25">
      <c r="A321" s="96" t="s">
        <v>3384</v>
      </c>
      <c r="B321" s="80" t="str">
        <f>_xlfn.CONCAT(_xlfn.XLOOKUP(tbItems[[#This Row],[UID]],all_tki[uid],all_tki[name]), " (",_xlfn.XLOOKUP(tbItems[[#This Row],[UID]],all_tki[uid],all_tki[shortName]),")")</f>
        <v>Military cable (MCable)</v>
      </c>
      <c r="C321" s="80" t="str">
        <f>_xlfn.XLOOKUP(tbItems[[#This Row],[UID]],all_tki[uid],all_tki[tags/0])</f>
        <v>Barter</v>
      </c>
      <c r="E321" s="70">
        <f>_xlfn.XLOOKUP(tbItems[[#This Row],[UID]],all_tki[uid],all_tki[slots])</f>
        <v>2</v>
      </c>
      <c r="F321" s="97">
        <f>_xlfn.XLOOKUP(tbItems[[#This Row],[UID]],all_tki[uid],all_tki[traderPrice])</f>
        <v>25956</v>
      </c>
      <c r="G321" s="97">
        <f>_xlfn.XLOOKUP(tbItems[[#This Row],[UID]],all_tki[uid],all_tki[avg7daysPrice])</f>
        <v>48905</v>
      </c>
      <c r="H321" s="106">
        <v>15</v>
      </c>
      <c r="I321" s="106">
        <v>5</v>
      </c>
      <c r="J321" s="108" t="s">
        <v>23514</v>
      </c>
    </row>
    <row r="322" spans="1:10" ht="30" hidden="1" customHeight="1" x14ac:dyDescent="0.25">
      <c r="A322" s="96" t="s">
        <v>1959</v>
      </c>
      <c r="B322" s="80" t="str">
        <f>_xlfn.CONCAT(_xlfn.XLOOKUP(tbItems[[#This Row],[UID]],all_tki[uid],all_tki[name]), " (",_xlfn.XLOOKUP(tbItems[[#This Row],[UID]],all_tki[uid],all_tki[shortName]),")")</f>
        <v>RB-RH key (RB-RH)</v>
      </c>
      <c r="C322" s="80" t="str">
        <f>_xlfn.XLOOKUP(tbItems[[#This Row],[UID]],all_tki[uid],all_tki[tags/0])</f>
        <v>Keys</v>
      </c>
      <c r="D322" s="80" t="s">
        <v>416</v>
      </c>
      <c r="E322" s="70">
        <f>_xlfn.XLOOKUP(tbItems[[#This Row],[UID]],all_tki[uid],all_tki[slots])</f>
        <v>1</v>
      </c>
      <c r="F322" s="97">
        <f>_xlfn.XLOOKUP(tbItems[[#This Row],[UID]],all_tki[uid],all_tki[traderPrice])</f>
        <v>40950</v>
      </c>
      <c r="G322" s="97">
        <f>_xlfn.XLOOKUP(tbItems[[#This Row],[UID]],all_tki[uid],all_tki[avg7daysPrice])</f>
        <v>47465</v>
      </c>
      <c r="H322" s="70">
        <v>1</v>
      </c>
      <c r="I322" s="70">
        <v>1</v>
      </c>
    </row>
    <row r="323" spans="1:10" ht="30" hidden="1" customHeight="1" x14ac:dyDescent="0.25">
      <c r="A323" s="96" t="s">
        <v>3395</v>
      </c>
      <c r="B323" s="80" t="str">
        <f>_xlfn.CONCAT(_xlfn.XLOOKUP(tbItems[[#This Row],[UID]],all_tki[uid],all_tki[name]), " (",_xlfn.XLOOKUP(tbItems[[#This Row],[UID]],all_tki[uid],all_tki[shortName]),")")</f>
        <v>Bundle of wires (Wires)</v>
      </c>
      <c r="C323" s="80" t="str">
        <f>_xlfn.XLOOKUP(tbItems[[#This Row],[UID]],all_tki[uid],all_tki[tags/0])</f>
        <v>Barter</v>
      </c>
      <c r="D323" s="80" t="s">
        <v>411</v>
      </c>
      <c r="E323" s="70">
        <f>_xlfn.XLOOKUP(tbItems[[#This Row],[UID]],all_tki[uid],all_tki[slots])</f>
        <v>1</v>
      </c>
      <c r="F323" s="97">
        <f>_xlfn.XLOOKUP(tbItems[[#This Row],[UID]],all_tki[uid],all_tki[traderPrice])</f>
        <v>4662</v>
      </c>
      <c r="G323" s="97">
        <f>_xlfn.XLOOKUP(tbItems[[#This Row],[UID]],all_tki[uid],all_tki[avg7daysPrice])</f>
        <v>10329</v>
      </c>
      <c r="H323" s="70">
        <v>20</v>
      </c>
      <c r="I323" s="70">
        <v>20</v>
      </c>
      <c r="J323" s="80" t="s">
        <v>614</v>
      </c>
    </row>
    <row r="324" spans="1:10" ht="30" hidden="1" customHeight="1" x14ac:dyDescent="0.25">
      <c r="A324" s="96" t="s">
        <v>13947</v>
      </c>
      <c r="B324" s="80" t="str">
        <f>_xlfn.CONCAT(_xlfn.XLOOKUP(tbItems[[#This Row],[UID]],all_tki[uid],all_tki[name]), " (",_xlfn.XLOOKUP(tbItems[[#This Row],[UID]],all_tki[uid],all_tki[shortName]),")")</f>
        <v>RB-RLSA key (RB-RLSA)</v>
      </c>
      <c r="C324" s="80" t="str">
        <f>_xlfn.XLOOKUP(tbItems[[#This Row],[UID]],all_tki[uid],all_tki[tags/0])</f>
        <v>Keys</v>
      </c>
      <c r="E324" s="70">
        <f>_xlfn.XLOOKUP(tbItems[[#This Row],[UID]],all_tki[uid],all_tki[slots])</f>
        <v>1</v>
      </c>
      <c r="F324" s="97">
        <f>_xlfn.XLOOKUP(tbItems[[#This Row],[UID]],all_tki[uid],all_tki[traderPrice])</f>
        <v>48510</v>
      </c>
      <c r="G324" s="97">
        <f>_xlfn.XLOOKUP(tbItems[[#This Row],[UID]],all_tki[uid],all_tki[avg7daysPrice])</f>
        <v>60228</v>
      </c>
      <c r="H324" s="70">
        <v>1</v>
      </c>
      <c r="I324" s="70">
        <v>1</v>
      </c>
    </row>
    <row r="325" spans="1:10" ht="30" hidden="1" customHeight="1" x14ac:dyDescent="0.25">
      <c r="A325" s="96" t="s">
        <v>3404</v>
      </c>
      <c r="B325" s="80" t="str">
        <f>_xlfn.CONCAT(_xlfn.XLOOKUP(tbItems[[#This Row],[UID]],all_tki[uid],all_tki[name]), " (",_xlfn.XLOOKUP(tbItems[[#This Row],[UID]],all_tki[uid],all_tki[shortName]),")")</f>
        <v>Bottle of saline solution (NaCl)</v>
      </c>
      <c r="C325" s="80" t="str">
        <f>_xlfn.XLOOKUP(tbItems[[#This Row],[UID]],all_tki[uid],all_tki[tags/0])</f>
        <v>Barter</v>
      </c>
      <c r="D325" s="80" t="s">
        <v>406</v>
      </c>
      <c r="E325" s="70">
        <f>_xlfn.XLOOKUP(tbItems[[#This Row],[UID]],all_tki[uid],all_tki[slots])</f>
        <v>1</v>
      </c>
      <c r="F325" s="97">
        <f>_xlfn.XLOOKUP(tbItems[[#This Row],[UID]],all_tki[uid],all_tki[traderPrice])</f>
        <v>5360</v>
      </c>
      <c r="G325" s="97">
        <f>_xlfn.XLOOKUP(tbItems[[#This Row],[UID]],all_tki[uid],all_tki[avg7daysPrice])</f>
        <v>19806</v>
      </c>
      <c r="H325" s="70">
        <v>4</v>
      </c>
      <c r="I325" s="70">
        <v>2</v>
      </c>
      <c r="J325" s="81" t="s">
        <v>23534</v>
      </c>
    </row>
    <row r="326" spans="1:10" ht="30" hidden="1" customHeight="1" x14ac:dyDescent="0.25">
      <c r="A326" s="96" t="s">
        <v>3408</v>
      </c>
      <c r="B326" s="80" t="str">
        <f>_xlfn.CONCAT(_xlfn.XLOOKUP(tbItems[[#This Row],[UID]],all_tki[uid],all_tki[name]), " (",_xlfn.XLOOKUP(tbItems[[#This Row],[UID]],all_tki[uid],all_tki[shortName]),")")</f>
        <v>OFZ 30x160mm shell (OFZ)</v>
      </c>
      <c r="C326" s="80" t="str">
        <f>_xlfn.XLOOKUP(tbItems[[#This Row],[UID]],all_tki[uid],all_tki[tags/0])</f>
        <v>Barter</v>
      </c>
      <c r="D326" s="80" t="s">
        <v>363</v>
      </c>
      <c r="E326" s="70">
        <f>_xlfn.XLOOKUP(tbItems[[#This Row],[UID]],all_tki[uid],all_tki[slots])</f>
        <v>2</v>
      </c>
      <c r="F326" s="97">
        <f>_xlfn.XLOOKUP(tbItems[[#This Row],[UID]],all_tki[uid],all_tki[traderPrice])</f>
        <v>35280</v>
      </c>
      <c r="G326" s="97">
        <f>_xlfn.XLOOKUP(tbItems[[#This Row],[UID]],all_tki[uid],all_tki[avg7daysPrice])</f>
        <v>39442</v>
      </c>
      <c r="H326" s="70">
        <v>5</v>
      </c>
      <c r="I326" s="70">
        <v>0</v>
      </c>
      <c r="J326" s="80" t="s">
        <v>529</v>
      </c>
    </row>
    <row r="327" spans="1:10" ht="30" hidden="1" customHeight="1" x14ac:dyDescent="0.25">
      <c r="A327" s="96" t="s">
        <v>2175</v>
      </c>
      <c r="B327" s="80" t="str">
        <f>_xlfn.CONCAT(_xlfn.XLOOKUP(tbItems[[#This Row],[UID]],all_tki[uid],all_tki[name]), " (",_xlfn.XLOOKUP(tbItems[[#This Row],[UID]],all_tki[uid],all_tki[shortName]),")")</f>
        <v>RB-RS key (RB-RS)</v>
      </c>
      <c r="C327" s="80" t="str">
        <f>_xlfn.XLOOKUP(tbItems[[#This Row],[UID]],all_tki[uid],all_tki[tags/0])</f>
        <v>Keys</v>
      </c>
      <c r="D327" s="80" t="s">
        <v>416</v>
      </c>
      <c r="E327" s="70">
        <f>_xlfn.XLOOKUP(tbItems[[#This Row],[UID]],all_tki[uid],all_tki[slots])</f>
        <v>1</v>
      </c>
      <c r="F327" s="97">
        <f>_xlfn.XLOOKUP(tbItems[[#This Row],[UID]],all_tki[uid],all_tki[traderPrice])</f>
        <v>37800</v>
      </c>
      <c r="G327" s="97">
        <f>_xlfn.XLOOKUP(tbItems[[#This Row],[UID]],all_tki[uid],all_tki[avg7daysPrice])</f>
        <v>51680</v>
      </c>
      <c r="H327" s="70">
        <v>1</v>
      </c>
      <c r="I327" s="70">
        <v>1</v>
      </c>
    </row>
    <row r="328" spans="1:10" ht="30" hidden="1" customHeight="1" x14ac:dyDescent="0.25">
      <c r="A328" s="96" t="s">
        <v>1977</v>
      </c>
      <c r="B328" s="80" t="str">
        <f>_xlfn.CONCAT(_xlfn.XLOOKUP(tbItems[[#This Row],[UID]],all_tki[uid],all_tki[name]), " (",_xlfn.XLOOKUP(tbItems[[#This Row],[UID]],all_tki[uid],all_tki[shortName]),")")</f>
        <v>RB-SMP key (RB-SMP)</v>
      </c>
      <c r="C328" s="80" t="str">
        <f>_xlfn.XLOOKUP(tbItems[[#This Row],[UID]],all_tki[uid],all_tki[tags/0])</f>
        <v>Keys</v>
      </c>
      <c r="D328" s="80" t="s">
        <v>416</v>
      </c>
      <c r="E328" s="70">
        <f>_xlfn.XLOOKUP(tbItems[[#This Row],[UID]],all_tki[uid],all_tki[slots])</f>
        <v>1</v>
      </c>
      <c r="F328" s="97">
        <f>_xlfn.XLOOKUP(tbItems[[#This Row],[UID]],all_tki[uid],all_tki[traderPrice])</f>
        <v>31500</v>
      </c>
      <c r="G328" s="97">
        <f>_xlfn.XLOOKUP(tbItems[[#This Row],[UID]],all_tki[uid],all_tki[avg7daysPrice])</f>
        <v>533354</v>
      </c>
      <c r="H328" s="70">
        <v>1</v>
      </c>
      <c r="I328" s="70">
        <v>1</v>
      </c>
      <c r="J328" s="80" t="s">
        <v>1023</v>
      </c>
    </row>
    <row r="329" spans="1:10" ht="30" hidden="1" customHeight="1" x14ac:dyDescent="0.25">
      <c r="A329" s="96" t="s">
        <v>1965</v>
      </c>
      <c r="B329" s="80" t="str">
        <f>_xlfn.CONCAT(_xlfn.XLOOKUP(tbItems[[#This Row],[UID]],all_tki[uid],all_tki[name]), " (",_xlfn.XLOOKUP(tbItems[[#This Row],[UID]],all_tki[uid],all_tki[shortName]),")")</f>
        <v>RB-ST key (RB-ST)</v>
      </c>
      <c r="C329" s="80" t="str">
        <f>_xlfn.XLOOKUP(tbItems[[#This Row],[UID]],all_tki[uid],all_tki[tags/0])</f>
        <v>Keys</v>
      </c>
      <c r="D329" s="80" t="s">
        <v>416</v>
      </c>
      <c r="E329" s="70">
        <f>_xlfn.XLOOKUP(tbItems[[#This Row],[UID]],all_tki[uid],all_tki[slots])</f>
        <v>1</v>
      </c>
      <c r="F329" s="97">
        <f>_xlfn.XLOOKUP(tbItems[[#This Row],[UID]],all_tki[uid],all_tki[traderPrice])</f>
        <v>34650</v>
      </c>
      <c r="G329" s="97">
        <f>_xlfn.XLOOKUP(tbItems[[#This Row],[UID]],all_tki[uid],all_tki[avg7daysPrice])</f>
        <v>100716</v>
      </c>
      <c r="H329" s="70">
        <v>1</v>
      </c>
      <c r="I329" s="70">
        <v>1</v>
      </c>
    </row>
    <row r="330" spans="1:10" ht="30" hidden="1" customHeight="1" x14ac:dyDescent="0.25">
      <c r="A330" s="96" t="s">
        <v>3427</v>
      </c>
      <c r="B330" s="80" t="str">
        <f>_xlfn.CONCAT(_xlfn.XLOOKUP(tbItems[[#This Row],[UID]],all_tki[uid],all_tki[name]), " (",_xlfn.XLOOKUP(tbItems[[#This Row],[UID]],all_tki[uid],all_tki[shortName]),")")</f>
        <v>Gunpowder "Hawk" (Hawk)</v>
      </c>
      <c r="C330" s="80" t="str">
        <f>_xlfn.XLOOKUP(tbItems[[#This Row],[UID]],all_tki[uid],all_tki[tags/0])</f>
        <v>Barter</v>
      </c>
      <c r="D330" s="80" t="s">
        <v>437</v>
      </c>
      <c r="E330" s="70">
        <f>_xlfn.XLOOKUP(tbItems[[#This Row],[UID]],all_tki[uid],all_tki[slots])</f>
        <v>2</v>
      </c>
      <c r="F330" s="97">
        <f>_xlfn.XLOOKUP(tbItems[[#This Row],[UID]],all_tki[uid],all_tki[traderPrice])</f>
        <v>22050</v>
      </c>
      <c r="G330" s="97">
        <f>_xlfn.XLOOKUP(tbItems[[#This Row],[UID]],all_tki[uid],all_tki[avg7daysPrice])</f>
        <v>27778</v>
      </c>
      <c r="H330" s="70">
        <v>0</v>
      </c>
      <c r="I330" s="70">
        <v>0</v>
      </c>
      <c r="J330" s="80" t="s">
        <v>491</v>
      </c>
    </row>
    <row r="331" spans="1:10" ht="30" hidden="1" customHeight="1" x14ac:dyDescent="0.25">
      <c r="A331" s="96" t="s">
        <v>2181</v>
      </c>
      <c r="B331" s="80" t="str">
        <f>_xlfn.CONCAT(_xlfn.XLOOKUP(tbItems[[#This Row],[UID]],all_tki[uid],all_tki[name]), " (",_xlfn.XLOOKUP(tbItems[[#This Row],[UID]],all_tki[uid],all_tki[shortName]),")")</f>
        <v>RB-TB key (RB-TB)</v>
      </c>
      <c r="C331" s="80" t="str">
        <f>_xlfn.XLOOKUP(tbItems[[#This Row],[UID]],all_tki[uid],all_tki[tags/0])</f>
        <v>Keys</v>
      </c>
      <c r="D331" s="80" t="s">
        <v>416</v>
      </c>
      <c r="E331" s="70">
        <f>_xlfn.XLOOKUP(tbItems[[#This Row],[UID]],all_tki[uid],all_tki[slots])</f>
        <v>1</v>
      </c>
      <c r="F331" s="97">
        <f>_xlfn.XLOOKUP(tbItems[[#This Row],[UID]],all_tki[uid],all_tki[traderPrice])</f>
        <v>31500</v>
      </c>
      <c r="G331" s="97">
        <f>_xlfn.XLOOKUP(tbItems[[#This Row],[UID]],all_tki[uid],all_tki[avg7daysPrice])</f>
        <v>68684</v>
      </c>
      <c r="H331" s="70">
        <v>1</v>
      </c>
      <c r="I331" s="70">
        <v>1</v>
      </c>
    </row>
    <row r="332" spans="1:10" ht="30" hidden="1" customHeight="1" x14ac:dyDescent="0.25">
      <c r="A332" s="96" t="s">
        <v>2046</v>
      </c>
      <c r="B332" s="80" t="str">
        <f>_xlfn.CONCAT(_xlfn.XLOOKUP(tbItems[[#This Row],[UID]],all_tki[uid],all_tki[name]), " (",_xlfn.XLOOKUP(tbItems[[#This Row],[UID]],all_tki[uid],all_tki[shortName]),")")</f>
        <v>RB-VO marked key (RB-VO mrk.)</v>
      </c>
      <c r="C332" s="80" t="str">
        <f>_xlfn.XLOOKUP(tbItems[[#This Row],[UID]],all_tki[uid],all_tki[tags/0])</f>
        <v>Keys</v>
      </c>
      <c r="D332" s="80" t="s">
        <v>416</v>
      </c>
      <c r="E332" s="70">
        <f>_xlfn.XLOOKUP(tbItems[[#This Row],[UID]],all_tki[uid],all_tki[slots])</f>
        <v>1</v>
      </c>
      <c r="F332" s="97">
        <f>_xlfn.XLOOKUP(tbItems[[#This Row],[UID]],all_tki[uid],all_tki[traderPrice])</f>
        <v>37800</v>
      </c>
      <c r="G332" s="97">
        <f>_xlfn.XLOOKUP(tbItems[[#This Row],[UID]],all_tki[uid],all_tki[avg7daysPrice])</f>
        <v>189667</v>
      </c>
      <c r="H332" s="70">
        <v>1</v>
      </c>
      <c r="I332" s="70">
        <v>1</v>
      </c>
    </row>
    <row r="333" spans="1:10" ht="30" hidden="1" customHeight="1" x14ac:dyDescent="0.25">
      <c r="A333" s="96" t="s">
        <v>3441</v>
      </c>
      <c r="B333" s="80" t="str">
        <f>_xlfn.CONCAT(_xlfn.XLOOKUP(tbItems[[#This Row],[UID]],all_tki[uid],all_tki[name]), " (",_xlfn.XLOOKUP(tbItems[[#This Row],[UID]],all_tki[uid],all_tki[shortName]),")")</f>
        <v>Toilet paper (TP)</v>
      </c>
      <c r="C333" s="80" t="str">
        <f>_xlfn.XLOOKUP(tbItems[[#This Row],[UID]],all_tki[uid],all_tki[tags/0])</f>
        <v>Barter</v>
      </c>
      <c r="D333" s="80" t="s">
        <v>380</v>
      </c>
      <c r="E333" s="70">
        <f>_xlfn.XLOOKUP(tbItems[[#This Row],[UID]],all_tki[uid],all_tki[slots])</f>
        <v>1</v>
      </c>
      <c r="F333" s="97">
        <f>_xlfn.XLOOKUP(tbItems[[#This Row],[UID]],all_tki[uid],all_tki[traderPrice])</f>
        <v>5544</v>
      </c>
      <c r="G333" s="97">
        <f>_xlfn.XLOOKUP(tbItems[[#This Row],[UID]],all_tki[uid],all_tki[avg7daysPrice])</f>
        <v>5842</v>
      </c>
      <c r="H333" s="70">
        <v>0</v>
      </c>
      <c r="I333" s="70">
        <v>0</v>
      </c>
    </row>
    <row r="334" spans="1:10" ht="30" hidden="1" customHeight="1" x14ac:dyDescent="0.25">
      <c r="A334" s="96" t="s">
        <v>3446</v>
      </c>
      <c r="B334" s="80" t="str">
        <f>_xlfn.CONCAT(_xlfn.XLOOKUP(tbItems[[#This Row],[UID]],all_tki[uid],all_tki[name]), " (",_xlfn.XLOOKUP(tbItems[[#This Row],[UID]],all_tki[uid],all_tki[shortName]),")")</f>
        <v>DVD drive (DVD)</v>
      </c>
      <c r="C334" s="80" t="str">
        <f>_xlfn.XLOOKUP(tbItems[[#This Row],[UID]],all_tki[uid],all_tki[tags/0])</f>
        <v>Barter</v>
      </c>
      <c r="D334" s="80" t="s">
        <v>411</v>
      </c>
      <c r="E334" s="70">
        <f>_xlfn.XLOOKUP(tbItems[[#This Row],[UID]],all_tki[uid],all_tki[slots])</f>
        <v>2</v>
      </c>
      <c r="F334" s="97">
        <f>_xlfn.XLOOKUP(tbItems[[#This Row],[UID]],all_tki[uid],all_tki[traderPrice])</f>
        <v>5226</v>
      </c>
      <c r="G334" s="97">
        <f>_xlfn.XLOOKUP(tbItems[[#This Row],[UID]],all_tki[uid],all_tki[avg7daysPrice])</f>
        <v>11925</v>
      </c>
      <c r="H334" s="106">
        <v>1</v>
      </c>
      <c r="I334" s="106">
        <v>1</v>
      </c>
      <c r="J334" s="104" t="s">
        <v>460</v>
      </c>
    </row>
    <row r="335" spans="1:10" ht="30" hidden="1" customHeight="1" x14ac:dyDescent="0.25">
      <c r="A335" s="96" t="s">
        <v>23454</v>
      </c>
      <c r="B335" s="80" t="str">
        <f>_xlfn.CONCAT(_xlfn.XLOOKUP(tbItems[[#This Row],[UID]],all_tki[uid],all_tki[name]), " (",_xlfn.XLOOKUP(tbItems[[#This Row],[UID]],all_tki[uid],all_tki[shortName]),")")</f>
        <v>Rogue USEC barrack key (Barrack)</v>
      </c>
      <c r="C335" s="80" t="str">
        <f>_xlfn.XLOOKUP(tbItems[[#This Row],[UID]],all_tki[uid],all_tki[tags/0])</f>
        <v>Keys</v>
      </c>
      <c r="D335" s="80" t="s">
        <v>441</v>
      </c>
      <c r="E335" s="70">
        <f>_xlfn.XLOOKUP(tbItems[[#This Row],[UID]],all_tki[uid],all_tki[slots])</f>
        <v>1</v>
      </c>
      <c r="F335" s="97">
        <f>_xlfn.XLOOKUP(tbItems[[#This Row],[UID]],all_tki[uid],all_tki[traderPrice])</f>
        <v>25200</v>
      </c>
      <c r="G335" s="97">
        <f>_xlfn.XLOOKUP(tbItems[[#This Row],[UID]],all_tki[uid],all_tki[avg7daysPrice])</f>
        <v>35126</v>
      </c>
      <c r="H335" s="70">
        <v>1</v>
      </c>
      <c r="I335" s="70">
        <v>1</v>
      </c>
    </row>
    <row r="336" spans="1:10" ht="30" hidden="1" customHeight="1" x14ac:dyDescent="0.25">
      <c r="A336" s="96" t="s">
        <v>3457</v>
      </c>
      <c r="B336" s="80" t="str">
        <f>_xlfn.CONCAT(_xlfn.XLOOKUP(tbItems[[#This Row],[UID]],all_tki[uid],all_tki[name]), " (",_xlfn.XLOOKUP(tbItems[[#This Row],[UID]],all_tki[uid],all_tki[shortName]),")")</f>
        <v>Ops-Core FAST multi-hit ballistic face shield (FAST FS)</v>
      </c>
      <c r="C336" s="80" t="str">
        <f>_xlfn.XLOOKUP(tbItems[[#This Row],[UID]],all_tki[uid],all_tki[tags/0])</f>
        <v>Gear</v>
      </c>
      <c r="E336" s="70">
        <f>_xlfn.XLOOKUP(tbItems[[#This Row],[UID]],all_tki[uid],all_tki[slots])</f>
        <v>4</v>
      </c>
      <c r="F336" s="97">
        <f>_xlfn.XLOOKUP(tbItems[[#This Row],[UID]],all_tki[uid],all_tki[traderPrice])</f>
        <v>16517</v>
      </c>
      <c r="G336" s="97">
        <f>_xlfn.XLOOKUP(tbItems[[#This Row],[UID]],all_tki[uid],all_tki[avg7daysPrice])</f>
        <v>111370</v>
      </c>
      <c r="I336" s="70">
        <v>0</v>
      </c>
    </row>
    <row r="337" spans="1:10" ht="30" hidden="1" customHeight="1" x14ac:dyDescent="0.25">
      <c r="A337" s="96" t="s">
        <v>3463</v>
      </c>
      <c r="B337" s="80" t="str">
        <f>_xlfn.CONCAT(_xlfn.XLOOKUP(tbItems[[#This Row],[UID]],all_tki[uid],all_tki[name]), " (",_xlfn.XLOOKUP(tbItems[[#This Row],[UID]],all_tki[uid],all_tki[shortName]),")")</f>
        <v>Electric motor (EMotor)</v>
      </c>
      <c r="C337" s="80" t="str">
        <f>_xlfn.XLOOKUP(tbItems[[#This Row],[UID]],all_tki[uid],all_tki[tags/0])</f>
        <v>Barter</v>
      </c>
      <c r="D337" s="80" t="s">
        <v>411</v>
      </c>
      <c r="E337" s="70">
        <f>_xlfn.XLOOKUP(tbItems[[#This Row],[UID]],all_tki[uid],all_tki[slots])</f>
        <v>4</v>
      </c>
      <c r="F337" s="97">
        <f>_xlfn.XLOOKUP(tbItems[[#This Row],[UID]],all_tki[uid],all_tki[traderPrice])</f>
        <v>27090</v>
      </c>
      <c r="G337" s="97">
        <f>_xlfn.XLOOKUP(tbItems[[#This Row],[UID]],all_tki[uid],all_tki[avg7daysPrice])</f>
        <v>49976</v>
      </c>
      <c r="H337" s="70">
        <v>20</v>
      </c>
      <c r="I337" s="70">
        <v>8</v>
      </c>
      <c r="J337" s="81" t="s">
        <v>23523</v>
      </c>
    </row>
    <row r="338" spans="1:10" ht="30" hidden="1" customHeight="1" x14ac:dyDescent="0.25">
      <c r="A338" s="96" t="s">
        <v>12035</v>
      </c>
      <c r="B338" s="80" t="str">
        <f>_xlfn.CONCAT(_xlfn.XLOOKUP(tbItems[[#This Row],[UID]],all_tki[uid],all_tki[name]), " (",_xlfn.XLOOKUP(tbItems[[#This Row],[UID]],all_tki[uid],all_tki[shortName]),")")</f>
        <v>Rogue USEC stash key (Stash)</v>
      </c>
      <c r="C338" s="80" t="str">
        <f>_xlfn.XLOOKUP(tbItems[[#This Row],[UID]],all_tki[uid],all_tki[tags/0])</f>
        <v>Keys</v>
      </c>
      <c r="D338" s="80" t="s">
        <v>416</v>
      </c>
      <c r="E338" s="70">
        <f>_xlfn.XLOOKUP(tbItems[[#This Row],[UID]],all_tki[uid],all_tki[slots])</f>
        <v>1</v>
      </c>
      <c r="F338" s="97">
        <f>_xlfn.XLOOKUP(tbItems[[#This Row],[UID]],all_tki[uid],all_tki[traderPrice])</f>
        <v>21420</v>
      </c>
      <c r="G338" s="97">
        <f>_xlfn.XLOOKUP(tbItems[[#This Row],[UID]],all_tki[uid],all_tki[avg7daysPrice])</f>
        <v>57335</v>
      </c>
      <c r="H338" s="70">
        <v>1</v>
      </c>
      <c r="I338" s="70">
        <v>1</v>
      </c>
    </row>
    <row r="339" spans="1:10" ht="30" hidden="1" customHeight="1" x14ac:dyDescent="0.25">
      <c r="A339" s="96" t="s">
        <v>3473</v>
      </c>
      <c r="B339" s="80" t="str">
        <f>_xlfn.CONCAT(_xlfn.XLOOKUP(tbItems[[#This Row],[UID]],all_tki[uid],all_tki[name]), " (",_xlfn.XLOOKUP(tbItems[[#This Row],[UID]],all_tki[uid],all_tki[shortName]),")")</f>
        <v>Water filter (WFilter)</v>
      </c>
      <c r="C339" s="80" t="str">
        <f>_xlfn.XLOOKUP(tbItems[[#This Row],[UID]],all_tki[uid],all_tki[tags/0])</f>
        <v>Barter</v>
      </c>
      <c r="D339" s="80" t="s">
        <v>363</v>
      </c>
      <c r="E339" s="70">
        <f>_xlfn.XLOOKUP(tbItems[[#This Row],[UID]],all_tki[uid],all_tki[slots])</f>
        <v>2</v>
      </c>
      <c r="F339" s="97">
        <f>_xlfn.XLOOKUP(tbItems[[#This Row],[UID]],all_tki[uid],all_tki[traderPrice])</f>
        <v>15435</v>
      </c>
      <c r="G339" s="97">
        <f>_xlfn.XLOOKUP(tbItems[[#This Row],[UID]],all_tki[uid],all_tki[avg7daysPrice])</f>
        <v>65456</v>
      </c>
      <c r="H339" s="70">
        <v>4</v>
      </c>
      <c r="I339" s="70">
        <v>10</v>
      </c>
      <c r="J339" s="80" t="s">
        <v>613</v>
      </c>
    </row>
    <row r="340" spans="1:10" ht="30" hidden="1" customHeight="1" x14ac:dyDescent="0.25">
      <c r="A340" s="96" t="s">
        <v>3478</v>
      </c>
      <c r="B340" s="80" t="str">
        <f>_xlfn.CONCAT(_xlfn.XLOOKUP(tbItems[[#This Row],[UID]],all_tki[uid],all_tki[name]), " (",_xlfn.XLOOKUP(tbItems[[#This Row],[UID]],all_tki[uid],all_tki[shortName]),")")</f>
        <v>Pack of sodium bicarbonate (Sodium)</v>
      </c>
      <c r="C340" s="80" t="str">
        <f>_xlfn.XLOOKUP(tbItems[[#This Row],[UID]],all_tki[uid],all_tki[tags/0])</f>
        <v>Barter</v>
      </c>
      <c r="D340" s="80" t="s">
        <v>380</v>
      </c>
      <c r="E340" s="70">
        <f>_xlfn.XLOOKUP(tbItems[[#This Row],[UID]],all_tki[uid],all_tki[slots])</f>
        <v>1</v>
      </c>
      <c r="F340" s="97">
        <f>_xlfn.XLOOKUP(tbItems[[#This Row],[UID]],all_tki[uid],all_tki[traderPrice])</f>
        <v>6426</v>
      </c>
      <c r="G340" s="97">
        <f>_xlfn.XLOOKUP(tbItems[[#This Row],[UID]],all_tki[uid],all_tki[avg7daysPrice])</f>
        <v>16985</v>
      </c>
      <c r="H340" s="106">
        <v>99</v>
      </c>
      <c r="I340" s="106">
        <v>4</v>
      </c>
      <c r="J340" s="107" t="s">
        <v>23560</v>
      </c>
    </row>
    <row r="341" spans="1:10" ht="30" hidden="1" customHeight="1" x14ac:dyDescent="0.25">
      <c r="A341" s="96" t="s">
        <v>3482</v>
      </c>
      <c r="B341" s="80" t="str">
        <f>_xlfn.CONCAT(_xlfn.XLOOKUP(tbItems[[#This Row],[UID]],all_tki[uid],all_tki[name]), " (",_xlfn.XLOOKUP(tbItems[[#This Row],[UID]],all_tki[uid],all_tki[shortName]),")")</f>
        <v>GP coin (GP)</v>
      </c>
      <c r="C341" s="80" t="str">
        <f>_xlfn.XLOOKUP(tbItems[[#This Row],[UID]],all_tki[uid],all_tki[tags/0])</f>
        <v>Barter</v>
      </c>
      <c r="D341" s="80" t="s">
        <v>397</v>
      </c>
      <c r="E341" s="70">
        <f>_xlfn.XLOOKUP(tbItems[[#This Row],[UID]],all_tki[uid],all_tki[slots])</f>
        <v>1</v>
      </c>
      <c r="F341" s="97">
        <f>_xlfn.XLOOKUP(tbItems[[#This Row],[UID]],all_tki[uid],all_tki[traderPrice])</f>
        <v>22554</v>
      </c>
      <c r="G341" s="97">
        <f>_xlfn.XLOOKUP(tbItems[[#This Row],[UID]],all_tki[uid],all_tki[avg7daysPrice])</f>
        <v>37692</v>
      </c>
      <c r="H341" s="70">
        <v>0</v>
      </c>
      <c r="I341" s="70">
        <v>0</v>
      </c>
    </row>
    <row r="342" spans="1:10" ht="30" hidden="1" customHeight="1" x14ac:dyDescent="0.25">
      <c r="A342" s="96" t="s">
        <v>3487</v>
      </c>
      <c r="B342" s="80" t="str">
        <f>_xlfn.CONCAT(_xlfn.XLOOKUP(tbItems[[#This Row],[UID]],all_tki[uid],all_tki[name]), " (",_xlfn.XLOOKUP(tbItems[[#This Row],[UID]],all_tki[uid],all_tki[shortName]),")")</f>
        <v>Crickent lighter (Crickent)</v>
      </c>
      <c r="C342" s="80" t="str">
        <f>_xlfn.XLOOKUP(tbItems[[#This Row],[UID]],all_tki[uid],all_tki[tags/0])</f>
        <v>Barter</v>
      </c>
      <c r="D342" s="80" t="s">
        <v>437</v>
      </c>
      <c r="E342" s="70">
        <f>_xlfn.XLOOKUP(tbItems[[#This Row],[UID]],all_tki[uid],all_tki[slots])</f>
        <v>1</v>
      </c>
      <c r="F342" s="97">
        <f>_xlfn.XLOOKUP(tbItems[[#This Row],[UID]],all_tki[uid],all_tki[traderPrice])</f>
        <v>832</v>
      </c>
      <c r="G342" s="97">
        <f>_xlfn.XLOOKUP(tbItems[[#This Row],[UID]],all_tki[uid],all_tki[avg7daysPrice])</f>
        <v>9908</v>
      </c>
      <c r="H342" s="70">
        <v>0</v>
      </c>
      <c r="I342" s="70">
        <v>0</v>
      </c>
      <c r="J342" s="108" t="s">
        <v>23541</v>
      </c>
    </row>
    <row r="343" spans="1:10" ht="30" hidden="1" customHeight="1" x14ac:dyDescent="0.25">
      <c r="A343" s="96" t="s">
        <v>3492</v>
      </c>
      <c r="B343" s="80" t="str">
        <f>_xlfn.CONCAT(_xlfn.XLOOKUP(tbItems[[#This Row],[UID]],all_tki[uid],all_tki[name]), " (",_xlfn.XLOOKUP(tbItems[[#This Row],[UID]],all_tki[uid],all_tki[shortName]),")")</f>
        <v>Propital regenerative stimulant injector (Propital)</v>
      </c>
      <c r="C343" s="80" t="str">
        <f>_xlfn.XLOOKUP(tbItems[[#This Row],[UID]],all_tki[uid],all_tki[tags/0])</f>
        <v>Meds</v>
      </c>
      <c r="E343" s="70">
        <f>_xlfn.XLOOKUP(tbItems[[#This Row],[UID]],all_tki[uid],all_tki[slots])</f>
        <v>1</v>
      </c>
      <c r="F343" s="97">
        <f>_xlfn.XLOOKUP(tbItems[[#This Row],[UID]],all_tki[uid],all_tki[traderPrice])</f>
        <v>13268</v>
      </c>
      <c r="G343" s="97">
        <f>_xlfn.XLOOKUP(tbItems[[#This Row],[UID]],all_tki[uid],all_tki[avg7daysPrice])</f>
        <v>23823</v>
      </c>
      <c r="I343" s="70">
        <v>0</v>
      </c>
    </row>
    <row r="344" spans="1:10" ht="30" hidden="1" customHeight="1" x14ac:dyDescent="0.25">
      <c r="A344" s="96" t="s">
        <v>3498</v>
      </c>
      <c r="B344" s="80" t="str">
        <f>_xlfn.CONCAT(_xlfn.XLOOKUP(tbItems[[#This Row],[UID]],all_tki[uid],all_tki[name]), " (",_xlfn.XLOOKUP(tbItems[[#This Row],[UID]],all_tki[uid],all_tki[shortName]),")")</f>
        <v>Disposable syringe (Syringe)</v>
      </c>
      <c r="C344" s="80" t="str">
        <f>_xlfn.XLOOKUP(tbItems[[#This Row],[UID]],all_tki[uid],all_tki[tags/0])</f>
        <v>Barter</v>
      </c>
      <c r="D344" s="80" t="s">
        <v>406</v>
      </c>
      <c r="E344" s="70">
        <f>_xlfn.XLOOKUP(tbItems[[#This Row],[UID]],all_tki[uid],all_tki[slots])</f>
        <v>1</v>
      </c>
      <c r="F344" s="97">
        <f>_xlfn.XLOOKUP(tbItems[[#This Row],[UID]],all_tki[uid],all_tki[traderPrice])</f>
        <v>1890</v>
      </c>
      <c r="G344" s="97">
        <f>_xlfn.XLOOKUP(tbItems[[#This Row],[UID]],all_tki[uid],all_tki[avg7daysPrice])</f>
        <v>18421</v>
      </c>
      <c r="H344" s="70">
        <v>99</v>
      </c>
      <c r="I344" s="70">
        <v>8</v>
      </c>
      <c r="J344" s="107" t="s">
        <v>23562</v>
      </c>
    </row>
    <row r="345" spans="1:10" ht="30" hidden="1" customHeight="1" x14ac:dyDescent="0.25">
      <c r="A345" s="96" t="s">
        <v>3503</v>
      </c>
      <c r="B345" s="80" t="str">
        <f>_xlfn.CONCAT(_xlfn.XLOOKUP(tbItems[[#This Row],[UID]],all_tki[uid],all_tki[name]), " (",_xlfn.XLOOKUP(tbItems[[#This Row],[UID]],all_tki[uid],all_tki[shortName]),")")</f>
        <v>Military circuit board (MCB)</v>
      </c>
      <c r="C345" s="80" t="str">
        <f>_xlfn.XLOOKUP(tbItems[[#This Row],[UID]],all_tki[uid],all_tki[tags/0])</f>
        <v>Barter</v>
      </c>
      <c r="D345" s="80" t="s">
        <v>411</v>
      </c>
      <c r="E345" s="70">
        <f>_xlfn.XLOOKUP(tbItems[[#This Row],[UID]],all_tki[uid],all_tki[slots])</f>
        <v>1</v>
      </c>
      <c r="F345" s="97">
        <f>_xlfn.XLOOKUP(tbItems[[#This Row],[UID]],all_tki[uid],all_tki[traderPrice])</f>
        <v>25200</v>
      </c>
      <c r="G345" s="97">
        <f>_xlfn.XLOOKUP(tbItems[[#This Row],[UID]],all_tki[uid],all_tki[avg7daysPrice])</f>
        <v>52494</v>
      </c>
      <c r="H345" s="70">
        <v>0</v>
      </c>
      <c r="I345" s="70">
        <v>1</v>
      </c>
      <c r="J345" s="80" t="s">
        <v>23519</v>
      </c>
    </row>
    <row r="346" spans="1:10" ht="30" hidden="1" customHeight="1" x14ac:dyDescent="0.25">
      <c r="A346" s="96" t="s">
        <v>3508</v>
      </c>
      <c r="B346" s="80" t="str">
        <f>_xlfn.CONCAT(_xlfn.XLOOKUP(tbItems[[#This Row],[UID]],all_tki[uid],all_tki[name]), " (",_xlfn.XLOOKUP(tbItems[[#This Row],[UID]],all_tki[uid],all_tki[shortName]),")")</f>
        <v>Round pliers (RPliers)</v>
      </c>
      <c r="C346" s="80" t="str">
        <f>_xlfn.XLOOKUP(tbItems[[#This Row],[UID]],all_tki[uid],all_tki[tags/0])</f>
        <v>Barter</v>
      </c>
      <c r="D346" s="80" t="s">
        <v>414</v>
      </c>
      <c r="E346" s="70">
        <f>_xlfn.XLOOKUP(tbItems[[#This Row],[UID]],all_tki[uid],all_tki[slots])</f>
        <v>1</v>
      </c>
      <c r="F346" s="97">
        <f>_xlfn.XLOOKUP(tbItems[[#This Row],[UID]],all_tki[uid],all_tki[traderPrice])</f>
        <v>17010</v>
      </c>
      <c r="G346" s="97">
        <f>_xlfn.XLOOKUP(tbItems[[#This Row],[UID]],all_tki[uid],all_tki[avg7daysPrice])</f>
        <v>18502</v>
      </c>
      <c r="H346" s="70">
        <v>1</v>
      </c>
      <c r="I346" s="70">
        <v>1</v>
      </c>
      <c r="J346" s="80" t="s">
        <v>23507</v>
      </c>
    </row>
    <row r="347" spans="1:10" ht="30" hidden="1" customHeight="1" x14ac:dyDescent="0.25">
      <c r="A347" s="96" t="s">
        <v>3513</v>
      </c>
      <c r="B347" s="80" t="str">
        <f>_xlfn.CONCAT(_xlfn.XLOOKUP(tbItems[[#This Row],[UID]],all_tki[uid],all_tki[name]), " (",_xlfn.XLOOKUP(tbItems[[#This Row],[UID]],all_tki[uid],all_tki[shortName]),")")</f>
        <v>Military power filter (PFilter)</v>
      </c>
      <c r="C347" s="80" t="str">
        <f>_xlfn.XLOOKUP(tbItems[[#This Row],[UID]],all_tki[uid],all_tki[tags/0])</f>
        <v>Barter</v>
      </c>
      <c r="D347" s="80" t="s">
        <v>411</v>
      </c>
      <c r="E347" s="70">
        <f>_xlfn.XLOOKUP(tbItems[[#This Row],[UID]],all_tki[uid],all_tki[slots])</f>
        <v>1</v>
      </c>
      <c r="F347" s="97">
        <f>_xlfn.XLOOKUP(tbItems[[#This Row],[UID]],all_tki[uid],all_tki[traderPrice])</f>
        <v>34650</v>
      </c>
      <c r="G347" s="97">
        <f>_xlfn.XLOOKUP(tbItems[[#This Row],[UID]],all_tki[uid],all_tki[avg7daysPrice])</f>
        <v>58992</v>
      </c>
      <c r="H347" s="70">
        <v>0</v>
      </c>
      <c r="I347" s="70">
        <v>1</v>
      </c>
    </row>
    <row r="348" spans="1:10" ht="30" hidden="1" customHeight="1" x14ac:dyDescent="0.25">
      <c r="A348" s="96" t="s">
        <v>3518</v>
      </c>
      <c r="B348" s="80" t="str">
        <f>_xlfn.CONCAT(_xlfn.XLOOKUP(tbItems[[#This Row],[UID]],all_tki[uid],all_tki[name]), " (",_xlfn.XLOOKUP(tbItems[[#This Row],[UID]],all_tki[uid],all_tki[shortName]),")")</f>
        <v>Pressure gauge (PGauge)</v>
      </c>
      <c r="C348" s="80" t="str">
        <f>_xlfn.XLOOKUP(tbItems[[#This Row],[UID]],all_tki[uid],all_tki[tags/0])</f>
        <v>Barter</v>
      </c>
      <c r="D348" s="80" t="s">
        <v>408</v>
      </c>
      <c r="E348" s="70">
        <f>_xlfn.XLOOKUP(tbItems[[#This Row],[UID]],all_tki[uid],all_tki[slots])</f>
        <v>2</v>
      </c>
      <c r="F348" s="97">
        <f>_xlfn.XLOOKUP(tbItems[[#This Row],[UID]],all_tki[uid],all_tki[traderPrice])</f>
        <v>38556</v>
      </c>
      <c r="G348" s="97">
        <f>_xlfn.XLOOKUP(tbItems[[#This Row],[UID]],all_tki[uid],all_tki[avg7daysPrice])</f>
        <v>46460</v>
      </c>
      <c r="H348" s="106">
        <v>2</v>
      </c>
      <c r="I348" s="106">
        <v>2</v>
      </c>
      <c r="J348" s="104" t="s">
        <v>537</v>
      </c>
    </row>
    <row r="349" spans="1:10" ht="30" hidden="1" customHeight="1" x14ac:dyDescent="0.25">
      <c r="A349" s="96" t="s">
        <v>3523</v>
      </c>
      <c r="B349" s="80" t="str">
        <f>_xlfn.CONCAT(_xlfn.XLOOKUP(tbItems[[#This Row],[UID]],all_tki[uid],all_tki[name]), " (",_xlfn.XLOOKUP(tbItems[[#This Row],[UID]],all_tki[uid],all_tki[shortName]),")")</f>
        <v>Analog thermometer (Therm.)</v>
      </c>
      <c r="C349" s="80" t="str">
        <f>_xlfn.XLOOKUP(tbItems[[#This Row],[UID]],all_tki[uid],all_tki[tags/0])</f>
        <v>Barter</v>
      </c>
      <c r="D349" s="80" t="s">
        <v>408</v>
      </c>
      <c r="E349" s="70">
        <f>_xlfn.XLOOKUP(tbItems[[#This Row],[UID]],all_tki[uid],all_tki[slots])</f>
        <v>2</v>
      </c>
      <c r="F349" s="97">
        <f>_xlfn.XLOOKUP(tbItems[[#This Row],[UID]],all_tki[uid],all_tki[traderPrice])</f>
        <v>28728</v>
      </c>
      <c r="G349" s="97">
        <f>_xlfn.XLOOKUP(tbItems[[#This Row],[UID]],all_tki[uid],all_tki[avg7daysPrice])</f>
        <v>28717</v>
      </c>
      <c r="H349" s="70">
        <v>2</v>
      </c>
      <c r="I349" s="70">
        <v>2</v>
      </c>
      <c r="J349" s="80" t="s">
        <v>642</v>
      </c>
    </row>
    <row r="350" spans="1:10" ht="30" hidden="1" customHeight="1" x14ac:dyDescent="0.25">
      <c r="A350" s="96" t="s">
        <v>3528</v>
      </c>
      <c r="B350" s="80" t="str">
        <f>_xlfn.CONCAT(_xlfn.XLOOKUP(tbItems[[#This Row],[UID]],all_tki[uid],all_tki[name]), " (",_xlfn.XLOOKUP(tbItems[[#This Row],[UID]],all_tki[uid],all_tki[shortName]),")")</f>
        <v>Valday PS-320 1/6x scope (PS320 1/6x)</v>
      </c>
      <c r="C350" s="80" t="str">
        <f>_xlfn.XLOOKUP(tbItems[[#This Row],[UID]],all_tki[uid],all_tki[tags/0])</f>
        <v>Sights</v>
      </c>
      <c r="E350" s="70">
        <f>_xlfn.XLOOKUP(tbItems[[#This Row],[UID]],all_tki[uid],all_tki[slots])</f>
        <v>2</v>
      </c>
      <c r="F350" s="97">
        <f>_xlfn.XLOOKUP(tbItems[[#This Row],[UID]],all_tki[uid],all_tki[traderPrice])</f>
        <v>21347</v>
      </c>
      <c r="G350" s="97">
        <f>_xlfn.XLOOKUP(tbItems[[#This Row],[UID]],all_tki[uid],all_tki[avg7daysPrice])</f>
        <v>35066</v>
      </c>
      <c r="I350" s="70">
        <v>0</v>
      </c>
    </row>
    <row r="351" spans="1:10" ht="30" hidden="1" customHeight="1" x14ac:dyDescent="0.25">
      <c r="A351" s="96" t="s">
        <v>3533</v>
      </c>
      <c r="B351" s="80" t="str">
        <f>_xlfn.CONCAT(_xlfn.XLOOKUP(tbItems[[#This Row],[UID]],all_tki[uid],all_tki[name]), " (",_xlfn.XLOOKUP(tbItems[[#This Row],[UID]],all_tki[uid],all_tki[shortName]),")")</f>
        <v>TT 7.62x25 makeshift sound suppressor (TT supp.)</v>
      </c>
      <c r="C351" s="80" t="str">
        <f>_xlfn.XLOOKUP(tbItems[[#This Row],[UID]],all_tki[uid],all_tki[tags/0])</f>
        <v>Suppressors</v>
      </c>
      <c r="D351" s="80" t="s">
        <v>365</v>
      </c>
      <c r="E351" s="70">
        <f>_xlfn.XLOOKUP(tbItems[[#This Row],[UID]],all_tki[uid],all_tki[slots])</f>
        <v>2</v>
      </c>
      <c r="F351" s="97">
        <f>_xlfn.XLOOKUP(tbItems[[#This Row],[UID]],all_tki[uid],all_tki[traderPrice])</f>
        <v>8346</v>
      </c>
      <c r="G351" s="97">
        <f>_xlfn.XLOOKUP(tbItems[[#This Row],[UID]],all_tki[uid],all_tki[avg7daysPrice])</f>
        <v>9679</v>
      </c>
      <c r="H351" s="70">
        <v>0</v>
      </c>
      <c r="I351" s="70">
        <v>0</v>
      </c>
    </row>
    <row r="352" spans="1:10" ht="30" hidden="1" customHeight="1" x14ac:dyDescent="0.25">
      <c r="A352" s="96" t="s">
        <v>3538</v>
      </c>
      <c r="B352" s="80" t="str">
        <f>_xlfn.CONCAT(_xlfn.XLOOKUP(tbItems[[#This Row],[UID]],all_tki[uid],all_tki[name]), " (",_xlfn.XLOOKUP(tbItems[[#This Row],[UID]],all_tki[uid],all_tki[shortName]),")")</f>
        <v>VSS 9x39 integral barrel-suppressor (VSS supp.)</v>
      </c>
      <c r="C352" s="80" t="str">
        <f>_xlfn.XLOOKUP(tbItems[[#This Row],[UID]],all_tki[uid],all_tki[tags/0])</f>
        <v>Suppressors</v>
      </c>
      <c r="D352" s="80" t="s">
        <v>365</v>
      </c>
      <c r="E352" s="70">
        <f>_xlfn.XLOOKUP(tbItems[[#This Row],[UID]],all_tki[uid],all_tki[slots])</f>
        <v>2</v>
      </c>
      <c r="F352" s="97">
        <f>_xlfn.XLOOKUP(tbItems[[#This Row],[UID]],all_tki[uid],all_tki[traderPrice])</f>
        <v>12604</v>
      </c>
      <c r="G352" s="97">
        <f>_xlfn.XLOOKUP(tbItems[[#This Row],[UID]],all_tki[uid],all_tki[avg7daysPrice])</f>
        <v>26752</v>
      </c>
      <c r="I352" s="70">
        <v>0</v>
      </c>
    </row>
    <row r="353" spans="1:9" ht="30" hidden="1" customHeight="1" x14ac:dyDescent="0.25">
      <c r="A353" s="96" t="s">
        <v>3543</v>
      </c>
      <c r="B353" s="80" t="str">
        <f>_xlfn.CONCAT(_xlfn.XLOOKUP(tbItems[[#This Row],[UID]],all_tki[uid],all_tki[name]), " (",_xlfn.XLOOKUP(tbItems[[#This Row],[UID]],all_tki[uid],all_tki[shortName]),")")</f>
        <v>AAC 762-SDN-6 multi-caliber sound suppressor (SDN-6)</v>
      </c>
      <c r="C353" s="80" t="str">
        <f>_xlfn.XLOOKUP(tbItems[[#This Row],[UID]],all_tki[uid],all_tki[tags/0])</f>
        <v>Suppressors</v>
      </c>
      <c r="D353" s="80" t="s">
        <v>365</v>
      </c>
      <c r="E353" s="70">
        <f>_xlfn.XLOOKUP(tbItems[[#This Row],[UID]],all_tki[uid],all_tki[slots])</f>
        <v>2</v>
      </c>
      <c r="F353" s="97">
        <f>_xlfn.XLOOKUP(tbItems[[#This Row],[UID]],all_tki[uid],all_tki[traderPrice])</f>
        <v>37702</v>
      </c>
      <c r="G353" s="97">
        <f>_xlfn.XLOOKUP(tbItems[[#This Row],[UID]],all_tki[uid],all_tki[avg7daysPrice])</f>
        <v>53038</v>
      </c>
      <c r="I353" s="70">
        <v>0</v>
      </c>
    </row>
    <row r="354" spans="1:9" ht="30" hidden="1" customHeight="1" x14ac:dyDescent="0.25">
      <c r="A354" s="96" t="s">
        <v>3548</v>
      </c>
      <c r="B354" s="80" t="str">
        <f>_xlfn.CONCAT(_xlfn.XLOOKUP(tbItems[[#This Row],[UID]],all_tki[uid],all_tki[name]), " (",_xlfn.XLOOKUP(tbItems[[#This Row],[UID]],all_tki[uid],all_tki[shortName]),")")</f>
        <v>SilencerCo Salvo 12 12ga sound suppressor (Salvo 12)</v>
      </c>
      <c r="C354" s="80" t="str">
        <f>_xlfn.XLOOKUP(tbItems[[#This Row],[UID]],all_tki[uid],all_tki[tags/0])</f>
        <v>Suppressors</v>
      </c>
      <c r="D354" s="80" t="s">
        <v>365</v>
      </c>
      <c r="E354" s="70">
        <f>_xlfn.XLOOKUP(tbItems[[#This Row],[UID]],all_tki[uid],all_tki[slots])</f>
        <v>2</v>
      </c>
      <c r="F354" s="97">
        <f>_xlfn.XLOOKUP(tbItems[[#This Row],[UID]],all_tki[uid],all_tki[traderPrice])</f>
        <v>19964</v>
      </c>
      <c r="G354" s="97">
        <f>_xlfn.XLOOKUP(tbItems[[#This Row],[UID]],all_tki[uid],all_tki[avg7daysPrice])</f>
        <v>36067</v>
      </c>
      <c r="H354" s="70">
        <v>0</v>
      </c>
      <c r="I354" s="70">
        <v>0</v>
      </c>
    </row>
    <row r="355" spans="1:9" ht="30" hidden="1" customHeight="1" x14ac:dyDescent="0.25">
      <c r="A355" s="96" t="s">
        <v>3553</v>
      </c>
      <c r="B355" s="80" t="str">
        <f>_xlfn.CONCAT(_xlfn.XLOOKUP(tbItems[[#This Row],[UID]],all_tki[uid],all_tki[name]), " (",_xlfn.XLOOKUP(tbItems[[#This Row],[UID]],all_tki[uid],all_tki[shortName]),")")</f>
        <v>SV-98 7.62x54R sound suppressor (SV98 supp.)</v>
      </c>
      <c r="C355" s="80" t="str">
        <f>_xlfn.XLOOKUP(tbItems[[#This Row],[UID]],all_tki[uid],all_tki[tags/0])</f>
        <v>Suppressors</v>
      </c>
      <c r="D355" s="80" t="s">
        <v>365</v>
      </c>
      <c r="E355" s="70">
        <f>_xlfn.XLOOKUP(tbItems[[#This Row],[UID]],all_tki[uid],all_tki[slots])</f>
        <v>2</v>
      </c>
      <c r="F355" s="97">
        <f>_xlfn.XLOOKUP(tbItems[[#This Row],[UID]],all_tki[uid],all_tki[traderPrice])</f>
        <v>20576</v>
      </c>
      <c r="G355" s="97">
        <f>_xlfn.XLOOKUP(tbItems[[#This Row],[UID]],all_tki[uid],all_tki[avg7daysPrice])</f>
        <v>32761</v>
      </c>
      <c r="H355" s="70">
        <v>0</v>
      </c>
      <c r="I355" s="70">
        <v>0</v>
      </c>
    </row>
    <row r="356" spans="1:9" ht="30" hidden="1" customHeight="1" x14ac:dyDescent="0.25">
      <c r="A356" s="96" t="s">
        <v>3558</v>
      </c>
      <c r="B356" s="80" t="str">
        <f>_xlfn.CONCAT(_xlfn.XLOOKUP(tbItems[[#This Row],[UID]],all_tki[uid],all_tki[name]), " (",_xlfn.XLOOKUP(tbItems[[#This Row],[UID]],all_tki[uid],all_tki[shortName]),")")</f>
        <v>SIG Sauer SRD9 9x19 sound suppressor (SRD9)</v>
      </c>
      <c r="C356" s="80" t="str">
        <f>_xlfn.XLOOKUP(tbItems[[#This Row],[UID]],all_tki[uid],all_tki[tags/0])</f>
        <v>Suppressors</v>
      </c>
      <c r="D356" s="80" t="s">
        <v>365</v>
      </c>
      <c r="E356" s="70">
        <f>_xlfn.XLOOKUP(tbItems[[#This Row],[UID]],all_tki[uid],all_tki[slots])</f>
        <v>2</v>
      </c>
      <c r="F356" s="97">
        <f>_xlfn.XLOOKUP(tbItems[[#This Row],[UID]],all_tki[uid],all_tki[traderPrice])</f>
        <v>16016</v>
      </c>
      <c r="G356" s="97">
        <f>_xlfn.XLOOKUP(tbItems[[#This Row],[UID]],all_tki[uid],all_tki[avg7daysPrice])</f>
        <v>26361</v>
      </c>
      <c r="H356" s="70">
        <v>0</v>
      </c>
      <c r="I356" s="70">
        <v>0</v>
      </c>
    </row>
    <row r="357" spans="1:9" ht="30" hidden="1" customHeight="1" x14ac:dyDescent="0.25">
      <c r="A357" s="96" t="s">
        <v>3562</v>
      </c>
      <c r="B357" s="80" t="str">
        <f>_xlfn.CONCAT(_xlfn.XLOOKUP(tbItems[[#This Row],[UID]],all_tki[uid],all_tki[name]), " (",_xlfn.XLOOKUP(tbItems[[#This Row],[UID]],all_tki[uid],all_tki[shortName]),")")</f>
        <v>AAC Illusion 9 9x19 sound suppressor (Illusion 9)</v>
      </c>
      <c r="C357" s="80" t="str">
        <f>_xlfn.XLOOKUP(tbItems[[#This Row],[UID]],all_tki[uid],all_tki[tags/0])</f>
        <v>Suppressors</v>
      </c>
      <c r="D357" s="80" t="s">
        <v>365</v>
      </c>
      <c r="E357" s="70">
        <f>_xlfn.XLOOKUP(tbItems[[#This Row],[UID]],all_tki[uid],all_tki[slots])</f>
        <v>2</v>
      </c>
      <c r="F357" s="97">
        <f>_xlfn.XLOOKUP(tbItems[[#This Row],[UID]],all_tki[uid],all_tki[traderPrice])</f>
        <v>18446</v>
      </c>
      <c r="G357" s="97">
        <f>_xlfn.XLOOKUP(tbItems[[#This Row],[UID]],all_tki[uid],all_tki[avg7daysPrice])</f>
        <v>20439</v>
      </c>
      <c r="H357" s="70">
        <v>0</v>
      </c>
      <c r="I357" s="70">
        <v>0</v>
      </c>
    </row>
    <row r="358" spans="1:9" ht="30" hidden="1" customHeight="1" x14ac:dyDescent="0.25">
      <c r="A358" s="96" t="s">
        <v>3566</v>
      </c>
      <c r="B358" s="80" t="str">
        <f>_xlfn.CONCAT(_xlfn.XLOOKUP(tbItems[[#This Row],[UID]],all_tki[uid],all_tki[name]), " (",_xlfn.XLOOKUP(tbItems[[#This Row],[UID]],all_tki[uid],all_tki[shortName]),")")</f>
        <v>ASh-12 12.7x55 sound suppressor (ASh-12)</v>
      </c>
      <c r="C358" s="80" t="str">
        <f>_xlfn.XLOOKUP(tbItems[[#This Row],[UID]],all_tki[uid],all_tki[tags/0])</f>
        <v>Suppressors</v>
      </c>
      <c r="D358" s="80" t="s">
        <v>365</v>
      </c>
      <c r="E358" s="70">
        <f>_xlfn.XLOOKUP(tbItems[[#This Row],[UID]],all_tki[uid],all_tki[slots])</f>
        <v>2</v>
      </c>
      <c r="F358" s="97">
        <f>_xlfn.XLOOKUP(tbItems[[#This Row],[UID]],all_tki[uid],all_tki[traderPrice])</f>
        <v>20098</v>
      </c>
      <c r="G358" s="97">
        <f>_xlfn.XLOOKUP(tbItems[[#This Row],[UID]],all_tki[uid],all_tki[avg7daysPrice])</f>
        <v>22850</v>
      </c>
      <c r="H358" s="70">
        <v>1</v>
      </c>
      <c r="I358" s="70">
        <v>0</v>
      </c>
    </row>
    <row r="359" spans="1:9" ht="30" hidden="1" customHeight="1" x14ac:dyDescent="0.25">
      <c r="A359" s="96" t="s">
        <v>3570</v>
      </c>
      <c r="B359" s="80" t="str">
        <f>_xlfn.CONCAT(_xlfn.XLOOKUP(tbItems[[#This Row],[UID]],all_tki[uid],all_tki[name]), " (",_xlfn.XLOOKUP(tbItems[[#This Row],[UID]],all_tki[uid],all_tki[shortName]),")")</f>
        <v>FN Attenuator 5.7x28 sound suppressor (Attenuator)</v>
      </c>
      <c r="C359" s="80" t="str">
        <f>_xlfn.XLOOKUP(tbItems[[#This Row],[UID]],all_tki[uid],all_tki[tags/0])</f>
        <v>Suppressors</v>
      </c>
      <c r="D359" s="80" t="s">
        <v>365</v>
      </c>
      <c r="E359" s="70">
        <f>_xlfn.XLOOKUP(tbItems[[#This Row],[UID]],all_tki[uid],all_tki[slots])</f>
        <v>2</v>
      </c>
      <c r="F359" s="97">
        <f>_xlfn.XLOOKUP(tbItems[[#This Row],[UID]],all_tki[uid],all_tki[traderPrice])</f>
        <v>35532</v>
      </c>
      <c r="G359" s="97">
        <f>_xlfn.XLOOKUP(tbItems[[#This Row],[UID]],all_tki[uid],all_tki[avg7daysPrice])</f>
        <v>81494</v>
      </c>
      <c r="I359" s="70">
        <v>0</v>
      </c>
    </row>
    <row r="360" spans="1:9" ht="30" hidden="1" customHeight="1" x14ac:dyDescent="0.25">
      <c r="A360" s="96" t="s">
        <v>3576</v>
      </c>
      <c r="B360" s="80" t="str">
        <f>_xlfn.CONCAT(_xlfn.XLOOKUP(tbItems[[#This Row],[UID]],all_tki[uid],all_tki[name]), " (",_xlfn.XLOOKUP(tbItems[[#This Row],[UID]],all_tki[uid],all_tki[shortName]),")")</f>
        <v>Daniel Defense WAVE QD sound suppressor (WAVE QD)</v>
      </c>
      <c r="C360" s="80" t="str">
        <f>_xlfn.XLOOKUP(tbItems[[#This Row],[UID]],all_tki[uid],all_tki[tags/0])</f>
        <v>Suppressors</v>
      </c>
      <c r="D360" s="80" t="s">
        <v>365</v>
      </c>
      <c r="E360" s="70">
        <f>_xlfn.XLOOKUP(tbItems[[#This Row],[UID]],all_tki[uid],all_tki[slots])</f>
        <v>2</v>
      </c>
      <c r="F360" s="97">
        <f>_xlfn.XLOOKUP(tbItems[[#This Row],[UID]],all_tki[uid],all_tki[traderPrice])</f>
        <v>28560</v>
      </c>
      <c r="G360" s="97">
        <f>_xlfn.XLOOKUP(tbItems[[#This Row],[UID]],all_tki[uid],all_tki[avg7daysPrice])</f>
        <v>38267</v>
      </c>
      <c r="I360" s="70">
        <v>0</v>
      </c>
    </row>
    <row r="361" spans="1:9" ht="30" hidden="1" customHeight="1" x14ac:dyDescent="0.25">
      <c r="A361" s="96" t="s">
        <v>3582</v>
      </c>
      <c r="B361" s="80" t="str">
        <f>_xlfn.CONCAT(_xlfn.XLOOKUP(tbItems[[#This Row],[UID]],all_tki[uid],all_tki[name]), " (",_xlfn.XLOOKUP(tbItems[[#This Row],[UID]],all_tki[uid],all_tki[shortName]),")")</f>
        <v>Gemtech SFN-57 5.7x28 sound suppressor (SFN-57)</v>
      </c>
      <c r="C361" s="80" t="str">
        <f>_xlfn.XLOOKUP(tbItems[[#This Row],[UID]],all_tki[uid],all_tki[tags/0])</f>
        <v>Suppressors</v>
      </c>
      <c r="D361" s="80" t="s">
        <v>365</v>
      </c>
      <c r="E361" s="70">
        <f>_xlfn.XLOOKUP(tbItems[[#This Row],[UID]],all_tki[uid],all_tki[slots])</f>
        <v>2</v>
      </c>
      <c r="F361" s="97">
        <f>_xlfn.XLOOKUP(tbItems[[#This Row],[UID]],all_tki[uid],all_tki[traderPrice])</f>
        <v>21246</v>
      </c>
      <c r="G361" s="97">
        <f>_xlfn.XLOOKUP(tbItems[[#This Row],[UID]],all_tki[uid],all_tki[avg7daysPrice])</f>
        <v>30011</v>
      </c>
      <c r="H361" s="70">
        <v>0</v>
      </c>
      <c r="I361" s="70">
        <v>0</v>
      </c>
    </row>
    <row r="362" spans="1:9" ht="30" hidden="1" customHeight="1" x14ac:dyDescent="0.25">
      <c r="A362" s="96" t="s">
        <v>3587</v>
      </c>
      <c r="B362" s="80" t="str">
        <f>_xlfn.CONCAT(_xlfn.XLOOKUP(tbItems[[#This Row],[UID]],all_tki[uid],all_tki[name]), " (",_xlfn.XLOOKUP(tbItems[[#This Row],[UID]],all_tki[uid],all_tki[shortName]),")")</f>
        <v>MP9 9x19 sound suppressor (MP9)</v>
      </c>
      <c r="C362" s="80" t="str">
        <f>_xlfn.XLOOKUP(tbItems[[#This Row],[UID]],all_tki[uid],all_tki[tags/0])</f>
        <v>Suppressors</v>
      </c>
      <c r="D362" s="80" t="s">
        <v>365</v>
      </c>
      <c r="E362" s="70">
        <f>_xlfn.XLOOKUP(tbItems[[#This Row],[UID]],all_tki[uid],all_tki[slots])</f>
        <v>2</v>
      </c>
      <c r="F362" s="97">
        <f>_xlfn.XLOOKUP(tbItems[[#This Row],[UID]],all_tki[uid],all_tki[traderPrice])</f>
        <v>14224</v>
      </c>
      <c r="G362" s="97">
        <f>_xlfn.XLOOKUP(tbItems[[#This Row],[UID]],all_tki[uid],all_tki[avg7daysPrice])</f>
        <v>25400</v>
      </c>
      <c r="I362" s="70">
        <v>0</v>
      </c>
    </row>
    <row r="363" spans="1:9" ht="30" hidden="1" customHeight="1" x14ac:dyDescent="0.25">
      <c r="A363" s="96" t="s">
        <v>3593</v>
      </c>
      <c r="B363" s="80" t="str">
        <f>_xlfn.CONCAT(_xlfn.XLOOKUP(tbItems[[#This Row],[UID]],all_tki[uid],all_tki[name]), " (",_xlfn.XLOOKUP(tbItems[[#This Row],[UID]],all_tki[uid],all_tki[shortName]),")")</f>
        <v>KAC PRS/QDC 7.62x51 sound suppressor (PRS QDC)</v>
      </c>
      <c r="C363" s="80" t="str">
        <f>_xlfn.XLOOKUP(tbItems[[#This Row],[UID]],all_tki[uid],all_tki[tags/0])</f>
        <v>Suppressors</v>
      </c>
      <c r="D363" s="80" t="s">
        <v>365</v>
      </c>
      <c r="E363" s="70">
        <f>_xlfn.XLOOKUP(tbItems[[#This Row],[UID]],all_tki[uid],all_tki[slots])</f>
        <v>2</v>
      </c>
      <c r="F363" s="97">
        <f>_xlfn.XLOOKUP(tbItems[[#This Row],[UID]],all_tki[uid],all_tki[traderPrice])</f>
        <v>24360</v>
      </c>
      <c r="G363" s="97">
        <f>_xlfn.XLOOKUP(tbItems[[#This Row],[UID]],all_tki[uid],all_tki[avg7daysPrice])</f>
        <v>274257</v>
      </c>
      <c r="I363" s="70">
        <v>0</v>
      </c>
    </row>
    <row r="364" spans="1:9" ht="30" hidden="1" customHeight="1" x14ac:dyDescent="0.25">
      <c r="A364" s="96" t="s">
        <v>3599</v>
      </c>
      <c r="B364" s="80" t="str">
        <f>_xlfn.CONCAT(_xlfn.XLOOKUP(tbItems[[#This Row],[UID]],all_tki[uid],all_tki[name]), " (",_xlfn.XLOOKUP(tbItems[[#This Row],[UID]],all_tki[uid],all_tki[shortName]),")")</f>
        <v>Rotor 43 7.62x54R muzzle brake-compensator (R43 7.62x54R)</v>
      </c>
      <c r="C364" s="80" t="str">
        <f>_xlfn.XLOOKUP(tbItems[[#This Row],[UID]],all_tki[uid],all_tki[tags/0])</f>
        <v>Suppressors</v>
      </c>
      <c r="D364" s="80" t="s">
        <v>365</v>
      </c>
      <c r="E364" s="70">
        <f>_xlfn.XLOOKUP(tbItems[[#This Row],[UID]],all_tki[uid],all_tki[slots])</f>
        <v>2</v>
      </c>
      <c r="F364" s="97">
        <f>_xlfn.XLOOKUP(tbItems[[#This Row],[UID]],all_tki[uid],all_tki[traderPrice])</f>
        <v>25872</v>
      </c>
      <c r="G364" s="97">
        <f>_xlfn.XLOOKUP(tbItems[[#This Row],[UID]],all_tki[uid],all_tki[avg7daysPrice])</f>
        <v>40085</v>
      </c>
      <c r="H364" s="70">
        <v>0</v>
      </c>
      <c r="I364" s="70">
        <v>0</v>
      </c>
    </row>
    <row r="365" spans="1:9" ht="30" hidden="1" customHeight="1" x14ac:dyDescent="0.25">
      <c r="A365" s="96" t="s">
        <v>3603</v>
      </c>
      <c r="B365" s="80" t="str">
        <f>_xlfn.CONCAT(_xlfn.XLOOKUP(tbItems[[#This Row],[UID]],all_tki[uid],all_tki[name]), " (",_xlfn.XLOOKUP(tbItems[[#This Row],[UID]],all_tki[uid],all_tki[shortName]),")")</f>
        <v>AK 5.45x39 TGP-A muzzle device-suppressor (TGP-A)</v>
      </c>
      <c r="C365" s="80" t="str">
        <f>_xlfn.XLOOKUP(tbItems[[#This Row],[UID]],all_tki[uid],all_tki[tags/0])</f>
        <v>Suppressors</v>
      </c>
      <c r="D365" s="80" t="s">
        <v>365</v>
      </c>
      <c r="E365" s="70">
        <f>_xlfn.XLOOKUP(tbItems[[#This Row],[UID]],all_tki[uid],all_tki[slots])</f>
        <v>2</v>
      </c>
      <c r="F365" s="97">
        <f>_xlfn.XLOOKUP(tbItems[[#This Row],[UID]],all_tki[uid],all_tki[traderPrice])</f>
        <v>23458</v>
      </c>
      <c r="G365" s="97">
        <f>_xlfn.XLOOKUP(tbItems[[#This Row],[UID]],all_tki[uid],all_tki[avg7daysPrice])</f>
        <v>36346</v>
      </c>
      <c r="I365" s="70">
        <v>0</v>
      </c>
    </row>
    <row r="366" spans="1:9" ht="30" hidden="1" customHeight="1" x14ac:dyDescent="0.25">
      <c r="A366" s="96" t="s">
        <v>3609</v>
      </c>
      <c r="B366" s="80" t="str">
        <f>_xlfn.CONCAT(_xlfn.XLOOKUP(tbItems[[#This Row],[UID]],all_tki[uid],all_tki[name]), " (",_xlfn.XLOOKUP(tbItems[[#This Row],[UID]],all_tki[uid],all_tki[shortName]),")")</f>
        <v>Rotor 43 5.56x45 muzzle brake-compensator (R43 556)</v>
      </c>
      <c r="C366" s="80" t="str">
        <f>_xlfn.XLOOKUP(tbItems[[#This Row],[UID]],all_tki[uid],all_tki[tags/0])</f>
        <v>Suppressors</v>
      </c>
      <c r="D366" s="80" t="s">
        <v>365</v>
      </c>
      <c r="E366" s="70">
        <f>_xlfn.XLOOKUP(tbItems[[#This Row],[UID]],all_tki[uid],all_tki[slots])</f>
        <v>2</v>
      </c>
      <c r="F366" s="97">
        <f>_xlfn.XLOOKUP(tbItems[[#This Row],[UID]],all_tki[uid],all_tki[traderPrice])</f>
        <v>24060</v>
      </c>
      <c r="G366" s="97">
        <f>_xlfn.XLOOKUP(tbItems[[#This Row],[UID]],all_tki[uid],all_tki[avg7daysPrice])</f>
        <v>47768</v>
      </c>
      <c r="H366" s="70">
        <v>0</v>
      </c>
      <c r="I366" s="70">
        <v>0</v>
      </c>
    </row>
    <row r="367" spans="1:9" ht="30" hidden="1" customHeight="1" x14ac:dyDescent="0.25">
      <c r="A367" s="96" t="s">
        <v>3613</v>
      </c>
      <c r="B367" s="80" t="str">
        <f>_xlfn.CONCAT(_xlfn.XLOOKUP(tbItems[[#This Row],[UID]],all_tki[uid],all_tki[name]), " (",_xlfn.XLOOKUP(tbItems[[#This Row],[UID]],all_tki[uid],all_tki[shortName]),")")</f>
        <v>KAC QDSS NT-4 5.56x45 sound suppressor (Black) (NT-4 BLK)</v>
      </c>
      <c r="C367" s="80" t="str">
        <f>_xlfn.XLOOKUP(tbItems[[#This Row],[UID]],all_tki[uid],all_tki[tags/0])</f>
        <v>Suppressors</v>
      </c>
      <c r="D367" s="80" t="s">
        <v>365</v>
      </c>
      <c r="E367" s="70">
        <f>_xlfn.XLOOKUP(tbItems[[#This Row],[UID]],all_tki[uid],all_tki[slots])</f>
        <v>2</v>
      </c>
      <c r="F367" s="97">
        <f>_xlfn.XLOOKUP(tbItems[[#This Row],[UID]],all_tki[uid],all_tki[traderPrice])</f>
        <v>26719</v>
      </c>
      <c r="G367" s="97">
        <f>_xlfn.XLOOKUP(tbItems[[#This Row],[UID]],all_tki[uid],all_tki[avg7daysPrice])</f>
        <v>27264</v>
      </c>
      <c r="H367" s="70">
        <v>0</v>
      </c>
      <c r="I367" s="70">
        <v>0</v>
      </c>
    </row>
    <row r="368" spans="1:9" ht="30" hidden="1" customHeight="1" x14ac:dyDescent="0.25">
      <c r="A368" s="96" t="s">
        <v>3618</v>
      </c>
      <c r="B368" s="80" t="str">
        <f>_xlfn.CONCAT(_xlfn.XLOOKUP(tbItems[[#This Row],[UID]],all_tki[uid],all_tki[name]), " (",_xlfn.XLOOKUP(tbItems[[#This Row],[UID]],all_tki[uid],all_tki[shortName]),")")</f>
        <v>PP-91-01 "Kedr-B" 9x18PM sound suppressor (PP9101 supp.)</v>
      </c>
      <c r="C368" s="80" t="str">
        <f>_xlfn.XLOOKUP(tbItems[[#This Row],[UID]],all_tki[uid],all_tki[tags/0])</f>
        <v>Suppressors</v>
      </c>
      <c r="D368" s="80" t="s">
        <v>365</v>
      </c>
      <c r="E368" s="70">
        <f>_xlfn.XLOOKUP(tbItems[[#This Row],[UID]],all_tki[uid],all_tki[slots])</f>
        <v>2</v>
      </c>
      <c r="F368" s="97">
        <f>_xlfn.XLOOKUP(tbItems[[#This Row],[UID]],all_tki[uid],all_tki[traderPrice])</f>
        <v>8221</v>
      </c>
      <c r="G368" s="97">
        <f>_xlfn.XLOOKUP(tbItems[[#This Row],[UID]],all_tki[uid],all_tki[avg7daysPrice])</f>
        <v>11778</v>
      </c>
      <c r="H368" s="70">
        <v>0</v>
      </c>
      <c r="I368" s="70">
        <v>0</v>
      </c>
    </row>
    <row r="369" spans="1:9" ht="30" hidden="1" customHeight="1" x14ac:dyDescent="0.25">
      <c r="A369" s="96" t="s">
        <v>3622</v>
      </c>
      <c r="B369" s="80" t="str">
        <f>_xlfn.CONCAT(_xlfn.XLOOKUP(tbItems[[#This Row],[UID]],all_tki[uid],all_tki[name]), " (",_xlfn.XLOOKUP(tbItems[[#This Row],[UID]],all_tki[uid],all_tki[shortName]),")")</f>
        <v>Alpha Dog Alpha 9 9x19 sound suppressor (Alpha 9)</v>
      </c>
      <c r="C369" s="80" t="str">
        <f>_xlfn.XLOOKUP(tbItems[[#This Row],[UID]],all_tki[uid],all_tki[tags/0])</f>
        <v>Suppressors</v>
      </c>
      <c r="D369" s="80" t="s">
        <v>365</v>
      </c>
      <c r="E369" s="70">
        <f>_xlfn.XLOOKUP(tbItems[[#This Row],[UID]],all_tki[uid],all_tki[slots])</f>
        <v>2</v>
      </c>
      <c r="F369" s="97">
        <f>_xlfn.XLOOKUP(tbItems[[#This Row],[UID]],all_tki[uid],all_tki[traderPrice])</f>
        <v>20529</v>
      </c>
      <c r="G369" s="97">
        <f>_xlfn.XLOOKUP(tbItems[[#This Row],[UID]],all_tki[uid],all_tki[avg7daysPrice])</f>
        <v>20605</v>
      </c>
      <c r="H369" s="70">
        <v>0</v>
      </c>
      <c r="I369" s="70">
        <v>0</v>
      </c>
    </row>
    <row r="370" spans="1:9" ht="30" hidden="1" customHeight="1" x14ac:dyDescent="0.25">
      <c r="A370" s="96" t="s">
        <v>3627</v>
      </c>
      <c r="B370" s="80" t="str">
        <f>_xlfn.CONCAT(_xlfn.XLOOKUP(tbItems[[#This Row],[UID]],all_tki[uid],all_tki[name]), " (",_xlfn.XLOOKUP(tbItems[[#This Row],[UID]],all_tki[uid],all_tki[shortName]),")")</f>
        <v>AK-74 Hexagon 5.45x39 sound suppressor (Hexagon AK-74)</v>
      </c>
      <c r="C370" s="80" t="str">
        <f>_xlfn.XLOOKUP(tbItems[[#This Row],[UID]],all_tki[uid],all_tki[tags/0])</f>
        <v>Suppressors</v>
      </c>
      <c r="D370" s="80" t="s">
        <v>365</v>
      </c>
      <c r="E370" s="70">
        <f>_xlfn.XLOOKUP(tbItems[[#This Row],[UID]],all_tki[uid],all_tki[slots])</f>
        <v>2</v>
      </c>
      <c r="F370" s="97">
        <f>_xlfn.XLOOKUP(tbItems[[#This Row],[UID]],all_tki[uid],all_tki[traderPrice])</f>
        <v>22048</v>
      </c>
      <c r="G370" s="97">
        <f>_xlfn.XLOOKUP(tbItems[[#This Row],[UID]],all_tki[uid],all_tki[avg7daysPrice])</f>
        <v>32965</v>
      </c>
      <c r="H370" s="70">
        <v>0</v>
      </c>
      <c r="I370" s="70">
        <v>0</v>
      </c>
    </row>
    <row r="371" spans="1:9" ht="30" hidden="1" customHeight="1" x14ac:dyDescent="0.25">
      <c r="A371" s="96" t="s">
        <v>3632</v>
      </c>
      <c r="B371" s="80" t="str">
        <f>_xlfn.CONCAT(_xlfn.XLOOKUP(tbItems[[#This Row],[UID]],all_tki[uid],all_tki[name]), " (",_xlfn.XLOOKUP(tbItems[[#This Row],[UID]],all_tki[uid],all_tki[shortName]),")")</f>
        <v>B&amp;T Rotex 2 4.6x30 sound suppressor (Rotex 2)</v>
      </c>
      <c r="C371" s="80" t="str">
        <f>_xlfn.XLOOKUP(tbItems[[#This Row],[UID]],all_tki[uid],all_tki[tags/0])</f>
        <v>Suppressors</v>
      </c>
      <c r="D371" s="80" t="s">
        <v>365</v>
      </c>
      <c r="E371" s="70">
        <f>_xlfn.XLOOKUP(tbItems[[#This Row],[UID]],all_tki[uid],all_tki[slots])</f>
        <v>2</v>
      </c>
      <c r="F371" s="97">
        <f>_xlfn.XLOOKUP(tbItems[[#This Row],[UID]],all_tki[uid],all_tki[traderPrice])</f>
        <v>29562</v>
      </c>
      <c r="G371" s="97">
        <f>_xlfn.XLOOKUP(tbItems[[#This Row],[UID]],all_tki[uid],all_tki[avg7daysPrice])</f>
        <v>82788</v>
      </c>
      <c r="H371" s="70">
        <v>0</v>
      </c>
      <c r="I371" s="70">
        <v>0</v>
      </c>
    </row>
    <row r="372" spans="1:9" ht="30" hidden="1" customHeight="1" x14ac:dyDescent="0.25">
      <c r="A372" s="96" t="s">
        <v>3637</v>
      </c>
      <c r="B372" s="80" t="str">
        <f>_xlfn.CONCAT(_xlfn.XLOOKUP(tbItems[[#This Row],[UID]],all_tki[uid],all_tki[name]), " (",_xlfn.XLOOKUP(tbItems[[#This Row],[UID]],all_tki[uid],all_tki[shortName]),")")</f>
        <v>PBS-4 5.45x39 sound suppressor (PBS-4)</v>
      </c>
      <c r="C372" s="80" t="str">
        <f>_xlfn.XLOOKUP(tbItems[[#This Row],[UID]],all_tki[uid],all_tki[tags/0])</f>
        <v>Suppressors</v>
      </c>
      <c r="D372" s="80" t="s">
        <v>365</v>
      </c>
      <c r="E372" s="70">
        <f>_xlfn.XLOOKUP(tbItems[[#This Row],[UID]],all_tki[uid],all_tki[slots])</f>
        <v>2</v>
      </c>
      <c r="F372" s="97">
        <f>_xlfn.XLOOKUP(tbItems[[#This Row],[UID]],all_tki[uid],all_tki[traderPrice])</f>
        <v>18475</v>
      </c>
      <c r="G372" s="97">
        <f>_xlfn.XLOOKUP(tbItems[[#This Row],[UID]],all_tki[uid],all_tki[avg7daysPrice])</f>
        <v>23330</v>
      </c>
      <c r="H372" s="70">
        <v>0</v>
      </c>
      <c r="I372" s="70">
        <v>0</v>
      </c>
    </row>
    <row r="373" spans="1:9" ht="30" hidden="1" customHeight="1" x14ac:dyDescent="0.25">
      <c r="A373" s="96" t="s">
        <v>3642</v>
      </c>
      <c r="B373" s="80" t="str">
        <f>_xlfn.CONCAT(_xlfn.XLOOKUP(tbItems[[#This Row],[UID]],all_tki[uid],all_tki[name]), " (",_xlfn.XLOOKUP(tbItems[[#This Row],[UID]],all_tki[uid],all_tki[shortName]),")")</f>
        <v>Rotor 43 7.62x39 muzzle brake-compensator (R43 7.62x39)</v>
      </c>
      <c r="C373" s="80" t="str">
        <f>_xlfn.XLOOKUP(tbItems[[#This Row],[UID]],all_tki[uid],all_tki[tags/0])</f>
        <v>Suppressors</v>
      </c>
      <c r="D373" s="80" t="s">
        <v>365</v>
      </c>
      <c r="E373" s="70">
        <f>_xlfn.XLOOKUP(tbItems[[#This Row],[UID]],all_tki[uid],all_tki[slots])</f>
        <v>2</v>
      </c>
      <c r="F373" s="97">
        <f>_xlfn.XLOOKUP(tbItems[[#This Row],[UID]],all_tki[uid],all_tki[traderPrice])</f>
        <v>24696</v>
      </c>
      <c r="G373" s="97">
        <f>_xlfn.XLOOKUP(tbItems[[#This Row],[UID]],all_tki[uid],all_tki[avg7daysPrice])</f>
        <v>26526</v>
      </c>
      <c r="I373" s="70">
        <v>0</v>
      </c>
    </row>
    <row r="374" spans="1:9" ht="30" hidden="1" customHeight="1" x14ac:dyDescent="0.25">
      <c r="A374" s="96" t="s">
        <v>3647</v>
      </c>
      <c r="B374" s="80" t="str">
        <f>_xlfn.CONCAT(_xlfn.XLOOKUP(tbItems[[#This Row],[UID]],all_tki[uid],all_tki[name]), " (",_xlfn.XLOOKUP(tbItems[[#This Row],[UID]],all_tki[uid],all_tki[shortName]),")")</f>
        <v>PBS-1 7.62x39 sound suppressor (PBS-1)</v>
      </c>
      <c r="C374" s="80" t="str">
        <f>_xlfn.XLOOKUP(tbItems[[#This Row],[UID]],all_tki[uid],all_tki[tags/0])</f>
        <v>Suppressors</v>
      </c>
      <c r="D374" s="80" t="s">
        <v>365</v>
      </c>
      <c r="E374" s="70">
        <f>_xlfn.XLOOKUP(tbItems[[#This Row],[UID]],all_tki[uid],all_tki[slots])</f>
        <v>2</v>
      </c>
      <c r="F374" s="97">
        <f>_xlfn.XLOOKUP(tbItems[[#This Row],[UID]],all_tki[uid],all_tki[traderPrice])</f>
        <v>26979</v>
      </c>
      <c r="G374" s="97">
        <f>_xlfn.XLOOKUP(tbItems[[#This Row],[UID]],all_tki[uid],all_tki[avg7daysPrice])</f>
        <v>30938</v>
      </c>
      <c r="H374" s="70">
        <v>0</v>
      </c>
      <c r="I374" s="70">
        <v>0</v>
      </c>
    </row>
    <row r="375" spans="1:9" ht="30" hidden="1" customHeight="1" x14ac:dyDescent="0.25">
      <c r="A375" s="96" t="s">
        <v>3652</v>
      </c>
      <c r="B375" s="80" t="str">
        <f>_xlfn.CONCAT(_xlfn.XLOOKUP(tbItems[[#This Row],[UID]],all_tki[uid],all_tki[name]), " (",_xlfn.XLOOKUP(tbItems[[#This Row],[UID]],all_tki[uid],all_tki[shortName]),")")</f>
        <v>PB 9x18PM sound suppressor (PB supp.)</v>
      </c>
      <c r="C375" s="80" t="str">
        <f>_xlfn.XLOOKUP(tbItems[[#This Row],[UID]],all_tki[uid],all_tki[tags/0])</f>
        <v>Suppressors</v>
      </c>
      <c r="D375" s="80" t="s">
        <v>365</v>
      </c>
      <c r="E375" s="70">
        <f>_xlfn.XLOOKUP(tbItems[[#This Row],[UID]],all_tki[uid],all_tki[slots])</f>
        <v>2</v>
      </c>
      <c r="F375" s="97">
        <f>_xlfn.XLOOKUP(tbItems[[#This Row],[UID]],all_tki[uid],all_tki[traderPrice])</f>
        <v>5449</v>
      </c>
      <c r="G375" s="97">
        <f>_xlfn.XLOOKUP(tbItems[[#This Row],[UID]],all_tki[uid],all_tki[avg7daysPrice])</f>
        <v>5623</v>
      </c>
      <c r="I375" s="70">
        <v>0</v>
      </c>
    </row>
    <row r="376" spans="1:9" ht="30" hidden="1" customHeight="1" x14ac:dyDescent="0.25">
      <c r="A376" s="96" t="s">
        <v>3658</v>
      </c>
      <c r="B376" s="80" t="str">
        <f>_xlfn.CONCAT(_xlfn.XLOOKUP(tbItems[[#This Row],[UID]],all_tki[uid],all_tki[name]), " (",_xlfn.XLOOKUP(tbItems[[#This Row],[UID]],all_tki[uid],all_tki[shortName]),")")</f>
        <v>Monstrum Tactical Compact Prism Scope 2x32 (Compact 2x32)</v>
      </c>
      <c r="C376" s="80" t="str">
        <f>_xlfn.XLOOKUP(tbItems[[#This Row],[UID]],all_tki[uid],all_tki[tags/0])</f>
        <v>Sights</v>
      </c>
      <c r="E376" s="70">
        <f>_xlfn.XLOOKUP(tbItems[[#This Row],[UID]],all_tki[uid],all_tki[slots])</f>
        <v>2</v>
      </c>
      <c r="F376" s="97">
        <f>_xlfn.XLOOKUP(tbItems[[#This Row],[UID]],all_tki[uid],all_tki[traderPrice])</f>
        <v>20720</v>
      </c>
      <c r="G376" s="97">
        <f>_xlfn.XLOOKUP(tbItems[[#This Row],[UID]],all_tki[uid],all_tki[avg7daysPrice])</f>
        <v>34944</v>
      </c>
      <c r="I376" s="70">
        <v>0</v>
      </c>
    </row>
    <row r="377" spans="1:9" ht="30" hidden="1" customHeight="1" x14ac:dyDescent="0.25">
      <c r="A377" s="96" t="s">
        <v>3663</v>
      </c>
      <c r="B377" s="80" t="str">
        <f>_xlfn.CONCAT(_xlfn.XLOOKUP(tbItems[[#This Row],[UID]],all_tki[uid],all_tki[name]), " (",_xlfn.XLOOKUP(tbItems[[#This Row],[UID]],all_tki[uid],all_tki[shortName]),")")</f>
        <v>Trijicon ACOG 3.5x35 scope (TA11D)</v>
      </c>
      <c r="C377" s="80" t="str">
        <f>_xlfn.XLOOKUP(tbItems[[#This Row],[UID]],all_tki[uid],all_tki[tags/0])</f>
        <v>Sights</v>
      </c>
      <c r="D377" s="80" t="s">
        <v>410</v>
      </c>
      <c r="E377" s="70">
        <f>_xlfn.XLOOKUP(tbItems[[#This Row],[UID]],all_tki[uid],all_tki[slots])</f>
        <v>2</v>
      </c>
      <c r="F377" s="97">
        <f>_xlfn.XLOOKUP(tbItems[[#This Row],[UID]],all_tki[uid],all_tki[traderPrice])</f>
        <v>13147</v>
      </c>
      <c r="G377" s="97">
        <f>_xlfn.XLOOKUP(tbItems[[#This Row],[UID]],all_tki[uid],all_tki[avg7daysPrice])</f>
        <v>18374</v>
      </c>
      <c r="H377" s="70">
        <v>0</v>
      </c>
      <c r="I377" s="70">
        <v>0</v>
      </c>
    </row>
    <row r="378" spans="1:9" ht="30" hidden="1" customHeight="1" x14ac:dyDescent="0.25">
      <c r="A378" s="96" t="s">
        <v>3668</v>
      </c>
      <c r="B378" s="80" t="str">
        <f>_xlfn.CONCAT(_xlfn.XLOOKUP(tbItems[[#This Row],[UID]],all_tki[uid],all_tki[name]), " (",_xlfn.XLOOKUP(tbItems[[#This Row],[UID]],all_tki[uid],all_tki[shortName]),")")</f>
        <v>SIG Sauer BRAVO4 4X30 Scope (BRAVO4)</v>
      </c>
      <c r="C378" s="80" t="str">
        <f>_xlfn.XLOOKUP(tbItems[[#This Row],[UID]],all_tki[uid],all_tki[tags/0])</f>
        <v>Sights</v>
      </c>
      <c r="D378" s="80" t="s">
        <v>410</v>
      </c>
      <c r="E378" s="70">
        <f>_xlfn.XLOOKUP(tbItems[[#This Row],[UID]],all_tki[uid],all_tki[slots])</f>
        <v>2</v>
      </c>
      <c r="F378" s="97">
        <f>_xlfn.XLOOKUP(tbItems[[#This Row],[UID]],all_tki[uid],all_tki[traderPrice])</f>
        <v>23928</v>
      </c>
      <c r="G378" s="97">
        <f>_xlfn.XLOOKUP(tbItems[[#This Row],[UID]],all_tki[uid],all_tki[avg7daysPrice])</f>
        <v>32414</v>
      </c>
      <c r="H378" s="70">
        <v>3</v>
      </c>
      <c r="I378" s="70">
        <v>0</v>
      </c>
    </row>
    <row r="379" spans="1:9" ht="30" hidden="1" customHeight="1" x14ac:dyDescent="0.25">
      <c r="A379" s="96" t="s">
        <v>3673</v>
      </c>
      <c r="B379" s="80" t="str">
        <f>_xlfn.CONCAT(_xlfn.XLOOKUP(tbItems[[#This Row],[UID]],all_tki[uid],all_tki[name]), " (",_xlfn.XLOOKUP(tbItems[[#This Row],[UID]],all_tki[uid],all_tki[shortName]),")")</f>
        <v>Primary Arms Compact Prism scope 2.5x (Prism 2.5x)</v>
      </c>
      <c r="C379" s="80" t="str">
        <f>_xlfn.XLOOKUP(tbItems[[#This Row],[UID]],all_tki[uid],all_tki[tags/0])</f>
        <v>Sights</v>
      </c>
      <c r="D379" s="80" t="s">
        <v>410</v>
      </c>
      <c r="E379" s="70">
        <f>_xlfn.XLOOKUP(tbItems[[#This Row],[UID]],all_tki[uid],all_tki[slots])</f>
        <v>2</v>
      </c>
      <c r="F379" s="97">
        <f>_xlfn.XLOOKUP(tbItems[[#This Row],[UID]],all_tki[uid],all_tki[traderPrice])</f>
        <v>9800</v>
      </c>
      <c r="G379" s="97">
        <f>_xlfn.XLOOKUP(tbItems[[#This Row],[UID]],all_tki[uid],all_tki[avg7daysPrice])</f>
        <v>20452</v>
      </c>
      <c r="H379" s="70">
        <v>0</v>
      </c>
      <c r="I379" s="70">
        <v>0</v>
      </c>
    </row>
    <row r="380" spans="1:9" ht="30" hidden="1" customHeight="1" x14ac:dyDescent="0.25">
      <c r="A380" s="96" t="s">
        <v>3677</v>
      </c>
      <c r="B380" s="80" t="str">
        <f>_xlfn.CONCAT(_xlfn.XLOOKUP(tbItems[[#This Row],[UID]],all_tki[uid],all_tki[name]), " (",_xlfn.XLOOKUP(tbItems[[#This Row],[UID]],all_tki[uid],all_tki[shortName]),")")</f>
        <v>Leupold Mark 4 HAMR 4x24mm DeltaPoint hybrid assault scope (HAMR)</v>
      </c>
      <c r="C380" s="80" t="str">
        <f>_xlfn.XLOOKUP(tbItems[[#This Row],[UID]],all_tki[uid],all_tki[tags/0])</f>
        <v>Sights</v>
      </c>
      <c r="E380" s="70">
        <f>_xlfn.XLOOKUP(tbItems[[#This Row],[UID]],all_tki[uid],all_tki[slots])</f>
        <v>2</v>
      </c>
      <c r="F380" s="97">
        <f>_xlfn.XLOOKUP(tbItems[[#This Row],[UID]],all_tki[uid],all_tki[traderPrice])</f>
        <v>24025</v>
      </c>
      <c r="G380" s="97">
        <f>_xlfn.XLOOKUP(tbItems[[#This Row],[UID]],all_tki[uid],all_tki[avg7daysPrice])</f>
        <v>34496</v>
      </c>
      <c r="I380" s="70">
        <v>0</v>
      </c>
    </row>
    <row r="381" spans="1:9" ht="30" hidden="1" customHeight="1" x14ac:dyDescent="0.25">
      <c r="A381" s="96" t="s">
        <v>3683</v>
      </c>
      <c r="B381" s="80" t="str">
        <f>_xlfn.CONCAT(_xlfn.XLOOKUP(tbItems[[#This Row],[UID]],all_tki[uid],all_tki[name]), " (",_xlfn.XLOOKUP(tbItems[[#This Row],[UID]],all_tki[uid],all_tki[shortName]),")")</f>
        <v>ELCAN SpecterDR 1x/4x scope (FDE) (SpecterDR)</v>
      </c>
      <c r="C381" s="80" t="str">
        <f>_xlfn.XLOOKUP(tbItems[[#This Row],[UID]],all_tki[uid],all_tki[tags/0])</f>
        <v>Sights</v>
      </c>
      <c r="D381" s="80" t="s">
        <v>410</v>
      </c>
      <c r="E381" s="70">
        <f>_xlfn.XLOOKUP(tbItems[[#This Row],[UID]],all_tki[uid],all_tki[slots])</f>
        <v>2</v>
      </c>
      <c r="F381" s="97">
        <f>_xlfn.XLOOKUP(tbItems[[#This Row],[UID]],all_tki[uid],all_tki[traderPrice])</f>
        <v>21280</v>
      </c>
      <c r="G381" s="97">
        <f>_xlfn.XLOOKUP(tbItems[[#This Row],[UID]],all_tki[uid],all_tki[avg7daysPrice])</f>
        <v>36974</v>
      </c>
      <c r="H381" s="70">
        <v>0</v>
      </c>
      <c r="I381" s="70">
        <v>0</v>
      </c>
    </row>
    <row r="382" spans="1:9" ht="30" hidden="1" customHeight="1" x14ac:dyDescent="0.25">
      <c r="A382" s="96" t="s">
        <v>3687</v>
      </c>
      <c r="B382" s="80" t="str">
        <f>_xlfn.CONCAT(_xlfn.XLOOKUP(tbItems[[#This Row],[UID]],all_tki[uid],all_tki[name]), " (",_xlfn.XLOOKUP(tbItems[[#This Row],[UID]],all_tki[uid],all_tki[shortName]),")")</f>
        <v>March Tactical 3-24x42 FFP optical scope (3-24x42 FFP)</v>
      </c>
      <c r="C382" s="80" t="str">
        <f>_xlfn.XLOOKUP(tbItems[[#This Row],[UID]],all_tki[uid],all_tki[tags/0])</f>
        <v>Sights</v>
      </c>
      <c r="E382" s="70">
        <f>_xlfn.XLOOKUP(tbItems[[#This Row],[UID]],all_tki[uid],all_tki[slots])</f>
        <v>2</v>
      </c>
      <c r="F382" s="97">
        <f>_xlfn.XLOOKUP(tbItems[[#This Row],[UID]],all_tki[uid],all_tki[traderPrice])</f>
        <v>23305</v>
      </c>
      <c r="G382" s="97">
        <f>_xlfn.XLOOKUP(tbItems[[#This Row],[UID]],all_tki[uid],all_tki[avg7daysPrice])</f>
        <v>27965</v>
      </c>
      <c r="I382" s="70">
        <v>0</v>
      </c>
    </row>
    <row r="383" spans="1:9" ht="30" hidden="1" customHeight="1" x14ac:dyDescent="0.25">
      <c r="A383" s="96" t="s">
        <v>3693</v>
      </c>
      <c r="B383" s="80" t="str">
        <f>_xlfn.CONCAT(_xlfn.XLOOKUP(tbItems[[#This Row],[UID]],all_tki[uid],all_tki[name]), " (",_xlfn.XLOOKUP(tbItems[[#This Row],[UID]],all_tki[uid],all_tki[shortName]),")")</f>
        <v>Leupold Mark 4 LR 6.5-20x50 riflescope (6.5-20x50)</v>
      </c>
      <c r="C383" s="80" t="str">
        <f>_xlfn.XLOOKUP(tbItems[[#This Row],[UID]],all_tki[uid],all_tki[tags/0])</f>
        <v>Sights</v>
      </c>
      <c r="E383" s="70">
        <f>_xlfn.XLOOKUP(tbItems[[#This Row],[UID]],all_tki[uid],all_tki[slots])</f>
        <v>2</v>
      </c>
      <c r="F383" s="97">
        <f>_xlfn.XLOOKUP(tbItems[[#This Row],[UID]],all_tki[uid],all_tki[traderPrice])</f>
        <v>32805</v>
      </c>
      <c r="G383" s="97">
        <f>_xlfn.XLOOKUP(tbItems[[#This Row],[UID]],all_tki[uid],all_tki[avg7daysPrice])</f>
        <v>34693</v>
      </c>
      <c r="I383" s="70">
        <v>0</v>
      </c>
    </row>
    <row r="384" spans="1:9" ht="30" hidden="1" customHeight="1" x14ac:dyDescent="0.25">
      <c r="A384" s="96" t="s">
        <v>3699</v>
      </c>
      <c r="B384" s="80" t="str">
        <f>_xlfn.CONCAT(_xlfn.XLOOKUP(tbItems[[#This Row],[UID]],all_tki[uid],all_tki[name]), " (",_xlfn.XLOOKUP(tbItems[[#This Row],[UID]],all_tki[uid],all_tki[shortName]),")")</f>
        <v>PU 3.5x riflescope (PU 3.5x)</v>
      </c>
      <c r="C384" s="80" t="str">
        <f>_xlfn.XLOOKUP(tbItems[[#This Row],[UID]],all_tki[uid],all_tki[tags/0])</f>
        <v>Sights</v>
      </c>
      <c r="D384" s="80" t="s">
        <v>374</v>
      </c>
      <c r="E384" s="70">
        <f>_xlfn.XLOOKUP(tbItems[[#This Row],[UID]],all_tki[uid],all_tki[slots])</f>
        <v>1</v>
      </c>
      <c r="F384" s="97">
        <f>_xlfn.XLOOKUP(tbItems[[#This Row],[UID]],all_tki[uid],all_tki[traderPrice])</f>
        <v>6908</v>
      </c>
      <c r="G384" s="97">
        <f>_xlfn.XLOOKUP(tbItems[[#This Row],[UID]],all_tki[uid],all_tki[avg7daysPrice])</f>
        <v>14165</v>
      </c>
      <c r="H384" s="70">
        <v>0</v>
      </c>
      <c r="I384" s="70">
        <v>0</v>
      </c>
    </row>
    <row r="385" spans="1:9" ht="30" hidden="1" customHeight="1" x14ac:dyDescent="0.25">
      <c r="A385" s="96" t="s">
        <v>3704</v>
      </c>
      <c r="B385" s="80" t="str">
        <f>_xlfn.CONCAT(_xlfn.XLOOKUP(tbItems[[#This Row],[UID]],all_tki[uid],all_tki[name]), " (",_xlfn.XLOOKUP(tbItems[[#This Row],[UID]],all_tki[uid],all_tki[shortName]),")")</f>
        <v>Burris FullField TAC30 1-4x24 riflescope (TAC30)</v>
      </c>
      <c r="C385" s="80" t="str">
        <f>_xlfn.XLOOKUP(tbItems[[#This Row],[UID]],all_tki[uid],all_tki[tags/0])</f>
        <v>Sights</v>
      </c>
      <c r="D385" s="80" t="s">
        <v>374</v>
      </c>
      <c r="E385" s="70">
        <f>_xlfn.XLOOKUP(tbItems[[#This Row],[UID]],all_tki[uid],all_tki[slots])</f>
        <v>2</v>
      </c>
      <c r="F385" s="97">
        <f>_xlfn.XLOOKUP(tbItems[[#This Row],[UID]],all_tki[uid],all_tki[traderPrice])</f>
        <v>17622</v>
      </c>
      <c r="G385" s="97">
        <f>_xlfn.XLOOKUP(tbItems[[#This Row],[UID]],all_tki[uid],all_tki[avg7daysPrice])</f>
        <v>36878</v>
      </c>
      <c r="H385" s="70">
        <v>0</v>
      </c>
      <c r="I385" s="70">
        <v>0</v>
      </c>
    </row>
    <row r="386" spans="1:9" ht="30" hidden="1" customHeight="1" x14ac:dyDescent="0.25">
      <c r="A386" s="96" t="s">
        <v>3709</v>
      </c>
      <c r="B386" s="80" t="str">
        <f>_xlfn.CONCAT(_xlfn.XLOOKUP(tbItems[[#This Row],[UID]],all_tki[uid],all_tki[name]), " (",_xlfn.XLOOKUP(tbItems[[#This Row],[UID]],all_tki[uid],all_tki[shortName]),")")</f>
        <v>BelOMO PSO-1M2 4x24 scope (PSO-1M2)</v>
      </c>
      <c r="C386" s="80" t="str">
        <f>_xlfn.XLOOKUP(tbItems[[#This Row],[UID]],all_tki[uid],all_tki[tags/0])</f>
        <v>Sights</v>
      </c>
      <c r="D386" s="80" t="s">
        <v>374</v>
      </c>
      <c r="E386" s="70">
        <f>_xlfn.XLOOKUP(tbItems[[#This Row],[UID]],all_tki[uid],all_tki[slots])</f>
        <v>2</v>
      </c>
      <c r="F386" s="97">
        <f>_xlfn.XLOOKUP(tbItems[[#This Row],[UID]],all_tki[uid],all_tki[traderPrice])</f>
        <v>10519</v>
      </c>
      <c r="G386" s="97">
        <f>_xlfn.XLOOKUP(tbItems[[#This Row],[UID]],all_tki[uid],all_tki[avg7daysPrice])</f>
        <v>18308</v>
      </c>
      <c r="H386" s="70">
        <v>0</v>
      </c>
      <c r="I386" s="70">
        <v>0</v>
      </c>
    </row>
    <row r="387" spans="1:9" ht="30" hidden="1" customHeight="1" x14ac:dyDescent="0.25">
      <c r="A387" s="96" t="s">
        <v>3713</v>
      </c>
      <c r="B387" s="80" t="str">
        <f>_xlfn.CONCAT(_xlfn.XLOOKUP(tbItems[[#This Row],[UID]],all_tki[uid],all_tki[name]), " (",_xlfn.XLOOKUP(tbItems[[#This Row],[UID]],all_tki[uid],all_tki[shortName]),")")</f>
        <v>NPZ USP-1 Tyulpan 4x scope (USP-1)</v>
      </c>
      <c r="C387" s="80" t="str">
        <f>_xlfn.XLOOKUP(tbItems[[#This Row],[UID]],all_tki[uid],all_tki[tags/0])</f>
        <v>Sights</v>
      </c>
      <c r="D387" s="80" t="s">
        <v>374</v>
      </c>
      <c r="E387" s="70">
        <f>_xlfn.XLOOKUP(tbItems[[#This Row],[UID]],all_tki[uid],all_tki[slots])</f>
        <v>1</v>
      </c>
      <c r="F387" s="97">
        <f>_xlfn.XLOOKUP(tbItems[[#This Row],[UID]],all_tki[uid],all_tki[traderPrice])</f>
        <v>8120</v>
      </c>
      <c r="G387" s="97">
        <f>_xlfn.XLOOKUP(tbItems[[#This Row],[UID]],all_tki[uid],all_tki[avg7daysPrice])</f>
        <v>11396</v>
      </c>
      <c r="H387" s="70">
        <v>0</v>
      </c>
      <c r="I387" s="70">
        <v>0</v>
      </c>
    </row>
    <row r="388" spans="1:9" ht="30" hidden="1" customHeight="1" x14ac:dyDescent="0.25">
      <c r="A388" s="96" t="s">
        <v>3717</v>
      </c>
      <c r="B388" s="80" t="str">
        <f>_xlfn.CONCAT(_xlfn.XLOOKUP(tbItems[[#This Row],[UID]],all_tki[uid],all_tki[name]), " (",_xlfn.XLOOKUP(tbItems[[#This Row],[UID]],all_tki[uid],all_tki[shortName]),")")</f>
        <v>KMZ 1P59 3-10x riflescope (1P59)</v>
      </c>
      <c r="C388" s="80" t="str">
        <f>_xlfn.XLOOKUP(tbItems[[#This Row],[UID]],all_tki[uid],all_tki[tags/0])</f>
        <v>Sights</v>
      </c>
      <c r="D388" s="80" t="s">
        <v>374</v>
      </c>
      <c r="E388" s="70">
        <f>_xlfn.XLOOKUP(tbItems[[#This Row],[UID]],all_tki[uid],all_tki[slots])</f>
        <v>2</v>
      </c>
      <c r="F388" s="97">
        <f>_xlfn.XLOOKUP(tbItems[[#This Row],[UID]],all_tki[uid],all_tki[traderPrice])</f>
        <v>12432</v>
      </c>
      <c r="G388" s="97">
        <f>_xlfn.XLOOKUP(tbItems[[#This Row],[UID]],all_tki[uid],all_tki[avg7daysPrice])</f>
        <v>14426</v>
      </c>
      <c r="H388" s="70">
        <v>0</v>
      </c>
      <c r="I388" s="70">
        <v>0</v>
      </c>
    </row>
    <row r="389" spans="1:9" ht="30" hidden="1" customHeight="1" x14ac:dyDescent="0.25">
      <c r="A389" s="96" t="s">
        <v>3722</v>
      </c>
      <c r="B389" s="80" t="str">
        <f>_xlfn.CONCAT(_xlfn.XLOOKUP(tbItems[[#This Row],[UID]],all_tki[uid],all_tki[name]), " (",_xlfn.XLOOKUP(tbItems[[#This Row],[UID]],all_tki[uid],all_tki[shortName]),")")</f>
        <v>NcSTAR ADO P4 Sniper 3-9x42 riflescope (ADO P4)</v>
      </c>
      <c r="C389" s="80" t="str">
        <f>_xlfn.XLOOKUP(tbItems[[#This Row],[UID]],all_tki[uid],all_tki[tags/0])</f>
        <v>Sights</v>
      </c>
      <c r="D389" s="80" t="s">
        <v>374</v>
      </c>
      <c r="E389" s="70">
        <f>_xlfn.XLOOKUP(tbItems[[#This Row],[UID]],all_tki[uid],all_tki[slots])</f>
        <v>2</v>
      </c>
      <c r="F389" s="97">
        <f>_xlfn.XLOOKUP(tbItems[[#This Row],[UID]],all_tki[uid],all_tki[traderPrice])</f>
        <v>28753</v>
      </c>
      <c r="G389" s="97">
        <f>_xlfn.XLOOKUP(tbItems[[#This Row],[UID]],all_tki[uid],all_tki[avg7daysPrice])</f>
        <v>31435</v>
      </c>
      <c r="H389" s="70">
        <v>0</v>
      </c>
      <c r="I389" s="70">
        <v>0</v>
      </c>
    </row>
    <row r="390" spans="1:9" ht="30" hidden="1" customHeight="1" x14ac:dyDescent="0.25">
      <c r="A390" s="96" t="s">
        <v>3727</v>
      </c>
      <c r="B390" s="80" t="str">
        <f>_xlfn.CONCAT(_xlfn.XLOOKUP(tbItems[[#This Row],[UID]],all_tki[uid],all_tki[name]), " (",_xlfn.XLOOKUP(tbItems[[#This Row],[UID]],all_tki[uid],all_tki[shortName]),")")</f>
        <v>VOMZ Pilad 4x32 riflescope (Pilad 4x32)</v>
      </c>
      <c r="C390" s="80" t="str">
        <f>_xlfn.XLOOKUP(tbItems[[#This Row],[UID]],all_tki[uid],all_tki[tags/0])</f>
        <v>Sights</v>
      </c>
      <c r="D390" s="80" t="s">
        <v>374</v>
      </c>
      <c r="E390" s="70">
        <f>_xlfn.XLOOKUP(tbItems[[#This Row],[UID]],all_tki[uid],all_tki[slots])</f>
        <v>2</v>
      </c>
      <c r="F390" s="97">
        <f>_xlfn.XLOOKUP(tbItems[[#This Row],[UID]],all_tki[uid],all_tki[traderPrice])</f>
        <v>8102</v>
      </c>
      <c r="G390" s="97">
        <f>_xlfn.XLOOKUP(tbItems[[#This Row],[UID]],all_tki[uid],all_tki[avg7daysPrice])</f>
        <v>13745</v>
      </c>
      <c r="H390" s="70">
        <v>0</v>
      </c>
      <c r="I390" s="70">
        <v>0</v>
      </c>
    </row>
    <row r="391" spans="1:9" ht="30" hidden="1" customHeight="1" x14ac:dyDescent="0.25">
      <c r="A391" s="96" t="s">
        <v>3732</v>
      </c>
      <c r="B391" s="80" t="str">
        <f>_xlfn.CONCAT(_xlfn.XLOOKUP(tbItems[[#This Row],[UID]],all_tki[uid],all_tki[name]), " (",_xlfn.XLOOKUP(tbItems[[#This Row],[UID]],all_tki[uid],all_tki[shortName]),")")</f>
        <v>AN/PVS-14 Night Vision Monocular (PVS-14)</v>
      </c>
      <c r="C391" s="80" t="str">
        <f>_xlfn.XLOOKUP(tbItems[[#This Row],[UID]],all_tki[uid],all_tki[tags/0])</f>
        <v>Sights</v>
      </c>
      <c r="E391" s="70">
        <f>_xlfn.XLOOKUP(tbItems[[#This Row],[UID]],all_tki[uid],all_tki[slots])</f>
        <v>1</v>
      </c>
      <c r="F391" s="97">
        <f>_xlfn.XLOOKUP(tbItems[[#This Row],[UID]],all_tki[uid],all_tki[traderPrice])</f>
        <v>51493</v>
      </c>
      <c r="G391" s="97">
        <f>_xlfn.XLOOKUP(tbItems[[#This Row],[UID]],all_tki[uid],all_tki[avg7daysPrice])</f>
        <v>74222</v>
      </c>
      <c r="I391" s="70">
        <v>0</v>
      </c>
    </row>
    <row r="392" spans="1:9" ht="30" hidden="1" customHeight="1" x14ac:dyDescent="0.25">
      <c r="A392" s="96" t="s">
        <v>3738</v>
      </c>
      <c r="B392" s="80" t="str">
        <f>_xlfn.CONCAT(_xlfn.XLOOKUP(tbItems[[#This Row],[UID]],all_tki[uid],all_tki[name]), " (",_xlfn.XLOOKUP(tbItems[[#This Row],[UID]],all_tki[uid],all_tki[shortName]),")")</f>
        <v>Armasight N-15 Night Vision Goggles (N-15)</v>
      </c>
      <c r="C392" s="80" t="str">
        <f>_xlfn.XLOOKUP(tbItems[[#This Row],[UID]],all_tki[uid],all_tki[tags/0])</f>
        <v>Sights</v>
      </c>
      <c r="D392" s="80" t="s">
        <v>387</v>
      </c>
      <c r="E392" s="70">
        <f>_xlfn.XLOOKUP(tbItems[[#This Row],[UID]],all_tki[uid],all_tki[slots])</f>
        <v>2</v>
      </c>
      <c r="F392" s="97">
        <f>_xlfn.XLOOKUP(tbItems[[#This Row],[UID]],all_tki[uid],all_tki[traderPrice])</f>
        <v>41888</v>
      </c>
      <c r="G392" s="97">
        <f>_xlfn.XLOOKUP(tbItems[[#This Row],[UID]],all_tki[uid],all_tki[avg7daysPrice])</f>
        <v>48381</v>
      </c>
      <c r="H392" s="70">
        <v>1</v>
      </c>
      <c r="I392" s="70">
        <v>0</v>
      </c>
    </row>
    <row r="393" spans="1:9" ht="30" hidden="1" customHeight="1" x14ac:dyDescent="0.25">
      <c r="A393" s="96" t="s">
        <v>3743</v>
      </c>
      <c r="B393" s="80" t="str">
        <f>_xlfn.CONCAT(_xlfn.XLOOKUP(tbItems[[#This Row],[UID]],all_tki[uid],all_tki[name]), " (",_xlfn.XLOOKUP(tbItems[[#This Row],[UID]],all_tki[uid],all_tki[shortName]),")")</f>
        <v>PNV-10T Night Vision Goggles (PNV-10T)</v>
      </c>
      <c r="C393" s="80" t="str">
        <f>_xlfn.XLOOKUP(tbItems[[#This Row],[UID]],all_tki[uid],all_tki[tags/0])</f>
        <v>Sights</v>
      </c>
      <c r="D393" s="80" t="s">
        <v>541</v>
      </c>
      <c r="E393" s="70">
        <f>_xlfn.XLOOKUP(tbItems[[#This Row],[UID]],all_tki[uid],all_tki[slots])</f>
        <v>2</v>
      </c>
      <c r="F393" s="97">
        <f>_xlfn.XLOOKUP(tbItems[[#This Row],[UID]],all_tki[uid],all_tki[traderPrice])</f>
        <v>15680</v>
      </c>
      <c r="G393" s="97">
        <f>_xlfn.XLOOKUP(tbItems[[#This Row],[UID]],all_tki[uid],all_tki[avg7daysPrice])</f>
        <v>31272</v>
      </c>
      <c r="H393" s="70">
        <v>99</v>
      </c>
      <c r="I393" s="70">
        <v>0</v>
      </c>
    </row>
    <row r="394" spans="1:9" ht="30" hidden="1" customHeight="1" x14ac:dyDescent="0.25">
      <c r="A394" s="96" t="s">
        <v>3748</v>
      </c>
      <c r="B394" s="80" t="str">
        <f>_xlfn.CONCAT(_xlfn.XLOOKUP(tbItems[[#This Row],[UID]],all_tki[uid],all_tki[name]), " (",_xlfn.XLOOKUP(tbItems[[#This Row],[UID]],all_tki[uid],all_tki[shortName]),")")</f>
        <v>Armasight Vulcan MG 3.5x Bravo night vision scope (Vulcan MG 3.5x)</v>
      </c>
      <c r="C394" s="80" t="str">
        <f>_xlfn.XLOOKUP(tbItems[[#This Row],[UID]],all_tki[uid],all_tki[tags/0])</f>
        <v>Sights</v>
      </c>
      <c r="D394" s="80" t="s">
        <v>541</v>
      </c>
      <c r="E394" s="70">
        <f>_xlfn.XLOOKUP(tbItems[[#This Row],[UID]],all_tki[uid],all_tki[slots])</f>
        <v>2</v>
      </c>
      <c r="F394" s="97">
        <f>_xlfn.XLOOKUP(tbItems[[#This Row],[UID]],all_tki[uid],all_tki[traderPrice])</f>
        <v>26292</v>
      </c>
      <c r="G394" s="97">
        <f>_xlfn.XLOOKUP(tbItems[[#This Row],[UID]],all_tki[uid],all_tki[avg7daysPrice])</f>
        <v>27425</v>
      </c>
      <c r="H394" s="70">
        <v>0</v>
      </c>
      <c r="I394" s="70">
        <v>0</v>
      </c>
    </row>
    <row r="395" spans="1:9" ht="30" hidden="1" customHeight="1" x14ac:dyDescent="0.25">
      <c r="A395" s="96" t="s">
        <v>3752</v>
      </c>
      <c r="B395" s="80" t="str">
        <f>_xlfn.CONCAT(_xlfn.XLOOKUP(tbItems[[#This Row],[UID]],all_tki[uid],all_tki[name]), " (",_xlfn.XLOOKUP(tbItems[[#This Row],[UID]],all_tki[uid],all_tki[shortName]),")")</f>
        <v>Trijicon ACOG TA01NSN 4x32 scope (Tan) (TA01NSN)</v>
      </c>
      <c r="C395" s="80" t="str">
        <f>_xlfn.XLOOKUP(tbItems[[#This Row],[UID]],all_tki[uid],all_tki[tags/0])</f>
        <v>Sights</v>
      </c>
      <c r="D395" s="80" t="s">
        <v>374</v>
      </c>
      <c r="E395" s="70">
        <f>_xlfn.XLOOKUP(tbItems[[#This Row],[UID]],all_tki[uid],all_tki[slots])</f>
        <v>2</v>
      </c>
      <c r="F395" s="97">
        <f>_xlfn.XLOOKUP(tbItems[[#This Row],[UID]],all_tki[uid],all_tki[traderPrice])</f>
        <v>15056</v>
      </c>
      <c r="G395" s="97">
        <f>_xlfn.XLOOKUP(tbItems[[#This Row],[UID]],all_tki[uid],all_tki[avg7daysPrice])</f>
        <v>18771</v>
      </c>
      <c r="H395" s="70">
        <v>0</v>
      </c>
      <c r="I395" s="70">
        <v>0</v>
      </c>
    </row>
    <row r="396" spans="1:9" ht="30" hidden="1" customHeight="1" x14ac:dyDescent="0.25">
      <c r="A396" s="96" t="s">
        <v>3757</v>
      </c>
      <c r="B396" s="80" t="str">
        <f>_xlfn.CONCAT(_xlfn.XLOOKUP(tbItems[[#This Row],[UID]],all_tki[uid],all_tki[name]), " (",_xlfn.XLOOKUP(tbItems[[#This Row],[UID]],all_tki[uid],all_tki[shortName]),")")</f>
        <v>FN P90 Ring Sight reflex sight (P90 Ring)</v>
      </c>
      <c r="C396" s="80" t="str">
        <f>_xlfn.XLOOKUP(tbItems[[#This Row],[UID]],all_tki[uid],all_tki[tags/0])</f>
        <v>Sights</v>
      </c>
      <c r="E396" s="70">
        <f>_xlfn.XLOOKUP(tbItems[[#This Row],[UID]],all_tki[uid],all_tki[slots])</f>
        <v>1</v>
      </c>
      <c r="F396" s="97">
        <f>_xlfn.XLOOKUP(tbItems[[#This Row],[UID]],all_tki[uid],all_tki[traderPrice])</f>
        <v>8680</v>
      </c>
      <c r="G396" s="97">
        <f>_xlfn.XLOOKUP(tbItems[[#This Row],[UID]],all_tki[uid],all_tki[avg7daysPrice])</f>
        <v>13793</v>
      </c>
      <c r="I396" s="70">
        <v>0</v>
      </c>
    </row>
    <row r="397" spans="1:9" ht="30" hidden="1" customHeight="1" x14ac:dyDescent="0.25">
      <c r="A397" s="96" t="s">
        <v>3763</v>
      </c>
      <c r="B397" s="80" t="str">
        <f>_xlfn.CONCAT(_xlfn.XLOOKUP(tbItems[[#This Row],[UID]],all_tki[uid],all_tki[name]), " (",_xlfn.XLOOKUP(tbItems[[#This Row],[UID]],all_tki[uid],all_tki[shortName]),")")</f>
        <v>EOTech XPS3-2 holographic sight (XPS3-2)</v>
      </c>
      <c r="C397" s="80" t="str">
        <f>_xlfn.XLOOKUP(tbItems[[#This Row],[UID]],all_tki[uid],all_tki[tags/0])</f>
        <v>Sights</v>
      </c>
      <c r="D397" s="80" t="s">
        <v>456</v>
      </c>
      <c r="E397" s="70">
        <f>_xlfn.XLOOKUP(tbItems[[#This Row],[UID]],all_tki[uid],all_tki[slots])</f>
        <v>1</v>
      </c>
      <c r="F397" s="97">
        <f>_xlfn.XLOOKUP(tbItems[[#This Row],[UID]],all_tki[uid],all_tki[traderPrice])</f>
        <v>12891</v>
      </c>
      <c r="G397" s="97">
        <f>_xlfn.XLOOKUP(tbItems[[#This Row],[UID]],all_tki[uid],all_tki[avg7daysPrice])</f>
        <v>30457</v>
      </c>
      <c r="H397" s="70">
        <v>0</v>
      </c>
      <c r="I397" s="70">
        <v>0</v>
      </c>
    </row>
    <row r="398" spans="1:9" ht="30" hidden="1" customHeight="1" x14ac:dyDescent="0.25">
      <c r="A398" s="96" t="s">
        <v>3768</v>
      </c>
      <c r="B398" s="80" t="str">
        <f>_xlfn.CONCAT(_xlfn.XLOOKUP(tbItems[[#This Row],[UID]],all_tki[uid],all_tki[name]), " (",_xlfn.XLOOKUP(tbItems[[#This Row],[UID]],all_tki[uid],all_tki[shortName]),")")</f>
        <v>Vortex Razor AMG UH-1 holographic sight (UH-1)</v>
      </c>
      <c r="C398" s="80" t="str">
        <f>_xlfn.XLOOKUP(tbItems[[#This Row],[UID]],all_tki[uid],all_tki[tags/0])</f>
        <v>Sights</v>
      </c>
      <c r="D398" s="80" t="s">
        <v>456</v>
      </c>
      <c r="E398" s="70">
        <f>_xlfn.XLOOKUP(tbItems[[#This Row],[UID]],all_tki[uid],all_tki[slots])</f>
        <v>1</v>
      </c>
      <c r="F398" s="97">
        <f>_xlfn.XLOOKUP(tbItems[[#This Row],[UID]],all_tki[uid],all_tki[traderPrice])</f>
        <v>14474</v>
      </c>
      <c r="G398" s="97">
        <f>_xlfn.XLOOKUP(tbItems[[#This Row],[UID]],all_tki[uid],all_tki[avg7daysPrice])</f>
        <v>32478</v>
      </c>
      <c r="H398" s="70">
        <v>0</v>
      </c>
      <c r="I398" s="70">
        <v>0</v>
      </c>
    </row>
    <row r="399" spans="1:9" ht="30" hidden="1" customHeight="1" x14ac:dyDescent="0.25">
      <c r="A399" s="96" t="s">
        <v>3772</v>
      </c>
      <c r="B399" s="80" t="str">
        <f>_xlfn.CONCAT(_xlfn.XLOOKUP(tbItems[[#This Row],[UID]],all_tki[uid],all_tki[name]), " (",_xlfn.XLOOKUP(tbItems[[#This Row],[UID]],all_tki[uid],all_tki[shortName]),")")</f>
        <v>EOTech EXPS3 holographic sight (Tan) (EXPS3)</v>
      </c>
      <c r="C399" s="80" t="str">
        <f>_xlfn.XLOOKUP(tbItems[[#This Row],[UID]],all_tki[uid],all_tki[tags/0])</f>
        <v>Sights</v>
      </c>
      <c r="D399" s="80" t="s">
        <v>456</v>
      </c>
      <c r="E399" s="70">
        <f>_xlfn.XLOOKUP(tbItems[[#This Row],[UID]],all_tki[uid],all_tki[slots])</f>
        <v>1</v>
      </c>
      <c r="F399" s="97">
        <f>_xlfn.XLOOKUP(tbItems[[#This Row],[UID]],all_tki[uid],all_tki[traderPrice])</f>
        <v>14700</v>
      </c>
      <c r="G399" s="97">
        <f>_xlfn.XLOOKUP(tbItems[[#This Row],[UID]],all_tki[uid],all_tki[avg7daysPrice])</f>
        <v>45395</v>
      </c>
      <c r="H399" s="70">
        <v>0</v>
      </c>
      <c r="I399" s="70">
        <v>0</v>
      </c>
    </row>
    <row r="400" spans="1:9" ht="30" hidden="1" customHeight="1" x14ac:dyDescent="0.25">
      <c r="A400" s="96" t="s">
        <v>3777</v>
      </c>
      <c r="B400" s="80" t="str">
        <f>_xlfn.CONCAT(_xlfn.XLOOKUP(tbItems[[#This Row],[UID]],all_tki[uid],all_tki[name]), " (",_xlfn.XLOOKUP(tbItems[[#This Row],[UID]],all_tki[uid],all_tki[shortName]),")")</f>
        <v>Rotor 43 9x19 muzzle brake-compensator (R43 9x19)</v>
      </c>
      <c r="C400" s="80" t="str">
        <f>_xlfn.XLOOKUP(tbItems[[#This Row],[UID]],all_tki[uid],all_tki[tags/0])</f>
        <v>Suppressors</v>
      </c>
      <c r="D400" s="80" t="s">
        <v>365</v>
      </c>
      <c r="E400" s="70">
        <f>_xlfn.XLOOKUP(tbItems[[#This Row],[UID]],all_tki[uid],all_tki[slots])</f>
        <v>2</v>
      </c>
      <c r="F400" s="97">
        <f>_xlfn.XLOOKUP(tbItems[[#This Row],[UID]],all_tki[uid],all_tki[traderPrice])</f>
        <v>12204</v>
      </c>
      <c r="G400" s="97">
        <f>_xlfn.XLOOKUP(tbItems[[#This Row],[UID]],all_tki[uid],all_tki[avg7daysPrice])</f>
        <v>16251</v>
      </c>
      <c r="H400" s="70">
        <v>0</v>
      </c>
      <c r="I400" s="70">
        <v>0</v>
      </c>
    </row>
    <row r="401" spans="1:10" ht="30" hidden="1" customHeight="1" x14ac:dyDescent="0.25">
      <c r="A401" s="96" t="s">
        <v>3781</v>
      </c>
      <c r="B401" s="80" t="str">
        <f>_xlfn.CONCAT(_xlfn.XLOOKUP(tbItems[[#This Row],[UID]],all_tki[uid],all_tki[name]), " (",_xlfn.XLOOKUP(tbItems[[#This Row],[UID]],all_tki[uid],all_tki[shortName]),")")</f>
        <v>Holosun HS401G5 reflex sight (HS401G5)</v>
      </c>
      <c r="C401" s="80" t="str">
        <f>_xlfn.XLOOKUP(tbItems[[#This Row],[UID]],all_tki[uid],all_tki[tags/0])</f>
        <v>Sights</v>
      </c>
      <c r="D401" s="80" t="s">
        <v>456</v>
      </c>
      <c r="E401" s="70">
        <f>_xlfn.XLOOKUP(tbItems[[#This Row],[UID]],all_tki[uid],all_tki[slots])</f>
        <v>1</v>
      </c>
      <c r="F401" s="97">
        <f>_xlfn.XLOOKUP(tbItems[[#This Row],[UID]],all_tki[uid],all_tki[traderPrice])</f>
        <v>8342</v>
      </c>
      <c r="G401" s="97">
        <f>_xlfn.XLOOKUP(tbItems[[#This Row],[UID]],all_tki[uid],all_tki[avg7daysPrice])</f>
        <v>11454</v>
      </c>
      <c r="H401" s="70">
        <v>0</v>
      </c>
      <c r="I401" s="70">
        <v>0</v>
      </c>
    </row>
    <row r="402" spans="1:10" ht="30" hidden="1" customHeight="1" x14ac:dyDescent="0.25">
      <c r="A402" s="96" t="s">
        <v>3786</v>
      </c>
      <c r="B402" s="80" t="str">
        <f>_xlfn.CONCAT(_xlfn.XLOOKUP(tbItems[[#This Row],[UID]],all_tki[uid],all_tki[name]), " (",_xlfn.XLOOKUP(tbItems[[#This Row],[UID]],all_tki[uid],all_tki[shortName]),")")</f>
        <v>EOTech XPS3-0 holographic sight (XPS3-0)</v>
      </c>
      <c r="C402" s="80" t="str">
        <f>_xlfn.XLOOKUP(tbItems[[#This Row],[UID]],all_tki[uid],all_tki[tags/0])</f>
        <v>Sights</v>
      </c>
      <c r="D402" s="80" t="s">
        <v>456</v>
      </c>
      <c r="E402" s="70">
        <f>_xlfn.XLOOKUP(tbItems[[#This Row],[UID]],all_tki[uid],all_tki[slots])</f>
        <v>1</v>
      </c>
      <c r="F402" s="97">
        <f>_xlfn.XLOOKUP(tbItems[[#This Row],[UID]],all_tki[uid],all_tki[traderPrice])</f>
        <v>11192</v>
      </c>
      <c r="G402" s="97">
        <f>_xlfn.XLOOKUP(tbItems[[#This Row],[UID]],all_tki[uid],all_tki[avg7daysPrice])</f>
        <v>30619</v>
      </c>
      <c r="H402" s="70">
        <v>0</v>
      </c>
      <c r="I402" s="70">
        <v>0</v>
      </c>
    </row>
    <row r="403" spans="1:10" ht="30" hidden="1" customHeight="1" x14ac:dyDescent="0.25">
      <c r="A403" s="96" t="s">
        <v>3791</v>
      </c>
      <c r="B403" s="80" t="str">
        <f>_xlfn.CONCAT(_xlfn.XLOOKUP(tbItems[[#This Row],[UID]],all_tki[uid],all_tki[name]), " (",_xlfn.XLOOKUP(tbItems[[#This Row],[UID]],all_tki[uid],all_tki[shortName]),")")</f>
        <v>SR-1MP 9x21 silencer (SR-1MP)</v>
      </c>
      <c r="C403" s="80" t="str">
        <f>_xlfn.XLOOKUP(tbItems[[#This Row],[UID]],all_tki[uid],all_tki[tags/0])</f>
        <v>Suppressors</v>
      </c>
      <c r="D403" s="80" t="s">
        <v>365</v>
      </c>
      <c r="E403" s="70">
        <f>_xlfn.XLOOKUP(tbItems[[#This Row],[UID]],all_tki[uid],all_tki[slots])</f>
        <v>2</v>
      </c>
      <c r="F403" s="97">
        <f>_xlfn.XLOOKUP(tbItems[[#This Row],[UID]],all_tki[uid],all_tki[traderPrice])</f>
        <v>17185</v>
      </c>
      <c r="G403" s="97">
        <f>_xlfn.XLOOKUP(tbItems[[#This Row],[UID]],all_tki[uid],all_tki[avg7daysPrice])</f>
        <v>26590</v>
      </c>
      <c r="I403" s="70">
        <v>0</v>
      </c>
    </row>
    <row r="404" spans="1:10" ht="30" hidden="1" customHeight="1" x14ac:dyDescent="0.25">
      <c r="A404" s="96" t="s">
        <v>3797</v>
      </c>
      <c r="B404" s="80" t="str">
        <f>_xlfn.CONCAT(_xlfn.XLOOKUP(tbItems[[#This Row],[UID]],all_tki[uid],all_tki[name]), " (",_xlfn.XLOOKUP(tbItems[[#This Row],[UID]],all_tki[uid],all_tki[shortName]),")")</f>
        <v>VOMZ Pilad P1x42 Weaver reflex sight (P1x42)</v>
      </c>
      <c r="C404" s="80" t="str">
        <f>_xlfn.XLOOKUP(tbItems[[#This Row],[UID]],all_tki[uid],all_tki[tags/0])</f>
        <v>Sights</v>
      </c>
      <c r="D404" s="80" t="s">
        <v>456</v>
      </c>
      <c r="E404" s="70">
        <f>_xlfn.XLOOKUP(tbItems[[#This Row],[UID]],all_tki[uid],all_tki[slots])</f>
        <v>1</v>
      </c>
      <c r="F404" s="97">
        <f>_xlfn.XLOOKUP(tbItems[[#This Row],[UID]],all_tki[uid],all_tki[traderPrice])</f>
        <v>6160</v>
      </c>
      <c r="G404" s="97">
        <f>_xlfn.XLOOKUP(tbItems[[#This Row],[UID]],all_tki[uid],all_tki[avg7daysPrice])</f>
        <v>12743</v>
      </c>
      <c r="H404" s="70">
        <v>0</v>
      </c>
      <c r="I404" s="70">
        <v>0</v>
      </c>
    </row>
    <row r="405" spans="1:10" ht="30" hidden="1" customHeight="1" x14ac:dyDescent="0.25">
      <c r="A405" s="96" t="s">
        <v>3802</v>
      </c>
      <c r="B405" s="80" t="str">
        <f>_xlfn.CONCAT(_xlfn.XLOOKUP(tbItems[[#This Row],[UID]],all_tki[uid],all_tki[name]), " (",_xlfn.XLOOKUP(tbItems[[#This Row],[UID]],all_tki[uid],all_tki[shortName]),")")</f>
        <v>EOTech 553 holographic sight (553)</v>
      </c>
      <c r="C405" s="80" t="str">
        <f>_xlfn.XLOOKUP(tbItems[[#This Row],[UID]],all_tki[uid],all_tki[tags/0])</f>
        <v>Sights</v>
      </c>
      <c r="D405" s="80" t="s">
        <v>456</v>
      </c>
      <c r="E405" s="70">
        <f>_xlfn.XLOOKUP(tbItems[[#This Row],[UID]],all_tki[uid],all_tki[slots])</f>
        <v>1</v>
      </c>
      <c r="F405" s="97">
        <f>_xlfn.XLOOKUP(tbItems[[#This Row],[UID]],all_tki[uid],all_tki[traderPrice])</f>
        <v>10851</v>
      </c>
      <c r="G405" s="97">
        <f>_xlfn.XLOOKUP(tbItems[[#This Row],[UID]],all_tki[uid],all_tki[avg7daysPrice])</f>
        <v>21869</v>
      </c>
      <c r="H405" s="70">
        <v>0</v>
      </c>
      <c r="I405" s="70">
        <v>0</v>
      </c>
    </row>
    <row r="406" spans="1:10" ht="30" hidden="1" customHeight="1" x14ac:dyDescent="0.25">
      <c r="A406" s="96" t="s">
        <v>3806</v>
      </c>
      <c r="B406" s="80" t="str">
        <f>_xlfn.CONCAT(_xlfn.XLOOKUP(tbItems[[#This Row],[UID]],all_tki[uid],all_tki[name]), " (",_xlfn.XLOOKUP(tbItems[[#This Row],[UID]],all_tki[uid],all_tki[shortName]),")")</f>
        <v>Axion Kobra EKP-8-18 reflex sight (EKP-8-18)</v>
      </c>
      <c r="C406" s="80" t="str">
        <f>_xlfn.XLOOKUP(tbItems[[#This Row],[UID]],all_tki[uid],all_tki[tags/0])</f>
        <v>Sights</v>
      </c>
      <c r="D406" s="80" t="s">
        <v>456</v>
      </c>
      <c r="E406" s="70">
        <f>_xlfn.XLOOKUP(tbItems[[#This Row],[UID]],all_tki[uid],all_tki[slots])</f>
        <v>1</v>
      </c>
      <c r="F406" s="97">
        <f>_xlfn.XLOOKUP(tbItems[[#This Row],[UID]],all_tki[uid],all_tki[traderPrice])</f>
        <v>7840</v>
      </c>
      <c r="G406" s="97">
        <f>_xlfn.XLOOKUP(tbItems[[#This Row],[UID]],all_tki[uid],all_tki[avg7daysPrice])</f>
        <v>14797</v>
      </c>
      <c r="H406" s="70">
        <v>0</v>
      </c>
      <c r="I406" s="70">
        <v>0</v>
      </c>
    </row>
    <row r="407" spans="1:10" ht="30" hidden="1" customHeight="1" x14ac:dyDescent="0.25">
      <c r="A407" s="96" t="s">
        <v>3811</v>
      </c>
      <c r="B407" s="80" t="str">
        <f>_xlfn.CONCAT(_xlfn.XLOOKUP(tbItems[[#This Row],[UID]],all_tki[uid],all_tki[name]), " (",_xlfn.XLOOKUP(tbItems[[#This Row],[UID]],all_tki[uid],all_tki[shortName]),")")</f>
        <v>Aimpoint CompM4 reflex sight (CompM4)</v>
      </c>
      <c r="C407" s="80" t="str">
        <f>_xlfn.XLOOKUP(tbItems[[#This Row],[UID]],all_tki[uid],all_tki[tags/0])</f>
        <v>Sights</v>
      </c>
      <c r="D407" s="80" t="s">
        <v>456</v>
      </c>
      <c r="E407" s="70">
        <f>_xlfn.XLOOKUP(tbItems[[#This Row],[UID]],all_tki[uid],all_tki[slots])</f>
        <v>1</v>
      </c>
      <c r="F407" s="97">
        <f>_xlfn.XLOOKUP(tbItems[[#This Row],[UID]],all_tki[uid],all_tki[traderPrice])</f>
        <v>16576</v>
      </c>
      <c r="G407" s="97">
        <f>_xlfn.XLOOKUP(tbItems[[#This Row],[UID]],all_tki[uid],all_tki[avg7daysPrice])</f>
        <v>17318</v>
      </c>
      <c r="H407" s="70">
        <v>0</v>
      </c>
      <c r="I407" s="70">
        <v>0</v>
      </c>
    </row>
    <row r="408" spans="1:10" ht="30" hidden="1" customHeight="1" x14ac:dyDescent="0.25">
      <c r="A408" s="96" t="s">
        <v>3815</v>
      </c>
      <c r="B408" s="80" t="str">
        <f>_xlfn.CONCAT(_xlfn.XLOOKUP(tbItems[[#This Row],[UID]],all_tki[uid],all_tki[name]), " (",_xlfn.XLOOKUP(tbItems[[#This Row],[UID]],all_tki[uid],all_tki[shortName]),")")</f>
        <v>Trijicon SRS-02 reflex sight (SRS-02)</v>
      </c>
      <c r="C408" s="80" t="str">
        <f>_xlfn.XLOOKUP(tbItems[[#This Row],[UID]],all_tki[uid],all_tki[tags/0])</f>
        <v>Sights</v>
      </c>
      <c r="D408" s="80" t="s">
        <v>456</v>
      </c>
      <c r="E408" s="70">
        <f>_xlfn.XLOOKUP(tbItems[[#This Row],[UID]],all_tki[uid],all_tki[slots])</f>
        <v>1</v>
      </c>
      <c r="F408" s="97">
        <f>_xlfn.XLOOKUP(tbItems[[#This Row],[UID]],all_tki[uid],all_tki[traderPrice])</f>
        <v>12824</v>
      </c>
      <c r="G408" s="97">
        <f>_xlfn.XLOOKUP(tbItems[[#This Row],[UID]],all_tki[uid],all_tki[avg7daysPrice])</f>
        <v>17594</v>
      </c>
      <c r="H408" s="70">
        <v>0</v>
      </c>
      <c r="I408" s="70">
        <v>0</v>
      </c>
    </row>
    <row r="409" spans="1:10" ht="30" hidden="1" customHeight="1" x14ac:dyDescent="0.25">
      <c r="A409" s="96" t="s">
        <v>3820</v>
      </c>
      <c r="B409" s="80" t="str">
        <f>_xlfn.CONCAT(_xlfn.XLOOKUP(tbItems[[#This Row],[UID]],all_tki[uid],all_tki[name]), " (",_xlfn.XLOOKUP(tbItems[[#This Row],[UID]],all_tki[uid],all_tki[shortName]),")")</f>
        <v>VKBO army bag (VKBO bag)</v>
      </c>
      <c r="C409" s="80" t="str">
        <f>_xlfn.XLOOKUP(tbItems[[#This Row],[UID]],all_tki[uid],all_tki[tags/0])</f>
        <v>Gear</v>
      </c>
      <c r="D409" s="80" t="s">
        <v>314</v>
      </c>
      <c r="E409" s="70">
        <f>_xlfn.XLOOKUP(tbItems[[#This Row],[UID]],all_tki[uid],all_tki[slots])</f>
        <v>12</v>
      </c>
      <c r="F409" s="97">
        <f>_xlfn.XLOOKUP(tbItems[[#This Row],[UID]],all_tki[uid],all_tki[traderPrice])</f>
        <v>1513</v>
      </c>
      <c r="G409" s="97">
        <f>_xlfn.XLOOKUP(tbItems[[#This Row],[UID]],all_tki[uid],all_tki[avg7daysPrice])</f>
        <v>13186</v>
      </c>
      <c r="H409" s="70">
        <v>0</v>
      </c>
      <c r="I409" s="70">
        <v>0</v>
      </c>
      <c r="J409" s="80" t="s">
        <v>506</v>
      </c>
    </row>
    <row r="410" spans="1:10" ht="30" hidden="1" customHeight="1" x14ac:dyDescent="0.25">
      <c r="A410" s="96" t="s">
        <v>3825</v>
      </c>
      <c r="B410" s="80" t="str">
        <f>_xlfn.CONCAT(_xlfn.XLOOKUP(tbItems[[#This Row],[UID]],all_tki[uid],all_tki[name]), " (",_xlfn.XLOOKUP(tbItems[[#This Row],[UID]],all_tki[uid],all_tki[shortName]),")")</f>
        <v>Tactical sling bag (Sling)</v>
      </c>
      <c r="C410" s="80" t="str">
        <f>_xlfn.XLOOKUP(tbItems[[#This Row],[UID]],all_tki[uid],all_tki[tags/0])</f>
        <v>Gear</v>
      </c>
      <c r="D410" s="80" t="s">
        <v>314</v>
      </c>
      <c r="E410" s="70">
        <f>_xlfn.XLOOKUP(tbItems[[#This Row],[UID]],all_tki[uid],all_tki[slots])</f>
        <v>9</v>
      </c>
      <c r="F410" s="97">
        <f>_xlfn.XLOOKUP(tbItems[[#This Row],[UID]],all_tki[uid],all_tki[traderPrice])</f>
        <v>1143</v>
      </c>
      <c r="G410" s="97">
        <f>_xlfn.XLOOKUP(tbItems[[#This Row],[UID]],all_tki[uid],all_tki[avg7daysPrice])</f>
        <v>6634</v>
      </c>
      <c r="H410" s="70">
        <v>99</v>
      </c>
      <c r="I410" s="70">
        <v>0</v>
      </c>
      <c r="J410" s="80" t="s">
        <v>573</v>
      </c>
    </row>
    <row r="411" spans="1:10" ht="30" hidden="1" customHeight="1" x14ac:dyDescent="0.25">
      <c r="A411" s="96" t="s">
        <v>3830</v>
      </c>
      <c r="B411" s="80" t="str">
        <f>_xlfn.CONCAT(_xlfn.XLOOKUP(tbItems[[#This Row],[UID]],all_tki[uid],all_tki[name]), " (",_xlfn.XLOOKUP(tbItems[[#This Row],[UID]],all_tki[uid],all_tki[shortName]),")")</f>
        <v>Tactical fleece beanie (Fleece)</v>
      </c>
      <c r="C411" s="80" t="str">
        <f>_xlfn.XLOOKUP(tbItems[[#This Row],[UID]],all_tki[uid],all_tki[tags/0])</f>
        <v>Gear</v>
      </c>
      <c r="D411" s="80" t="s">
        <v>392</v>
      </c>
      <c r="E411" s="70">
        <f>_xlfn.XLOOKUP(tbItems[[#This Row],[UID]],all_tki[uid],all_tki[slots])</f>
        <v>1</v>
      </c>
      <c r="F411" s="97">
        <f>_xlfn.XLOOKUP(tbItems[[#This Row],[UID]],all_tki[uid],all_tki[traderPrice])</f>
        <v>2796</v>
      </c>
      <c r="G411" s="97">
        <f>_xlfn.XLOOKUP(tbItems[[#This Row],[UID]],all_tki[uid],all_tki[avg7daysPrice])</f>
        <v>5892</v>
      </c>
      <c r="H411" s="70">
        <v>0</v>
      </c>
      <c r="I411" s="70">
        <v>0</v>
      </c>
    </row>
    <row r="412" spans="1:10" ht="30" hidden="1" customHeight="1" x14ac:dyDescent="0.25">
      <c r="A412" s="96" t="s">
        <v>3834</v>
      </c>
      <c r="B412" s="80" t="str">
        <f>_xlfn.CONCAT(_xlfn.XLOOKUP(tbItems[[#This Row],[UID]],all_tki[uid],all_tki[name]), " (",_xlfn.XLOOKUP(tbItems[[#This Row],[UID]],all_tki[uid],all_tki[shortName]),")")</f>
        <v>BelOMO PSO-1 4x24 scope (PSO-1)</v>
      </c>
      <c r="C412" s="80" t="str">
        <f>_xlfn.XLOOKUP(tbItems[[#This Row],[UID]],all_tki[uid],all_tki[tags/0])</f>
        <v>Sights</v>
      </c>
      <c r="E412" s="70">
        <f>_xlfn.XLOOKUP(tbItems[[#This Row],[UID]],all_tki[uid],all_tki[slots])</f>
        <v>2</v>
      </c>
      <c r="F412" s="97">
        <f>_xlfn.XLOOKUP(tbItems[[#This Row],[UID]],all_tki[uid],all_tki[traderPrice])</f>
        <v>9959</v>
      </c>
      <c r="G412" s="97">
        <f>_xlfn.XLOOKUP(tbItems[[#This Row],[UID]],all_tki[uid],all_tki[avg7daysPrice])</f>
        <v>19028</v>
      </c>
      <c r="I412" s="70">
        <v>0</v>
      </c>
    </row>
    <row r="413" spans="1:10" ht="30" hidden="1" customHeight="1" x14ac:dyDescent="0.25">
      <c r="A413" s="96" t="s">
        <v>3839</v>
      </c>
      <c r="B413" s="80" t="str">
        <f>_xlfn.CONCAT(_xlfn.XLOOKUP(tbItems[[#This Row],[UID]],all_tki[uid],all_tki[name]), " (",_xlfn.XLOOKUP(tbItems[[#This Row],[UID]],all_tki[uid],all_tki[shortName]),")")</f>
        <v>Ski hat with holes for eyes (Shmaska)</v>
      </c>
      <c r="C413" s="80" t="str">
        <f>_xlfn.XLOOKUP(tbItems[[#This Row],[UID]],all_tki[uid],all_tki[tags/0])</f>
        <v>Gear</v>
      </c>
      <c r="D413" s="80" t="s">
        <v>399</v>
      </c>
      <c r="E413" s="70">
        <f>_xlfn.XLOOKUP(tbItems[[#This Row],[UID]],all_tki[uid],all_tki[slots])</f>
        <v>1</v>
      </c>
      <c r="F413" s="97">
        <f>_xlfn.XLOOKUP(tbItems[[#This Row],[UID]],all_tki[uid],all_tki[traderPrice])</f>
        <v>3445</v>
      </c>
      <c r="G413" s="97">
        <f>_xlfn.XLOOKUP(tbItems[[#This Row],[UID]],all_tki[uid],all_tki[avg7daysPrice])</f>
        <v>5025</v>
      </c>
      <c r="H413" s="70">
        <v>1</v>
      </c>
      <c r="I413" s="70">
        <v>0</v>
      </c>
      <c r="J413" s="80" t="s">
        <v>569</v>
      </c>
    </row>
    <row r="414" spans="1:10" ht="30" hidden="1" customHeight="1" x14ac:dyDescent="0.25">
      <c r="A414" s="96" t="s">
        <v>3844</v>
      </c>
      <c r="B414" s="80" t="str">
        <f>_xlfn.CONCAT(_xlfn.XLOOKUP(tbItems[[#This Row],[UID]],all_tki[uid],all_tki[name]), " (",_xlfn.XLOOKUP(tbItems[[#This Row],[UID]],all_tki[uid],all_tki[shortName]),")")</f>
        <v>Santa's hat (Hat)</v>
      </c>
      <c r="C414" s="80" t="str">
        <f>_xlfn.XLOOKUP(tbItems[[#This Row],[UID]],all_tki[uid],all_tki[tags/0])</f>
        <v>Gear</v>
      </c>
      <c r="E414" s="70">
        <f>_xlfn.XLOOKUP(tbItems[[#This Row],[UID]],all_tki[uid],all_tki[slots])</f>
        <v>1</v>
      </c>
      <c r="F414" s="97">
        <f>_xlfn.XLOOKUP(tbItems[[#This Row],[UID]],all_tki[uid],all_tki[traderPrice])</f>
        <v>310</v>
      </c>
      <c r="G414" s="97">
        <f>_xlfn.XLOOKUP(tbItems[[#This Row],[UID]],all_tki[uid],all_tki[avg7daysPrice])</f>
        <v>50000</v>
      </c>
      <c r="I414" s="70">
        <v>0</v>
      </c>
    </row>
    <row r="415" spans="1:10" ht="30" hidden="1" customHeight="1" x14ac:dyDescent="0.25">
      <c r="A415" s="96" t="s">
        <v>3849</v>
      </c>
      <c r="B415" s="80" t="str">
        <f>_xlfn.CONCAT(_xlfn.XLOOKUP(tbItems[[#This Row],[UID]],all_tki[uid],all_tki[name]), " (",_xlfn.XLOOKUP(tbItems[[#This Row],[UID]],all_tki[uid],all_tki[shortName]),")")</f>
        <v>PSh-97 "DJETA" riot helmet (PSh-97)</v>
      </c>
      <c r="C415" s="80" t="str">
        <f>_xlfn.XLOOKUP(tbItems[[#This Row],[UID]],all_tki[uid],all_tki[tags/0])</f>
        <v>Gear</v>
      </c>
      <c r="D415" s="80" t="s">
        <v>313</v>
      </c>
      <c r="E415" s="70">
        <f>_xlfn.XLOOKUP(tbItems[[#This Row],[UID]],all_tki[uid],all_tki[slots])</f>
        <v>4</v>
      </c>
      <c r="F415" s="97">
        <f>_xlfn.XLOOKUP(tbItems[[#This Row],[UID]],all_tki[uid],all_tki[traderPrice])</f>
        <v>10044</v>
      </c>
      <c r="G415" s="97">
        <f>_xlfn.XLOOKUP(tbItems[[#This Row],[UID]],all_tki[uid],all_tki[avg7daysPrice])</f>
        <v>22147</v>
      </c>
      <c r="H415" s="70">
        <v>0</v>
      </c>
      <c r="I415" s="70">
        <v>0</v>
      </c>
    </row>
    <row r="416" spans="1:10" ht="30" hidden="1" customHeight="1" x14ac:dyDescent="0.25">
      <c r="A416" s="96" t="s">
        <v>3853</v>
      </c>
      <c r="B416" s="80" t="str">
        <f>_xlfn.CONCAT(_xlfn.XLOOKUP(tbItems[[#This Row],[UID]],all_tki[uid],all_tki[name]), " (",_xlfn.XLOOKUP(tbItems[[#This Row],[UID]],all_tki[uid],all_tki[shortName]),")")</f>
        <v>Pompon hat (Pompon)</v>
      </c>
      <c r="C416" s="80" t="str">
        <f>_xlfn.XLOOKUP(tbItems[[#This Row],[UID]],all_tki[uid],all_tki[tags/0])</f>
        <v>Gear</v>
      </c>
      <c r="D416" s="80" t="s">
        <v>392</v>
      </c>
      <c r="E416" s="70">
        <f>_xlfn.XLOOKUP(tbItems[[#This Row],[UID]],all_tki[uid],all_tki[slots])</f>
        <v>1</v>
      </c>
      <c r="F416" s="97">
        <f>_xlfn.XLOOKUP(tbItems[[#This Row],[UID]],all_tki[uid],all_tki[traderPrice])</f>
        <v>2827</v>
      </c>
      <c r="G416" s="97">
        <f>_xlfn.XLOOKUP(tbItems[[#This Row],[UID]],all_tki[uid],all_tki[avg7daysPrice])</f>
        <v>12055</v>
      </c>
      <c r="H416" s="70">
        <v>0</v>
      </c>
      <c r="I416" s="70">
        <v>0</v>
      </c>
    </row>
    <row r="417" spans="1:10" ht="30" hidden="1" customHeight="1" x14ac:dyDescent="0.25">
      <c r="A417" s="96" t="s">
        <v>3858</v>
      </c>
      <c r="B417" s="80" t="str">
        <f>_xlfn.CONCAT(_xlfn.XLOOKUP(tbItems[[#This Row],[UID]],all_tki[uid],all_tki[name]), " (",_xlfn.XLOOKUP(tbItems[[#This Row],[UID]],all_tki[uid],all_tki[shortName]),")")</f>
        <v>MIL-TEC boonie hat (Boonie)</v>
      </c>
      <c r="C417" s="80" t="str">
        <f>_xlfn.XLOOKUP(tbItems[[#This Row],[UID]],all_tki[uid],all_tki[tags/0])</f>
        <v>Gear</v>
      </c>
      <c r="D417" s="80" t="s">
        <v>392</v>
      </c>
      <c r="E417" s="70">
        <f>_xlfn.XLOOKUP(tbItems[[#This Row],[UID]],all_tki[uid],all_tki[slots])</f>
        <v>4</v>
      </c>
      <c r="F417" s="97">
        <f>_xlfn.XLOOKUP(tbItems[[#This Row],[UID]],all_tki[uid],all_tki[traderPrice])</f>
        <v>1345</v>
      </c>
      <c r="G417" s="97">
        <f>_xlfn.XLOOKUP(tbItems[[#This Row],[UID]],all_tki[uid],all_tki[avg7daysPrice])</f>
        <v>5062</v>
      </c>
      <c r="H417" s="70">
        <v>0</v>
      </c>
      <c r="I417" s="70">
        <v>0</v>
      </c>
    </row>
    <row r="418" spans="1:10" ht="30" hidden="1" customHeight="1" x14ac:dyDescent="0.25">
      <c r="A418" s="96" t="s">
        <v>3863</v>
      </c>
      <c r="B418" s="80" t="str">
        <f>_xlfn.CONCAT(_xlfn.XLOOKUP(tbItems[[#This Row],[UID]],all_tki[uid],all_tki[name]), " (",_xlfn.XLOOKUP(tbItems[[#This Row],[UID]],all_tki[uid],all_tki[shortName]),")")</f>
        <v>Kotton beanie (Kotton)</v>
      </c>
      <c r="C418" s="80" t="str">
        <f>_xlfn.XLOOKUP(tbItems[[#This Row],[UID]],all_tki[uid],all_tki[tags/0])</f>
        <v>Gear</v>
      </c>
      <c r="D418" s="80" t="s">
        <v>392</v>
      </c>
      <c r="E418" s="70">
        <f>_xlfn.XLOOKUP(tbItems[[#This Row],[UID]],all_tki[uid],all_tki[slots])</f>
        <v>1</v>
      </c>
      <c r="F418" s="97">
        <f>_xlfn.XLOOKUP(tbItems[[#This Row],[UID]],all_tki[uid],all_tki[traderPrice])</f>
        <v>14884</v>
      </c>
      <c r="G418" s="97">
        <f>_xlfn.XLOOKUP(tbItems[[#This Row],[UID]],all_tki[uid],all_tki[avg7daysPrice])</f>
        <v>15056</v>
      </c>
      <c r="H418" s="70">
        <v>1</v>
      </c>
      <c r="I418" s="70">
        <v>0</v>
      </c>
      <c r="J418" s="80" t="s">
        <v>364</v>
      </c>
    </row>
    <row r="419" spans="1:10" ht="30" hidden="1" customHeight="1" x14ac:dyDescent="0.25">
      <c r="A419" s="96" t="s">
        <v>3868</v>
      </c>
      <c r="B419" s="80" t="str">
        <f>_xlfn.CONCAT(_xlfn.XLOOKUP(tbItems[[#This Row],[UID]],all_tki[uid],all_tki[name]), " (",_xlfn.XLOOKUP(tbItems[[#This Row],[UID]],all_tki[uid],all_tki[shortName]),")")</f>
        <v>Kinda cowboy hat (Cowboy)</v>
      </c>
      <c r="C419" s="80" t="str">
        <f>_xlfn.XLOOKUP(tbItems[[#This Row],[UID]],all_tki[uid],all_tki[tags/0])</f>
        <v>Gear</v>
      </c>
      <c r="D419" s="80" t="s">
        <v>392</v>
      </c>
      <c r="E419" s="70">
        <f>_xlfn.XLOOKUP(tbItems[[#This Row],[UID]],all_tki[uid],all_tki[slots])</f>
        <v>4</v>
      </c>
      <c r="F419" s="97">
        <f>_xlfn.XLOOKUP(tbItems[[#This Row],[UID]],all_tki[uid],all_tki[traderPrice])</f>
        <v>12098</v>
      </c>
      <c r="G419" s="97">
        <f>_xlfn.XLOOKUP(tbItems[[#This Row],[UID]],all_tki[uid],all_tki[avg7daysPrice])</f>
        <v>14923</v>
      </c>
      <c r="H419" s="70">
        <v>2</v>
      </c>
      <c r="I419" s="70">
        <v>0</v>
      </c>
      <c r="J419" s="80" t="s">
        <v>600</v>
      </c>
    </row>
    <row r="420" spans="1:10" ht="30" hidden="1" customHeight="1" x14ac:dyDescent="0.25">
      <c r="A420" s="96" t="s">
        <v>3873</v>
      </c>
      <c r="B420" s="80" t="str">
        <f>_xlfn.CONCAT(_xlfn.XLOOKUP(tbItems[[#This Row],[UID]],all_tki[uid],all_tki[name]), " (",_xlfn.XLOOKUP(tbItems[[#This Row],[UID]],all_tki[uid],all_tki[shortName]),")")</f>
        <v>EMERCOM cap (EMERCOM)</v>
      </c>
      <c r="C420" s="80" t="str">
        <f>_xlfn.XLOOKUP(tbItems[[#This Row],[UID]],all_tki[uid],all_tki[tags/0])</f>
        <v>Gear</v>
      </c>
      <c r="D420" s="80" t="s">
        <v>392</v>
      </c>
      <c r="E420" s="70">
        <f>_xlfn.XLOOKUP(tbItems[[#This Row],[UID]],all_tki[uid],all_tki[slots])</f>
        <v>1</v>
      </c>
      <c r="F420" s="97">
        <f>_xlfn.XLOOKUP(tbItems[[#This Row],[UID]],all_tki[uid],all_tki[traderPrice])</f>
        <v>896</v>
      </c>
      <c r="G420" s="97">
        <f>_xlfn.XLOOKUP(tbItems[[#This Row],[UID]],all_tki[uid],all_tki[avg7daysPrice])</f>
        <v>12657</v>
      </c>
      <c r="H420" s="70">
        <v>0</v>
      </c>
      <c r="I420" s="70">
        <v>0</v>
      </c>
    </row>
    <row r="421" spans="1:10" ht="30" hidden="1" customHeight="1" x14ac:dyDescent="0.25">
      <c r="A421" s="96" t="s">
        <v>3878</v>
      </c>
      <c r="B421" s="80" t="str">
        <f>_xlfn.CONCAT(_xlfn.XLOOKUP(tbItems[[#This Row],[UID]],all_tki[uid],all_tki[name]), " (",_xlfn.XLOOKUP(tbItems[[#This Row],[UID]],all_tki[uid],all_tki[shortName]),")")</f>
        <v>Ded Moroz hat (Hat)</v>
      </c>
      <c r="C421" s="80" t="str">
        <f>_xlfn.XLOOKUP(tbItems[[#This Row],[UID]],all_tki[uid],all_tki[tags/0])</f>
        <v>Gear</v>
      </c>
      <c r="D421" s="80" t="s">
        <v>392</v>
      </c>
      <c r="E421" s="70">
        <f>_xlfn.XLOOKUP(tbItems[[#This Row],[UID]],all_tki[uid],all_tki[slots])</f>
        <v>1</v>
      </c>
      <c r="F421" s="97">
        <f>_xlfn.XLOOKUP(tbItems[[#This Row],[UID]],all_tki[uid],all_tki[traderPrice])</f>
        <v>310</v>
      </c>
      <c r="G421" s="97">
        <f>_xlfn.XLOOKUP(tbItems[[#This Row],[UID]],all_tki[uid],all_tki[avg7daysPrice])</f>
        <v>28068</v>
      </c>
      <c r="H421" s="70">
        <v>0</v>
      </c>
      <c r="I421" s="70">
        <v>0</v>
      </c>
    </row>
    <row r="422" spans="1:10" ht="30" hidden="1" customHeight="1" x14ac:dyDescent="0.25">
      <c r="A422" s="96" t="s">
        <v>3882</v>
      </c>
      <c r="B422" s="80" t="str">
        <f>_xlfn.CONCAT(_xlfn.XLOOKUP(tbItems[[#This Row],[UID]],all_tki[uid],all_tki[name]), " (",_xlfn.XLOOKUP(tbItems[[#This Row],[UID]],all_tki[uid],all_tki[shortName]),")")</f>
        <v>Beanie (Beanie)</v>
      </c>
      <c r="C422" s="80" t="str">
        <f>_xlfn.XLOOKUP(tbItems[[#This Row],[UID]],all_tki[uid],all_tki[tags/0])</f>
        <v>Gear</v>
      </c>
      <c r="D422" s="80" t="s">
        <v>392</v>
      </c>
      <c r="E422" s="70">
        <f>_xlfn.XLOOKUP(tbItems[[#This Row],[UID]],all_tki[uid],all_tki[slots])</f>
        <v>1</v>
      </c>
      <c r="F422" s="97">
        <f>_xlfn.XLOOKUP(tbItems[[#This Row],[UID]],all_tki[uid],all_tki[traderPrice])</f>
        <v>663</v>
      </c>
      <c r="G422" s="97">
        <f>_xlfn.XLOOKUP(tbItems[[#This Row],[UID]],all_tki[uid],all_tki[avg7daysPrice])</f>
        <v>8446</v>
      </c>
      <c r="H422" s="70">
        <v>0</v>
      </c>
      <c r="I422" s="70">
        <v>0</v>
      </c>
    </row>
    <row r="423" spans="1:10" ht="30" hidden="1" customHeight="1" x14ac:dyDescent="0.25">
      <c r="A423" s="96" t="s">
        <v>3886</v>
      </c>
      <c r="B423" s="80" t="str">
        <f>_xlfn.CONCAT(_xlfn.XLOOKUP(tbItems[[#This Row],[UID]],all_tki[uid],all_tki[name]), " (",_xlfn.XLOOKUP(tbItems[[#This Row],[UID]],all_tki[uid],all_tki[shortName]),")")</f>
        <v>Door Kicker boonie hat (Door Kicker)</v>
      </c>
      <c r="C423" s="80" t="str">
        <f>_xlfn.XLOOKUP(tbItems[[#This Row],[UID]],all_tki[uid],all_tki[tags/0])</f>
        <v>Gear</v>
      </c>
      <c r="D423" s="80" t="s">
        <v>392</v>
      </c>
      <c r="E423" s="70">
        <f>_xlfn.XLOOKUP(tbItems[[#This Row],[UID]],all_tki[uid],all_tki[slots])</f>
        <v>4</v>
      </c>
      <c r="F423" s="97">
        <f>_xlfn.XLOOKUP(tbItems[[#This Row],[UID]],all_tki[uid],all_tki[traderPrice])</f>
        <v>6324</v>
      </c>
      <c r="G423" s="97">
        <f>_xlfn.XLOOKUP(tbItems[[#This Row],[UID]],all_tki[uid],all_tki[avg7daysPrice])</f>
        <v>12064</v>
      </c>
      <c r="H423" s="70">
        <v>0</v>
      </c>
      <c r="I423" s="70">
        <v>0</v>
      </c>
    </row>
    <row r="424" spans="1:10" ht="30" hidden="1" customHeight="1" x14ac:dyDescent="0.25">
      <c r="A424" s="96" t="s">
        <v>3890</v>
      </c>
      <c r="B424" s="80" t="str">
        <f>_xlfn.CONCAT(_xlfn.XLOOKUP(tbItems[[#This Row],[UID]],all_tki[uid],all_tki[name]), " (",_xlfn.XLOOKUP(tbItems[[#This Row],[UID]],all_tki[uid],all_tki[shortName]),")")</f>
        <v>Slender mask (Mask)</v>
      </c>
      <c r="C424" s="80" t="str">
        <f>_xlfn.XLOOKUP(tbItems[[#This Row],[UID]],all_tki[uid],all_tki[tags/0])</f>
        <v>Gear</v>
      </c>
      <c r="D424" s="80" t="s">
        <v>399</v>
      </c>
      <c r="E424" s="70">
        <f>_xlfn.XLOOKUP(tbItems[[#This Row],[UID]],all_tki[uid],all_tki[slots])</f>
        <v>4</v>
      </c>
      <c r="F424" s="97">
        <f>_xlfn.XLOOKUP(tbItems[[#This Row],[UID]],all_tki[uid],all_tki[traderPrice])</f>
        <v>9920</v>
      </c>
      <c r="G424" s="97">
        <f>_xlfn.XLOOKUP(tbItems[[#This Row],[UID]],all_tki[uid],all_tki[avg7daysPrice])</f>
        <v>18674</v>
      </c>
      <c r="H424" s="70">
        <v>0</v>
      </c>
      <c r="I424" s="70">
        <v>0</v>
      </c>
    </row>
    <row r="425" spans="1:10" ht="30" hidden="1" customHeight="1" x14ac:dyDescent="0.25">
      <c r="A425" s="96" t="s">
        <v>3894</v>
      </c>
      <c r="B425" s="80" t="str">
        <f>_xlfn.CONCAT(_xlfn.XLOOKUP(tbItems[[#This Row],[UID]],all_tki[uid],all_tki[name]), " (",_xlfn.XLOOKUP(tbItems[[#This Row],[UID]],all_tki[uid],all_tki[shortName]),")")</f>
        <v>Shemagh (Tan) (Shemagh)</v>
      </c>
      <c r="C425" s="80" t="str">
        <f>_xlfn.XLOOKUP(tbItems[[#This Row],[UID]],all_tki[uid],all_tki[tags/0])</f>
        <v>Gear</v>
      </c>
      <c r="D425" s="80" t="s">
        <v>399</v>
      </c>
      <c r="E425" s="70">
        <f>_xlfn.XLOOKUP(tbItems[[#This Row],[UID]],all_tki[uid],all_tki[slots])</f>
        <v>1</v>
      </c>
      <c r="F425" s="97">
        <f>_xlfn.XLOOKUP(tbItems[[#This Row],[UID]],all_tki[uid],all_tki[traderPrice])</f>
        <v>2505</v>
      </c>
      <c r="G425" s="97">
        <f>_xlfn.XLOOKUP(tbItems[[#This Row],[UID]],all_tki[uid],all_tki[avg7daysPrice])</f>
        <v>8695</v>
      </c>
      <c r="H425" s="70">
        <v>0</v>
      </c>
      <c r="I425" s="70">
        <v>0</v>
      </c>
    </row>
    <row r="426" spans="1:10" ht="30" hidden="1" customHeight="1" x14ac:dyDescent="0.25">
      <c r="A426" s="96" t="s">
        <v>3899</v>
      </c>
      <c r="B426" s="80" t="str">
        <f>_xlfn.CONCAT(_xlfn.XLOOKUP(tbItems[[#This Row],[UID]],all_tki[uid],all_tki[name]), " (",_xlfn.XLOOKUP(tbItems[[#This Row],[UID]],all_tki[uid],all_tki[shortName]),")")</f>
        <v>Momex balaclava (Momex)</v>
      </c>
      <c r="C426" s="80" t="str">
        <f>_xlfn.XLOOKUP(tbItems[[#This Row],[UID]],all_tki[uid],all_tki[tags/0])</f>
        <v>Gear</v>
      </c>
      <c r="D426" s="80" t="s">
        <v>399</v>
      </c>
      <c r="E426" s="70">
        <f>_xlfn.XLOOKUP(tbItems[[#This Row],[UID]],all_tki[uid],all_tki[slots])</f>
        <v>1</v>
      </c>
      <c r="F426" s="97">
        <f>_xlfn.XLOOKUP(tbItems[[#This Row],[UID]],all_tki[uid],all_tki[traderPrice])</f>
        <v>1991</v>
      </c>
      <c r="G426" s="97">
        <f>_xlfn.XLOOKUP(tbItems[[#This Row],[UID]],all_tki[uid],all_tki[avg7daysPrice])</f>
        <v>8536</v>
      </c>
      <c r="H426" s="70">
        <v>0</v>
      </c>
      <c r="I426" s="70">
        <v>0</v>
      </c>
    </row>
    <row r="427" spans="1:10" ht="30" hidden="1" customHeight="1" x14ac:dyDescent="0.25">
      <c r="A427" s="96" t="s">
        <v>3904</v>
      </c>
      <c r="B427" s="80" t="str">
        <f>_xlfn.CONCAT(_xlfn.XLOOKUP(tbItems[[#This Row],[UID]],all_tki[uid],all_tki[name]), " (",_xlfn.XLOOKUP(tbItems[[#This Row],[UID]],all_tki[uid],all_tki[shortName]),")")</f>
        <v>Army cap (Army)</v>
      </c>
      <c r="C427" s="80" t="str">
        <f>_xlfn.XLOOKUP(tbItems[[#This Row],[UID]],all_tki[uid],all_tki[tags/0])</f>
        <v>Gear</v>
      </c>
      <c r="D427" s="80" t="s">
        <v>392</v>
      </c>
      <c r="E427" s="70">
        <f>_xlfn.XLOOKUP(tbItems[[#This Row],[UID]],all_tki[uid],all_tki[slots])</f>
        <v>1</v>
      </c>
      <c r="F427" s="97">
        <f>_xlfn.XLOOKUP(tbItems[[#This Row],[UID]],all_tki[uid],all_tki[traderPrice])</f>
        <v>839</v>
      </c>
      <c r="G427" s="97">
        <f>_xlfn.XLOOKUP(tbItems[[#This Row],[UID]],all_tki[uid],all_tki[avg7daysPrice])</f>
        <v>1353</v>
      </c>
      <c r="H427" s="70">
        <v>0</v>
      </c>
      <c r="I427" s="70">
        <v>0</v>
      </c>
    </row>
    <row r="428" spans="1:10" ht="30" hidden="1" customHeight="1" x14ac:dyDescent="0.25">
      <c r="A428" s="96" t="s">
        <v>3909</v>
      </c>
      <c r="B428" s="80" t="str">
        <f>_xlfn.CONCAT(_xlfn.XLOOKUP(tbItems[[#This Row],[UID]],all_tki[uid],all_tki[name]), " (",_xlfn.XLOOKUP(tbItems[[#This Row],[UID]],all_tki[uid],all_tki[shortName]),")")</f>
        <v>Misha Mayorov mask (Mask)</v>
      </c>
      <c r="C428" s="80" t="str">
        <f>_xlfn.XLOOKUP(tbItems[[#This Row],[UID]],all_tki[uid],all_tki[tags/0])</f>
        <v>Gear</v>
      </c>
      <c r="D428" s="80" t="s">
        <v>399</v>
      </c>
      <c r="E428" s="70">
        <f>_xlfn.XLOOKUP(tbItems[[#This Row],[UID]],all_tki[uid],all_tki[slots])</f>
        <v>4</v>
      </c>
      <c r="F428" s="97">
        <f>_xlfn.XLOOKUP(tbItems[[#This Row],[UID]],all_tki[uid],all_tki[traderPrice])</f>
        <v>9300</v>
      </c>
      <c r="G428" s="97">
        <f>_xlfn.XLOOKUP(tbItems[[#This Row],[UID]],all_tki[uid],all_tki[avg7daysPrice])</f>
        <v>11806</v>
      </c>
      <c r="H428" s="70">
        <v>0</v>
      </c>
      <c r="I428" s="70">
        <v>0</v>
      </c>
    </row>
    <row r="429" spans="1:10" ht="30" hidden="1" customHeight="1" x14ac:dyDescent="0.25">
      <c r="A429" s="96" t="s">
        <v>3913</v>
      </c>
      <c r="B429" s="80" t="str">
        <f>_xlfn.CONCAT(_xlfn.XLOOKUP(tbItems[[#This Row],[UID]],all_tki[uid],all_tki[name]), " (",_xlfn.XLOOKUP(tbItems[[#This Row],[UID]],all_tki[uid],all_tki[shortName]),")")</f>
        <v>Jason mask (Mask)</v>
      </c>
      <c r="C429" s="80" t="str">
        <f>_xlfn.XLOOKUP(tbItems[[#This Row],[UID]],all_tki[uid],all_tki[tags/0])</f>
        <v>Gear</v>
      </c>
      <c r="D429" s="80" t="s">
        <v>399</v>
      </c>
      <c r="E429" s="70">
        <f>_xlfn.XLOOKUP(tbItems[[#This Row],[UID]],all_tki[uid],all_tki[slots])</f>
        <v>4</v>
      </c>
      <c r="F429" s="97">
        <f>_xlfn.XLOOKUP(tbItems[[#This Row],[UID]],all_tki[uid],all_tki[traderPrice])</f>
        <v>9300</v>
      </c>
      <c r="G429" s="97">
        <f>_xlfn.XLOOKUP(tbItems[[#This Row],[UID]],all_tki[uid],all_tki[avg7daysPrice])</f>
        <v>13410</v>
      </c>
      <c r="H429" s="70">
        <v>0</v>
      </c>
      <c r="I429" s="70">
        <v>0</v>
      </c>
    </row>
    <row r="430" spans="1:10" ht="30" hidden="1" customHeight="1" x14ac:dyDescent="0.25">
      <c r="A430" s="96" t="s">
        <v>3917</v>
      </c>
      <c r="B430" s="80" t="str">
        <f>_xlfn.CONCAT(_xlfn.XLOOKUP(tbItems[[#This Row],[UID]],all_tki[uid],all_tki[name]), " (",_xlfn.XLOOKUP(tbItems[[#This Row],[UID]],all_tki[uid],all_tki[shortName]),")")</f>
        <v>GP-5 gas mask (GP-5)</v>
      </c>
      <c r="C430" s="80" t="str">
        <f>_xlfn.XLOOKUP(tbItems[[#This Row],[UID]],all_tki[uid],all_tki[tags/0])</f>
        <v>Gear</v>
      </c>
      <c r="D430" s="80" t="s">
        <v>399</v>
      </c>
      <c r="E430" s="70">
        <f>_xlfn.XLOOKUP(tbItems[[#This Row],[UID]],all_tki[uid],all_tki[slots])</f>
        <v>4</v>
      </c>
      <c r="F430" s="97">
        <f>_xlfn.XLOOKUP(tbItems[[#This Row],[UID]],all_tki[uid],all_tki[traderPrice])</f>
        <v>3959</v>
      </c>
      <c r="G430" s="97">
        <f>_xlfn.XLOOKUP(tbItems[[#This Row],[UID]],all_tki[uid],all_tki[avg7daysPrice])</f>
        <v>33498</v>
      </c>
      <c r="H430" s="70">
        <v>0</v>
      </c>
      <c r="I430" s="70">
        <v>0</v>
      </c>
    </row>
    <row r="431" spans="1:10" ht="30" hidden="1" customHeight="1" x14ac:dyDescent="0.25">
      <c r="A431" s="96" t="s">
        <v>3922</v>
      </c>
      <c r="B431" s="80" t="str">
        <f>_xlfn.CONCAT(_xlfn.XLOOKUP(tbItems[[#This Row],[UID]],all_tki[uid],all_tki[name]), " (",_xlfn.XLOOKUP(tbItems[[#This Row],[UID]],all_tki[uid],all_tki[shortName]),")")</f>
        <v>Ghost balaclava (Ghost)</v>
      </c>
      <c r="C431" s="80" t="str">
        <f>_xlfn.XLOOKUP(tbItems[[#This Row],[UID]],all_tki[uid],all_tki[tags/0])</f>
        <v>Gear</v>
      </c>
      <c r="D431" s="80" t="s">
        <v>399</v>
      </c>
      <c r="E431" s="70">
        <f>_xlfn.XLOOKUP(tbItems[[#This Row],[UID]],all_tki[uid],all_tki[slots])</f>
        <v>1</v>
      </c>
      <c r="F431" s="97">
        <f>_xlfn.XLOOKUP(tbItems[[#This Row],[UID]],all_tki[uid],all_tki[traderPrice])</f>
        <v>4209</v>
      </c>
      <c r="G431" s="97">
        <f>_xlfn.XLOOKUP(tbItems[[#This Row],[UID]],all_tki[uid],all_tki[avg7daysPrice])</f>
        <v>12927</v>
      </c>
      <c r="H431" s="106">
        <v>1</v>
      </c>
      <c r="I431" s="106">
        <v>1</v>
      </c>
      <c r="J431" s="104" t="s">
        <v>23547</v>
      </c>
    </row>
    <row r="432" spans="1:10" ht="30" hidden="1" customHeight="1" x14ac:dyDescent="0.25">
      <c r="A432" s="96" t="s">
        <v>3927</v>
      </c>
      <c r="B432" s="80" t="str">
        <f>_xlfn.CONCAT(_xlfn.XLOOKUP(tbItems[[#This Row],[UID]],all_tki[uid],all_tki[name]), " (",_xlfn.XLOOKUP(tbItems[[#This Row],[UID]],all_tki[uid],all_tki[shortName]),")")</f>
        <v>Fake white beard (Beard)</v>
      </c>
      <c r="C432" s="80" t="str">
        <f>_xlfn.XLOOKUP(tbItems[[#This Row],[UID]],all_tki[uid],all_tki[tags/0])</f>
        <v>Gear</v>
      </c>
      <c r="D432" s="80" t="s">
        <v>399</v>
      </c>
      <c r="E432" s="70">
        <f>_xlfn.XLOOKUP(tbItems[[#This Row],[UID]],all_tki[uid],all_tki[slots])</f>
        <v>2</v>
      </c>
      <c r="F432" s="97">
        <f>_xlfn.XLOOKUP(tbItems[[#This Row],[UID]],all_tki[uid],all_tki[traderPrice])</f>
        <v>4650</v>
      </c>
      <c r="G432" s="97">
        <f>_xlfn.XLOOKUP(tbItems[[#This Row],[UID]],all_tki[uid],all_tki[avg7daysPrice])</f>
        <v>7500</v>
      </c>
      <c r="H432" s="70">
        <v>0</v>
      </c>
      <c r="I432" s="70">
        <v>0</v>
      </c>
    </row>
    <row r="433" spans="1:10" ht="30" hidden="1" customHeight="1" x14ac:dyDescent="0.25">
      <c r="A433" s="96" t="s">
        <v>3932</v>
      </c>
      <c r="B433" s="80" t="str">
        <f>_xlfn.CONCAT(_xlfn.XLOOKUP(tbItems[[#This Row],[UID]],all_tki[uid],all_tki[name]), " (",_xlfn.XLOOKUP(tbItems[[#This Row],[UID]],all_tki[uid],all_tki[shortName]),")")</f>
        <v>Cold Fear infrared balaclava (CF)</v>
      </c>
      <c r="C433" s="80" t="str">
        <f>_xlfn.XLOOKUP(tbItems[[#This Row],[UID]],all_tki[uid],all_tki[tags/0])</f>
        <v>Gear</v>
      </c>
      <c r="E433" s="70">
        <f>_xlfn.XLOOKUP(tbItems[[#This Row],[UID]],all_tki[uid],all_tki[slots])</f>
        <v>1</v>
      </c>
      <c r="F433" s="97">
        <f>_xlfn.XLOOKUP(tbItems[[#This Row],[UID]],all_tki[uid],all_tki[traderPrice])</f>
        <v>2141</v>
      </c>
      <c r="G433" s="97">
        <f>_xlfn.XLOOKUP(tbItems[[#This Row],[UID]],all_tki[uid],all_tki[avg7daysPrice])</f>
        <v>9744</v>
      </c>
      <c r="I433" s="70">
        <v>0</v>
      </c>
    </row>
    <row r="434" spans="1:10" ht="30" hidden="1" customHeight="1" x14ac:dyDescent="0.25">
      <c r="A434" s="96" t="s">
        <v>3937</v>
      </c>
      <c r="B434" s="80" t="str">
        <f>_xlfn.CONCAT(_xlfn.XLOOKUP(tbItems[[#This Row],[UID]],all_tki[uid],all_tki[name]), " (",_xlfn.XLOOKUP(tbItems[[#This Row],[UID]],all_tki[uid],all_tki[shortName]),")")</f>
        <v>Balaclava (Balaclava)</v>
      </c>
      <c r="C434" s="80" t="str">
        <f>_xlfn.XLOOKUP(tbItems[[#This Row],[UID]],all_tki[uid],all_tki[tags/0])</f>
        <v>Gear</v>
      </c>
      <c r="D434" s="80" t="s">
        <v>399</v>
      </c>
      <c r="E434" s="70">
        <f>_xlfn.XLOOKUP(tbItems[[#This Row],[UID]],all_tki[uid],all_tki[slots])</f>
        <v>1</v>
      </c>
      <c r="F434" s="97">
        <f>_xlfn.XLOOKUP(tbItems[[#This Row],[UID]],all_tki[uid],all_tki[traderPrice])</f>
        <v>1605</v>
      </c>
      <c r="G434" s="97">
        <f>_xlfn.XLOOKUP(tbItems[[#This Row],[UID]],all_tki[uid],all_tki[avg7daysPrice])</f>
        <v>8206</v>
      </c>
      <c r="H434" s="70">
        <v>0</v>
      </c>
      <c r="I434" s="70">
        <v>0</v>
      </c>
    </row>
    <row r="435" spans="1:10" ht="30" hidden="1" customHeight="1" x14ac:dyDescent="0.25">
      <c r="A435" s="96" t="s">
        <v>3941</v>
      </c>
      <c r="B435" s="80" t="str">
        <f>_xlfn.CONCAT(_xlfn.XLOOKUP(tbItems[[#This Row],[UID]],all_tki[uid],all_tki[name]), " (",_xlfn.XLOOKUP(tbItems[[#This Row],[UID]],all_tki[uid],all_tki[shortName]),")")</f>
        <v>WARTECH TV-110 plate carrier rig (TV-110)</v>
      </c>
      <c r="C435" s="80" t="str">
        <f>_xlfn.XLOOKUP(tbItems[[#This Row],[UID]],all_tki[uid],all_tki[tags/0])</f>
        <v>Gear</v>
      </c>
      <c r="E435" s="70">
        <f>_xlfn.XLOOKUP(tbItems[[#This Row],[UID]],all_tki[uid],all_tki[slots])</f>
        <v>12</v>
      </c>
      <c r="F435" s="97">
        <f>_xlfn.XLOOKUP(tbItems[[#This Row],[UID]],all_tki[uid],all_tki[traderPrice])</f>
        <v>56544</v>
      </c>
      <c r="G435" s="97">
        <f>_xlfn.XLOOKUP(tbItems[[#This Row],[UID]],all_tki[uid],all_tki[avg7daysPrice])</f>
        <v>91200</v>
      </c>
      <c r="I435" s="70">
        <v>0</v>
      </c>
    </row>
    <row r="436" spans="1:10" ht="30" hidden="1" customHeight="1" x14ac:dyDescent="0.25">
      <c r="A436" s="96" t="s">
        <v>3947</v>
      </c>
      <c r="B436" s="80" t="str">
        <f>_xlfn.CONCAT(_xlfn.XLOOKUP(tbItems[[#This Row],[UID]],all_tki[uid],all_tki[name]), " (",_xlfn.XLOOKUP(tbItems[[#This Row],[UID]],all_tki[uid],all_tki[shortName]),")")</f>
        <v>Crye Precision AVS plate carrier (AVS)</v>
      </c>
      <c r="C436" s="80" t="str">
        <f>_xlfn.XLOOKUP(tbItems[[#This Row],[UID]],all_tki[uid],all_tki[tags/0])</f>
        <v>Gear</v>
      </c>
      <c r="E436" s="70">
        <f>_xlfn.XLOOKUP(tbItems[[#This Row],[UID]],all_tki[uid],all_tki[slots])</f>
        <v>12</v>
      </c>
      <c r="F436" s="97">
        <f>_xlfn.XLOOKUP(tbItems[[#This Row],[UID]],all_tki[uid],all_tki[traderPrice])</f>
        <v>53072</v>
      </c>
      <c r="G436" s="97">
        <f>_xlfn.XLOOKUP(tbItems[[#This Row],[UID]],all_tki[uid],all_tki[avg7daysPrice])</f>
        <v>152251</v>
      </c>
      <c r="I436" s="70">
        <v>0</v>
      </c>
    </row>
    <row r="437" spans="1:10" ht="30" hidden="1" customHeight="1" x14ac:dyDescent="0.25">
      <c r="A437" s="96" t="s">
        <v>3953</v>
      </c>
      <c r="B437" s="80" t="str">
        <f>_xlfn.CONCAT(_xlfn.XLOOKUP(tbItems[[#This Row],[UID]],all_tki[uid],all_tki[name]), " (",_xlfn.XLOOKUP(tbItems[[#This Row],[UID]],all_tki[uid],all_tki[shortName]),")")</f>
        <v>ANA Tactical M2 armored rig (ANA M2)</v>
      </c>
      <c r="C437" s="80" t="str">
        <f>_xlfn.XLOOKUP(tbItems[[#This Row],[UID]],all_tki[uid],all_tki[tags/0])</f>
        <v>Gear</v>
      </c>
      <c r="E437" s="70">
        <f>_xlfn.XLOOKUP(tbItems[[#This Row],[UID]],all_tki[uid],all_tki[slots])</f>
        <v>16</v>
      </c>
      <c r="F437" s="97">
        <f>_xlfn.XLOOKUP(tbItems[[#This Row],[UID]],all_tki[uid],all_tki[traderPrice])</f>
        <v>42587</v>
      </c>
      <c r="G437" s="97">
        <f>_xlfn.XLOOKUP(tbItems[[#This Row],[UID]],all_tki[uid],all_tki[avg7daysPrice])</f>
        <v>101261</v>
      </c>
      <c r="I437" s="70">
        <v>0</v>
      </c>
    </row>
    <row r="438" spans="1:10" ht="30" hidden="1" customHeight="1" x14ac:dyDescent="0.25">
      <c r="A438" s="96" t="s">
        <v>3959</v>
      </c>
      <c r="B438" s="80" t="str">
        <f>_xlfn.CONCAT(_xlfn.XLOOKUP(tbItems[[#This Row],[UID]],all_tki[uid],all_tki[name]), " (",_xlfn.XLOOKUP(tbItems[[#This Row],[UID]],all_tki[uid],all_tki[shortName]),")")</f>
        <v>ANA Tactical M1 armored rig (ANA M1)</v>
      </c>
      <c r="C438" s="80" t="str">
        <f>_xlfn.XLOOKUP(tbItems[[#This Row],[UID]],all_tki[uid],all_tki[tags/0])</f>
        <v>Gear</v>
      </c>
      <c r="D438" s="80" t="s">
        <v>319</v>
      </c>
      <c r="E438" s="70">
        <f>_xlfn.XLOOKUP(tbItems[[#This Row],[UID]],all_tki[uid],all_tki[slots])</f>
        <v>16</v>
      </c>
      <c r="F438" s="97">
        <f>_xlfn.XLOOKUP(tbItems[[#This Row],[UID]],all_tki[uid],all_tki[traderPrice])</f>
        <v>50387</v>
      </c>
      <c r="G438" s="97">
        <f>_xlfn.XLOOKUP(tbItems[[#This Row],[UID]],all_tki[uid],all_tki[avg7daysPrice])</f>
        <v>118976</v>
      </c>
      <c r="H438" s="70">
        <v>0</v>
      </c>
      <c r="I438" s="70">
        <v>0</v>
      </c>
    </row>
    <row r="439" spans="1:10" ht="30" hidden="1" customHeight="1" x14ac:dyDescent="0.25">
      <c r="A439" s="96" t="s">
        <v>3964</v>
      </c>
      <c r="B439" s="80" t="str">
        <f>_xlfn.CONCAT(_xlfn.XLOOKUP(tbItems[[#This Row],[UID]],all_tki[uid],all_tki[name]), " (",_xlfn.XLOOKUP(tbItems[[#This Row],[UID]],all_tki[uid],all_tki[shortName]),")")</f>
        <v>6B5-15 Zh-86 Uley armored rig (6B5-15)</v>
      </c>
      <c r="C439" s="80" t="str">
        <f>_xlfn.XLOOKUP(tbItems[[#This Row],[UID]],all_tki[uid],all_tki[tags/0])</f>
        <v>Gear</v>
      </c>
      <c r="D439" s="80" t="s">
        <v>298</v>
      </c>
      <c r="E439" s="70">
        <f>_xlfn.XLOOKUP(tbItems[[#This Row],[UID]],all_tki[uid],all_tki[slots])</f>
        <v>12</v>
      </c>
      <c r="F439" s="97">
        <f>_xlfn.XLOOKUP(tbItems[[#This Row],[UID]],all_tki[uid],all_tki[traderPrice])</f>
        <v>36766</v>
      </c>
      <c r="G439" s="97">
        <f>_xlfn.XLOOKUP(tbItems[[#This Row],[UID]],all_tki[uid],all_tki[avg7daysPrice])</f>
        <v>47946</v>
      </c>
      <c r="H439" s="70">
        <v>0</v>
      </c>
      <c r="I439" s="70">
        <v>0</v>
      </c>
    </row>
    <row r="440" spans="1:10" ht="30" hidden="1" customHeight="1" x14ac:dyDescent="0.25">
      <c r="A440" s="96" t="s">
        <v>3969</v>
      </c>
      <c r="B440" s="80" t="str">
        <f>_xlfn.CONCAT(_xlfn.XLOOKUP(tbItems[[#This Row],[UID]],all_tki[uid],all_tki[name]), " (",_xlfn.XLOOKUP(tbItems[[#This Row],[UID]],all_tki[uid],all_tki[shortName]),")")</f>
        <v>5.11 Tactical TacTec plate carrier (TacTec)</v>
      </c>
      <c r="C440" s="80" t="str">
        <f>_xlfn.XLOOKUP(tbItems[[#This Row],[UID]],all_tki[uid],all_tki[tags/0])</f>
        <v>Gear</v>
      </c>
      <c r="E440" s="70">
        <f>_xlfn.XLOOKUP(tbItems[[#This Row],[UID]],all_tki[uid],all_tki[slots])</f>
        <v>16</v>
      </c>
      <c r="F440" s="97">
        <f>_xlfn.XLOOKUP(tbItems[[#This Row],[UID]],all_tki[uid],all_tki[traderPrice])</f>
        <v>56420</v>
      </c>
      <c r="G440" s="97">
        <f>_xlfn.XLOOKUP(tbItems[[#This Row],[UID]],all_tki[uid],all_tki[avg7daysPrice])</f>
        <v>91000</v>
      </c>
      <c r="I440" s="70">
        <v>0</v>
      </c>
    </row>
    <row r="441" spans="1:10" ht="30" hidden="1" customHeight="1" x14ac:dyDescent="0.25">
      <c r="A441" s="96" t="s">
        <v>3975</v>
      </c>
      <c r="B441" s="80" t="str">
        <f>_xlfn.CONCAT(_xlfn.XLOOKUP(tbItems[[#This Row],[UID]],all_tki[uid],all_tki[name]), " (",_xlfn.XLOOKUP(tbItems[[#This Row],[UID]],all_tki[uid],all_tki[shortName]),")")</f>
        <v>WARTECH MK3 TV-104 chest rig (MK3 TV-104)</v>
      </c>
      <c r="C441" s="80" t="str">
        <f>_xlfn.XLOOKUP(tbItems[[#This Row],[UID]],all_tki[uid],all_tki[tags/0])</f>
        <v>Gear</v>
      </c>
      <c r="D441" s="80" t="s">
        <v>319</v>
      </c>
      <c r="E441" s="70">
        <f>_xlfn.XLOOKUP(tbItems[[#This Row],[UID]],all_tki[uid],all_tki[slots])</f>
        <v>12</v>
      </c>
      <c r="F441" s="97">
        <f>_xlfn.XLOOKUP(tbItems[[#This Row],[UID]],all_tki[uid],all_tki[traderPrice])</f>
        <v>26958</v>
      </c>
      <c r="G441" s="97">
        <f>_xlfn.XLOOKUP(tbItems[[#This Row],[UID]],all_tki[uid],all_tki[avg7daysPrice])</f>
        <v>28530</v>
      </c>
      <c r="H441" s="70">
        <v>0</v>
      </c>
      <c r="I441" s="70">
        <v>0</v>
      </c>
    </row>
    <row r="442" spans="1:10" ht="30" hidden="1" customHeight="1" x14ac:dyDescent="0.25">
      <c r="A442" s="96" t="s">
        <v>3979</v>
      </c>
      <c r="B442" s="80" t="str">
        <f>_xlfn.CONCAT(_xlfn.XLOOKUP(tbItems[[#This Row],[UID]],all_tki[uid],all_tki[name]), " (",_xlfn.XLOOKUP(tbItems[[#This Row],[UID]],all_tki[uid],all_tki[shortName]),")")</f>
        <v>EOTech Vudu 1-6x24 riflescope (Vudu 1-6x24)</v>
      </c>
      <c r="C442" s="80" t="str">
        <f>_xlfn.XLOOKUP(tbItems[[#This Row],[UID]],all_tki[uid],all_tki[tags/0])</f>
        <v>Sights</v>
      </c>
      <c r="D442" s="80" t="s">
        <v>374</v>
      </c>
      <c r="E442" s="70">
        <f>_xlfn.XLOOKUP(tbItems[[#This Row],[UID]],all_tki[uid],all_tki[slots])</f>
        <v>2</v>
      </c>
      <c r="F442" s="97">
        <f>_xlfn.XLOOKUP(tbItems[[#This Row],[UID]],all_tki[uid],all_tki[traderPrice])</f>
        <v>24833</v>
      </c>
      <c r="G442" s="97">
        <f>_xlfn.XLOOKUP(tbItems[[#This Row],[UID]],all_tki[uid],all_tki[avg7daysPrice])</f>
        <v>84716</v>
      </c>
      <c r="H442" s="70">
        <v>0</v>
      </c>
      <c r="I442" s="70">
        <v>0</v>
      </c>
    </row>
    <row r="443" spans="1:10" ht="30" hidden="1" customHeight="1" x14ac:dyDescent="0.25">
      <c r="A443" s="96" t="s">
        <v>3984</v>
      </c>
      <c r="B443" s="80" t="str">
        <f>_xlfn.CONCAT(_xlfn.XLOOKUP(tbItems[[#This Row],[UID]],all_tki[uid],all_tki[name]), " (",_xlfn.XLOOKUP(tbItems[[#This Row],[UID]],all_tki[uid],all_tki[shortName]),")")</f>
        <v>Velocity Systems MPPV Multi-Purpose Patrol Vest (MPPV)</v>
      </c>
      <c r="C443" s="80" t="str">
        <f>_xlfn.XLOOKUP(tbItems[[#This Row],[UID]],all_tki[uid],all_tki[tags/0])</f>
        <v>Gear</v>
      </c>
      <c r="D443" s="80" t="s">
        <v>298</v>
      </c>
      <c r="E443" s="70">
        <f>_xlfn.XLOOKUP(tbItems[[#This Row],[UID]],all_tki[uid],all_tki[slots])</f>
        <v>12</v>
      </c>
      <c r="F443" s="97">
        <f>_xlfn.XLOOKUP(tbItems[[#This Row],[UID]],all_tki[uid],all_tki[traderPrice])</f>
        <v>30504</v>
      </c>
      <c r="G443" s="97">
        <f>_xlfn.XLOOKUP(tbItems[[#This Row],[UID]],all_tki[uid],all_tki[avg7daysPrice])</f>
        <v>41612</v>
      </c>
      <c r="H443" s="70">
        <v>0</v>
      </c>
      <c r="I443" s="70">
        <v>0</v>
      </c>
    </row>
    <row r="444" spans="1:10" ht="30" hidden="1" customHeight="1" x14ac:dyDescent="0.25">
      <c r="A444" s="96" t="s">
        <v>3987</v>
      </c>
      <c r="B444" s="80" t="str">
        <f>_xlfn.CONCAT(_xlfn.XLOOKUP(tbItems[[#This Row],[UID]],all_tki[uid],all_tki[name]), " (",_xlfn.XLOOKUP(tbItems[[#This Row],[UID]],all_tki[uid],all_tki[shortName]),")")</f>
        <v>BlackHawk! Commando chest harness (Coyote Tan) (Commando)</v>
      </c>
      <c r="C444" s="80" t="str">
        <f>_xlfn.XLOOKUP(tbItems[[#This Row],[UID]],all_tki[uid],all_tki[tags/0])</f>
        <v>Gear</v>
      </c>
      <c r="D444" s="80" t="s">
        <v>318</v>
      </c>
      <c r="E444" s="70">
        <f>_xlfn.XLOOKUP(tbItems[[#This Row],[UID]],all_tki[uid],all_tki[slots])</f>
        <v>12</v>
      </c>
      <c r="F444" s="97">
        <f>_xlfn.XLOOKUP(tbItems[[#This Row],[UID]],all_tki[uid],all_tki[traderPrice])</f>
        <v>20875</v>
      </c>
      <c r="G444" s="97">
        <f>_xlfn.XLOOKUP(tbItems[[#This Row],[UID]],all_tki[uid],all_tki[avg7daysPrice])</f>
        <v>23445</v>
      </c>
      <c r="H444" s="70">
        <v>0</v>
      </c>
      <c r="I444" s="70">
        <v>0</v>
      </c>
    </row>
    <row r="445" spans="1:10" ht="30" hidden="1" customHeight="1" x14ac:dyDescent="0.25">
      <c r="A445" s="96" t="s">
        <v>3991</v>
      </c>
      <c r="B445" s="80" t="str">
        <f>_xlfn.CONCAT(_xlfn.XLOOKUP(tbItems[[#This Row],[UID]],all_tki[uid],all_tki[name]), " (",_xlfn.XLOOKUP(tbItems[[#This Row],[UID]],all_tki[uid],all_tki[shortName]),")")</f>
        <v>Trijicon RMR reflex sight (RMR)</v>
      </c>
      <c r="C445" s="80" t="str">
        <f>_xlfn.XLOOKUP(tbItems[[#This Row],[UID]],all_tki[uid],all_tki[tags/0])</f>
        <v>Sights</v>
      </c>
      <c r="E445" s="70">
        <f>_xlfn.XLOOKUP(tbItems[[#This Row],[UID]],all_tki[uid],all_tki[slots])</f>
        <v>1</v>
      </c>
      <c r="F445" s="97">
        <f>_xlfn.XLOOKUP(tbItems[[#This Row],[UID]],all_tki[uid],all_tki[traderPrice])</f>
        <v>12440</v>
      </c>
      <c r="G445" s="97">
        <f>_xlfn.XLOOKUP(tbItems[[#This Row],[UID]],all_tki[uid],all_tki[avg7daysPrice])</f>
        <v>27060</v>
      </c>
      <c r="I445" s="70">
        <v>0</v>
      </c>
    </row>
    <row r="446" spans="1:10" ht="30" hidden="1" customHeight="1" x14ac:dyDescent="0.25">
      <c r="A446" s="96" t="s">
        <v>3997</v>
      </c>
      <c r="B446" s="80" t="str">
        <f>_xlfn.CONCAT(_xlfn.XLOOKUP(tbItems[[#This Row],[UID]],all_tki[uid],all_tki[name]), " (",_xlfn.XLOOKUP(tbItems[[#This Row],[UID]],all_tki[uid],all_tki[shortName]),")")</f>
        <v>Belt-A + Belt-B gear rig (Belt combo)</v>
      </c>
      <c r="C446" s="80" t="str">
        <f>_xlfn.XLOOKUP(tbItems[[#This Row],[UID]],all_tki[uid],all_tki[tags/0])</f>
        <v>Gear</v>
      </c>
      <c r="D446" s="80" t="s">
        <v>298</v>
      </c>
      <c r="E446" s="70">
        <f>_xlfn.XLOOKUP(tbItems[[#This Row],[UID]],all_tki[uid],all_tki[slots])</f>
        <v>16</v>
      </c>
      <c r="F446" s="97">
        <f>_xlfn.XLOOKUP(tbItems[[#This Row],[UID]],all_tki[uid],all_tki[traderPrice])</f>
        <v>34162</v>
      </c>
      <c r="G446" s="97">
        <f>_xlfn.XLOOKUP(tbItems[[#This Row],[UID]],all_tki[uid],all_tki[avg7daysPrice])</f>
        <v>34668</v>
      </c>
      <c r="H446" s="70">
        <v>3</v>
      </c>
      <c r="I446" s="70">
        <v>0</v>
      </c>
    </row>
    <row r="447" spans="1:10" ht="30" hidden="1" customHeight="1" x14ac:dyDescent="0.25">
      <c r="A447" s="96" t="s">
        <v>4002</v>
      </c>
      <c r="B447" s="80" t="str">
        <f>_xlfn.CONCAT(_xlfn.XLOOKUP(tbItems[[#This Row],[UID]],all_tki[uid],all_tki[name]), " (",_xlfn.XLOOKUP(tbItems[[#This Row],[UID]],all_tki[uid],all_tki[shortName]),")")</f>
        <v>Scav Vest (Scav Vest)</v>
      </c>
      <c r="C447" s="80" t="str">
        <f>_xlfn.XLOOKUP(tbItems[[#This Row],[UID]],all_tki[uid],all_tki[tags/0])</f>
        <v>Gear</v>
      </c>
      <c r="D447" s="80" t="s">
        <v>318</v>
      </c>
      <c r="E447" s="70">
        <f>_xlfn.XLOOKUP(tbItems[[#This Row],[UID]],all_tki[uid],all_tki[slots])</f>
        <v>6</v>
      </c>
      <c r="F447" s="97">
        <f>_xlfn.XLOOKUP(tbItems[[#This Row],[UID]],all_tki[uid],all_tki[traderPrice])</f>
        <v>2603</v>
      </c>
      <c r="G447" s="97">
        <f>_xlfn.XLOOKUP(tbItems[[#This Row],[UID]],all_tki[uid],all_tki[avg7daysPrice])</f>
        <v>19323</v>
      </c>
      <c r="H447" s="70">
        <v>99</v>
      </c>
      <c r="I447" s="70">
        <v>0</v>
      </c>
      <c r="J447" s="80" t="s">
        <v>770</v>
      </c>
    </row>
    <row r="448" spans="1:10" ht="30" hidden="1" customHeight="1" x14ac:dyDescent="0.25">
      <c r="A448" s="96" t="s">
        <v>4006</v>
      </c>
      <c r="B448" s="80" t="str">
        <f>_xlfn.CONCAT(_xlfn.XLOOKUP(tbItems[[#This Row],[UID]],all_tki[uid],all_tki[name]), " (",_xlfn.XLOOKUP(tbItems[[#This Row],[UID]],all_tki[uid],all_tki[shortName]),")")</f>
        <v>Peltor Tactical Sport headset (Tactical Sport)</v>
      </c>
      <c r="C448" s="80" t="str">
        <f>_xlfn.XLOOKUP(tbItems[[#This Row],[UID]],all_tki[uid],all_tki[tags/0])</f>
        <v>Gear</v>
      </c>
      <c r="D448" s="80" t="s">
        <v>60</v>
      </c>
      <c r="E448" s="70">
        <f>_xlfn.XLOOKUP(tbItems[[#This Row],[UID]],all_tki[uid],all_tki[slots])</f>
        <v>4</v>
      </c>
      <c r="F448" s="97">
        <f>_xlfn.XLOOKUP(tbItems[[#This Row],[UID]],all_tki[uid],all_tki[traderPrice])</f>
        <v>27590</v>
      </c>
      <c r="G448" s="97">
        <f>_xlfn.XLOOKUP(tbItems[[#This Row],[UID]],all_tki[uid],all_tki[avg7daysPrice])</f>
        <v>28064</v>
      </c>
      <c r="H448" s="70">
        <v>0</v>
      </c>
      <c r="I448" s="70">
        <v>0</v>
      </c>
    </row>
    <row r="449" spans="1:10" ht="30" hidden="1" customHeight="1" x14ac:dyDescent="0.25">
      <c r="A449" s="96" t="s">
        <v>4011</v>
      </c>
      <c r="B449" s="80" t="str">
        <f>_xlfn.CONCAT(_xlfn.XLOOKUP(tbItems[[#This Row],[UID]],all_tki[uid],all_tki[name]), " (",_xlfn.XLOOKUP(tbItems[[#This Row],[UID]],all_tki[uid],all_tki[shortName]),")")</f>
        <v>GSSh-01 active headset (GSSh-01)</v>
      </c>
      <c r="C449" s="80" t="str">
        <f>_xlfn.XLOOKUP(tbItems[[#This Row],[UID]],all_tki[uid],all_tki[tags/0])</f>
        <v>Gear</v>
      </c>
      <c r="D449" s="80" t="s">
        <v>60</v>
      </c>
      <c r="E449" s="70">
        <f>_xlfn.XLOOKUP(tbItems[[#This Row],[UID]],all_tki[uid],all_tki[slots])</f>
        <v>4</v>
      </c>
      <c r="F449" s="97">
        <f>_xlfn.XLOOKUP(tbItems[[#This Row],[UID]],all_tki[uid],all_tki[traderPrice])</f>
        <v>8656</v>
      </c>
      <c r="G449" s="97">
        <f>_xlfn.XLOOKUP(tbItems[[#This Row],[UID]],all_tki[uid],all_tki[avg7daysPrice])</f>
        <v>15545</v>
      </c>
      <c r="H449" s="70">
        <v>0</v>
      </c>
      <c r="I449" s="70">
        <v>0</v>
      </c>
    </row>
    <row r="450" spans="1:10" ht="30" hidden="1" customHeight="1" x14ac:dyDescent="0.25">
      <c r="A450" s="96" t="s">
        <v>4016</v>
      </c>
      <c r="B450" s="80" t="str">
        <f>_xlfn.CONCAT(_xlfn.XLOOKUP(tbItems[[#This Row],[UID]],all_tki[uid],all_tki[name]), " (",_xlfn.XLOOKUP(tbItems[[#This Row],[UID]],all_tki[uid],all_tki[shortName]),")")</f>
        <v>Peltor ComTac 2 headset (ComTac2)</v>
      </c>
      <c r="C450" s="80" t="str">
        <f>_xlfn.XLOOKUP(tbItems[[#This Row],[UID]],all_tki[uid],all_tki[tags/0])</f>
        <v>Gear</v>
      </c>
      <c r="D450" s="80" t="s">
        <v>60</v>
      </c>
      <c r="E450" s="70">
        <f>_xlfn.XLOOKUP(tbItems[[#This Row],[UID]],all_tki[uid],all_tki[slots])</f>
        <v>4</v>
      </c>
      <c r="F450" s="97">
        <f>_xlfn.XLOOKUP(tbItems[[#This Row],[UID]],all_tki[uid],all_tki[traderPrice])</f>
        <v>19660</v>
      </c>
      <c r="G450" s="97">
        <f>_xlfn.XLOOKUP(tbItems[[#This Row],[UID]],all_tki[uid],all_tki[avg7daysPrice])</f>
        <v>35794</v>
      </c>
      <c r="H450" s="70">
        <v>0</v>
      </c>
      <c r="I450" s="70">
        <v>0</v>
      </c>
    </row>
    <row r="451" spans="1:10" ht="30" hidden="1" customHeight="1" x14ac:dyDescent="0.25">
      <c r="A451" s="96" t="s">
        <v>4021</v>
      </c>
      <c r="B451" s="80" t="str">
        <f>_xlfn.CONCAT(_xlfn.XLOOKUP(tbItems[[#This Row],[UID]],all_tki[uid],all_tki[name]), " (",_xlfn.XLOOKUP(tbItems[[#This Row],[UID]],all_tki[uid],all_tki[shortName]),")")</f>
        <v>MSA Sordin Supreme PRO-X/L active headset (Sordin)</v>
      </c>
      <c r="C451" s="80" t="str">
        <f>_xlfn.XLOOKUP(tbItems[[#This Row],[UID]],all_tki[uid],all_tki[tags/0])</f>
        <v>Gear</v>
      </c>
      <c r="D451" s="80" t="s">
        <v>60</v>
      </c>
      <c r="E451" s="70">
        <f>_xlfn.XLOOKUP(tbItems[[#This Row],[UID]],all_tki[uid],all_tki[slots])</f>
        <v>4</v>
      </c>
      <c r="F451" s="97">
        <f>_xlfn.XLOOKUP(tbItems[[#This Row],[UID]],all_tki[uid],all_tki[traderPrice])</f>
        <v>24275</v>
      </c>
      <c r="G451" s="97">
        <f>_xlfn.XLOOKUP(tbItems[[#This Row],[UID]],all_tki[uid],all_tki[avg7daysPrice])</f>
        <v>36142</v>
      </c>
      <c r="H451" s="70">
        <v>3</v>
      </c>
      <c r="I451" s="70">
        <v>0</v>
      </c>
    </row>
    <row r="452" spans="1:10" ht="30" hidden="1" customHeight="1" x14ac:dyDescent="0.25">
      <c r="A452" s="96" t="s">
        <v>4026</v>
      </c>
      <c r="B452" s="80" t="str">
        <f>_xlfn.CONCAT(_xlfn.XLOOKUP(tbItems[[#This Row],[UID]],all_tki[uid],all_tki[name]), " (",_xlfn.XLOOKUP(tbItems[[#This Row],[UID]],all_tki[uid],all_tki[shortName]),")")</f>
        <v>Ops-Core FAST RAC Headset (RAC)</v>
      </c>
      <c r="C452" s="80" t="str">
        <f>_xlfn.XLOOKUP(tbItems[[#This Row],[UID]],all_tki[uid],all_tki[tags/0])</f>
        <v>Gear</v>
      </c>
      <c r="D452" s="80" t="s">
        <v>60</v>
      </c>
      <c r="E452" s="70">
        <f>_xlfn.XLOOKUP(tbItems[[#This Row],[UID]],all_tki[uid],all_tki[slots])</f>
        <v>2</v>
      </c>
      <c r="F452" s="97">
        <f>_xlfn.XLOOKUP(tbItems[[#This Row],[UID]],all_tki[uid],all_tki[traderPrice])</f>
        <v>28914</v>
      </c>
      <c r="G452" s="97">
        <f>_xlfn.XLOOKUP(tbItems[[#This Row],[UID]],all_tki[uid],all_tki[avg7daysPrice])</f>
        <v>31529</v>
      </c>
      <c r="H452" s="70">
        <v>0</v>
      </c>
      <c r="I452" s="70">
        <v>0</v>
      </c>
    </row>
    <row r="453" spans="1:10" ht="30" hidden="1" customHeight="1" x14ac:dyDescent="0.25">
      <c r="A453" s="96" t="s">
        <v>4031</v>
      </c>
      <c r="B453" s="80" t="str">
        <f>_xlfn.CONCAT(_xlfn.XLOOKUP(tbItems[[#This Row],[UID]],all_tki[uid],all_tki[name]), " (",_xlfn.XLOOKUP(tbItems[[#This Row],[UID]],all_tki[uid],all_tki[shortName]),")")</f>
        <v>ZSh-1-2M helmet (Black cover) (ZSh-1-2M)</v>
      </c>
      <c r="C453" s="80" t="str">
        <f>_xlfn.XLOOKUP(tbItems[[#This Row],[UID]],all_tki[uid],all_tki[tags/0])</f>
        <v>Gear</v>
      </c>
      <c r="E453" s="70">
        <f>_xlfn.XLOOKUP(tbItems[[#This Row],[UID]],all_tki[uid],all_tki[slots])</f>
        <v>4</v>
      </c>
      <c r="F453" s="97">
        <f>_xlfn.XLOOKUP(tbItems[[#This Row],[UID]],all_tki[uid],all_tki[traderPrice])</f>
        <v>33331</v>
      </c>
      <c r="G453" s="97">
        <f>_xlfn.XLOOKUP(tbItems[[#This Row],[UID]],all_tki[uid],all_tki[avg7daysPrice])</f>
        <v>37036</v>
      </c>
      <c r="I453" s="70">
        <v>0</v>
      </c>
    </row>
    <row r="454" spans="1:10" ht="30" hidden="1" customHeight="1" x14ac:dyDescent="0.25">
      <c r="A454" s="96" t="s">
        <v>4037</v>
      </c>
      <c r="B454" s="80" t="str">
        <f>_xlfn.CONCAT(_xlfn.XLOOKUP(tbItems[[#This Row],[UID]],all_tki[uid],all_tki[name]), " (",_xlfn.XLOOKUP(tbItems[[#This Row],[UID]],all_tki[uid],all_tki[shortName]),")")</f>
        <v>6B47 "Ratnik-BSh" helmet (6B47)</v>
      </c>
      <c r="C454" s="80" t="str">
        <f>_xlfn.XLOOKUP(tbItems[[#This Row],[UID]],all_tki[uid],all_tki[tags/0])</f>
        <v>Gear</v>
      </c>
      <c r="D454" s="80" t="s">
        <v>300</v>
      </c>
      <c r="E454" s="70">
        <f>_xlfn.XLOOKUP(tbItems[[#This Row],[UID]],all_tki[uid],all_tki[slots])</f>
        <v>4</v>
      </c>
      <c r="F454" s="97">
        <f>_xlfn.XLOOKUP(tbItems[[#This Row],[UID]],all_tki[uid],all_tki[traderPrice])</f>
        <v>18961</v>
      </c>
      <c r="G454" s="97">
        <f>_xlfn.XLOOKUP(tbItems[[#This Row],[UID]],all_tki[uid],all_tki[avg7daysPrice])</f>
        <v>32266</v>
      </c>
      <c r="H454" s="70">
        <v>0</v>
      </c>
      <c r="I454" s="70">
        <v>0</v>
      </c>
    </row>
    <row r="455" spans="1:10" ht="30" hidden="1" customHeight="1" x14ac:dyDescent="0.25">
      <c r="A455" s="96" t="s">
        <v>4041</v>
      </c>
      <c r="B455" s="80" t="str">
        <f>_xlfn.CONCAT(_xlfn.XLOOKUP(tbItems[[#This Row],[UID]],all_tki[uid],all_tki[name]), " (",_xlfn.XLOOKUP(tbItems[[#This Row],[UID]],all_tki[uid],all_tki[shortName]),")")</f>
        <v>AS VAL 9x39 integral barrel-suppressor (VAL suppressor)</v>
      </c>
      <c r="C455" s="80" t="str">
        <f>_xlfn.XLOOKUP(tbItems[[#This Row],[UID]],all_tki[uid],all_tki[tags/0])</f>
        <v>Suppressors</v>
      </c>
      <c r="D455" s="80" t="s">
        <v>365</v>
      </c>
      <c r="E455" s="70">
        <f>_xlfn.XLOOKUP(tbItems[[#This Row],[UID]],all_tki[uid],all_tki[slots])</f>
        <v>2</v>
      </c>
      <c r="F455" s="97">
        <f>_xlfn.XLOOKUP(tbItems[[#This Row],[UID]],all_tki[uid],all_tki[traderPrice])</f>
        <v>13074</v>
      </c>
      <c r="G455" s="97">
        <f>_xlfn.XLOOKUP(tbItems[[#This Row],[UID]],all_tki[uid],all_tki[avg7daysPrice])</f>
        <v>26841</v>
      </c>
      <c r="I455" s="70">
        <v>0</v>
      </c>
    </row>
    <row r="456" spans="1:10" ht="30" hidden="1" customHeight="1" x14ac:dyDescent="0.25">
      <c r="A456" s="96" t="s">
        <v>4047</v>
      </c>
      <c r="B456" s="80" t="str">
        <f>_xlfn.CONCAT(_xlfn.XLOOKUP(tbItems[[#This Row],[UID]],all_tki[uid],all_tki[name]), " (",_xlfn.XLOOKUP(tbItems[[#This Row],[UID]],all_tki[uid],all_tki[shortName]),")")</f>
        <v>Glock 9x19 Fischer Development FD917 sound suppressor (G FD917)</v>
      </c>
      <c r="C456" s="80" t="str">
        <f>_xlfn.XLOOKUP(tbItems[[#This Row],[UID]],all_tki[uid],all_tki[tags/0])</f>
        <v>Suppressors</v>
      </c>
      <c r="D456" s="80" t="s">
        <v>365</v>
      </c>
      <c r="E456" s="70">
        <f>_xlfn.XLOOKUP(tbItems[[#This Row],[UID]],all_tki[uid],all_tki[slots])</f>
        <v>2</v>
      </c>
      <c r="F456" s="97">
        <f>_xlfn.XLOOKUP(tbItems[[#This Row],[UID]],all_tki[uid],all_tki[traderPrice])</f>
        <v>24671</v>
      </c>
      <c r="G456" s="97">
        <f>_xlfn.XLOOKUP(tbItems[[#This Row],[UID]],all_tki[uid],all_tki[avg7daysPrice])</f>
        <v>25214</v>
      </c>
      <c r="H456" s="70">
        <v>0</v>
      </c>
      <c r="I456" s="70">
        <v>0</v>
      </c>
    </row>
    <row r="457" spans="1:10" ht="30" hidden="1" customHeight="1" x14ac:dyDescent="0.25">
      <c r="A457" s="96" t="s">
        <v>4052</v>
      </c>
      <c r="B457" s="80" t="str">
        <f>_xlfn.CONCAT(_xlfn.XLOOKUP(tbItems[[#This Row],[UID]],all_tki[uid],all_tki[name]), " (",_xlfn.XLOOKUP(tbItems[[#This Row],[UID]],all_tki[uid],all_tki[shortName]),")")</f>
        <v>SKS Hexagon 7.62x39 sound suppressor (Hexagon SKS)</v>
      </c>
      <c r="C457" s="80" t="str">
        <f>_xlfn.XLOOKUP(tbItems[[#This Row],[UID]],all_tki[uid],all_tki[tags/0])</f>
        <v>Suppressors</v>
      </c>
      <c r="D457" s="80" t="s">
        <v>365</v>
      </c>
      <c r="E457" s="70">
        <f>_xlfn.XLOOKUP(tbItems[[#This Row],[UID]],all_tki[uid],all_tki[slots])</f>
        <v>2</v>
      </c>
      <c r="F457" s="97">
        <f>_xlfn.XLOOKUP(tbItems[[#This Row],[UID]],all_tki[uid],all_tki[traderPrice])</f>
        <v>24569</v>
      </c>
      <c r="G457" s="97">
        <f>_xlfn.XLOOKUP(tbItems[[#This Row],[UID]],all_tki[uid],all_tki[avg7daysPrice])</f>
        <v>32293</v>
      </c>
      <c r="I457" s="70">
        <v>0</v>
      </c>
    </row>
    <row r="458" spans="1:10" ht="30" hidden="1" customHeight="1" x14ac:dyDescent="0.25">
      <c r="A458" s="96" t="s">
        <v>4058</v>
      </c>
      <c r="B458" s="80" t="str">
        <f>_xlfn.CONCAT(_xlfn.XLOOKUP(tbItems[[#This Row],[UID]],all_tki[uid],all_tki[name]), " (",_xlfn.XLOOKUP(tbItems[[#This Row],[UID]],all_tki[uid],all_tki[shortName]),")")</f>
        <v>Police cap (Police)</v>
      </c>
      <c r="C458" s="80" t="str">
        <f>_xlfn.XLOOKUP(tbItems[[#This Row],[UID]],all_tki[uid],all_tki[tags/0])</f>
        <v>Gear</v>
      </c>
      <c r="D458" s="80" t="s">
        <v>392</v>
      </c>
      <c r="E458" s="70">
        <f>_xlfn.XLOOKUP(tbItems[[#This Row],[UID]],all_tki[uid],all_tki[slots])</f>
        <v>1</v>
      </c>
      <c r="F458" s="97">
        <f>_xlfn.XLOOKUP(tbItems[[#This Row],[UID]],all_tki[uid],all_tki[traderPrice])</f>
        <v>933</v>
      </c>
      <c r="G458" s="97">
        <f>_xlfn.XLOOKUP(tbItems[[#This Row],[UID]],all_tki[uid],all_tki[avg7daysPrice])</f>
        <v>7387</v>
      </c>
      <c r="H458" s="70">
        <v>0</v>
      </c>
      <c r="I458" s="70">
        <v>0</v>
      </c>
    </row>
    <row r="459" spans="1:10" ht="30" hidden="1" customHeight="1" x14ac:dyDescent="0.25">
      <c r="A459" s="96" t="s">
        <v>4063</v>
      </c>
      <c r="B459" s="80" t="str">
        <f>_xlfn.CONCAT(_xlfn.XLOOKUP(tbItems[[#This Row],[UID]],all_tki[uid],all_tki[name]), " (",_xlfn.XLOOKUP(tbItems[[#This Row],[UID]],all_tki[uid],all_tki[shortName]),")")</f>
        <v>ANA Tactical Alpha chest rig (Alpha)</v>
      </c>
      <c r="C459" s="80" t="str">
        <f>_xlfn.XLOOKUP(tbItems[[#This Row],[UID]],all_tki[uid],all_tki[tags/0])</f>
        <v>Gear</v>
      </c>
      <c r="D459" s="80" t="s">
        <v>319</v>
      </c>
      <c r="E459" s="70">
        <f>_xlfn.XLOOKUP(tbItems[[#This Row],[UID]],all_tki[uid],all_tki[slots])</f>
        <v>16</v>
      </c>
      <c r="F459" s="97">
        <f>_xlfn.XLOOKUP(tbItems[[#This Row],[UID]],all_tki[uid],all_tki[traderPrice])</f>
        <v>28588</v>
      </c>
      <c r="G459" s="97">
        <f>_xlfn.XLOOKUP(tbItems[[#This Row],[UID]],all_tki[uid],all_tki[avg7daysPrice])</f>
        <v>46128</v>
      </c>
      <c r="H459" s="70">
        <v>0</v>
      </c>
      <c r="I459" s="70">
        <v>0</v>
      </c>
    </row>
    <row r="460" spans="1:10" ht="30" hidden="1" customHeight="1" x14ac:dyDescent="0.25">
      <c r="A460" s="96" t="s">
        <v>4067</v>
      </c>
      <c r="B460" s="80" t="str">
        <f>_xlfn.CONCAT(_xlfn.XLOOKUP(tbItems[[#This Row],[UID]],all_tki[uid],all_tki[name]), " (",_xlfn.XLOOKUP(tbItems[[#This Row],[UID]],all_tki[uid],all_tki[shortName]),")")</f>
        <v>Pilgrim tourist backpack (Pilgrim)</v>
      </c>
      <c r="C460" s="80" t="str">
        <f>_xlfn.XLOOKUP(tbItems[[#This Row],[UID]],all_tki[uid],all_tki[tags/0])</f>
        <v>Gear</v>
      </c>
      <c r="D460" s="80" t="s">
        <v>317</v>
      </c>
      <c r="E460" s="70">
        <f>_xlfn.XLOOKUP(tbItems[[#This Row],[UID]],all_tki[uid],all_tki[slots])</f>
        <v>35</v>
      </c>
      <c r="F460" s="97">
        <f>_xlfn.XLOOKUP(tbItems[[#This Row],[UID]],all_tki[uid],all_tki[traderPrice])</f>
        <v>27010</v>
      </c>
      <c r="G460" s="97">
        <f>_xlfn.XLOOKUP(tbItems[[#This Row],[UID]],all_tki[uid],all_tki[avg7daysPrice])</f>
        <v>61888</v>
      </c>
      <c r="H460" s="70">
        <v>4</v>
      </c>
      <c r="I460" s="70">
        <v>0</v>
      </c>
      <c r="J460" s="80" t="s">
        <v>354</v>
      </c>
    </row>
    <row r="461" spans="1:10" ht="30" hidden="1" customHeight="1" x14ac:dyDescent="0.25">
      <c r="A461" s="96" t="s">
        <v>4071</v>
      </c>
      <c r="B461" s="80" t="str">
        <f>_xlfn.CONCAT(_xlfn.XLOOKUP(tbItems[[#This Row],[UID]],all_tki[uid],all_tki[name]), " (",_xlfn.XLOOKUP(tbItems[[#This Row],[UID]],all_tki[uid],all_tki[shortName]),")")</f>
        <v>Ushanka ear flap hat (Ushanka)</v>
      </c>
      <c r="C461" s="80" t="str">
        <f>_xlfn.XLOOKUP(tbItems[[#This Row],[UID]],all_tki[uid],all_tki[tags/0])</f>
        <v>Gear</v>
      </c>
      <c r="D461" s="80" t="s">
        <v>392</v>
      </c>
      <c r="E461" s="70">
        <f>_xlfn.XLOOKUP(tbItems[[#This Row],[UID]],all_tki[uid],all_tki[slots])</f>
        <v>4</v>
      </c>
      <c r="F461" s="97">
        <f>_xlfn.XLOOKUP(tbItems[[#This Row],[UID]],all_tki[uid],all_tki[traderPrice])</f>
        <v>3108</v>
      </c>
      <c r="G461" s="97">
        <f>_xlfn.XLOOKUP(tbItems[[#This Row],[UID]],all_tki[uid],all_tki[avg7daysPrice])</f>
        <v>17550</v>
      </c>
      <c r="H461" s="70">
        <v>0</v>
      </c>
      <c r="I461" s="70">
        <v>0</v>
      </c>
      <c r="J461" s="80" t="s">
        <v>600</v>
      </c>
    </row>
    <row r="462" spans="1:10" ht="30" hidden="1" customHeight="1" x14ac:dyDescent="0.25">
      <c r="A462" s="96" t="s">
        <v>4076</v>
      </c>
      <c r="B462" s="80" t="str">
        <f>_xlfn.CONCAT(_xlfn.XLOOKUP(tbItems[[#This Row],[UID]],all_tki[uid],all_tki[name]), " (",_xlfn.XLOOKUP(tbItems[[#This Row],[UID]],all_tki[uid],all_tki[shortName]),")")</f>
        <v>Baseball cap (Cap)</v>
      </c>
      <c r="C462" s="80" t="str">
        <f>_xlfn.XLOOKUP(tbItems[[#This Row],[UID]],all_tki[uid],all_tki[tags/0])</f>
        <v>Gear</v>
      </c>
      <c r="D462" s="80" t="s">
        <v>392</v>
      </c>
      <c r="E462" s="70">
        <f>_xlfn.XLOOKUP(tbItems[[#This Row],[UID]],all_tki[uid],all_tki[slots])</f>
        <v>1</v>
      </c>
      <c r="F462" s="97">
        <f>_xlfn.XLOOKUP(tbItems[[#This Row],[UID]],all_tki[uid],all_tki[traderPrice])</f>
        <v>633</v>
      </c>
      <c r="G462" s="97">
        <f>_xlfn.XLOOKUP(tbItems[[#This Row],[UID]],all_tki[uid],all_tki[avg7daysPrice])</f>
        <v>1021</v>
      </c>
      <c r="H462" s="70">
        <v>0</v>
      </c>
      <c r="I462" s="70">
        <v>0</v>
      </c>
    </row>
    <row r="463" spans="1:10" ht="30" hidden="1" customHeight="1" x14ac:dyDescent="0.25">
      <c r="A463" s="96" t="s">
        <v>4081</v>
      </c>
      <c r="B463" s="80" t="str">
        <f>_xlfn.CONCAT(_xlfn.XLOOKUP(tbItems[[#This Row],[UID]],all_tki[uid],all_tki[name]), " (",_xlfn.XLOOKUP(tbItems[[#This Row],[UID]],all_tki[uid],all_tki[shortName]),")")</f>
        <v>BNTI Kirasa-N armor (Kirasa-N)</v>
      </c>
      <c r="C463" s="80" t="str">
        <f>_xlfn.XLOOKUP(tbItems[[#This Row],[UID]],all_tki[uid],all_tki[tags/0])</f>
        <v>Gear</v>
      </c>
      <c r="D463" s="80" t="s">
        <v>295</v>
      </c>
      <c r="E463" s="70">
        <f>_xlfn.XLOOKUP(tbItems[[#This Row],[UID]],all_tki[uid],all_tki[slots])</f>
        <v>9</v>
      </c>
      <c r="F463" s="97">
        <f>_xlfn.XLOOKUP(tbItems[[#This Row],[UID]],all_tki[uid],all_tki[traderPrice])</f>
        <v>30047</v>
      </c>
      <c r="G463" s="97">
        <f>_xlfn.XLOOKUP(tbItems[[#This Row],[UID]],all_tki[uid],all_tki[avg7daysPrice])</f>
        <v>49641</v>
      </c>
      <c r="H463" s="70">
        <v>0</v>
      </c>
      <c r="I463" s="70">
        <v>0</v>
      </c>
    </row>
    <row r="464" spans="1:10" ht="30" hidden="1" customHeight="1" x14ac:dyDescent="0.25">
      <c r="A464" s="96" t="s">
        <v>4085</v>
      </c>
      <c r="B464" s="80" t="str">
        <f>_xlfn.CONCAT(_xlfn.XLOOKUP(tbItems[[#This Row],[UID]],all_tki[uid],all_tki[name]), " (",_xlfn.XLOOKUP(tbItems[[#This Row],[UID]],all_tki[uid],all_tki[shortName]),")")</f>
        <v>Haley Strategic D3CRX Chest Harness (D3CRX)</v>
      </c>
      <c r="C464" s="80" t="str">
        <f>_xlfn.XLOOKUP(tbItems[[#This Row],[UID]],all_tki[uid],all_tki[tags/0])</f>
        <v>Gear</v>
      </c>
      <c r="E464" s="70">
        <f>_xlfn.XLOOKUP(tbItems[[#This Row],[UID]],all_tki[uid],all_tki[slots])</f>
        <v>9</v>
      </c>
      <c r="F464" s="97">
        <f>_xlfn.XLOOKUP(tbItems[[#This Row],[UID]],all_tki[uid],all_tki[traderPrice])</f>
        <v>24490</v>
      </c>
      <c r="G464" s="97">
        <f>_xlfn.XLOOKUP(tbItems[[#This Row],[UID]],all_tki[uid],all_tki[avg7daysPrice])</f>
        <v>27151</v>
      </c>
      <c r="I464" s="70">
        <v>0</v>
      </c>
    </row>
    <row r="465" spans="1:10" ht="30" hidden="1" customHeight="1" x14ac:dyDescent="0.25">
      <c r="A465" s="96" t="s">
        <v>4090</v>
      </c>
      <c r="B465" s="80" t="str">
        <f>_xlfn.CONCAT(_xlfn.XLOOKUP(tbItems[[#This Row],[UID]],all_tki[uid],all_tki[name]), " (",_xlfn.XLOOKUP(tbItems[[#This Row],[UID]],all_tki[uid],all_tki[shortName]),")")</f>
        <v>SSh-68 steel helmet (SSh-68)</v>
      </c>
      <c r="C465" s="80" t="str">
        <f>_xlfn.XLOOKUP(tbItems[[#This Row],[UID]],all_tki[uid],all_tki[tags/0])</f>
        <v>Gear</v>
      </c>
      <c r="D465" s="80" t="s">
        <v>313</v>
      </c>
      <c r="E465" s="70">
        <f>_xlfn.XLOOKUP(tbItems[[#This Row],[UID]],all_tki[uid],all_tki[slots])</f>
        <v>4</v>
      </c>
      <c r="F465" s="97">
        <f>_xlfn.XLOOKUP(tbItems[[#This Row],[UID]],all_tki[uid],all_tki[traderPrice])</f>
        <v>10540</v>
      </c>
      <c r="G465" s="97">
        <f>_xlfn.XLOOKUP(tbItems[[#This Row],[UID]],all_tki[uid],all_tki[avg7daysPrice])</f>
        <v>18739</v>
      </c>
      <c r="H465" s="70">
        <v>0</v>
      </c>
      <c r="I465" s="70">
        <v>0</v>
      </c>
    </row>
    <row r="466" spans="1:10" ht="30" hidden="1" customHeight="1" x14ac:dyDescent="0.25">
      <c r="A466" s="96" t="s">
        <v>4095</v>
      </c>
      <c r="B466" s="80" t="str">
        <f>_xlfn.CONCAT(_xlfn.XLOOKUP(tbItems[[#This Row],[UID]],all_tki[uid],all_tki[name]), " (",_xlfn.XLOOKUP(tbItems[[#This Row],[UID]],all_tki[uid],all_tki[shortName]),")")</f>
        <v>SOE Micro Rig (MRig)</v>
      </c>
      <c r="C466" s="80" t="str">
        <f>_xlfn.XLOOKUP(tbItems[[#This Row],[UID]],all_tki[uid],all_tki[tags/0])</f>
        <v>Gear</v>
      </c>
      <c r="D466" s="80" t="s">
        <v>318</v>
      </c>
      <c r="E466" s="70">
        <f>_xlfn.XLOOKUP(tbItems[[#This Row],[UID]],all_tki[uid],all_tki[slots])</f>
        <v>6</v>
      </c>
      <c r="F466" s="97">
        <f>_xlfn.XLOOKUP(tbItems[[#This Row],[UID]],all_tki[uid],all_tki[traderPrice])</f>
        <v>5952</v>
      </c>
      <c r="G466" s="97">
        <f>_xlfn.XLOOKUP(tbItems[[#This Row],[UID]],all_tki[uid],all_tki[avg7daysPrice])</f>
        <v>12061</v>
      </c>
      <c r="H466" s="70">
        <v>0</v>
      </c>
      <c r="I466" s="70">
        <v>0</v>
      </c>
      <c r="J466" s="80" t="s">
        <v>1427</v>
      </c>
    </row>
    <row r="467" spans="1:10" ht="30" hidden="1" customHeight="1" x14ac:dyDescent="0.25">
      <c r="A467" s="96" t="s">
        <v>4100</v>
      </c>
      <c r="B467" s="80" t="str">
        <f>_xlfn.CONCAT(_xlfn.XLOOKUP(tbItems[[#This Row],[UID]],all_tki[uid],all_tki[name]), " (",_xlfn.XLOOKUP(tbItems[[#This Row],[UID]],all_tki[uid],all_tki[shortName]),")")</f>
        <v>OKP-7 reflex sight (dovetail) (OKP-7 Dove)</v>
      </c>
      <c r="C467" s="80" t="str">
        <f>_xlfn.XLOOKUP(tbItems[[#This Row],[UID]],all_tki[uid],all_tki[tags/0])</f>
        <v>Sights</v>
      </c>
      <c r="D467" s="80" t="s">
        <v>456</v>
      </c>
      <c r="E467" s="70">
        <f>_xlfn.XLOOKUP(tbItems[[#This Row],[UID]],all_tki[uid],all_tki[slots])</f>
        <v>1</v>
      </c>
      <c r="F467" s="97">
        <f>_xlfn.XLOOKUP(tbItems[[#This Row],[UID]],all_tki[uid],all_tki[traderPrice])</f>
        <v>8487</v>
      </c>
      <c r="G467" s="97">
        <f>_xlfn.XLOOKUP(tbItems[[#This Row],[UID]],all_tki[uid],all_tki[avg7daysPrice])</f>
        <v>17611</v>
      </c>
      <c r="H467" s="70">
        <v>0</v>
      </c>
      <c r="I467" s="70">
        <v>0</v>
      </c>
    </row>
    <row r="468" spans="1:10" ht="30" hidden="1" customHeight="1" x14ac:dyDescent="0.25">
      <c r="A468" s="96" t="s">
        <v>4104</v>
      </c>
      <c r="B468" s="80" t="str">
        <f>_xlfn.CONCAT(_xlfn.XLOOKUP(tbItems[[#This Row],[UID]],all_tki[uid],all_tki[name]), " (",_xlfn.XLOOKUP(tbItems[[#This Row],[UID]],all_tki[uid],all_tki[shortName]),")")</f>
        <v>TSh-4M-L soft tank crew helmet (Tank helmet)</v>
      </c>
      <c r="C468" s="80" t="str">
        <f>_xlfn.XLOOKUP(tbItems[[#This Row],[UID]],all_tki[uid],all_tki[tags/0])</f>
        <v>Gear</v>
      </c>
      <c r="D468" s="80" t="s">
        <v>313</v>
      </c>
      <c r="E468" s="70">
        <f>_xlfn.XLOOKUP(tbItems[[#This Row],[UID]],all_tki[uid],all_tki[slots])</f>
        <v>4</v>
      </c>
      <c r="F468" s="97">
        <f>_xlfn.XLOOKUP(tbItems[[#This Row],[UID]],all_tki[uid],all_tki[traderPrice])</f>
        <v>5394</v>
      </c>
      <c r="G468" s="97">
        <f>_xlfn.XLOOKUP(tbItems[[#This Row],[UID]],all_tki[uid],all_tki[avg7daysPrice])</f>
        <v>9710</v>
      </c>
      <c r="H468" s="70">
        <v>0</v>
      </c>
      <c r="I468" s="70">
        <v>0</v>
      </c>
    </row>
    <row r="469" spans="1:10" ht="30" hidden="1" customHeight="1" x14ac:dyDescent="0.25">
      <c r="A469" s="96" t="s">
        <v>4109</v>
      </c>
      <c r="B469" s="80" t="str">
        <f>_xlfn.CONCAT(_xlfn.XLOOKUP(tbItems[[#This Row],[UID]],all_tki[uid],all_tki[name]), " (",_xlfn.XLOOKUP(tbItems[[#This Row],[UID]],all_tki[uid],all_tki[shortName]),")")</f>
        <v>KAC QDSS NT-4 5.56x45 sound suppressor (FDE) (NT-4 FDE)</v>
      </c>
      <c r="C469" s="80" t="str">
        <f>_xlfn.XLOOKUP(tbItems[[#This Row],[UID]],all_tki[uid],all_tki[tags/0])</f>
        <v>Suppressors</v>
      </c>
      <c r="D469" s="80" t="s">
        <v>365</v>
      </c>
      <c r="E469" s="70">
        <f>_xlfn.XLOOKUP(tbItems[[#This Row],[UID]],all_tki[uid],all_tki[slots])</f>
        <v>2</v>
      </c>
      <c r="F469" s="97">
        <f>_xlfn.XLOOKUP(tbItems[[#This Row],[UID]],all_tki[uid],all_tki[traderPrice])</f>
        <v>25338</v>
      </c>
      <c r="G469" s="97">
        <f>_xlfn.XLOOKUP(tbItems[[#This Row],[UID]],all_tki[uid],all_tki[avg7daysPrice])</f>
        <v>28244</v>
      </c>
      <c r="H469" s="70">
        <v>0</v>
      </c>
      <c r="I469" s="70">
        <v>0</v>
      </c>
    </row>
    <row r="470" spans="1:10" ht="30" hidden="1" customHeight="1" x14ac:dyDescent="0.25">
      <c r="A470" s="96" t="s">
        <v>4113</v>
      </c>
      <c r="B470" s="80" t="str">
        <f>_xlfn.CONCAT(_xlfn.XLOOKUP(tbItems[[#This Row],[UID]],all_tki[uid],all_tki[name]), " (",_xlfn.XLOOKUP(tbItems[[#This Row],[UID]],all_tki[uid],all_tki[shortName]),")")</f>
        <v>Hensoldt FF 4-16x56 scope (FF 4-16)</v>
      </c>
      <c r="C470" s="80" t="str">
        <f>_xlfn.XLOOKUP(tbItems[[#This Row],[UID]],all_tki[uid],all_tki[tags/0])</f>
        <v>Sights</v>
      </c>
      <c r="D470" s="80" t="s">
        <v>374</v>
      </c>
      <c r="E470" s="70">
        <f>_xlfn.XLOOKUP(tbItems[[#This Row],[UID]],all_tki[uid],all_tki[slots])</f>
        <v>2</v>
      </c>
      <c r="F470" s="97">
        <f>_xlfn.XLOOKUP(tbItems[[#This Row],[UID]],all_tki[uid],all_tki[traderPrice])</f>
        <v>31239</v>
      </c>
      <c r="G470" s="97">
        <f>_xlfn.XLOOKUP(tbItems[[#This Row],[UID]],all_tki[uid],all_tki[avg7daysPrice])</f>
        <v>33837</v>
      </c>
      <c r="H470" s="70">
        <v>0</v>
      </c>
      <c r="I470" s="70">
        <v>0</v>
      </c>
    </row>
    <row r="471" spans="1:10" ht="30" hidden="1" customHeight="1" x14ac:dyDescent="0.25">
      <c r="A471" s="96" t="s">
        <v>4118</v>
      </c>
      <c r="B471" s="80" t="str">
        <f>_xlfn.CONCAT(_xlfn.XLOOKUP(tbItems[[#This Row],[UID]],all_tki[uid],all_tki[name]), " (",_xlfn.XLOOKUP(tbItems[[#This Row],[UID]],all_tki[uid],all_tki[shortName]),")")</f>
        <v>Dynaforce Triton M43-A chest harness (Triton)</v>
      </c>
      <c r="C471" s="80" t="str">
        <f>_xlfn.XLOOKUP(tbItems[[#This Row],[UID]],all_tki[uid],all_tki[tags/0])</f>
        <v>Gear</v>
      </c>
      <c r="D471" s="80" t="s">
        <v>318</v>
      </c>
      <c r="E471" s="70">
        <f>_xlfn.XLOOKUP(tbItems[[#This Row],[UID]],all_tki[uid],all_tki[slots])</f>
        <v>12</v>
      </c>
      <c r="F471" s="97">
        <f>_xlfn.XLOOKUP(tbItems[[#This Row],[UID]],all_tki[uid],all_tki[traderPrice])</f>
        <v>16411</v>
      </c>
      <c r="G471" s="97">
        <f>_xlfn.XLOOKUP(tbItems[[#This Row],[UID]],all_tki[uid],all_tki[avg7daysPrice])</f>
        <v>23456</v>
      </c>
      <c r="H471" s="70">
        <v>0</v>
      </c>
      <c r="I471" s="70">
        <v>0</v>
      </c>
    </row>
    <row r="472" spans="1:10" ht="30" hidden="1" customHeight="1" x14ac:dyDescent="0.25">
      <c r="A472" s="96" t="s">
        <v>4122</v>
      </c>
      <c r="B472" s="80" t="str">
        <f>_xlfn.CONCAT(_xlfn.XLOOKUP(tbItems[[#This Row],[UID]],all_tki[uid],all_tki[name]), " (",_xlfn.XLOOKUP(tbItems[[#This Row],[UID]],all_tki[uid],all_tki[shortName]),")")</f>
        <v>Rotor 43 .366 TKM muzzle brake-compensator (R43 .366TKM)</v>
      </c>
      <c r="C472" s="80" t="str">
        <f>_xlfn.XLOOKUP(tbItems[[#This Row],[UID]],all_tki[uid],all_tki[tags/0])</f>
        <v>Suppressors</v>
      </c>
      <c r="D472" s="80" t="s">
        <v>365</v>
      </c>
      <c r="E472" s="70">
        <f>_xlfn.XLOOKUP(tbItems[[#This Row],[UID]],all_tki[uid],all_tki[slots])</f>
        <v>2</v>
      </c>
      <c r="F472" s="97">
        <f>_xlfn.XLOOKUP(tbItems[[#This Row],[UID]],all_tki[uid],all_tki[traderPrice])</f>
        <v>14016</v>
      </c>
      <c r="G472" s="97">
        <f>_xlfn.XLOOKUP(tbItems[[#This Row],[UID]],all_tki[uid],all_tki[avg7daysPrice])</f>
        <v>23810</v>
      </c>
      <c r="H472" s="70">
        <v>2</v>
      </c>
      <c r="I472" s="70">
        <v>0</v>
      </c>
    </row>
    <row r="473" spans="1:10" ht="30" hidden="1" customHeight="1" x14ac:dyDescent="0.25">
      <c r="A473" s="96" t="s">
        <v>4126</v>
      </c>
      <c r="B473" s="80" t="str">
        <f>_xlfn.CONCAT(_xlfn.XLOOKUP(tbItems[[#This Row],[UID]],all_tki[uid],all_tki[name]), " (",_xlfn.XLOOKUP(tbItems[[#This Row],[UID]],all_tki[uid],all_tki[shortName]),")")</f>
        <v>BlackHawk! Commando chest harness (Black) (Commando)</v>
      </c>
      <c r="C473" s="80" t="str">
        <f>_xlfn.XLOOKUP(tbItems[[#This Row],[UID]],all_tki[uid],all_tki[tags/0])</f>
        <v>Gear</v>
      </c>
      <c r="D473" s="80" t="s">
        <v>318</v>
      </c>
      <c r="E473" s="70">
        <f>_xlfn.XLOOKUP(tbItems[[#This Row],[UID]],all_tki[uid],all_tki[slots])</f>
        <v>12</v>
      </c>
      <c r="F473" s="97">
        <f>_xlfn.XLOOKUP(tbItems[[#This Row],[UID]],all_tki[uid],all_tki[traderPrice])</f>
        <v>20875</v>
      </c>
      <c r="G473" s="97">
        <f>_xlfn.XLOOKUP(tbItems[[#This Row],[UID]],all_tki[uid],all_tki[avg7daysPrice])</f>
        <v>50157</v>
      </c>
      <c r="H473" s="70">
        <v>0</v>
      </c>
      <c r="I473" s="70">
        <v>0</v>
      </c>
    </row>
    <row r="474" spans="1:10" ht="30" hidden="1" customHeight="1" x14ac:dyDescent="0.25">
      <c r="A474" s="96" t="s">
        <v>4129</v>
      </c>
      <c r="B474" s="80" t="str">
        <f>_xlfn.CONCAT(_xlfn.XLOOKUP(tbItems[[#This Row],[UID]],all_tki[uid],all_tki[name]), " (",_xlfn.XLOOKUP(tbItems[[#This Row],[UID]],all_tki[uid],all_tki[shortName]),")")</f>
        <v>Jack-o'-lantern tactical pumpkin helmet (Pumpkin)</v>
      </c>
      <c r="C474" s="80" t="str">
        <f>_xlfn.XLOOKUP(tbItems[[#This Row],[UID]],all_tki[uid],all_tki[tags/0])</f>
        <v>Gear</v>
      </c>
      <c r="E474" s="70">
        <f>_xlfn.XLOOKUP(tbItems[[#This Row],[UID]],all_tki[uid],all_tki[slots])</f>
        <v>4</v>
      </c>
      <c r="F474" s="97">
        <f>_xlfn.XLOOKUP(tbItems[[#This Row],[UID]],all_tki[uid],all_tki[traderPrice])</f>
        <v>6200</v>
      </c>
      <c r="G474" s="97">
        <f>_xlfn.XLOOKUP(tbItems[[#This Row],[UID]],all_tki[uid],all_tki[avg7daysPrice])</f>
        <v>10000</v>
      </c>
      <c r="I474" s="70">
        <v>0</v>
      </c>
    </row>
    <row r="475" spans="1:10" ht="30" hidden="1" customHeight="1" x14ac:dyDescent="0.25">
      <c r="A475" s="96" t="s">
        <v>4135</v>
      </c>
      <c r="B475" s="80" t="str">
        <f>_xlfn.CONCAT(_xlfn.XLOOKUP(tbItems[[#This Row],[UID]],all_tki[uid],all_tki[name]), " (",_xlfn.XLOOKUP(tbItems[[#This Row],[UID]],all_tki[uid],all_tki[shortName]),")")</f>
        <v>Crye Precision AirFrame helmet (Tan) (AirFrame Tan)</v>
      </c>
      <c r="C475" s="80" t="str">
        <f>_xlfn.XLOOKUP(tbItems[[#This Row],[UID]],all_tki[uid],all_tki[tags/0])</f>
        <v>Gear</v>
      </c>
      <c r="D475" s="80" t="s">
        <v>297</v>
      </c>
      <c r="E475" s="70">
        <f>_xlfn.XLOOKUP(tbItems[[#This Row],[UID]],all_tki[uid],all_tki[slots])</f>
        <v>4</v>
      </c>
      <c r="F475" s="97">
        <f>_xlfn.XLOOKUP(tbItems[[#This Row],[UID]],all_tki[uid],all_tki[traderPrice])</f>
        <v>75113</v>
      </c>
      <c r="G475" s="97">
        <f>_xlfn.XLOOKUP(tbItems[[#This Row],[UID]],all_tki[uid],all_tki[avg7daysPrice])</f>
        <v>121150</v>
      </c>
      <c r="H475" s="70">
        <v>99</v>
      </c>
      <c r="I475" s="70">
        <v>0</v>
      </c>
      <c r="J475" s="80" t="s">
        <v>354</v>
      </c>
    </row>
    <row r="476" spans="1:10" ht="30" hidden="1" customHeight="1" x14ac:dyDescent="0.25">
      <c r="A476" s="96" t="s">
        <v>4140</v>
      </c>
      <c r="B476" s="80" t="str">
        <f>_xlfn.CONCAT(_xlfn.XLOOKUP(tbItems[[#This Row],[UID]],all_tki[uid],all_tki[name]), " (",_xlfn.XLOOKUP(tbItems[[#This Row],[UID]],all_tki[uid],all_tki[shortName]),")")</f>
        <v>Fake mustache (Mustache)</v>
      </c>
      <c r="C476" s="80" t="str">
        <f>_xlfn.XLOOKUP(tbItems[[#This Row],[UID]],all_tki[uid],all_tki[tags/0])</f>
        <v>Gear</v>
      </c>
      <c r="D476" s="80" t="s">
        <v>399</v>
      </c>
      <c r="E476" s="70">
        <f>_xlfn.XLOOKUP(tbItems[[#This Row],[UID]],all_tki[uid],all_tki[slots])</f>
        <v>1</v>
      </c>
      <c r="F476" s="97">
        <f>_xlfn.XLOOKUP(tbItems[[#This Row],[UID]],all_tki[uid],all_tki[traderPrice])</f>
        <v>14067</v>
      </c>
      <c r="G476" s="97">
        <f>_xlfn.XLOOKUP(tbItems[[#This Row],[UID]],all_tki[uid],all_tki[avg7daysPrice])</f>
        <v>14644</v>
      </c>
      <c r="H476" s="106">
        <v>1</v>
      </c>
      <c r="I476" s="106">
        <v>1</v>
      </c>
      <c r="J476" s="104" t="s">
        <v>364</v>
      </c>
    </row>
    <row r="477" spans="1:10" ht="30" hidden="1" customHeight="1" x14ac:dyDescent="0.25">
      <c r="A477" s="96" t="s">
        <v>4145</v>
      </c>
      <c r="B477" s="80" t="str">
        <f>_xlfn.CONCAT(_xlfn.XLOOKUP(tbItems[[#This Row],[UID]],all_tki[uid],all_tki[name]), " (",_xlfn.XLOOKUP(tbItems[[#This Row],[UID]],all_tki[uid],all_tki[shortName]),")")</f>
        <v>Zenit DTK-4M 7.62x39 muzzle brake-compensator (DTK-4M)</v>
      </c>
      <c r="C477" s="80" t="str">
        <f>_xlfn.XLOOKUP(tbItems[[#This Row],[UID]],all_tki[uid],all_tki[tags/0])</f>
        <v>Suppressors</v>
      </c>
      <c r="D477" s="80" t="s">
        <v>365</v>
      </c>
      <c r="E477" s="70">
        <f>_xlfn.XLOOKUP(tbItems[[#This Row],[UID]],all_tki[uid],all_tki[slots])</f>
        <v>2</v>
      </c>
      <c r="F477" s="97">
        <f>_xlfn.XLOOKUP(tbItems[[#This Row],[UID]],all_tki[uid],all_tki[traderPrice])</f>
        <v>27111</v>
      </c>
      <c r="G477" s="97">
        <f>_xlfn.XLOOKUP(tbItems[[#This Row],[UID]],all_tki[uid],all_tki[avg7daysPrice])</f>
        <v>28550</v>
      </c>
      <c r="H477" s="70">
        <v>0</v>
      </c>
      <c r="I477" s="70">
        <v>0</v>
      </c>
    </row>
    <row r="478" spans="1:10" ht="30" hidden="1" customHeight="1" x14ac:dyDescent="0.25">
      <c r="A478" s="96" t="s">
        <v>4149</v>
      </c>
      <c r="B478" s="80" t="str">
        <f>_xlfn.CONCAT(_xlfn.XLOOKUP(tbItems[[#This Row],[UID]],all_tki[uid],all_tki[name]), " (",_xlfn.XLOOKUP(tbItems[[#This Row],[UID]],all_tki[uid],all_tki[shortName]),")")</f>
        <v>FORT Redut-T5 body armor (Redut-T5)</v>
      </c>
      <c r="C478" s="80" t="str">
        <f>_xlfn.XLOOKUP(tbItems[[#This Row],[UID]],all_tki[uid],all_tki[tags/0])</f>
        <v>Gear</v>
      </c>
      <c r="E478" s="70">
        <f>_xlfn.XLOOKUP(tbItems[[#This Row],[UID]],all_tki[uid],all_tki[slots])</f>
        <v>16</v>
      </c>
      <c r="F478" s="97">
        <f>_xlfn.XLOOKUP(tbItems[[#This Row],[UID]],all_tki[uid],all_tki[traderPrice])</f>
        <v>116744</v>
      </c>
      <c r="G478" s="97">
        <f>_xlfn.XLOOKUP(tbItems[[#This Row],[UID]],all_tki[uid],all_tki[avg7daysPrice])</f>
        <v>188296</v>
      </c>
      <c r="I478" s="70">
        <v>0</v>
      </c>
    </row>
    <row r="479" spans="1:10" ht="30" hidden="1" customHeight="1" x14ac:dyDescent="0.25">
      <c r="A479" s="96" t="s">
        <v>4154</v>
      </c>
      <c r="B479" s="80" t="str">
        <f>_xlfn.CONCAT(_xlfn.XLOOKUP(tbItems[[#This Row],[UID]],all_tki[uid],all_tki[name]), " (",_xlfn.XLOOKUP(tbItems[[#This Row],[UID]],all_tki[uid],all_tki[shortName]),")")</f>
        <v>Ops-Core FAST MT Super High Cut helmet (Tan) (FAST MT Tan)</v>
      </c>
      <c r="C479" s="80" t="str">
        <f>_xlfn.XLOOKUP(tbItems[[#This Row],[UID]],all_tki[uid],all_tki[tags/0])</f>
        <v>Gear</v>
      </c>
      <c r="E479" s="70">
        <f>_xlfn.XLOOKUP(tbItems[[#This Row],[UID]],all_tki[uid],all_tki[slots])</f>
        <v>4</v>
      </c>
      <c r="F479" s="97">
        <f>_xlfn.XLOOKUP(tbItems[[#This Row],[UID]],all_tki[uid],all_tki[traderPrice])</f>
        <v>71929</v>
      </c>
      <c r="G479" s="97">
        <f>_xlfn.XLOOKUP(tbItems[[#This Row],[UID]],all_tki[uid],all_tki[avg7daysPrice])</f>
        <v>116014</v>
      </c>
      <c r="I479" s="70">
        <v>0</v>
      </c>
    </row>
    <row r="480" spans="1:10" ht="30" hidden="1" customHeight="1" x14ac:dyDescent="0.25">
      <c r="A480" s="96" t="s">
        <v>4160</v>
      </c>
      <c r="B480" s="80" t="str">
        <f>_xlfn.CONCAT(_xlfn.XLOOKUP(tbItems[[#This Row],[UID]],all_tki[uid],all_tki[name]), " (",_xlfn.XLOOKUP(tbItems[[#This Row],[UID]],all_tki[uid],all_tki[shortName]),")")</f>
        <v>SureFire SOCOM556-MONSTER 5.56x45 sound suppressor (556-MONSTER)</v>
      </c>
      <c r="C480" s="80" t="str">
        <f>_xlfn.XLOOKUP(tbItems[[#This Row],[UID]],all_tki[uid],all_tki[tags/0])</f>
        <v>Suppressors</v>
      </c>
      <c r="D480" s="80" t="s">
        <v>365</v>
      </c>
      <c r="E480" s="70">
        <f>_xlfn.XLOOKUP(tbItems[[#This Row],[UID]],all_tki[uid],all_tki[slots])</f>
        <v>2</v>
      </c>
      <c r="F480" s="97">
        <f>_xlfn.XLOOKUP(tbItems[[#This Row],[UID]],all_tki[uid],all_tki[traderPrice])</f>
        <v>24080</v>
      </c>
      <c r="G480" s="97">
        <f>_xlfn.XLOOKUP(tbItems[[#This Row],[UID]],all_tki[uid],all_tki[avg7daysPrice])</f>
        <v>26109</v>
      </c>
      <c r="H480" s="70">
        <v>0</v>
      </c>
      <c r="I480" s="70">
        <v>0</v>
      </c>
    </row>
    <row r="481" spans="1:10" ht="30" hidden="1" customHeight="1" x14ac:dyDescent="0.25">
      <c r="A481" s="96" t="s">
        <v>4165</v>
      </c>
      <c r="B481" s="80" t="str">
        <f>_xlfn.CONCAT(_xlfn.XLOOKUP(tbItems[[#This Row],[UID]],all_tki[uid],all_tki[name]), " (",_xlfn.XLOOKUP(tbItems[[#This Row],[UID]],all_tki[uid],all_tki[shortName]),")")</f>
        <v>SilencerCo Osprey 9 9x19 sound suppressor (Osprey 9)</v>
      </c>
      <c r="C481" s="80" t="str">
        <f>_xlfn.XLOOKUP(tbItems[[#This Row],[UID]],all_tki[uid],all_tki[tags/0])</f>
        <v>Suppressors</v>
      </c>
      <c r="D481" s="80" t="s">
        <v>365</v>
      </c>
      <c r="E481" s="70">
        <f>_xlfn.XLOOKUP(tbItems[[#This Row],[UID]],all_tki[uid],all_tki[slots])</f>
        <v>2</v>
      </c>
      <c r="F481" s="97">
        <f>_xlfn.XLOOKUP(tbItems[[#This Row],[UID]],all_tki[uid],all_tki[traderPrice])</f>
        <v>22256</v>
      </c>
      <c r="G481" s="97">
        <f>_xlfn.XLOOKUP(tbItems[[#This Row],[UID]],all_tki[uid],all_tki[avg7daysPrice])</f>
        <v>27185</v>
      </c>
      <c r="H481" s="70">
        <v>0</v>
      </c>
      <c r="I481" s="70">
        <v>0</v>
      </c>
    </row>
    <row r="482" spans="1:10" ht="30" hidden="1" customHeight="1" x14ac:dyDescent="0.25">
      <c r="A482" s="96" t="s">
        <v>4169</v>
      </c>
      <c r="B482" s="80" t="str">
        <f>_xlfn.CONCAT(_xlfn.XLOOKUP(tbItems[[#This Row],[UID]],all_tki[uid],all_tki[name]), " (",_xlfn.XLOOKUP(tbItems[[#This Row],[UID]],all_tki[uid],all_tki[shortName]),")")</f>
        <v>6B43 6A Zabralo-Sh body armor (6B43 6A)</v>
      </c>
      <c r="C482" s="80" t="str">
        <f>_xlfn.XLOOKUP(tbItems[[#This Row],[UID]],all_tki[uid],all_tki[tags/0])</f>
        <v>Gear</v>
      </c>
      <c r="E482" s="70">
        <f>_xlfn.XLOOKUP(tbItems[[#This Row],[UID]],all_tki[uid],all_tki[slots])</f>
        <v>16</v>
      </c>
      <c r="F482" s="97">
        <f>_xlfn.XLOOKUP(tbItems[[#This Row],[UID]],all_tki[uid],all_tki[traderPrice])</f>
        <v>238680</v>
      </c>
      <c r="G482" s="97">
        <f>_xlfn.XLOOKUP(tbItems[[#This Row],[UID]],all_tki[uid],all_tki[avg7daysPrice])</f>
        <v>384968</v>
      </c>
      <c r="I482" s="70">
        <v>0</v>
      </c>
    </row>
    <row r="483" spans="1:10" ht="30" hidden="1" customHeight="1" x14ac:dyDescent="0.25">
      <c r="A483" s="96" t="s">
        <v>4174</v>
      </c>
      <c r="B483" s="80" t="str">
        <f>_xlfn.CONCAT(_xlfn.XLOOKUP(tbItems[[#This Row],[UID]],all_tki[uid],all_tki[name]), " (",_xlfn.XLOOKUP(tbItems[[#This Row],[UID]],all_tki[uid],all_tki[shortName]),")")</f>
        <v>APB 9x18PM sound suppressor (APB supp.)</v>
      </c>
      <c r="C483" s="80" t="str">
        <f>_xlfn.XLOOKUP(tbItems[[#This Row],[UID]],all_tki[uid],all_tki[tags/0])</f>
        <v>Suppressors</v>
      </c>
      <c r="D483" s="80" t="s">
        <v>365</v>
      </c>
      <c r="E483" s="70">
        <f>_xlfn.XLOOKUP(tbItems[[#This Row],[UID]],all_tki[uid],all_tki[slots])</f>
        <v>2</v>
      </c>
      <c r="F483" s="97">
        <f>_xlfn.XLOOKUP(tbItems[[#This Row],[UID]],all_tki[uid],all_tki[traderPrice])</f>
        <v>3597</v>
      </c>
      <c r="G483" s="97">
        <f>_xlfn.XLOOKUP(tbItems[[#This Row],[UID]],all_tki[uid],all_tki[avg7daysPrice])</f>
        <v>5501</v>
      </c>
      <c r="H483" s="70">
        <v>0</v>
      </c>
      <c r="I483" s="70">
        <v>0</v>
      </c>
    </row>
    <row r="484" spans="1:10" ht="30" hidden="1" customHeight="1" x14ac:dyDescent="0.25">
      <c r="A484" s="96" t="s">
        <v>4179</v>
      </c>
      <c r="B484" s="80" t="str">
        <f>_xlfn.CONCAT(_xlfn.XLOOKUP(tbItems[[#This Row],[UID]],all_tki[uid],all_tki[name]), " (",_xlfn.XLOOKUP(tbItems[[#This Row],[UID]],all_tki[uid],all_tki[shortName]),")")</f>
        <v>Team Wendy EXFIL Ballistic Helmet (Black) (EXFIL Black)</v>
      </c>
      <c r="C484" s="80" t="str">
        <f>_xlfn.XLOOKUP(tbItems[[#This Row],[UID]],all_tki[uid],all_tki[tags/0])</f>
        <v>Gear</v>
      </c>
      <c r="D484" s="80" t="s">
        <v>297</v>
      </c>
      <c r="E484" s="70">
        <f>_xlfn.XLOOKUP(tbItems[[#This Row],[UID]],all_tki[uid],all_tki[slots])</f>
        <v>4</v>
      </c>
      <c r="F484" s="97">
        <f>_xlfn.XLOOKUP(tbItems[[#This Row],[UID]],all_tki[uid],all_tki[traderPrice])</f>
        <v>81344</v>
      </c>
      <c r="G484" s="97">
        <f>_xlfn.XLOOKUP(tbItems[[#This Row],[UID]],all_tki[uid],all_tki[avg7daysPrice])</f>
        <v>131200</v>
      </c>
      <c r="H484" s="70">
        <v>0</v>
      </c>
      <c r="I484" s="70">
        <v>0</v>
      </c>
    </row>
    <row r="485" spans="1:10" ht="30" hidden="1" customHeight="1" x14ac:dyDescent="0.25">
      <c r="A485" s="96" t="s">
        <v>4184</v>
      </c>
      <c r="B485" s="80" t="str">
        <f>_xlfn.CONCAT(_xlfn.XLOOKUP(tbItems[[#This Row],[UID]],all_tki[uid],all_tki[name]), " (",_xlfn.XLOOKUP(tbItems[[#This Row],[UID]],all_tki[uid],all_tki[shortName]),")")</f>
        <v>Mosin Rifle Bramit 7.62x54R sound suppressor (Bramit)</v>
      </c>
      <c r="C485" s="80" t="str">
        <f>_xlfn.XLOOKUP(tbItems[[#This Row],[UID]],all_tki[uid],all_tki[tags/0])</f>
        <v>Suppressors</v>
      </c>
      <c r="D485" s="80" t="s">
        <v>365</v>
      </c>
      <c r="E485" s="70">
        <f>_xlfn.XLOOKUP(tbItems[[#This Row],[UID]],all_tki[uid],all_tki[slots])</f>
        <v>2</v>
      </c>
      <c r="F485" s="97">
        <f>_xlfn.XLOOKUP(tbItems[[#This Row],[UID]],all_tki[uid],all_tki[traderPrice])</f>
        <v>23102</v>
      </c>
      <c r="G485" s="97">
        <f>_xlfn.XLOOKUP(tbItems[[#This Row],[UID]],all_tki[uid],all_tki[avg7daysPrice])</f>
        <v>37228</v>
      </c>
      <c r="H485" s="70">
        <v>0</v>
      </c>
      <c r="I485" s="70">
        <v>0</v>
      </c>
    </row>
    <row r="486" spans="1:10" ht="30" hidden="1" customHeight="1" x14ac:dyDescent="0.25">
      <c r="A486" s="96" t="s">
        <v>4188</v>
      </c>
      <c r="B486" s="80" t="str">
        <f>_xlfn.CONCAT(_xlfn.XLOOKUP(tbItems[[#This Row],[UID]],all_tki[uid],all_tki[name]), " (",_xlfn.XLOOKUP(tbItems[[#This Row],[UID]],all_tki[uid],all_tki[shortName]),")")</f>
        <v>MPX-SD 9x19 integrated sound suppressor (MPX-SD)</v>
      </c>
      <c r="C486" s="80" t="str">
        <f>_xlfn.XLOOKUP(tbItems[[#This Row],[UID]],all_tki[uid],all_tki[tags/0])</f>
        <v>Suppressors</v>
      </c>
      <c r="D486" s="80" t="s">
        <v>365</v>
      </c>
      <c r="E486" s="70">
        <f>_xlfn.XLOOKUP(tbItems[[#This Row],[UID]],all_tki[uid],all_tki[slots])</f>
        <v>2</v>
      </c>
      <c r="F486" s="97">
        <f>_xlfn.XLOOKUP(tbItems[[#This Row],[UID]],all_tki[uid],all_tki[traderPrice])</f>
        <v>12042</v>
      </c>
      <c r="G486" s="97">
        <f>_xlfn.XLOOKUP(tbItems[[#This Row],[UID]],all_tki[uid],all_tki[avg7daysPrice])</f>
        <v>13108</v>
      </c>
      <c r="I486" s="70">
        <v>0</v>
      </c>
    </row>
    <row r="487" spans="1:10" ht="30" hidden="1" customHeight="1" x14ac:dyDescent="0.25">
      <c r="A487" s="96" t="s">
        <v>4194</v>
      </c>
      <c r="B487" s="80" t="str">
        <f>_xlfn.CONCAT(_xlfn.XLOOKUP(tbItems[[#This Row],[UID]],all_tki[uid],all_tki[name]), " (",_xlfn.XLOOKUP(tbItems[[#This Row],[UID]],all_tki[uid],all_tki[shortName]),")")</f>
        <v>Leupold DeltaPoint Reflex Sight (DP)</v>
      </c>
      <c r="C487" s="80" t="str">
        <f>_xlfn.XLOOKUP(tbItems[[#This Row],[UID]],all_tki[uid],all_tki[tags/0])</f>
        <v>Sights</v>
      </c>
      <c r="D487" s="80" t="s">
        <v>456</v>
      </c>
      <c r="E487" s="70">
        <f>_xlfn.XLOOKUP(tbItems[[#This Row],[UID]],all_tki[uid],all_tki[slots])</f>
        <v>1</v>
      </c>
      <c r="F487" s="97">
        <f>_xlfn.XLOOKUP(tbItems[[#This Row],[UID]],all_tki[uid],all_tki[traderPrice])</f>
        <v>10168</v>
      </c>
      <c r="G487" s="97">
        <f>_xlfn.XLOOKUP(tbItems[[#This Row],[UID]],all_tki[uid],all_tki[avg7daysPrice])</f>
        <v>38894</v>
      </c>
      <c r="H487" s="70">
        <v>0</v>
      </c>
      <c r="I487" s="70">
        <v>0</v>
      </c>
    </row>
    <row r="488" spans="1:10" ht="30" hidden="1" customHeight="1" x14ac:dyDescent="0.25">
      <c r="A488" s="96" t="s">
        <v>4199</v>
      </c>
      <c r="B488" s="80" t="str">
        <f>_xlfn.CONCAT(_xlfn.XLOOKUP(tbItems[[#This Row],[UID]],all_tki[uid],all_tki[name]), " (",_xlfn.XLOOKUP(tbItems[[#This Row],[UID]],all_tki[uid],all_tki[shortName]),")")</f>
        <v>Axion Kobra EKP-8-02 reflex sight (dovetail) (EKP-8-02)</v>
      </c>
      <c r="C488" s="80" t="str">
        <f>_xlfn.XLOOKUP(tbItems[[#This Row],[UID]],all_tki[uid],all_tki[tags/0])</f>
        <v>Sights</v>
      </c>
      <c r="D488" s="80" t="s">
        <v>456</v>
      </c>
      <c r="E488" s="70">
        <f>_xlfn.XLOOKUP(tbItems[[#This Row],[UID]],all_tki[uid],all_tki[slots])</f>
        <v>1</v>
      </c>
      <c r="F488" s="97">
        <f>_xlfn.XLOOKUP(tbItems[[#This Row],[UID]],all_tki[uid],all_tki[traderPrice])</f>
        <v>5237</v>
      </c>
      <c r="G488" s="97">
        <f>_xlfn.XLOOKUP(tbItems[[#This Row],[UID]],all_tki[uid],all_tki[avg7daysPrice])</f>
        <v>10941</v>
      </c>
      <c r="H488" s="70">
        <v>0</v>
      </c>
      <c r="I488" s="70">
        <v>0</v>
      </c>
    </row>
    <row r="489" spans="1:10" ht="30" hidden="1" customHeight="1" x14ac:dyDescent="0.25">
      <c r="A489" s="96" t="s">
        <v>4203</v>
      </c>
      <c r="B489" s="80" t="str">
        <f>_xlfn.CONCAT(_xlfn.XLOOKUP(tbItems[[#This Row],[UID]],all_tki[uid],all_tki[name]), " (",_xlfn.XLOOKUP(tbItems[[#This Row],[UID]],all_tki[uid],all_tki[shortName]),")")</f>
        <v>6B5-16 Zh-86 Uley armored rig (6B5-16)</v>
      </c>
      <c r="C489" s="80" t="str">
        <f>_xlfn.XLOOKUP(tbItems[[#This Row],[UID]],all_tki[uid],all_tki[tags/0])</f>
        <v>Gear</v>
      </c>
      <c r="E489" s="70">
        <f>_xlfn.XLOOKUP(tbItems[[#This Row],[UID]],all_tki[uid],all_tki[slots])</f>
        <v>12</v>
      </c>
      <c r="F489" s="97">
        <f>_xlfn.XLOOKUP(tbItems[[#This Row],[UID]],all_tki[uid],all_tki[traderPrice])</f>
        <v>25730</v>
      </c>
      <c r="G489" s="97">
        <f>_xlfn.XLOOKUP(tbItems[[#This Row],[UID]],all_tki[uid],all_tki[avg7daysPrice])</f>
        <v>60335</v>
      </c>
      <c r="I489" s="70">
        <v>0</v>
      </c>
    </row>
    <row r="490" spans="1:10" ht="30" hidden="1" customHeight="1" x14ac:dyDescent="0.25">
      <c r="A490" s="96" t="s">
        <v>4208</v>
      </c>
      <c r="B490" s="80" t="str">
        <f>_xlfn.CONCAT(_xlfn.XLOOKUP(tbItems[[#This Row],[UID]],all_tki[uid],all_tki[name]), " (",_xlfn.XLOOKUP(tbItems[[#This Row],[UID]],all_tki[uid],all_tki[shortName]),")")</f>
        <v>Maska-1SCh bulletproof helmet (Killa) (Maska-1SCh (Killa))</v>
      </c>
      <c r="C490" s="80" t="str">
        <f>_xlfn.XLOOKUP(tbItems[[#This Row],[UID]],all_tki[uid],all_tki[tags/0])</f>
        <v>Gear</v>
      </c>
      <c r="E490" s="70">
        <f>_xlfn.XLOOKUP(tbItems[[#This Row],[UID]],all_tki[uid],all_tki[slots])</f>
        <v>4</v>
      </c>
      <c r="F490" s="97">
        <f>_xlfn.XLOOKUP(tbItems[[#This Row],[UID]],all_tki[uid],all_tki[traderPrice])</f>
        <v>78323</v>
      </c>
      <c r="G490" s="97">
        <f>_xlfn.XLOOKUP(tbItems[[#This Row],[UID]],all_tki[uid],all_tki[avg7daysPrice])</f>
        <v>289396</v>
      </c>
      <c r="I490" s="70">
        <v>0</v>
      </c>
    </row>
    <row r="491" spans="1:10" ht="30" hidden="1" customHeight="1" x14ac:dyDescent="0.25">
      <c r="A491" s="96" t="s">
        <v>4213</v>
      </c>
      <c r="B491" s="80" t="str">
        <f>_xlfn.CONCAT(_xlfn.XLOOKUP(tbItems[[#This Row],[UID]],all_tki[uid],all_tki[name]), " (",_xlfn.XLOOKUP(tbItems[[#This Row],[UID]],all_tki[uid],all_tki[shortName]),")")</f>
        <v>Ars Arma A18 Skanda plate carrier (A18)</v>
      </c>
      <c r="C491" s="80" t="str">
        <f>_xlfn.XLOOKUP(tbItems[[#This Row],[UID]],all_tki[uid],all_tki[tags/0])</f>
        <v>Gear</v>
      </c>
      <c r="E491" s="70">
        <f>_xlfn.XLOOKUP(tbItems[[#This Row],[UID]],all_tki[uid],all_tki[slots])</f>
        <v>12</v>
      </c>
      <c r="F491" s="97">
        <f>_xlfn.XLOOKUP(tbItems[[#This Row],[UID]],all_tki[uid],all_tki[traderPrice])</f>
        <v>66340</v>
      </c>
      <c r="G491" s="97">
        <f>_xlfn.XLOOKUP(tbItems[[#This Row],[UID]],all_tki[uid],all_tki[avg7daysPrice])</f>
        <v>107000</v>
      </c>
      <c r="I491" s="70">
        <v>0</v>
      </c>
    </row>
    <row r="492" spans="1:10" ht="30" hidden="1" customHeight="1" x14ac:dyDescent="0.25">
      <c r="A492" s="96" t="s">
        <v>4219</v>
      </c>
      <c r="B492" s="80" t="str">
        <f>_xlfn.CONCAT(_xlfn.XLOOKUP(tbItems[[#This Row],[UID]],all_tki[uid],all_tki[name]), " (",_xlfn.XLOOKUP(tbItems[[#This Row],[UID]],all_tki[uid],all_tki[shortName]),")")</f>
        <v>PP-19-01 "Vityaz" 9x19 sound suppressor (Vityaz supp.)</v>
      </c>
      <c r="C492" s="80" t="str">
        <f>_xlfn.XLOOKUP(tbItems[[#This Row],[UID]],all_tki[uid],all_tki[tags/0])</f>
        <v>Suppressors</v>
      </c>
      <c r="D492" s="80" t="s">
        <v>365</v>
      </c>
      <c r="E492" s="70">
        <f>_xlfn.XLOOKUP(tbItems[[#This Row],[UID]],all_tki[uid],all_tki[slots])</f>
        <v>2</v>
      </c>
      <c r="F492" s="97">
        <f>_xlfn.XLOOKUP(tbItems[[#This Row],[UID]],all_tki[uid],all_tki[traderPrice])</f>
        <v>11392</v>
      </c>
      <c r="G492" s="97">
        <f>_xlfn.XLOOKUP(tbItems[[#This Row],[UID]],all_tki[uid],all_tki[avg7daysPrice])</f>
        <v>16211</v>
      </c>
      <c r="H492" s="70">
        <v>0</v>
      </c>
      <c r="I492" s="70">
        <v>0</v>
      </c>
    </row>
    <row r="493" spans="1:10" ht="30" hidden="1" customHeight="1" x14ac:dyDescent="0.25">
      <c r="A493" s="96" t="s">
        <v>4223</v>
      </c>
      <c r="B493" s="80" t="str">
        <f>_xlfn.CONCAT(_xlfn.XLOOKUP(tbItems[[#This Row],[UID]],all_tki[uid],all_tki[name]), " (",_xlfn.XLOOKUP(tbItems[[#This Row],[UID]],all_tki[uid],all_tki[shortName]),")")</f>
        <v>UMTBS 6sh112 Scout-Sniper (6sh112 S-S)</v>
      </c>
      <c r="C493" s="80" t="str">
        <f>_xlfn.XLOOKUP(tbItems[[#This Row],[UID]],all_tki[uid],all_tki[tags/0])</f>
        <v>Gear</v>
      </c>
      <c r="D493" s="80" t="s">
        <v>318</v>
      </c>
      <c r="E493" s="70">
        <f>_xlfn.XLOOKUP(tbItems[[#This Row],[UID]],all_tki[uid],all_tki[slots])</f>
        <v>12</v>
      </c>
      <c r="F493" s="97">
        <f>_xlfn.XLOOKUP(tbItems[[#This Row],[UID]],all_tki[uid],all_tki[traderPrice])</f>
        <v>13282</v>
      </c>
      <c r="G493" s="97">
        <f>_xlfn.XLOOKUP(tbItems[[#This Row],[UID]],all_tki[uid],all_tki[avg7daysPrice])</f>
        <v>17440</v>
      </c>
      <c r="H493" s="70">
        <v>0</v>
      </c>
      <c r="I493" s="70">
        <v>0</v>
      </c>
    </row>
    <row r="494" spans="1:10" ht="30" hidden="1" customHeight="1" x14ac:dyDescent="0.25">
      <c r="A494" s="96" t="s">
        <v>4228</v>
      </c>
      <c r="B494" s="80" t="str">
        <f>_xlfn.CONCAT(_xlfn.XLOOKUP(tbItems[[#This Row],[UID]],all_tki[uid],all_tki[name]), " (",_xlfn.XLOOKUP(tbItems[[#This Row],[UID]],all_tki[uid],all_tki[shortName]),")")</f>
        <v>"Shattered" lightweight armored mask (Shattered)</v>
      </c>
      <c r="C494" s="80" t="str">
        <f>_xlfn.XLOOKUP(tbItems[[#This Row],[UID]],all_tki[uid],all_tki[tags/0])</f>
        <v>Gear</v>
      </c>
      <c r="D494" s="80" t="s">
        <v>654</v>
      </c>
      <c r="E494" s="70">
        <f>_xlfn.XLOOKUP(tbItems[[#This Row],[UID]],all_tki[uid],all_tki[slots])</f>
        <v>4</v>
      </c>
      <c r="F494" s="97">
        <f>_xlfn.XLOOKUP(tbItems[[#This Row],[UID]],all_tki[uid],all_tki[traderPrice])</f>
        <v>14843</v>
      </c>
      <c r="G494" s="97">
        <f>_xlfn.XLOOKUP(tbItems[[#This Row],[UID]],all_tki[uid],all_tki[avg7daysPrice])</f>
        <v>24761</v>
      </c>
      <c r="H494" s="70">
        <v>0</v>
      </c>
      <c r="I494" s="70">
        <v>0</v>
      </c>
    </row>
    <row r="495" spans="1:10" ht="30" hidden="1" customHeight="1" x14ac:dyDescent="0.25">
      <c r="A495" s="96" t="s">
        <v>4232</v>
      </c>
      <c r="B495" s="80" t="str">
        <f>_xlfn.CONCAT(_xlfn.XLOOKUP(tbItems[[#This Row],[UID]],all_tki[uid],all_tki[name]), " (",_xlfn.XLOOKUP(tbItems[[#This Row],[UID]],all_tki[uid],all_tki[shortName]),")")</f>
        <v>HighCom Striker ACHHC IIIA helmet (Black) (ACHHC)</v>
      </c>
      <c r="C495" s="80" t="str">
        <f>_xlfn.XLOOKUP(tbItems[[#This Row],[UID]],all_tki[uid],all_tki[tags/0])</f>
        <v>Gear</v>
      </c>
      <c r="D495" s="80" t="s">
        <v>297</v>
      </c>
      <c r="E495" s="70">
        <f>_xlfn.XLOOKUP(tbItems[[#This Row],[UID]],all_tki[uid],all_tki[slots])</f>
        <v>4</v>
      </c>
      <c r="F495" s="97">
        <f>_xlfn.XLOOKUP(tbItems[[#This Row],[UID]],all_tki[uid],all_tki[traderPrice])</f>
        <v>34205</v>
      </c>
      <c r="G495" s="97">
        <f>_xlfn.XLOOKUP(tbItems[[#This Row],[UID]],all_tki[uid],all_tki[avg7daysPrice])</f>
        <v>51739</v>
      </c>
      <c r="H495" s="70">
        <v>0</v>
      </c>
      <c r="I495" s="70">
        <v>0</v>
      </c>
    </row>
    <row r="496" spans="1:10" ht="30" hidden="1" customHeight="1" x14ac:dyDescent="0.25">
      <c r="A496" s="96" t="s">
        <v>4236</v>
      </c>
      <c r="B496" s="80" t="str">
        <f>_xlfn.CONCAT(_xlfn.XLOOKUP(tbItems[[#This Row],[UID]],all_tki[uid],all_tki[name]), " (",_xlfn.XLOOKUP(tbItems[[#This Row],[UID]],all_tki[uid],all_tki[shortName]),")")</f>
        <v>Lower half-mask (Half-mask)</v>
      </c>
      <c r="C496" s="80" t="str">
        <f>_xlfn.XLOOKUP(tbItems[[#This Row],[UID]],all_tki[uid],all_tki[tags/0])</f>
        <v>Gear</v>
      </c>
      <c r="D496" s="80" t="s">
        <v>399</v>
      </c>
      <c r="E496" s="70">
        <f>_xlfn.XLOOKUP(tbItems[[#This Row],[UID]],all_tki[uid],all_tki[slots])</f>
        <v>1</v>
      </c>
      <c r="F496" s="97">
        <f>_xlfn.XLOOKUP(tbItems[[#This Row],[UID]],all_tki[uid],all_tki[traderPrice])</f>
        <v>1621</v>
      </c>
      <c r="G496" s="97">
        <f>_xlfn.XLOOKUP(tbItems[[#This Row],[UID]],all_tki[uid],all_tki[avg7daysPrice])</f>
        <v>8962</v>
      </c>
      <c r="H496" s="106">
        <v>7</v>
      </c>
      <c r="I496" s="106">
        <v>5</v>
      </c>
      <c r="J496" s="104" t="s">
        <v>488</v>
      </c>
    </row>
    <row r="497" spans="1:10" ht="30" hidden="1" customHeight="1" x14ac:dyDescent="0.25">
      <c r="A497" s="96" t="s">
        <v>4241</v>
      </c>
      <c r="B497" s="80" t="str">
        <f>_xlfn.CONCAT(_xlfn.XLOOKUP(tbItems[[#This Row],[UID]],all_tki[uid],all_tki[name]), " (",_xlfn.XLOOKUP(tbItems[[#This Row],[UID]],all_tki[uid],all_tki[shortName]),")")</f>
        <v>SureFire SOCOM556-MINI MONSTER 5.56x45 sound suppressor (556-MINI)</v>
      </c>
      <c r="C497" s="80" t="str">
        <f>_xlfn.XLOOKUP(tbItems[[#This Row],[UID]],all_tki[uid],all_tki[tags/0])</f>
        <v>Suppressors</v>
      </c>
      <c r="D497" s="80" t="s">
        <v>365</v>
      </c>
      <c r="E497" s="70">
        <f>_xlfn.XLOOKUP(tbItems[[#This Row],[UID]],all_tki[uid],all_tki[slots])</f>
        <v>2</v>
      </c>
      <c r="F497" s="97">
        <f>_xlfn.XLOOKUP(tbItems[[#This Row],[UID]],all_tki[uid],all_tki[traderPrice])</f>
        <v>32480</v>
      </c>
      <c r="G497" s="97">
        <f>_xlfn.XLOOKUP(tbItems[[#This Row],[UID]],all_tki[uid],all_tki[avg7daysPrice])</f>
        <v>38279</v>
      </c>
      <c r="H497" s="70">
        <v>0</v>
      </c>
      <c r="I497" s="70">
        <v>0</v>
      </c>
    </row>
    <row r="498" spans="1:10" ht="30" hidden="1" customHeight="1" x14ac:dyDescent="0.25">
      <c r="A498" s="96" t="s">
        <v>4246</v>
      </c>
      <c r="B498" s="80" t="str">
        <f>_xlfn.CONCAT(_xlfn.XLOOKUP(tbItems[[#This Row],[UID]],all_tki[uid],all_tki[name]), " (",_xlfn.XLOOKUP(tbItems[[#This Row],[UID]],all_tki[uid],all_tki[shortName]),")")</f>
        <v>HK MP5SD 9x19 sound suppressor (MP5SD supp.)</v>
      </c>
      <c r="C498" s="80" t="str">
        <f>_xlfn.XLOOKUP(tbItems[[#This Row],[UID]],all_tki[uid],all_tki[tags/0])</f>
        <v>Suppressors</v>
      </c>
      <c r="D498" s="80" t="s">
        <v>365</v>
      </c>
      <c r="E498" s="70">
        <f>_xlfn.XLOOKUP(tbItems[[#This Row],[UID]],all_tki[uid],all_tki[slots])</f>
        <v>2</v>
      </c>
      <c r="F498" s="97">
        <f>_xlfn.XLOOKUP(tbItems[[#This Row],[UID]],all_tki[uid],all_tki[traderPrice])</f>
        <v>14957</v>
      </c>
      <c r="G498" s="97">
        <f>_xlfn.XLOOKUP(tbItems[[#This Row],[UID]],all_tki[uid],all_tki[avg7daysPrice])</f>
        <v>49333</v>
      </c>
      <c r="I498" s="70">
        <v>0</v>
      </c>
    </row>
    <row r="499" spans="1:10" ht="30" hidden="1" customHeight="1" x14ac:dyDescent="0.25">
      <c r="A499" s="96" t="s">
        <v>4251</v>
      </c>
      <c r="B499" s="80" t="str">
        <f>_xlfn.CONCAT(_xlfn.XLOOKUP(tbItems[[#This Row],[UID]],all_tki[uid],all_tki[name]), " (",_xlfn.XLOOKUP(tbItems[[#This Row],[UID]],all_tki[uid],all_tki[shortName]),")")</f>
        <v>HighCom Striker ULACH IIIA helmet (Black) (ULACH)</v>
      </c>
      <c r="C499" s="80" t="str">
        <f>_xlfn.XLOOKUP(tbItems[[#This Row],[UID]],all_tki[uid],all_tki[tags/0])</f>
        <v>Gear</v>
      </c>
      <c r="D499" s="80" t="s">
        <v>297</v>
      </c>
      <c r="E499" s="70">
        <f>_xlfn.XLOOKUP(tbItems[[#This Row],[UID]],all_tki[uid],all_tki[slots])</f>
        <v>4</v>
      </c>
      <c r="F499" s="97">
        <f>_xlfn.XLOOKUP(tbItems[[#This Row],[UID]],all_tki[uid],all_tki[traderPrice])</f>
        <v>48350</v>
      </c>
      <c r="G499" s="97">
        <f>_xlfn.XLOOKUP(tbItems[[#This Row],[UID]],all_tki[uid],all_tki[avg7daysPrice])</f>
        <v>74988</v>
      </c>
      <c r="H499" s="70">
        <v>0</v>
      </c>
      <c r="I499" s="70">
        <v>0</v>
      </c>
    </row>
    <row r="500" spans="1:10" ht="30" hidden="1" customHeight="1" x14ac:dyDescent="0.25">
      <c r="A500" s="96" t="s">
        <v>4255</v>
      </c>
      <c r="B500" s="80" t="str">
        <f>_xlfn.CONCAT(_xlfn.XLOOKUP(tbItems[[#This Row],[UID]],all_tki[uid],all_tki[name]), " (",_xlfn.XLOOKUP(tbItems[[#This Row],[UID]],all_tki[uid],all_tki[shortName]),")")</f>
        <v>BelOMO PK-06 reflex sight (PK-06)</v>
      </c>
      <c r="C500" s="80" t="str">
        <f>_xlfn.XLOOKUP(tbItems[[#This Row],[UID]],all_tki[uid],all_tki[tags/0])</f>
        <v>Sights</v>
      </c>
      <c r="D500" s="80" t="s">
        <v>456</v>
      </c>
      <c r="E500" s="70">
        <f>_xlfn.XLOOKUP(tbItems[[#This Row],[UID]],all_tki[uid],all_tki[slots])</f>
        <v>1</v>
      </c>
      <c r="F500" s="97">
        <f>_xlfn.XLOOKUP(tbItems[[#This Row],[UID]],all_tki[uid],all_tki[traderPrice])</f>
        <v>4480</v>
      </c>
      <c r="G500" s="97">
        <f>_xlfn.XLOOKUP(tbItems[[#This Row],[UID]],all_tki[uid],all_tki[avg7daysPrice])</f>
        <v>9450</v>
      </c>
      <c r="H500" s="70">
        <v>0</v>
      </c>
      <c r="I500" s="70">
        <v>0</v>
      </c>
    </row>
    <row r="501" spans="1:10" ht="30" hidden="1" customHeight="1" x14ac:dyDescent="0.25">
      <c r="A501" s="96" t="s">
        <v>4260</v>
      </c>
      <c r="B501" s="80" t="str">
        <f>_xlfn.CONCAT(_xlfn.XLOOKUP(tbItems[[#This Row],[UID]],all_tki[uid],all_tki[name]), " (",_xlfn.XLOOKUP(tbItems[[#This Row],[UID]],all_tki[uid],all_tki[shortName]),")")</f>
        <v>Nightforce ATACR 7-35x56 riflescope (ATACR 7-35x56)</v>
      </c>
      <c r="C501" s="80" t="str">
        <f>_xlfn.XLOOKUP(tbItems[[#This Row],[UID]],all_tki[uid],all_tki[tags/0])</f>
        <v>Sights</v>
      </c>
      <c r="E501" s="70">
        <f>_xlfn.XLOOKUP(tbItems[[#This Row],[UID]],all_tki[uid],all_tki[slots])</f>
        <v>2</v>
      </c>
      <c r="F501" s="97">
        <f>_xlfn.XLOOKUP(tbItems[[#This Row],[UID]],all_tki[uid],all_tki[traderPrice])</f>
        <v>49166</v>
      </c>
      <c r="G501" s="97">
        <f>_xlfn.XLOOKUP(tbItems[[#This Row],[UID]],all_tki[uid],all_tki[avg7daysPrice])</f>
        <v>65583</v>
      </c>
      <c r="I501" s="70">
        <v>0</v>
      </c>
    </row>
    <row r="502" spans="1:10" ht="30" hidden="1" customHeight="1" x14ac:dyDescent="0.25">
      <c r="A502" s="96" t="s">
        <v>4266</v>
      </c>
      <c r="B502" s="80" t="str">
        <f>_xlfn.CONCAT(_xlfn.XLOOKUP(tbItems[[#This Row],[UID]],all_tki[uid],all_tki[name]), " (",_xlfn.XLOOKUP(tbItems[[#This Row],[UID]],all_tki[uid],all_tki[shortName]),")")</f>
        <v>NSPU-M night vision scope (NSPU-M)</v>
      </c>
      <c r="C502" s="80" t="str">
        <f>_xlfn.XLOOKUP(tbItems[[#This Row],[UID]],all_tki[uid],all_tki[tags/0])</f>
        <v>Sights</v>
      </c>
      <c r="D502" s="80" t="s">
        <v>541</v>
      </c>
      <c r="E502" s="70">
        <f>_xlfn.XLOOKUP(tbItems[[#This Row],[UID]],all_tki[uid],all_tki[slots])</f>
        <v>2</v>
      </c>
      <c r="F502" s="97">
        <f>_xlfn.XLOOKUP(tbItems[[#This Row],[UID]],all_tki[uid],all_tki[traderPrice])</f>
        <v>7690</v>
      </c>
      <c r="G502" s="97">
        <f>_xlfn.XLOOKUP(tbItems[[#This Row],[UID]],all_tki[uid],all_tki[avg7daysPrice])</f>
        <v>14058</v>
      </c>
      <c r="H502" s="70">
        <v>0</v>
      </c>
      <c r="I502" s="70">
        <v>0</v>
      </c>
    </row>
    <row r="503" spans="1:10" ht="30" hidden="1" customHeight="1" x14ac:dyDescent="0.25">
      <c r="A503" s="96" t="s">
        <v>4271</v>
      </c>
      <c r="B503" s="80" t="str">
        <f>_xlfn.CONCAT(_xlfn.XLOOKUP(tbItems[[#This Row],[UID]],all_tki[uid],all_tki[name]), " (",_xlfn.XLOOKUP(tbItems[[#This Row],[UID]],all_tki[uid],all_tki[shortName]),")")</f>
        <v>6B3TM-01M armored rig (6B3TM-01M)</v>
      </c>
      <c r="C503" s="80" t="str">
        <f>_xlfn.XLOOKUP(tbItems[[#This Row],[UID]],all_tki[uid],all_tki[tags/0])</f>
        <v>Gear</v>
      </c>
      <c r="D503" s="80" t="s">
        <v>318</v>
      </c>
      <c r="E503" s="70">
        <f>_xlfn.XLOOKUP(tbItems[[#This Row],[UID]],all_tki[uid],all_tki[slots])</f>
        <v>12</v>
      </c>
      <c r="F503" s="97">
        <f>_xlfn.XLOOKUP(tbItems[[#This Row],[UID]],all_tki[uid],all_tki[traderPrice])</f>
        <v>28086</v>
      </c>
      <c r="G503" s="97">
        <f>_xlfn.XLOOKUP(tbItems[[#This Row],[UID]],all_tki[uid],all_tki[avg7daysPrice])</f>
        <v>61446</v>
      </c>
      <c r="H503" s="70">
        <v>0</v>
      </c>
      <c r="I503" s="70">
        <v>0</v>
      </c>
    </row>
    <row r="504" spans="1:10" ht="30" hidden="1" customHeight="1" x14ac:dyDescent="0.25">
      <c r="A504" s="96" t="s">
        <v>4276</v>
      </c>
      <c r="B504" s="80" t="str">
        <f>_xlfn.CONCAT(_xlfn.XLOOKUP(tbItems[[#This Row],[UID]],all_tki[uid],all_tki[name]), " (",_xlfn.XLOOKUP(tbItems[[#This Row],[UID]],all_tki[uid],all_tki[shortName]),")")</f>
        <v>"Deadly Skull" mask (DeadlySkull)</v>
      </c>
      <c r="C504" s="80" t="str">
        <f>_xlfn.XLOOKUP(tbItems[[#This Row],[UID]],all_tki[uid],all_tki[tags/0])</f>
        <v>Gear</v>
      </c>
      <c r="D504" s="80" t="s">
        <v>399</v>
      </c>
      <c r="E504" s="70">
        <f>_xlfn.XLOOKUP(tbItems[[#This Row],[UID]],all_tki[uid],all_tki[slots])</f>
        <v>4</v>
      </c>
      <c r="F504" s="97">
        <f>_xlfn.XLOOKUP(tbItems[[#This Row],[UID]],all_tki[uid],all_tki[traderPrice])</f>
        <v>3851</v>
      </c>
      <c r="G504" s="97">
        <f>_xlfn.XLOOKUP(tbItems[[#This Row],[UID]],all_tki[uid],all_tki[avg7daysPrice])</f>
        <v>6849</v>
      </c>
      <c r="H504" s="70">
        <v>0</v>
      </c>
      <c r="I504" s="70">
        <v>0</v>
      </c>
    </row>
    <row r="505" spans="1:10" ht="30" hidden="1" customHeight="1" x14ac:dyDescent="0.25">
      <c r="A505" s="96" t="s">
        <v>4280</v>
      </c>
      <c r="B505" s="80" t="str">
        <f>_xlfn.CONCAT(_xlfn.XLOOKUP(tbItems[[#This Row],[UID]],all_tki[uid],all_tki[name]), " (",_xlfn.XLOOKUP(tbItems[[#This Row],[UID]],all_tki[uid],all_tki[shortName]),")")</f>
        <v>Thunder Beast Arms Ultra 5 sound suppressor (Ultra 5)</v>
      </c>
      <c r="C505" s="80" t="str">
        <f>_xlfn.XLOOKUP(tbItems[[#This Row],[UID]],all_tki[uid],all_tki[tags/0])</f>
        <v>Suppressors</v>
      </c>
      <c r="D505" s="80" t="s">
        <v>365</v>
      </c>
      <c r="E505" s="70">
        <f>_xlfn.XLOOKUP(tbItems[[#This Row],[UID]],all_tki[uid],all_tki[slots])</f>
        <v>2</v>
      </c>
      <c r="F505" s="97">
        <f>_xlfn.XLOOKUP(tbItems[[#This Row],[UID]],all_tki[uid],all_tki[traderPrice])</f>
        <v>34720</v>
      </c>
      <c r="G505" s="97">
        <f>_xlfn.XLOOKUP(tbItems[[#This Row],[UID]],all_tki[uid],all_tki[avg7daysPrice])</f>
        <v>46607</v>
      </c>
      <c r="H505" s="70">
        <v>0</v>
      </c>
      <c r="I505" s="70">
        <v>0</v>
      </c>
    </row>
    <row r="506" spans="1:10" ht="30" hidden="1" customHeight="1" x14ac:dyDescent="0.25">
      <c r="A506" s="96" t="s">
        <v>4285</v>
      </c>
      <c r="B506" s="80" t="str">
        <f>_xlfn.CONCAT(_xlfn.XLOOKUP(tbItems[[#This Row],[UID]],all_tki[uid],all_tki[name]), " (",_xlfn.XLOOKUP(tbItems[[#This Row],[UID]],all_tki[uid],all_tki[shortName]),")")</f>
        <v>Wilcox Skull Lock head mount (SLock)</v>
      </c>
      <c r="C506" s="80" t="str">
        <f>_xlfn.XLOOKUP(tbItems[[#This Row],[UID]],all_tki[uid],all_tki[tags/0])</f>
        <v>Gear</v>
      </c>
      <c r="D506" s="80" t="s">
        <v>392</v>
      </c>
      <c r="E506" s="70">
        <f>_xlfn.XLOOKUP(tbItems[[#This Row],[UID]],all_tki[uid],all_tki[slots])</f>
        <v>4</v>
      </c>
      <c r="F506" s="97">
        <f>_xlfn.XLOOKUP(tbItems[[#This Row],[UID]],all_tki[uid],all_tki[traderPrice])</f>
        <v>12229</v>
      </c>
      <c r="G506" s="97">
        <f>_xlfn.XLOOKUP(tbItems[[#This Row],[UID]],all_tki[uid],all_tki[avg7daysPrice])</f>
        <v>14493</v>
      </c>
      <c r="H506" s="70">
        <v>1</v>
      </c>
      <c r="I506" s="70">
        <v>0</v>
      </c>
    </row>
    <row r="507" spans="1:10" ht="30" hidden="1" customHeight="1" x14ac:dyDescent="0.25">
      <c r="A507" s="96" t="s">
        <v>4290</v>
      </c>
      <c r="B507" s="80" t="str">
        <f>_xlfn.CONCAT(_xlfn.XLOOKUP(tbItems[[#This Row],[UID]],all_tki[uid],all_tki[name]), " (",_xlfn.XLOOKUP(tbItems[[#This Row],[UID]],all_tki[uid],all_tki[shortName]),")")</f>
        <v>6B13 assault armor (Digital Flora) (6B13 DFL)</v>
      </c>
      <c r="C507" s="80" t="str">
        <f>_xlfn.XLOOKUP(tbItems[[#This Row],[UID]],all_tki[uid],all_tki[tags/0])</f>
        <v>Gear</v>
      </c>
      <c r="D507" s="80" t="s">
        <v>296</v>
      </c>
      <c r="E507" s="70">
        <f>_xlfn.XLOOKUP(tbItems[[#This Row],[UID]],all_tki[uid],all_tki[slots])</f>
        <v>12</v>
      </c>
      <c r="F507" s="97">
        <f>_xlfn.XLOOKUP(tbItems[[#This Row],[UID]],all_tki[uid],all_tki[traderPrice])</f>
        <v>37882</v>
      </c>
      <c r="G507" s="97">
        <f>_xlfn.XLOOKUP(tbItems[[#This Row],[UID]],all_tki[uid],all_tki[avg7daysPrice])</f>
        <v>51553</v>
      </c>
      <c r="H507" s="70">
        <v>0</v>
      </c>
      <c r="I507" s="70">
        <v>0</v>
      </c>
      <c r="J507" s="80" t="s">
        <v>644</v>
      </c>
    </row>
    <row r="508" spans="1:10" ht="30" hidden="1" customHeight="1" x14ac:dyDescent="0.25">
      <c r="A508" s="96" t="s">
        <v>4295</v>
      </c>
      <c r="B508" s="80" t="str">
        <f>_xlfn.CONCAT(_xlfn.XLOOKUP(tbItems[[#This Row],[UID]],all_tki[uid],all_tki[name]), " (",_xlfn.XLOOKUP(tbItems[[#This Row],[UID]],all_tki[uid],all_tki[shortName]),")")</f>
        <v>Aimpoint Micro T-1 reflex sight (T-1)</v>
      </c>
      <c r="C508" s="80" t="str">
        <f>_xlfn.XLOOKUP(tbItems[[#This Row],[UID]],all_tki[uid],all_tki[tags/0])</f>
        <v>Sights</v>
      </c>
      <c r="E508" s="70">
        <f>_xlfn.XLOOKUP(tbItems[[#This Row],[UID]],all_tki[uid],all_tki[slots])</f>
        <v>1</v>
      </c>
      <c r="F508" s="97">
        <f>_xlfn.XLOOKUP(tbItems[[#This Row],[UID]],all_tki[uid],all_tki[traderPrice])</f>
        <v>15873</v>
      </c>
      <c r="G508" s="97">
        <f>_xlfn.XLOOKUP(tbItems[[#This Row],[UID]],all_tki[uid],all_tki[avg7daysPrice])</f>
        <v>24114</v>
      </c>
      <c r="I508" s="70">
        <v>0</v>
      </c>
    </row>
    <row r="509" spans="1:10" ht="30" hidden="1" customHeight="1" x14ac:dyDescent="0.25">
      <c r="A509" s="96" t="s">
        <v>4301</v>
      </c>
      <c r="B509" s="80" t="str">
        <f>_xlfn.CONCAT(_xlfn.XLOOKUP(tbItems[[#This Row],[UID]],all_tki[uid],all_tki[name]), " (",_xlfn.XLOOKUP(tbItems[[#This Row],[UID]],all_tki[uid],all_tki[shortName]),")")</f>
        <v>Gemtech ONE multi-caliber sound suppressor (ONE)</v>
      </c>
      <c r="C509" s="80" t="str">
        <f>_xlfn.XLOOKUP(tbItems[[#This Row],[UID]],all_tki[uid],all_tki[tags/0])</f>
        <v>Suppressors</v>
      </c>
      <c r="D509" s="80" t="s">
        <v>365</v>
      </c>
      <c r="E509" s="70">
        <f>_xlfn.XLOOKUP(tbItems[[#This Row],[UID]],all_tki[uid],all_tki[slots])</f>
        <v>2</v>
      </c>
      <c r="F509" s="97">
        <f>_xlfn.XLOOKUP(tbItems[[#This Row],[UID]],all_tki[uid],all_tki[traderPrice])</f>
        <v>27171</v>
      </c>
      <c r="G509" s="97">
        <f>_xlfn.XLOOKUP(tbItems[[#This Row],[UID]],all_tki[uid],all_tki[avg7daysPrice])</f>
        <v>37101</v>
      </c>
      <c r="H509" s="70">
        <v>0</v>
      </c>
      <c r="I509" s="70">
        <v>0</v>
      </c>
      <c r="J509" s="80" t="s">
        <v>652</v>
      </c>
    </row>
    <row r="510" spans="1:10" ht="30" hidden="1" customHeight="1" x14ac:dyDescent="0.25">
      <c r="A510" s="96" t="s">
        <v>4306</v>
      </c>
      <c r="B510" s="80" t="str">
        <f>_xlfn.CONCAT(_xlfn.XLOOKUP(tbItems[[#This Row],[UID]],all_tki[uid],all_tki[name]), " (",_xlfn.XLOOKUP(tbItems[[#This Row],[UID]],all_tki[uid],all_tki[shortName]),")")</f>
        <v>AKM Hexagon 7.62x39 sound suppressor (Hexagon AKM)</v>
      </c>
      <c r="C510" s="80" t="str">
        <f>_xlfn.XLOOKUP(tbItems[[#This Row],[UID]],all_tki[uid],all_tki[tags/0])</f>
        <v>Suppressors</v>
      </c>
      <c r="D510" s="80" t="s">
        <v>365</v>
      </c>
      <c r="E510" s="70">
        <f>_xlfn.XLOOKUP(tbItems[[#This Row],[UID]],all_tki[uid],all_tki[slots])</f>
        <v>2</v>
      </c>
      <c r="F510" s="97">
        <f>_xlfn.XLOOKUP(tbItems[[#This Row],[UID]],all_tki[uid],all_tki[traderPrice])</f>
        <v>23920</v>
      </c>
      <c r="G510" s="97">
        <f>_xlfn.XLOOKUP(tbItems[[#This Row],[UID]],all_tki[uid],all_tki[avg7daysPrice])</f>
        <v>25999</v>
      </c>
      <c r="I510" s="70">
        <v>0</v>
      </c>
    </row>
    <row r="511" spans="1:10" ht="30" hidden="1" customHeight="1" x14ac:dyDescent="0.25">
      <c r="A511" s="96" t="s">
        <v>4312</v>
      </c>
      <c r="B511" s="80" t="str">
        <f>_xlfn.CONCAT(_xlfn.XLOOKUP(tbItems[[#This Row],[UID]],all_tki[uid],all_tki[name]), " (",_xlfn.XLOOKUP(tbItems[[#This Row],[UID]],all_tki[uid],all_tki[shortName]),")")</f>
        <v>Walther MRS reflex sight (MRS)</v>
      </c>
      <c r="C511" s="80" t="str">
        <f>_xlfn.XLOOKUP(tbItems[[#This Row],[UID]],all_tki[uid],all_tki[tags/0])</f>
        <v>Sights</v>
      </c>
      <c r="E511" s="70">
        <f>_xlfn.XLOOKUP(tbItems[[#This Row],[UID]],all_tki[uid],all_tki[slots])</f>
        <v>1</v>
      </c>
      <c r="F511" s="97">
        <f>_xlfn.XLOOKUP(tbItems[[#This Row],[UID]],all_tki[uid],all_tki[traderPrice])</f>
        <v>5600</v>
      </c>
      <c r="G511" s="97">
        <f>_xlfn.XLOOKUP(tbItems[[#This Row],[UID]],all_tki[uid],all_tki[avg7daysPrice])</f>
        <v>14568</v>
      </c>
      <c r="I511" s="70">
        <v>0</v>
      </c>
    </row>
    <row r="512" spans="1:10" ht="30" hidden="1" customHeight="1" x14ac:dyDescent="0.25">
      <c r="A512" s="96" t="s">
        <v>4318</v>
      </c>
      <c r="B512" s="80" t="str">
        <f>_xlfn.CONCAT(_xlfn.XLOOKUP(tbItems[[#This Row],[UID]],all_tki[uid],all_tki[name]), " (",_xlfn.XLOOKUP(tbItems[[#This Row],[UID]],all_tki[uid],all_tki[shortName]),")")</f>
        <v>Respirator (Respirator)</v>
      </c>
      <c r="C512" s="80" t="str">
        <f>_xlfn.XLOOKUP(tbItems[[#This Row],[UID]],all_tki[uid],all_tki[tags/0])</f>
        <v>Gear</v>
      </c>
      <c r="D512" s="80" t="s">
        <v>399</v>
      </c>
      <c r="E512" s="70">
        <f>_xlfn.XLOOKUP(tbItems[[#This Row],[UID]],all_tki[uid],all_tki[slots])</f>
        <v>4</v>
      </c>
      <c r="F512" s="97">
        <f>_xlfn.XLOOKUP(tbItems[[#This Row],[UID]],all_tki[uid],all_tki[traderPrice])</f>
        <v>1107</v>
      </c>
      <c r="G512" s="97">
        <f>_xlfn.XLOOKUP(tbItems[[#This Row],[UID]],all_tki[uid],all_tki[avg7daysPrice])</f>
        <v>9140</v>
      </c>
      <c r="H512" s="70">
        <v>0</v>
      </c>
      <c r="I512" s="70">
        <v>0</v>
      </c>
    </row>
    <row r="513" spans="1:10" ht="30" hidden="1" customHeight="1" x14ac:dyDescent="0.25">
      <c r="A513" s="96" t="s">
        <v>4322</v>
      </c>
      <c r="B513" s="80" t="str">
        <f>_xlfn.CONCAT(_xlfn.XLOOKUP(tbItems[[#This Row],[UID]],all_tki[uid],all_tki[name]), " (",_xlfn.XLOOKUP(tbItems[[#This Row],[UID]],all_tki[uid],all_tki[shortName]),")")</f>
        <v>BNTI Zhuk-6a body armor (Zhuk-6a)</v>
      </c>
      <c r="C513" s="80" t="str">
        <f>_xlfn.XLOOKUP(tbItems[[#This Row],[UID]],all_tki[uid],all_tki[tags/0])</f>
        <v>Gear</v>
      </c>
      <c r="E513" s="70">
        <f>_xlfn.XLOOKUP(tbItems[[#This Row],[UID]],all_tki[uid],all_tki[slots])</f>
        <v>9</v>
      </c>
      <c r="F513" s="97">
        <f>_xlfn.XLOOKUP(tbItems[[#This Row],[UID]],all_tki[uid],all_tki[traderPrice])</f>
        <v>176700</v>
      </c>
      <c r="G513" s="97">
        <f>_xlfn.XLOOKUP(tbItems[[#This Row],[UID]],all_tki[uid],all_tki[avg7daysPrice])</f>
        <v>285000</v>
      </c>
      <c r="I513" s="70">
        <v>0</v>
      </c>
    </row>
    <row r="514" spans="1:10" ht="30" hidden="1" customHeight="1" x14ac:dyDescent="0.25">
      <c r="A514" s="96" t="s">
        <v>4327</v>
      </c>
      <c r="B514" s="80" t="str">
        <f>_xlfn.CONCAT(_xlfn.XLOOKUP(tbItems[[#This Row],[UID]],all_tki[uid],all_tki[name]), " (",_xlfn.XLOOKUP(tbItems[[#This Row],[UID]],all_tki[uid],all_tki[shortName]),")")</f>
        <v>6Sh118 raid backpack (6Sh118)</v>
      </c>
      <c r="C514" s="80" t="str">
        <f>_xlfn.XLOOKUP(tbItems[[#This Row],[UID]],all_tki[uid],all_tki[tags/0])</f>
        <v>Gear</v>
      </c>
      <c r="D514" s="80" t="s">
        <v>317</v>
      </c>
      <c r="E514" s="70">
        <f>_xlfn.XLOOKUP(tbItems[[#This Row],[UID]],all_tki[uid],all_tki[slots])</f>
        <v>42</v>
      </c>
      <c r="F514" s="97">
        <f>_xlfn.XLOOKUP(tbItems[[#This Row],[UID]],all_tki[uid],all_tki[traderPrice])</f>
        <v>65100</v>
      </c>
      <c r="G514" s="97">
        <f>_xlfn.XLOOKUP(tbItems[[#This Row],[UID]],all_tki[uid],all_tki[avg7daysPrice])</f>
        <v>105000</v>
      </c>
      <c r="H514" s="70">
        <v>1</v>
      </c>
      <c r="I514" s="70">
        <v>0</v>
      </c>
      <c r="J514" s="80" t="s">
        <v>354</v>
      </c>
    </row>
    <row r="515" spans="1:10" ht="30" hidden="1" customHeight="1" x14ac:dyDescent="0.25">
      <c r="A515" s="96" t="s">
        <v>4331</v>
      </c>
      <c r="B515" s="80" t="str">
        <f>_xlfn.CONCAT(_xlfn.XLOOKUP(tbItems[[#This Row],[UID]],all_tki[uid],all_tki[name]), " (",_xlfn.XLOOKUP(tbItems[[#This Row],[UID]],all_tki[uid],all_tki[shortName]),")")</f>
        <v>Transformer Bag (T-Bag)</v>
      </c>
      <c r="C515" s="80" t="str">
        <f>_xlfn.XLOOKUP(tbItems[[#This Row],[UID]],all_tki[uid],all_tki[tags/0])</f>
        <v>Gear</v>
      </c>
      <c r="D515" s="80" t="s">
        <v>314</v>
      </c>
      <c r="E515" s="70">
        <f>_xlfn.XLOOKUP(tbItems[[#This Row],[UID]],all_tki[uid],all_tki[slots])</f>
        <v>9</v>
      </c>
      <c r="F515" s="97">
        <f>_xlfn.XLOOKUP(tbItems[[#This Row],[UID]],all_tki[uid],all_tki[traderPrice])</f>
        <v>1135</v>
      </c>
      <c r="G515" s="97">
        <f>_xlfn.XLOOKUP(tbItems[[#This Row],[UID]],all_tki[uid],all_tki[avg7daysPrice])</f>
        <v>4821</v>
      </c>
      <c r="H515" s="70">
        <v>0</v>
      </c>
      <c r="I515" s="70">
        <v>0</v>
      </c>
    </row>
    <row r="516" spans="1:10" ht="30" hidden="1" customHeight="1" x14ac:dyDescent="0.25">
      <c r="A516" s="96" t="s">
        <v>4336</v>
      </c>
      <c r="B516" s="80" t="str">
        <f>_xlfn.CONCAT(_xlfn.XLOOKUP(tbItems[[#This Row],[UID]],all_tki[uid],all_tki[name]), " (",_xlfn.XLOOKUP(tbItems[[#This Row],[UID]],all_tki[uid],all_tki[shortName]),")")</f>
        <v>Valday PK-120 (1P87) holographic sight (PK-120)</v>
      </c>
      <c r="C516" s="80" t="str">
        <f>_xlfn.XLOOKUP(tbItems[[#This Row],[UID]],all_tki[uid],all_tki[tags/0])</f>
        <v>Sights</v>
      </c>
      <c r="D516" s="80" t="s">
        <v>456</v>
      </c>
      <c r="E516" s="70">
        <f>_xlfn.XLOOKUP(tbItems[[#This Row],[UID]],all_tki[uid],all_tki[slots])</f>
        <v>1</v>
      </c>
      <c r="F516" s="97">
        <f>_xlfn.XLOOKUP(tbItems[[#This Row],[UID]],all_tki[uid],all_tki[traderPrice])</f>
        <v>10766</v>
      </c>
      <c r="G516" s="97">
        <f>_xlfn.XLOOKUP(tbItems[[#This Row],[UID]],all_tki[uid],all_tki[avg7daysPrice])</f>
        <v>14440</v>
      </c>
      <c r="H516" s="70">
        <v>0</v>
      </c>
      <c r="I516" s="70">
        <v>0</v>
      </c>
    </row>
    <row r="517" spans="1:10" ht="30" hidden="1" customHeight="1" x14ac:dyDescent="0.25">
      <c r="A517" s="96" t="s">
        <v>4341</v>
      </c>
      <c r="B517" s="80" t="str">
        <f>_xlfn.CONCAT(_xlfn.XLOOKUP(tbItems[[#This Row],[UID]],all_tki[uid],all_tki[name]), " (",_xlfn.XLOOKUP(tbItems[[#This Row],[UID]],all_tki[uid],all_tki[shortName]),")")</f>
        <v>BNTI Gzhel-K armor (Gzhel-K)</v>
      </c>
      <c r="C517" s="80" t="str">
        <f>_xlfn.XLOOKUP(tbItems[[#This Row],[UID]],all_tki[uid],all_tki[tags/0])</f>
        <v>Gear</v>
      </c>
      <c r="D517" s="80" t="s">
        <v>296</v>
      </c>
      <c r="E517" s="70">
        <f>_xlfn.XLOOKUP(tbItems[[#This Row],[UID]],all_tki[uid],all_tki[slots])</f>
        <v>9</v>
      </c>
      <c r="F517" s="97">
        <f>_xlfn.XLOOKUP(tbItems[[#This Row],[UID]],all_tki[uid],all_tki[traderPrice])</f>
        <v>70574</v>
      </c>
      <c r="G517" s="97">
        <f>_xlfn.XLOOKUP(tbItems[[#This Row],[UID]],all_tki[uid],all_tki[avg7daysPrice])</f>
        <v>152474</v>
      </c>
      <c r="H517" s="70">
        <v>2</v>
      </c>
      <c r="I517" s="70">
        <v>0</v>
      </c>
    </row>
    <row r="518" spans="1:10" ht="30" hidden="1" customHeight="1" x14ac:dyDescent="0.25">
      <c r="A518" s="96" t="s">
        <v>4345</v>
      </c>
      <c r="B518" s="80" t="str">
        <f>_xlfn.CONCAT(_xlfn.XLOOKUP(tbItems[[#This Row],[UID]],all_tki[uid],all_tki[name]), " (",_xlfn.XLOOKUP(tbItems[[#This Row],[UID]],all_tki[uid],all_tki[shortName]),")")</f>
        <v>BNTI LShZ-2DTM helmet (LShZ-2DTM)</v>
      </c>
      <c r="C518" s="80" t="str">
        <f>_xlfn.XLOOKUP(tbItems[[#This Row],[UID]],all_tki[uid],all_tki[tags/0])</f>
        <v>Gear</v>
      </c>
      <c r="D518" s="80" t="s">
        <v>297</v>
      </c>
      <c r="E518" s="70">
        <f>_xlfn.XLOOKUP(tbItems[[#This Row],[UID]],all_tki[uid],all_tki[slots])</f>
        <v>4</v>
      </c>
      <c r="F518" s="97">
        <f>_xlfn.XLOOKUP(tbItems[[#This Row],[UID]],all_tki[uid],all_tki[traderPrice])</f>
        <v>61132</v>
      </c>
      <c r="G518" s="97">
        <f>_xlfn.XLOOKUP(tbItems[[#This Row],[UID]],all_tki[uid],all_tki[avg7daysPrice])</f>
        <v>71943</v>
      </c>
      <c r="H518" s="70">
        <v>0</v>
      </c>
      <c r="I518" s="70">
        <v>0</v>
      </c>
    </row>
    <row r="519" spans="1:10" ht="30" hidden="1" customHeight="1" x14ac:dyDescent="0.25">
      <c r="A519" s="96" t="s">
        <v>4350</v>
      </c>
      <c r="B519" s="80" t="str">
        <f>_xlfn.CONCAT(_xlfn.XLOOKUP(tbItems[[#This Row],[UID]],all_tki[uid],all_tki[name]), " (",_xlfn.XLOOKUP(tbItems[[#This Row],[UID]],all_tki[uid],all_tki[shortName]),")")</f>
        <v>Kolpak-1S riot helmet (K-1S)</v>
      </c>
      <c r="C519" s="80" t="str">
        <f>_xlfn.XLOOKUP(tbItems[[#This Row],[UID]],all_tki[uid],all_tki[tags/0])</f>
        <v>Gear</v>
      </c>
      <c r="E519" s="70">
        <f>_xlfn.XLOOKUP(tbItems[[#This Row],[UID]],all_tki[uid],all_tki[slots])</f>
        <v>4</v>
      </c>
      <c r="F519" s="97">
        <f>_xlfn.XLOOKUP(tbItems[[#This Row],[UID]],all_tki[uid],all_tki[traderPrice])</f>
        <v>4545</v>
      </c>
      <c r="G519" s="97">
        <f>_xlfn.XLOOKUP(tbItems[[#This Row],[UID]],all_tki[uid],all_tki[avg7daysPrice])</f>
        <v>10425</v>
      </c>
      <c r="I519" s="70">
        <v>0</v>
      </c>
    </row>
    <row r="520" spans="1:10" ht="30" hidden="1" customHeight="1" x14ac:dyDescent="0.25">
      <c r="A520" s="96" t="s">
        <v>4356</v>
      </c>
      <c r="B520" s="80" t="str">
        <f>_xlfn.CONCAT(_xlfn.XLOOKUP(tbItems[[#This Row],[UID]],all_tki[uid],all_tki[name]), " (",_xlfn.XLOOKUP(tbItems[[#This Row],[UID]],all_tki[uid],all_tki[shortName]),")")</f>
        <v>ZSh-1-2M helmet (ZSh-1-2M)</v>
      </c>
      <c r="C520" s="80" t="str">
        <f>_xlfn.XLOOKUP(tbItems[[#This Row],[UID]],all_tki[uid],all_tki[tags/0])</f>
        <v>Gear</v>
      </c>
      <c r="D520" s="80" t="s">
        <v>297</v>
      </c>
      <c r="E520" s="70">
        <f>_xlfn.XLOOKUP(tbItems[[#This Row],[UID]],all_tki[uid],all_tki[slots])</f>
        <v>4</v>
      </c>
      <c r="F520" s="97">
        <f>_xlfn.XLOOKUP(tbItems[[#This Row],[UID]],all_tki[uid],all_tki[traderPrice])</f>
        <v>36015</v>
      </c>
      <c r="G520" s="97">
        <f>_xlfn.XLOOKUP(tbItems[[#This Row],[UID]],all_tki[uid],all_tki[avg7daysPrice])</f>
        <v>38464</v>
      </c>
      <c r="H520" s="70">
        <v>0</v>
      </c>
      <c r="I520" s="70">
        <v>0</v>
      </c>
    </row>
    <row r="521" spans="1:10" ht="30" hidden="1" customHeight="1" x14ac:dyDescent="0.25">
      <c r="A521" s="96" t="s">
        <v>4360</v>
      </c>
      <c r="B521" s="80" t="str">
        <f>_xlfn.CONCAT(_xlfn.XLOOKUP(tbItems[[#This Row],[UID]],all_tki[uid],all_tki[name]), " (",_xlfn.XLOOKUP(tbItems[[#This Row],[UID]],all_tki[uid],all_tki[shortName]),")")</f>
        <v>DevTac Ronin ballistic helmet (Ronin)</v>
      </c>
      <c r="C521" s="80" t="str">
        <f>_xlfn.XLOOKUP(tbItems[[#This Row],[UID]],all_tki[uid],all_tki[tags/0])</f>
        <v>Gear</v>
      </c>
      <c r="D521" s="80" t="s">
        <v>300</v>
      </c>
      <c r="E521" s="70">
        <f>_xlfn.XLOOKUP(tbItems[[#This Row],[UID]],all_tki[uid],all_tki[slots])</f>
        <v>4</v>
      </c>
      <c r="F521" s="97">
        <f>_xlfn.XLOOKUP(tbItems[[#This Row],[UID]],all_tki[uid],all_tki[traderPrice])</f>
        <v>102245</v>
      </c>
      <c r="G521" s="97">
        <f>_xlfn.XLOOKUP(tbItems[[#This Row],[UID]],all_tki[uid],all_tki[avg7daysPrice])</f>
        <v>104926</v>
      </c>
      <c r="H521" s="70">
        <v>0</v>
      </c>
      <c r="I521" s="70">
        <v>0</v>
      </c>
    </row>
    <row r="522" spans="1:10" ht="30" hidden="1" customHeight="1" x14ac:dyDescent="0.25">
      <c r="A522" s="96" t="s">
        <v>4365</v>
      </c>
      <c r="B522" s="80" t="str">
        <f>_xlfn.CONCAT(_xlfn.XLOOKUP(tbItems[[#This Row],[UID]],all_tki[uid],all_tki[name]), " (",_xlfn.XLOOKUP(tbItems[[#This Row],[UID]],all_tki[uid],all_tki[shortName]),")")</f>
        <v>IOTV Gen4 body armor (high mobility kit) (Gen4 HMK)</v>
      </c>
      <c r="C522" s="80" t="str">
        <f>_xlfn.XLOOKUP(tbItems[[#This Row],[UID]],all_tki[uid],all_tki[tags/0])</f>
        <v>Gear</v>
      </c>
      <c r="E522" s="70">
        <f>_xlfn.XLOOKUP(tbItems[[#This Row],[UID]],all_tki[uid],all_tki[slots])</f>
        <v>12</v>
      </c>
      <c r="F522" s="97">
        <f>_xlfn.XLOOKUP(tbItems[[#This Row],[UID]],all_tki[uid],all_tki[traderPrice])</f>
        <v>73640</v>
      </c>
      <c r="G522" s="97">
        <f>_xlfn.XLOOKUP(tbItems[[#This Row],[UID]],all_tki[uid],all_tki[avg7daysPrice])</f>
        <v>118774</v>
      </c>
      <c r="I522" s="70">
        <v>0</v>
      </c>
    </row>
    <row r="523" spans="1:10" ht="30" hidden="1" customHeight="1" x14ac:dyDescent="0.25">
      <c r="A523" s="96" t="s">
        <v>4371</v>
      </c>
      <c r="B523" s="80" t="str">
        <f>_xlfn.CONCAT(_xlfn.XLOOKUP(tbItems[[#This Row],[UID]],all_tki[uid],all_tki[name]), " (",_xlfn.XLOOKUP(tbItems[[#This Row],[UID]],all_tki[uid],all_tki[shortName]),")")</f>
        <v>Oakley Mechanism heavy duty backpack (Black) (Mechanism)</v>
      </c>
      <c r="C523" s="80" t="str">
        <f>_xlfn.XLOOKUP(tbItems[[#This Row],[UID]],all_tki[uid],all_tki[tags/0])</f>
        <v>Gear</v>
      </c>
      <c r="E523" s="70">
        <f>_xlfn.XLOOKUP(tbItems[[#This Row],[UID]],all_tki[uid],all_tki[slots])</f>
        <v>25</v>
      </c>
      <c r="F523" s="97">
        <f>_xlfn.XLOOKUP(tbItems[[#This Row],[UID]],all_tki[uid],all_tki[traderPrice])</f>
        <v>33170</v>
      </c>
      <c r="G523" s="97">
        <f>_xlfn.XLOOKUP(tbItems[[#This Row],[UID]],all_tki[uid],all_tki[avg7daysPrice])</f>
        <v>56647</v>
      </c>
      <c r="I523" s="70">
        <v>0</v>
      </c>
    </row>
    <row r="524" spans="1:10" ht="30" hidden="1" customHeight="1" x14ac:dyDescent="0.25">
      <c r="A524" s="96" t="s">
        <v>4376</v>
      </c>
      <c r="B524" s="80" t="str">
        <f>_xlfn.CONCAT(_xlfn.XLOOKUP(tbItems[[#This Row],[UID]],all_tki[uid],all_tki[name]), " (",_xlfn.XLOOKUP(tbItems[[#This Row],[UID]],all_tki[uid],all_tki[shortName]),")")</f>
        <v>FLIR RS-32 2.25-9x 35mm 60Hz thermal riflescope (FLIR RS-32)</v>
      </c>
      <c r="C524" s="80" t="str">
        <f>_xlfn.XLOOKUP(tbItems[[#This Row],[UID]],all_tki[uid],all_tki[tags/0])</f>
        <v>Sights</v>
      </c>
      <c r="D524" s="80" t="s">
        <v>541</v>
      </c>
      <c r="E524" s="70">
        <f>_xlfn.XLOOKUP(tbItems[[#This Row],[UID]],all_tki[uid],all_tki[slots])</f>
        <v>2</v>
      </c>
      <c r="F524" s="97">
        <f>_xlfn.XLOOKUP(tbItems[[#This Row],[UID]],all_tki[uid],all_tki[traderPrice])</f>
        <v>81085</v>
      </c>
      <c r="G524" s="97">
        <f>_xlfn.XLOOKUP(tbItems[[#This Row],[UID]],all_tki[uid],all_tki[avg7daysPrice])</f>
        <v>144794</v>
      </c>
      <c r="H524" s="70">
        <v>99</v>
      </c>
      <c r="I524" s="70">
        <v>0</v>
      </c>
      <c r="J524" s="80" t="s">
        <v>666</v>
      </c>
    </row>
    <row r="525" spans="1:10" ht="30" hidden="1" customHeight="1" x14ac:dyDescent="0.25">
      <c r="A525" s="96" t="s">
        <v>4381</v>
      </c>
      <c r="B525" s="80" t="str">
        <f>_xlfn.CONCAT(_xlfn.XLOOKUP(tbItems[[#This Row],[UID]],all_tki[uid],all_tki[name]), " (",_xlfn.XLOOKUP(tbItems[[#This Row],[UID]],all_tki[uid],all_tki[shortName]),")")</f>
        <v>WARTECH TV-109 + TV-106 chest rig (TV-106 + TV-109)</v>
      </c>
      <c r="C525" s="80" t="str">
        <f>_xlfn.XLOOKUP(tbItems[[#This Row],[UID]],all_tki[uid],all_tki[tags/0])</f>
        <v>Gear</v>
      </c>
      <c r="D525" s="80" t="s">
        <v>318</v>
      </c>
      <c r="E525" s="70">
        <f>_xlfn.XLOOKUP(tbItems[[#This Row],[UID]],all_tki[uid],all_tki[slots])</f>
        <v>9</v>
      </c>
      <c r="F525" s="97">
        <f>_xlfn.XLOOKUP(tbItems[[#This Row],[UID]],all_tki[uid],all_tki[traderPrice])</f>
        <v>10487</v>
      </c>
      <c r="G525" s="97">
        <f>_xlfn.XLOOKUP(tbItems[[#This Row],[UID]],all_tki[uid],all_tki[avg7daysPrice])</f>
        <v>16069</v>
      </c>
      <c r="H525" s="70">
        <v>0</v>
      </c>
      <c r="I525" s="70">
        <v>0</v>
      </c>
    </row>
    <row r="526" spans="1:10" ht="30" hidden="1" customHeight="1" x14ac:dyDescent="0.25">
      <c r="A526" s="96" t="s">
        <v>4386</v>
      </c>
      <c r="B526" s="80" t="str">
        <f>_xlfn.CONCAT(_xlfn.XLOOKUP(tbItems[[#This Row],[UID]],all_tki[uid],all_tki[name]), " (",_xlfn.XLOOKUP(tbItems[[#This Row],[UID]],all_tki[uid],all_tki[shortName]),")")</f>
        <v>Team Wendy EXFIL Ballistic Helmet (Coyote Brown) (EXFIL Tan)</v>
      </c>
      <c r="C526" s="80" t="str">
        <f>_xlfn.XLOOKUP(tbItems[[#This Row],[UID]],all_tki[uid],all_tki[tags/0])</f>
        <v>Gear</v>
      </c>
      <c r="D526" s="80" t="s">
        <v>297</v>
      </c>
      <c r="E526" s="70">
        <f>_xlfn.XLOOKUP(tbItems[[#This Row],[UID]],all_tki[uid],all_tki[slots])</f>
        <v>4</v>
      </c>
      <c r="F526" s="97">
        <f>_xlfn.XLOOKUP(tbItems[[#This Row],[UID]],all_tki[uid],all_tki[traderPrice])</f>
        <v>81344</v>
      </c>
      <c r="G526" s="97">
        <f>_xlfn.XLOOKUP(tbItems[[#This Row],[UID]],all_tki[uid],all_tki[avg7daysPrice])</f>
        <v>131200</v>
      </c>
      <c r="H526" s="70">
        <v>0</v>
      </c>
      <c r="I526" s="70">
        <v>0</v>
      </c>
      <c r="J526" s="80" t="s">
        <v>354</v>
      </c>
    </row>
    <row r="527" spans="1:10" ht="30" hidden="1" customHeight="1" x14ac:dyDescent="0.25">
      <c r="A527" s="96" t="s">
        <v>4390</v>
      </c>
      <c r="B527" s="80" t="str">
        <f>_xlfn.CONCAT(_xlfn.XLOOKUP(tbItems[[#This Row],[UID]],all_tki[uid],all_tki[name]), " (",_xlfn.XLOOKUP(tbItems[[#This Row],[UID]],all_tki[uid],all_tki[shortName]),")")</f>
        <v>SSSh-94 SFERA-S helmet (SFERA-S)</v>
      </c>
      <c r="C527" s="80" t="str">
        <f>_xlfn.XLOOKUP(tbItems[[#This Row],[UID]],all_tki[uid],all_tki[tags/0])</f>
        <v>Gear</v>
      </c>
      <c r="D527" s="80" t="s">
        <v>300</v>
      </c>
      <c r="E527" s="70">
        <f>_xlfn.XLOOKUP(tbItems[[#This Row],[UID]],all_tki[uid],all_tki[slots])</f>
        <v>4</v>
      </c>
      <c r="F527" s="97">
        <f>_xlfn.XLOOKUP(tbItems[[#This Row],[UID]],all_tki[uid],all_tki[traderPrice])</f>
        <v>46811</v>
      </c>
      <c r="G527" s="97">
        <f>_xlfn.XLOOKUP(tbItems[[#This Row],[UID]],all_tki[uid],all_tki[avg7daysPrice])</f>
        <v>46706</v>
      </c>
      <c r="H527" s="70">
        <v>0</v>
      </c>
      <c r="I527" s="70">
        <v>0</v>
      </c>
    </row>
    <row r="528" spans="1:10" ht="30" hidden="1" customHeight="1" x14ac:dyDescent="0.25">
      <c r="A528" s="96" t="s">
        <v>4394</v>
      </c>
      <c r="B528" s="80" t="str">
        <f>_xlfn.CONCAT(_xlfn.XLOOKUP(tbItems[[#This Row],[UID]],all_tki[uid],all_tki[name]), " (",_xlfn.XLOOKUP(tbItems[[#This Row],[UID]],all_tki[uid],all_tki[shortName]),")")</f>
        <v>Scav backpack (ScavBP)</v>
      </c>
      <c r="C528" s="80" t="str">
        <f>_xlfn.XLOOKUP(tbItems[[#This Row],[UID]],all_tki[uid],all_tki[tags/0])</f>
        <v>Gear</v>
      </c>
      <c r="D528" s="80" t="s">
        <v>316</v>
      </c>
      <c r="E528" s="70">
        <f>_xlfn.XLOOKUP(tbItems[[#This Row],[UID]],all_tki[uid],all_tki[slots])</f>
        <v>20</v>
      </c>
      <c r="F528" s="97">
        <f>_xlfn.XLOOKUP(tbItems[[#This Row],[UID]],all_tki[uid],all_tki[traderPrice])</f>
        <v>11156</v>
      </c>
      <c r="G528" s="97">
        <f>_xlfn.XLOOKUP(tbItems[[#This Row],[UID]],all_tki[uid],all_tki[avg7daysPrice])</f>
        <v>17395</v>
      </c>
      <c r="H528" s="70">
        <v>3</v>
      </c>
      <c r="I528" s="70">
        <v>0</v>
      </c>
    </row>
    <row r="529" spans="1:9" ht="30" hidden="1" customHeight="1" x14ac:dyDescent="0.25">
      <c r="A529" s="96" t="s">
        <v>4398</v>
      </c>
      <c r="B529" s="80" t="str">
        <f>_xlfn.CONCAT(_xlfn.XLOOKUP(tbItems[[#This Row],[UID]],all_tki[uid],all_tki[name]), " (",_xlfn.XLOOKUP(tbItems[[#This Row],[UID]],all_tki[uid],all_tki[shortName]),")")</f>
        <v>MSA ACH TC-2002 MICH Series helmet (TC-2002)</v>
      </c>
      <c r="C529" s="80" t="str">
        <f>_xlfn.XLOOKUP(tbItems[[#This Row],[UID]],all_tki[uid],all_tki[tags/0])</f>
        <v>Gear</v>
      </c>
      <c r="D529" s="80" t="s">
        <v>297</v>
      </c>
      <c r="E529" s="70">
        <f>_xlfn.XLOOKUP(tbItems[[#This Row],[UID]],all_tki[uid],all_tki[slots])</f>
        <v>4</v>
      </c>
      <c r="F529" s="97">
        <f>_xlfn.XLOOKUP(tbItems[[#This Row],[UID]],all_tki[uid],all_tki[traderPrice])</f>
        <v>30442</v>
      </c>
      <c r="G529" s="97">
        <f>_xlfn.XLOOKUP(tbItems[[#This Row],[UID]],all_tki[uid],all_tki[avg7daysPrice])</f>
        <v>42052</v>
      </c>
      <c r="H529" s="70">
        <v>0</v>
      </c>
      <c r="I529" s="70">
        <v>0</v>
      </c>
    </row>
    <row r="530" spans="1:9" ht="30" hidden="1" customHeight="1" x14ac:dyDescent="0.25">
      <c r="A530" s="96" t="s">
        <v>4403</v>
      </c>
      <c r="B530" s="80" t="str">
        <f>_xlfn.CONCAT(_xlfn.XLOOKUP(tbItems[[#This Row],[UID]],all_tki[uid],all_tki[name]), " (",_xlfn.XLOOKUP(tbItems[[#This Row],[UID]],all_tki[uid],all_tki[shortName]),")")</f>
        <v>"Altyn" bulletproof helmet ("Altyn")</v>
      </c>
      <c r="C530" s="80" t="str">
        <f>_xlfn.XLOOKUP(tbItems[[#This Row],[UID]],all_tki[uid],all_tki[tags/0])</f>
        <v>Gear</v>
      </c>
      <c r="E530" s="70">
        <f>_xlfn.XLOOKUP(tbItems[[#This Row],[UID]],all_tki[uid],all_tki[slots])</f>
        <v>4</v>
      </c>
      <c r="F530" s="97">
        <f>_xlfn.XLOOKUP(tbItems[[#This Row],[UID]],all_tki[uid],all_tki[traderPrice])</f>
        <v>99403</v>
      </c>
      <c r="G530" s="97">
        <f>_xlfn.XLOOKUP(tbItems[[#This Row],[UID]],all_tki[uid],all_tki[avg7daysPrice])</f>
        <v>160327</v>
      </c>
      <c r="I530" s="70">
        <v>0</v>
      </c>
    </row>
    <row r="531" spans="1:9" ht="30" hidden="1" customHeight="1" x14ac:dyDescent="0.25">
      <c r="A531" s="96" t="s">
        <v>4408</v>
      </c>
      <c r="B531" s="80" t="str">
        <f>_xlfn.CONCAT(_xlfn.XLOOKUP(tbItems[[#This Row],[UID]],all_tki[uid],all_tki[name]), " (",_xlfn.XLOOKUP(tbItems[[#This Row],[UID]],all_tki[uid],all_tki[shortName]),")")</f>
        <v>BelOMO PSO-1M2-1 4x24 scope (PSO-1M2-1)</v>
      </c>
      <c r="C531" s="80" t="str">
        <f>_xlfn.XLOOKUP(tbItems[[#This Row],[UID]],all_tki[uid],all_tki[tags/0])</f>
        <v>Sights</v>
      </c>
      <c r="E531" s="70">
        <f>_xlfn.XLOOKUP(tbItems[[#This Row],[UID]],all_tki[uid],all_tki[slots])</f>
        <v>2</v>
      </c>
      <c r="F531" s="97">
        <f>_xlfn.XLOOKUP(tbItems[[#This Row],[UID]],all_tki[uid],all_tki[traderPrice])</f>
        <v>11079</v>
      </c>
      <c r="G531" s="97">
        <f>_xlfn.XLOOKUP(tbItems[[#This Row],[UID]],all_tki[uid],all_tki[avg7daysPrice])</f>
        <v>16809</v>
      </c>
      <c r="I531" s="70">
        <v>0</v>
      </c>
    </row>
    <row r="532" spans="1:9" ht="30" hidden="1" customHeight="1" x14ac:dyDescent="0.25">
      <c r="A532" s="96" t="s">
        <v>4413</v>
      </c>
      <c r="B532" s="80" t="str">
        <f>_xlfn.CONCAT(_xlfn.XLOOKUP(tbItems[[#This Row],[UID]],all_tki[uid],all_tki[name]), " (",_xlfn.XLOOKUP(tbItems[[#This Row],[UID]],all_tki[uid],all_tki[shortName]),")")</f>
        <v>Neoprene mask (Mask)</v>
      </c>
      <c r="C532" s="80" t="str">
        <f>_xlfn.XLOOKUP(tbItems[[#This Row],[UID]],all_tki[uid],all_tki[tags/0])</f>
        <v>Gear</v>
      </c>
      <c r="D532" s="80" t="s">
        <v>399</v>
      </c>
      <c r="E532" s="70">
        <f>_xlfn.XLOOKUP(tbItems[[#This Row],[UID]],all_tki[uid],all_tki[slots])</f>
        <v>1</v>
      </c>
      <c r="F532" s="97">
        <f>_xlfn.XLOOKUP(tbItems[[#This Row],[UID]],all_tki[uid],all_tki[traderPrice])</f>
        <v>3251</v>
      </c>
      <c r="G532" s="97">
        <f>_xlfn.XLOOKUP(tbItems[[#This Row],[UID]],all_tki[uid],all_tki[avg7daysPrice])</f>
        <v>13206</v>
      </c>
      <c r="H532" s="70">
        <v>0</v>
      </c>
      <c r="I532" s="70">
        <v>0</v>
      </c>
    </row>
    <row r="533" spans="1:9" ht="30" hidden="1" customHeight="1" x14ac:dyDescent="0.25">
      <c r="A533" s="96" t="s">
        <v>4417</v>
      </c>
      <c r="B533" s="80" t="str">
        <f>_xlfn.CONCAT(_xlfn.XLOOKUP(tbItems[[#This Row],[UID]],all_tki[uid],all_tki[name]), " (",_xlfn.XLOOKUP(tbItems[[#This Row],[UID]],all_tki[uid],all_tki[shortName]),")")</f>
        <v>KMZ 1P69 3-10x riflescope (1P69)</v>
      </c>
      <c r="C533" s="80" t="str">
        <f>_xlfn.XLOOKUP(tbItems[[#This Row],[UID]],all_tki[uid],all_tki[tags/0])</f>
        <v>Sights</v>
      </c>
      <c r="D533" s="80" t="s">
        <v>352</v>
      </c>
      <c r="E533" s="70">
        <f>_xlfn.XLOOKUP(tbItems[[#This Row],[UID]],all_tki[uid],all_tki[slots])</f>
        <v>2</v>
      </c>
      <c r="F533" s="97">
        <f>_xlfn.XLOOKUP(tbItems[[#This Row],[UID]],all_tki[uid],all_tki[traderPrice])</f>
        <v>14112</v>
      </c>
      <c r="G533" s="97">
        <f>_xlfn.XLOOKUP(tbItems[[#This Row],[UID]],all_tki[uid],all_tki[avg7daysPrice])</f>
        <v>15099</v>
      </c>
      <c r="H533" s="70">
        <v>1</v>
      </c>
      <c r="I533" s="70">
        <v>0</v>
      </c>
    </row>
    <row r="534" spans="1:9" ht="30" hidden="1" customHeight="1" x14ac:dyDescent="0.25">
      <c r="A534" s="96" t="s">
        <v>4422</v>
      </c>
      <c r="B534" s="80" t="str">
        <f>_xlfn.CONCAT(_xlfn.XLOOKUP(tbItems[[#This Row],[UID]],all_tki[uid],all_tki[name]), " (",_xlfn.XLOOKUP(tbItems[[#This Row],[UID]],all_tki[uid],all_tki[shortName]),")")</f>
        <v>SIG Sauer ROMEO4 reflex sight (ROMEO4)</v>
      </c>
      <c r="C534" s="80" t="str">
        <f>_xlfn.XLOOKUP(tbItems[[#This Row],[UID]],all_tki[uid],all_tki[tags/0])</f>
        <v>Sights</v>
      </c>
      <c r="D534" s="80" t="s">
        <v>456</v>
      </c>
      <c r="E534" s="70">
        <f>_xlfn.XLOOKUP(tbItems[[#This Row],[UID]],all_tki[uid],all_tki[slots])</f>
        <v>1</v>
      </c>
      <c r="F534" s="97">
        <f>_xlfn.XLOOKUP(tbItems[[#This Row],[UID]],all_tki[uid],all_tki[traderPrice])</f>
        <v>11931</v>
      </c>
      <c r="G534" s="97">
        <f>_xlfn.XLOOKUP(tbItems[[#This Row],[UID]],all_tki[uid],all_tki[avg7daysPrice])</f>
        <v>16016</v>
      </c>
      <c r="H534" s="70">
        <v>0</v>
      </c>
      <c r="I534" s="70">
        <v>0</v>
      </c>
    </row>
    <row r="535" spans="1:9" ht="30" hidden="1" customHeight="1" x14ac:dyDescent="0.25">
      <c r="A535" s="96" t="s">
        <v>4427</v>
      </c>
      <c r="B535" s="80" t="str">
        <f>_xlfn.CONCAT(_xlfn.XLOOKUP(tbItems[[#This Row],[UID]],all_tki[uid],all_tki[name]), " (",_xlfn.XLOOKUP(tbItems[[#This Row],[UID]],all_tki[uid],all_tki[shortName]),")")</f>
        <v>SilencerCo Hybrid 46 multi-caliber silencer (Hybrid 46)</v>
      </c>
      <c r="C535" s="80" t="str">
        <f>_xlfn.XLOOKUP(tbItems[[#This Row],[UID]],all_tki[uid],all_tki[tags/0])</f>
        <v>Suppressors</v>
      </c>
      <c r="D535" s="80" t="s">
        <v>365</v>
      </c>
      <c r="E535" s="70">
        <f>_xlfn.XLOOKUP(tbItems[[#This Row],[UID]],all_tki[uid],all_tki[slots])</f>
        <v>2</v>
      </c>
      <c r="F535" s="97">
        <f>_xlfn.XLOOKUP(tbItems[[#This Row],[UID]],all_tki[uid],all_tki[traderPrice])</f>
        <v>38976</v>
      </c>
      <c r="G535" s="97">
        <f>_xlfn.XLOOKUP(tbItems[[#This Row],[UID]],all_tki[uid],all_tki[avg7daysPrice])</f>
        <v>83683</v>
      </c>
      <c r="H535" s="70">
        <v>0</v>
      </c>
      <c r="I535" s="70">
        <v>0</v>
      </c>
    </row>
    <row r="536" spans="1:9" ht="30" hidden="1" customHeight="1" x14ac:dyDescent="0.25">
      <c r="A536" s="96" t="s">
        <v>4433</v>
      </c>
      <c r="B536" s="80" t="str">
        <f>_xlfn.CONCAT(_xlfn.XLOOKUP(tbItems[[#This Row],[UID]],all_tki[uid],all_tki[name]), " (",_xlfn.XLOOKUP(tbItems[[#This Row],[UID]],all_tki[uid],all_tki[shortName]),")")</f>
        <v>PACA Soft Armor (PACA)</v>
      </c>
      <c r="C536" s="80" t="str">
        <f>_xlfn.XLOOKUP(tbItems[[#This Row],[UID]],all_tki[uid],all_tki[tags/0])</f>
        <v>Gear</v>
      </c>
      <c r="D536" s="80" t="s">
        <v>294</v>
      </c>
      <c r="E536" s="70">
        <f>_xlfn.XLOOKUP(tbItems[[#This Row],[UID]],all_tki[uid],all_tki[slots])</f>
        <v>9</v>
      </c>
      <c r="F536" s="97">
        <f>_xlfn.XLOOKUP(tbItems[[#This Row],[UID]],all_tki[uid],all_tki[traderPrice])</f>
        <v>14160</v>
      </c>
      <c r="G536" s="97">
        <f>_xlfn.XLOOKUP(tbItems[[#This Row],[UID]],all_tki[uid],all_tki[avg7daysPrice])</f>
        <v>30138</v>
      </c>
      <c r="H536" s="70">
        <v>0</v>
      </c>
      <c r="I536" s="70">
        <v>0</v>
      </c>
    </row>
    <row r="537" spans="1:9" ht="30" hidden="1" customHeight="1" x14ac:dyDescent="0.25">
      <c r="A537" s="96" t="s">
        <v>4438</v>
      </c>
      <c r="B537" s="80" t="str">
        <f>_xlfn.CONCAT(_xlfn.XLOOKUP(tbItems[[#This Row],[UID]],all_tki[uid],all_tki[name]), " (",_xlfn.XLOOKUP(tbItems[[#This Row],[UID]],all_tki[uid],all_tki[shortName]),")")</f>
        <v>Hexagon 12K 12ga sound suppressor (Hexagon 12K)</v>
      </c>
      <c r="C537" s="80" t="str">
        <f>_xlfn.XLOOKUP(tbItems[[#This Row],[UID]],all_tki[uid],all_tki[tags/0])</f>
        <v>Suppressors</v>
      </c>
      <c r="D537" s="80" t="s">
        <v>365</v>
      </c>
      <c r="E537" s="70">
        <f>_xlfn.XLOOKUP(tbItems[[#This Row],[UID]],all_tki[uid],all_tki[slots])</f>
        <v>2</v>
      </c>
      <c r="F537" s="97">
        <f>_xlfn.XLOOKUP(tbItems[[#This Row],[UID]],all_tki[uid],all_tki[traderPrice])</f>
        <v>12901</v>
      </c>
      <c r="G537" s="97">
        <f>_xlfn.XLOOKUP(tbItems[[#This Row],[UID]],all_tki[uid],all_tki[avg7daysPrice])</f>
        <v>28826</v>
      </c>
      <c r="H537" s="70">
        <v>0</v>
      </c>
      <c r="I537" s="70">
        <v>0</v>
      </c>
    </row>
    <row r="538" spans="1:9" ht="30" hidden="1" customHeight="1" x14ac:dyDescent="0.25">
      <c r="A538" s="96" t="s">
        <v>4443</v>
      </c>
      <c r="B538" s="80" t="str">
        <f>_xlfn.CONCAT(_xlfn.XLOOKUP(tbItems[[#This Row],[UID]],all_tki[uid],all_tki[name]), " (",_xlfn.XLOOKUP(tbItems[[#This Row],[UID]],all_tki[uid],all_tki[shortName]),")")</f>
        <v>Flyye MBSS backpack (MBSS)</v>
      </c>
      <c r="C538" s="80" t="str">
        <f>_xlfn.XLOOKUP(tbItems[[#This Row],[UID]],all_tki[uid],all_tki[tags/0])</f>
        <v>Gear</v>
      </c>
      <c r="D538" s="80" t="s">
        <v>314</v>
      </c>
      <c r="E538" s="70">
        <f>_xlfn.XLOOKUP(tbItems[[#This Row],[UID]],all_tki[uid],all_tki[slots])</f>
        <v>16</v>
      </c>
      <c r="F538" s="97">
        <f>_xlfn.XLOOKUP(tbItems[[#This Row],[UID]],all_tki[uid],all_tki[traderPrice])</f>
        <v>6979</v>
      </c>
      <c r="G538" s="97">
        <f>_xlfn.XLOOKUP(tbItems[[#This Row],[UID]],all_tki[uid],all_tki[avg7daysPrice])</f>
        <v>11713</v>
      </c>
      <c r="H538" s="70">
        <v>0</v>
      </c>
      <c r="I538" s="70">
        <v>0</v>
      </c>
    </row>
    <row r="539" spans="1:9" ht="30" hidden="1" customHeight="1" x14ac:dyDescent="0.25">
      <c r="A539" s="96" t="s">
        <v>4447</v>
      </c>
      <c r="B539" s="80" t="str">
        <f>_xlfn.CONCAT(_xlfn.XLOOKUP(tbItems[[#This Row],[UID]],all_tki[uid],all_tki[name]), " (",_xlfn.XLOOKUP(tbItems[[#This Row],[UID]],all_tki[uid],all_tki[shortName]),")")</f>
        <v>Camelbak Tri-Zip assault backpack (Tri-Zip)</v>
      </c>
      <c r="C539" s="80" t="str">
        <f>_xlfn.XLOOKUP(tbItems[[#This Row],[UID]],all_tki[uid],all_tki[tags/0])</f>
        <v>Gear</v>
      </c>
      <c r="E539" s="70">
        <f>_xlfn.XLOOKUP(tbItems[[#This Row],[UID]],all_tki[uid],all_tki[slots])</f>
        <v>30</v>
      </c>
      <c r="F539" s="97">
        <f>_xlfn.XLOOKUP(tbItems[[#This Row],[UID]],all_tki[uid],all_tki[traderPrice])</f>
        <v>25730</v>
      </c>
      <c r="G539" s="97">
        <f>_xlfn.XLOOKUP(tbItems[[#This Row],[UID]],all_tki[uid],all_tki[avg7daysPrice])</f>
        <v>71625</v>
      </c>
      <c r="I539" s="70">
        <v>0</v>
      </c>
    </row>
    <row r="540" spans="1:9" ht="30" hidden="1" customHeight="1" x14ac:dyDescent="0.25">
      <c r="A540" s="96" t="s">
        <v>4453</v>
      </c>
      <c r="B540" s="80" t="str">
        <f>_xlfn.CONCAT(_xlfn.XLOOKUP(tbItems[[#This Row],[UID]],all_tki[uid],all_tki[name]), " (",_xlfn.XLOOKUP(tbItems[[#This Row],[UID]],all_tki[uid],all_tki[shortName]),")")</f>
        <v>BNTI Module-3M body armor (Module-3M)</v>
      </c>
      <c r="C540" s="80" t="str">
        <f>_xlfn.XLOOKUP(tbItems[[#This Row],[UID]],all_tki[uid],all_tki[tags/0])</f>
        <v>Gear</v>
      </c>
      <c r="D540" s="80" t="s">
        <v>294</v>
      </c>
      <c r="E540" s="70">
        <f>_xlfn.XLOOKUP(tbItems[[#This Row],[UID]],all_tki[uid],all_tki[slots])</f>
        <v>9</v>
      </c>
      <c r="F540" s="97">
        <f>_xlfn.XLOOKUP(tbItems[[#This Row],[UID]],all_tki[uid],all_tki[traderPrice])</f>
        <v>14144</v>
      </c>
      <c r="G540" s="97">
        <f>_xlfn.XLOOKUP(tbItems[[#This Row],[UID]],all_tki[uid],all_tki[avg7daysPrice])</f>
        <v>23749</v>
      </c>
      <c r="H540" s="70">
        <v>0</v>
      </c>
      <c r="I540" s="70">
        <v>0</v>
      </c>
    </row>
    <row r="541" spans="1:9" ht="30" hidden="1" customHeight="1" x14ac:dyDescent="0.25">
      <c r="A541" s="96" t="s">
        <v>4458</v>
      </c>
      <c r="B541" s="80" t="str">
        <f>_xlfn.CONCAT(_xlfn.XLOOKUP(tbItems[[#This Row],[UID]],all_tki[uid],all_tki[name]), " (",_xlfn.XLOOKUP(tbItems[[#This Row],[UID]],all_tki[uid],all_tki[shortName]),")")</f>
        <v>MF-UNTAR body armor (MF-UN)</v>
      </c>
      <c r="C541" s="80" t="str">
        <f>_xlfn.XLOOKUP(tbItems[[#This Row],[UID]],all_tki[uid],all_tki[tags/0])</f>
        <v>Gear</v>
      </c>
      <c r="D541" s="80" t="s">
        <v>295</v>
      </c>
      <c r="E541" s="70">
        <f>_xlfn.XLOOKUP(tbItems[[#This Row],[UID]],all_tki[uid],all_tki[slots])</f>
        <v>9</v>
      </c>
      <c r="F541" s="97">
        <f>_xlfn.XLOOKUP(tbItems[[#This Row],[UID]],all_tki[uid],all_tki[traderPrice])</f>
        <v>20680</v>
      </c>
      <c r="G541" s="97">
        <f>_xlfn.XLOOKUP(tbItems[[#This Row],[UID]],all_tki[uid],all_tki[avg7daysPrice])</f>
        <v>45133</v>
      </c>
      <c r="H541" s="70">
        <v>0</v>
      </c>
      <c r="I541" s="70">
        <v>0</v>
      </c>
    </row>
    <row r="542" spans="1:9" ht="30" hidden="1" customHeight="1" x14ac:dyDescent="0.25">
      <c r="A542" s="96" t="s">
        <v>4463</v>
      </c>
      <c r="B542" s="80" t="str">
        <f>_xlfn.CONCAT(_xlfn.XLOOKUP(tbItems[[#This Row],[UID]],all_tki[uid],all_tki[name]), " (",_xlfn.XLOOKUP(tbItems[[#This Row],[UID]],all_tki[uid],all_tki[shortName]),")")</f>
        <v>EOTech HHS-1 hybrid sight (Tan) (HHS-1 Tan)</v>
      </c>
      <c r="C542" s="80" t="str">
        <f>_xlfn.XLOOKUP(tbItems[[#This Row],[UID]],all_tki[uid],all_tki[tags/0])</f>
        <v>Sights</v>
      </c>
      <c r="D542" s="80" t="s">
        <v>374</v>
      </c>
      <c r="E542" s="70">
        <f>_xlfn.XLOOKUP(tbItems[[#This Row],[UID]],all_tki[uid],all_tki[slots])</f>
        <v>2</v>
      </c>
      <c r="F542" s="97">
        <f>_xlfn.XLOOKUP(tbItems[[#This Row],[UID]],all_tki[uid],all_tki[traderPrice])</f>
        <v>34272</v>
      </c>
      <c r="G542" s="97">
        <f>_xlfn.XLOOKUP(tbItems[[#This Row],[UID]],all_tki[uid],all_tki[avg7daysPrice])</f>
        <v>39742</v>
      </c>
      <c r="H542" s="70">
        <v>0</v>
      </c>
      <c r="I542" s="70">
        <v>0</v>
      </c>
    </row>
    <row r="543" spans="1:9" ht="30" hidden="1" customHeight="1" x14ac:dyDescent="0.25">
      <c r="A543" s="96" t="s">
        <v>4468</v>
      </c>
      <c r="B543" s="80" t="str">
        <f>_xlfn.CONCAT(_xlfn.XLOOKUP(tbItems[[#This Row],[UID]],all_tki[uid],all_tki[name]), " (",_xlfn.XLOOKUP(tbItems[[#This Row],[UID]],all_tki[uid],all_tki[shortName]),")")</f>
        <v>BlackRock chest rig (BlackRock)</v>
      </c>
      <c r="C543" s="80" t="str">
        <f>_xlfn.XLOOKUP(tbItems[[#This Row],[UID]],all_tki[uid],all_tki[tags/0])</f>
        <v>Gear</v>
      </c>
      <c r="D543" s="80" t="s">
        <v>298</v>
      </c>
      <c r="E543" s="70">
        <f>_xlfn.XLOOKUP(tbItems[[#This Row],[UID]],all_tki[uid],all_tki[slots])</f>
        <v>12</v>
      </c>
      <c r="F543" s="97">
        <f>_xlfn.XLOOKUP(tbItems[[#This Row],[UID]],all_tki[uid],all_tki[traderPrice])</f>
        <v>25234</v>
      </c>
      <c r="G543" s="97">
        <f>_xlfn.XLOOKUP(tbItems[[#This Row],[UID]],all_tki[uid],all_tki[avg7daysPrice])</f>
        <v>43715</v>
      </c>
      <c r="H543" s="70">
        <v>3</v>
      </c>
      <c r="I543" s="70">
        <v>0</v>
      </c>
    </row>
    <row r="544" spans="1:9" ht="30" hidden="1" customHeight="1" x14ac:dyDescent="0.25">
      <c r="A544" s="96" t="s">
        <v>4473</v>
      </c>
      <c r="B544" s="80" t="str">
        <f>_xlfn.CONCAT(_xlfn.XLOOKUP(tbItems[[#This Row],[UID]],all_tki[uid],all_tki[name]), " (",_xlfn.XLOOKUP(tbItems[[#This Row],[UID]],all_tki[uid],all_tki[shortName]),")")</f>
        <v>BNTI Zhuk-3 body armor (Press) (Zhuk-3)</v>
      </c>
      <c r="C544" s="80" t="str">
        <f>_xlfn.XLOOKUP(tbItems[[#This Row],[UID]],all_tki[uid],all_tki[tags/0])</f>
        <v>Gear</v>
      </c>
      <c r="D544" s="80" t="s">
        <v>294</v>
      </c>
      <c r="E544" s="70">
        <f>_xlfn.XLOOKUP(tbItems[[#This Row],[UID]],all_tki[uid],all_tki[slots])</f>
        <v>9</v>
      </c>
      <c r="F544" s="97">
        <f>_xlfn.XLOOKUP(tbItems[[#This Row],[UID]],all_tki[uid],all_tki[traderPrice])</f>
        <v>23975</v>
      </c>
      <c r="G544" s="97">
        <f>_xlfn.XLOOKUP(tbItems[[#This Row],[UID]],all_tki[uid],all_tki[avg7daysPrice])</f>
        <v>37320</v>
      </c>
      <c r="H544" s="70">
        <v>0</v>
      </c>
      <c r="I544" s="70">
        <v>0</v>
      </c>
    </row>
    <row r="545" spans="1:10" ht="30" hidden="1" customHeight="1" x14ac:dyDescent="0.25">
      <c r="A545" s="96" t="s">
        <v>4477</v>
      </c>
      <c r="B545" s="80" t="str">
        <f>_xlfn.CONCAT(_xlfn.XLOOKUP(tbItems[[#This Row],[UID]],all_tki[uid],all_tki[name]), " (",_xlfn.XLOOKUP(tbItems[[#This Row],[UID]],all_tki[uid],all_tki[shortName]),")")</f>
        <v>Mystery Ranch Blackjack 50 backpack (Multicam) (Blackjack 50)</v>
      </c>
      <c r="C545" s="80" t="str">
        <f>_xlfn.XLOOKUP(tbItems[[#This Row],[UID]],all_tki[uid],all_tki[tags/0])</f>
        <v>Gear</v>
      </c>
      <c r="D545" s="80" t="s">
        <v>317</v>
      </c>
      <c r="E545" s="70">
        <f>_xlfn.XLOOKUP(tbItems[[#This Row],[UID]],all_tki[uid],all_tki[slots])</f>
        <v>35</v>
      </c>
      <c r="F545" s="97">
        <f>_xlfn.XLOOKUP(tbItems[[#This Row],[UID]],all_tki[uid],all_tki[traderPrice])</f>
        <v>54560</v>
      </c>
      <c r="G545" s="97">
        <f>_xlfn.XLOOKUP(tbItems[[#This Row],[UID]],all_tki[uid],all_tki[avg7daysPrice])</f>
        <v>88000</v>
      </c>
      <c r="H545" s="70">
        <v>0</v>
      </c>
      <c r="I545" s="70">
        <v>0</v>
      </c>
      <c r="J545" s="80" t="s">
        <v>354</v>
      </c>
    </row>
    <row r="546" spans="1:10" ht="30" hidden="1" customHeight="1" x14ac:dyDescent="0.25">
      <c r="A546" s="96" t="s">
        <v>4482</v>
      </c>
      <c r="B546" s="80" t="str">
        <f>_xlfn.CONCAT(_xlfn.XLOOKUP(tbItems[[#This Row],[UID]],all_tki[uid],all_tki[name]), " (",_xlfn.XLOOKUP(tbItems[[#This Row],[UID]],all_tki[uid],all_tki[shortName]),")")</f>
        <v>6B23-1 body armor (Digital Flora) (6B23-1)</v>
      </c>
      <c r="C546" s="80" t="str">
        <f>_xlfn.XLOOKUP(tbItems[[#This Row],[UID]],all_tki[uid],all_tki[tags/0])</f>
        <v>Gear</v>
      </c>
      <c r="D546" s="80" t="s">
        <v>295</v>
      </c>
      <c r="E546" s="70">
        <f>_xlfn.XLOOKUP(tbItems[[#This Row],[UID]],all_tki[uid],all_tki[slots])</f>
        <v>12</v>
      </c>
      <c r="F546" s="97">
        <f>_xlfn.XLOOKUP(tbItems[[#This Row],[UID]],all_tki[uid],all_tki[traderPrice])</f>
        <v>24986</v>
      </c>
      <c r="G546" s="97">
        <f>_xlfn.XLOOKUP(tbItems[[#This Row],[UID]],all_tki[uid],all_tki[avg7daysPrice])</f>
        <v>44798</v>
      </c>
      <c r="H546" s="70">
        <v>0</v>
      </c>
      <c r="I546" s="70">
        <v>0</v>
      </c>
    </row>
    <row r="547" spans="1:10" ht="30" hidden="1" customHeight="1" x14ac:dyDescent="0.25">
      <c r="A547" s="96" t="s">
        <v>4487</v>
      </c>
      <c r="B547" s="80" t="str">
        <f>_xlfn.CONCAT(_xlfn.XLOOKUP(tbItems[[#This Row],[UID]],all_tki[uid],all_tki[name]), " (",_xlfn.XLOOKUP(tbItems[[#This Row],[UID]],all_tki[uid],all_tki[shortName]),")")</f>
        <v>HighCom Trooper TFO armor (Multicam) (Trooper)</v>
      </c>
      <c r="C547" s="80" t="str">
        <f>_xlfn.XLOOKUP(tbItems[[#This Row],[UID]],all_tki[uid],all_tki[tags/0])</f>
        <v>Gear</v>
      </c>
      <c r="E547" s="70">
        <f>_xlfn.XLOOKUP(tbItems[[#This Row],[UID]],all_tki[uid],all_tki[slots])</f>
        <v>9</v>
      </c>
      <c r="F547" s="97">
        <f>_xlfn.XLOOKUP(tbItems[[#This Row],[UID]],all_tki[uid],all_tki[traderPrice])</f>
        <v>55180</v>
      </c>
      <c r="G547" s="97">
        <f>_xlfn.XLOOKUP(tbItems[[#This Row],[UID]],all_tki[uid],all_tki[avg7daysPrice])</f>
        <v>105498</v>
      </c>
      <c r="I547" s="70">
        <v>0</v>
      </c>
    </row>
    <row r="548" spans="1:10" ht="30" hidden="1" customHeight="1" x14ac:dyDescent="0.25">
      <c r="A548" s="96" t="s">
        <v>4492</v>
      </c>
      <c r="B548" s="80" t="str">
        <f>_xlfn.CONCAT(_xlfn.XLOOKUP(tbItems[[#This Row],[UID]],all_tki[uid],all_tki[name]), " (",_xlfn.XLOOKUP(tbItems[[#This Row],[UID]],all_tki[uid],all_tki[shortName]),")")</f>
        <v>6B13 assault armor (Flora) (6B13 FL)</v>
      </c>
      <c r="C548" s="80" t="str">
        <f>_xlfn.XLOOKUP(tbItems[[#This Row],[UID]],all_tki[uid],all_tki[tags/0])</f>
        <v>Gear</v>
      </c>
      <c r="D548" s="80" t="s">
        <v>296</v>
      </c>
      <c r="E548" s="70">
        <f>_xlfn.XLOOKUP(tbItems[[#This Row],[UID]],all_tki[uid],all_tki[slots])</f>
        <v>12</v>
      </c>
      <c r="F548" s="97">
        <f>_xlfn.XLOOKUP(tbItems[[#This Row],[UID]],all_tki[uid],all_tki[traderPrice])</f>
        <v>37882</v>
      </c>
      <c r="G548" s="97">
        <f>_xlfn.XLOOKUP(tbItems[[#This Row],[UID]],all_tki[uid],all_tki[avg7daysPrice])</f>
        <v>60493</v>
      </c>
      <c r="H548" s="70">
        <v>0</v>
      </c>
      <c r="I548" s="70">
        <v>0</v>
      </c>
    </row>
    <row r="549" spans="1:10" ht="30" hidden="1" customHeight="1" x14ac:dyDescent="0.25">
      <c r="A549" s="96" t="s">
        <v>4496</v>
      </c>
      <c r="B549" s="80" t="str">
        <f>_xlfn.CONCAT(_xlfn.XLOOKUP(tbItems[[#This Row],[UID]],all_tki[uid],all_tki[name]), " (",_xlfn.XLOOKUP(tbItems[[#This Row],[UID]],all_tki[uid],all_tki[shortName]),")")</f>
        <v>6B23-2 body armor (Mountain Flora) (6B23-2 MF)</v>
      </c>
      <c r="C549" s="80" t="str">
        <f>_xlfn.XLOOKUP(tbItems[[#This Row],[UID]],all_tki[uid],all_tki[tags/0])</f>
        <v>Gear</v>
      </c>
      <c r="D549" s="80" t="s">
        <v>296</v>
      </c>
      <c r="E549" s="70">
        <f>_xlfn.XLOOKUP(tbItems[[#This Row],[UID]],all_tki[uid],all_tki[slots])</f>
        <v>12</v>
      </c>
      <c r="F549" s="97">
        <f>_xlfn.XLOOKUP(tbItems[[#This Row],[UID]],all_tki[uid],all_tki[traderPrice])</f>
        <v>42470</v>
      </c>
      <c r="G549" s="97">
        <f>_xlfn.XLOOKUP(tbItems[[#This Row],[UID]],all_tki[uid],all_tki[avg7daysPrice])</f>
        <v>66259</v>
      </c>
      <c r="H549" s="70">
        <v>0</v>
      </c>
      <c r="I549" s="70">
        <v>0</v>
      </c>
    </row>
    <row r="550" spans="1:10" ht="30" hidden="1" customHeight="1" x14ac:dyDescent="0.25">
      <c r="A550" s="96" t="s">
        <v>4500</v>
      </c>
      <c r="B550" s="80" t="str">
        <f>_xlfn.CONCAT(_xlfn.XLOOKUP(tbItems[[#This Row],[UID]],all_tki[uid],all_tki[name]), " (",_xlfn.XLOOKUP(tbItems[[#This Row],[UID]],all_tki[uid],all_tki[shortName]),")")</f>
        <v>FORT Redut-M body armor (Redut-M)</v>
      </c>
      <c r="C550" s="80" t="str">
        <f>_xlfn.XLOOKUP(tbItems[[#This Row],[UID]],all_tki[uid],all_tki[tags/0])</f>
        <v>Gear</v>
      </c>
      <c r="E550" s="70">
        <f>_xlfn.XLOOKUP(tbItems[[#This Row],[UID]],all_tki[uid],all_tki[slots])</f>
        <v>12</v>
      </c>
      <c r="F550" s="97">
        <f>_xlfn.XLOOKUP(tbItems[[#This Row],[UID]],all_tki[uid],all_tki[traderPrice])</f>
        <v>63782</v>
      </c>
      <c r="G550" s="97">
        <f>_xlfn.XLOOKUP(tbItems[[#This Row],[UID]],all_tki[uid],all_tki[avg7daysPrice])</f>
        <v>102874</v>
      </c>
      <c r="I550" s="70">
        <v>0</v>
      </c>
    </row>
    <row r="551" spans="1:10" ht="30" hidden="1" customHeight="1" x14ac:dyDescent="0.25">
      <c r="A551" s="96" t="s">
        <v>4506</v>
      </c>
      <c r="B551" s="80" t="str">
        <f>_xlfn.CONCAT(_xlfn.XLOOKUP(tbItems[[#This Row],[UID]],all_tki[uid],all_tki[name]), " (",_xlfn.XLOOKUP(tbItems[[#This Row],[UID]],all_tki[uid],all_tki[shortName]),")")</f>
        <v>6B13 M modified assault armor (Tan) (6B13 M)</v>
      </c>
      <c r="C551" s="80" t="str">
        <f>_xlfn.XLOOKUP(tbItems[[#This Row],[UID]],all_tki[uid],all_tki[tags/0])</f>
        <v>Gear</v>
      </c>
      <c r="D551" s="80" t="s">
        <v>296</v>
      </c>
      <c r="E551" s="70">
        <f>_xlfn.XLOOKUP(tbItems[[#This Row],[UID]],all_tki[uid],all_tki[slots])</f>
        <v>12</v>
      </c>
      <c r="F551" s="97">
        <f>_xlfn.XLOOKUP(tbItems[[#This Row],[UID]],all_tki[uid],all_tki[traderPrice])</f>
        <v>155682</v>
      </c>
      <c r="G551" s="97">
        <f>_xlfn.XLOOKUP(tbItems[[#This Row],[UID]],all_tki[uid],all_tki[avg7daysPrice])</f>
        <v>251100</v>
      </c>
      <c r="H551" s="70">
        <v>0</v>
      </c>
      <c r="I551" s="70">
        <v>0</v>
      </c>
    </row>
    <row r="552" spans="1:10" ht="30" hidden="1" customHeight="1" x14ac:dyDescent="0.25">
      <c r="A552" s="96" t="s">
        <v>4510</v>
      </c>
      <c r="B552" s="80" t="str">
        <f>_xlfn.CONCAT(_xlfn.XLOOKUP(tbItems[[#This Row],[UID]],all_tki[uid],all_tki[name]), " (",_xlfn.XLOOKUP(tbItems[[#This Row],[UID]],all_tki[uid],all_tki[shortName]),")")</f>
        <v>IOTV Gen4 body armor (assault kit) (Gen4 Assault)</v>
      </c>
      <c r="C552" s="80" t="str">
        <f>_xlfn.XLOOKUP(tbItems[[#This Row],[UID]],all_tki[uid],all_tki[tags/0])</f>
        <v>Gear</v>
      </c>
      <c r="E552" s="70">
        <f>_xlfn.XLOOKUP(tbItems[[#This Row],[UID]],all_tki[uid],all_tki[slots])</f>
        <v>12</v>
      </c>
      <c r="F552" s="97">
        <f>_xlfn.XLOOKUP(tbItems[[#This Row],[UID]],all_tki[uid],all_tki[traderPrice])</f>
        <v>84941</v>
      </c>
      <c r="G552" s="97">
        <f>_xlfn.XLOOKUP(tbItems[[#This Row],[UID]],all_tki[uid],all_tki[avg7daysPrice])</f>
        <v>137002</v>
      </c>
      <c r="I552" s="70">
        <v>0</v>
      </c>
    </row>
    <row r="553" spans="1:10" ht="30" hidden="1" customHeight="1" x14ac:dyDescent="0.25">
      <c r="A553" s="96" t="s">
        <v>4516</v>
      </c>
      <c r="B553" s="80" t="str">
        <f>_xlfn.CONCAT(_xlfn.XLOOKUP(tbItems[[#This Row],[UID]],all_tki[uid],all_tki[name]), " (",_xlfn.XLOOKUP(tbItems[[#This Row],[UID]],all_tki[uid],all_tki[shortName]),")")</f>
        <v>SSO Attack 2 raid backpack (Attack 2)</v>
      </c>
      <c r="C553" s="80" t="str">
        <f>_xlfn.XLOOKUP(tbItems[[#This Row],[UID]],all_tki[uid],all_tki[tags/0])</f>
        <v>Gear</v>
      </c>
      <c r="E553" s="70">
        <f>_xlfn.XLOOKUP(tbItems[[#This Row],[UID]],all_tki[uid],all_tki[slots])</f>
        <v>35</v>
      </c>
      <c r="F553" s="97">
        <f>_xlfn.XLOOKUP(tbItems[[#This Row],[UID]],all_tki[uid],all_tki[traderPrice])</f>
        <v>43710</v>
      </c>
      <c r="G553" s="97">
        <f>_xlfn.XLOOKUP(tbItems[[#This Row],[UID]],all_tki[uid],all_tki[avg7daysPrice])</f>
        <v>70500</v>
      </c>
      <c r="I553" s="70">
        <v>0</v>
      </c>
    </row>
    <row r="554" spans="1:10" ht="30" hidden="1" customHeight="1" x14ac:dyDescent="0.25">
      <c r="A554" s="96" t="s">
        <v>4521</v>
      </c>
      <c r="B554" s="80" t="str">
        <f>_xlfn.CONCAT(_xlfn.XLOOKUP(tbItems[[#This Row],[UID]],all_tki[uid],all_tki[name]), " (",_xlfn.XLOOKUP(tbItems[[#This Row],[UID]],all_tki[uid],all_tki[shortName]),")")</f>
        <v>IOTV Gen4 body armor (full protection) (Gen4 Full)</v>
      </c>
      <c r="C554" s="80" t="str">
        <f>_xlfn.XLOOKUP(tbItems[[#This Row],[UID]],all_tki[uid],all_tki[tags/0])</f>
        <v>Gear</v>
      </c>
      <c r="E554" s="70">
        <f>_xlfn.XLOOKUP(tbItems[[#This Row],[UID]],all_tki[uid],all_tki[slots])</f>
        <v>16</v>
      </c>
      <c r="F554" s="97">
        <f>_xlfn.XLOOKUP(tbItems[[#This Row],[UID]],all_tki[uid],all_tki[traderPrice])</f>
        <v>123254</v>
      </c>
      <c r="G554" s="97">
        <f>_xlfn.XLOOKUP(tbItems[[#This Row],[UID]],all_tki[uid],all_tki[avg7daysPrice])</f>
        <v>198796</v>
      </c>
      <c r="I554" s="70">
        <v>0</v>
      </c>
    </row>
    <row r="555" spans="1:10" ht="30" hidden="1" customHeight="1" x14ac:dyDescent="0.25">
      <c r="A555" s="96" t="s">
        <v>4527</v>
      </c>
      <c r="B555" s="80" t="str">
        <f>_xlfn.CONCAT(_xlfn.XLOOKUP(tbItems[[#This Row],[UID]],all_tki[uid],all_tki[name]), " (",_xlfn.XLOOKUP(tbItems[[#This Row],[UID]],all_tki[uid],all_tki[shortName]),")")</f>
        <v>3V Gear Paratus 3-Day Operator's Tactical backpack (Paratus)</v>
      </c>
      <c r="C555" s="80" t="str">
        <f>_xlfn.XLOOKUP(tbItems[[#This Row],[UID]],all_tki[uid],all_tki[tags/0])</f>
        <v>Gear</v>
      </c>
      <c r="D555" s="80" t="s">
        <v>317</v>
      </c>
      <c r="E555" s="70">
        <f>_xlfn.XLOOKUP(tbItems[[#This Row],[UID]],all_tki[uid],all_tki[slots])</f>
        <v>35</v>
      </c>
      <c r="F555" s="97">
        <f>_xlfn.XLOOKUP(tbItems[[#This Row],[UID]],all_tki[uid],all_tki[traderPrice])</f>
        <v>38130</v>
      </c>
      <c r="G555" s="97">
        <f>_xlfn.XLOOKUP(tbItems[[#This Row],[UID]],all_tki[uid],all_tki[avg7daysPrice])</f>
        <v>61500</v>
      </c>
      <c r="H555" s="70">
        <v>0</v>
      </c>
      <c r="I555" s="70">
        <v>0</v>
      </c>
    </row>
    <row r="556" spans="1:10" ht="30" hidden="1" customHeight="1" x14ac:dyDescent="0.25">
      <c r="A556" s="96" t="s">
        <v>4531</v>
      </c>
      <c r="B556" s="80" t="str">
        <f>_xlfn.CONCAT(_xlfn.XLOOKUP(tbItems[[#This Row],[UID]],all_tki[uid],all_tki[name]), " (",_xlfn.XLOOKUP(tbItems[[#This Row],[UID]],all_tki[uid],all_tki[shortName]),")")</f>
        <v>ANA Tactical Beta 2 Battle backpack (Beta 2)</v>
      </c>
      <c r="C556" s="80" t="str">
        <f>_xlfn.XLOOKUP(tbItems[[#This Row],[UID]],all_tki[uid],all_tki[tags/0])</f>
        <v>Gear</v>
      </c>
      <c r="D556" s="80" t="s">
        <v>317</v>
      </c>
      <c r="E556" s="70">
        <f>_xlfn.XLOOKUP(tbItems[[#This Row],[UID]],all_tki[uid],all_tki[slots])</f>
        <v>25</v>
      </c>
      <c r="F556" s="97">
        <f>_xlfn.XLOOKUP(tbItems[[#This Row],[UID]],all_tki[uid],all_tki[traderPrice])</f>
        <v>28945</v>
      </c>
      <c r="G556" s="97">
        <f>_xlfn.XLOOKUP(tbItems[[#This Row],[UID]],all_tki[uid],all_tki[avg7daysPrice])</f>
        <v>78892</v>
      </c>
      <c r="H556" s="70">
        <v>0</v>
      </c>
      <c r="I556" s="70">
        <v>0</v>
      </c>
    </row>
    <row r="557" spans="1:10" ht="30" hidden="1" customHeight="1" x14ac:dyDescent="0.25">
      <c r="A557" s="96" t="s">
        <v>4536</v>
      </c>
      <c r="B557" s="80" t="str">
        <f>_xlfn.CONCAT(_xlfn.XLOOKUP(tbItems[[#This Row],[UID]],all_tki[uid],all_tki[name]), " (",_xlfn.XLOOKUP(tbItems[[#This Row],[UID]],all_tki[uid],all_tki[shortName]),")")</f>
        <v>Duffle bag (Duffle)</v>
      </c>
      <c r="C557" s="80" t="str">
        <f>_xlfn.XLOOKUP(tbItems[[#This Row],[UID]],all_tki[uid],all_tki[tags/0])</f>
        <v>Gear</v>
      </c>
      <c r="D557" s="80" t="s">
        <v>314</v>
      </c>
      <c r="E557" s="70">
        <f>_xlfn.XLOOKUP(tbItems[[#This Row],[UID]],all_tki[uid],all_tki[slots])</f>
        <v>12</v>
      </c>
      <c r="F557" s="97">
        <f>_xlfn.XLOOKUP(tbItems[[#This Row],[UID]],all_tki[uid],all_tki[traderPrice])</f>
        <v>1287</v>
      </c>
      <c r="G557" s="97">
        <f>_xlfn.XLOOKUP(tbItems[[#This Row],[UID]],all_tki[uid],all_tki[avg7daysPrice])</f>
        <v>14988</v>
      </c>
      <c r="H557" s="70">
        <v>0</v>
      </c>
      <c r="I557" s="70">
        <v>0</v>
      </c>
    </row>
    <row r="558" spans="1:10" ht="30" hidden="1" customHeight="1" x14ac:dyDescent="0.25">
      <c r="A558" s="96" t="s">
        <v>4541</v>
      </c>
      <c r="B558" s="80" t="str">
        <f>_xlfn.CONCAT(_xlfn.XLOOKUP(tbItems[[#This Row],[UID]],all_tki[uid],all_tki[name]), " (",_xlfn.XLOOKUP(tbItems[[#This Row],[UID]],all_tki[uid],all_tki[shortName]),")")</f>
        <v>WARTECH Berkut BB-102 backpack (Berkut)</v>
      </c>
      <c r="C558" s="80" t="str">
        <f>_xlfn.XLOOKUP(tbItems[[#This Row],[UID]],all_tki[uid],all_tki[tags/0])</f>
        <v>Gear</v>
      </c>
      <c r="D558" s="80" t="s">
        <v>316</v>
      </c>
      <c r="E558" s="70">
        <f>_xlfn.XLOOKUP(tbItems[[#This Row],[UID]],all_tki[uid],all_tki[slots])</f>
        <v>20</v>
      </c>
      <c r="F558" s="97">
        <f>_xlfn.XLOOKUP(tbItems[[#This Row],[UID]],all_tki[uid],all_tki[traderPrice])</f>
        <v>11904</v>
      </c>
      <c r="G558" s="97">
        <f>_xlfn.XLOOKUP(tbItems[[#This Row],[UID]],all_tki[uid],all_tki[avg7daysPrice])</f>
        <v>22290</v>
      </c>
      <c r="H558" s="70">
        <v>3</v>
      </c>
      <c r="I558" s="70">
        <v>0</v>
      </c>
    </row>
    <row r="559" spans="1:10" ht="30" hidden="1" customHeight="1" x14ac:dyDescent="0.25">
      <c r="A559" s="96" t="s">
        <v>4545</v>
      </c>
      <c r="B559" s="80" t="str">
        <f>_xlfn.CONCAT(_xlfn.XLOOKUP(tbItems[[#This Row],[UID]],all_tki[uid],all_tki[name]), " (",_xlfn.XLOOKUP(tbItems[[#This Row],[UID]],all_tki[uid],all_tki[shortName]),")")</f>
        <v>6B47 "Ratnik-BSh" helmet (Digital Flora cover) (6B47 DFL)</v>
      </c>
      <c r="C559" s="80" t="str">
        <f>_xlfn.XLOOKUP(tbItems[[#This Row],[UID]],all_tki[uid],all_tki[tags/0])</f>
        <v>Gear</v>
      </c>
      <c r="D559" s="80" t="s">
        <v>300</v>
      </c>
      <c r="E559" s="70">
        <f>_xlfn.XLOOKUP(tbItems[[#This Row],[UID]],all_tki[uid],all_tki[slots])</f>
        <v>4</v>
      </c>
      <c r="F559" s="97">
        <f>_xlfn.XLOOKUP(tbItems[[#This Row],[UID]],all_tki[uid],all_tki[traderPrice])</f>
        <v>19242</v>
      </c>
      <c r="G559" s="97">
        <f>_xlfn.XLOOKUP(tbItems[[#This Row],[UID]],all_tki[uid],all_tki[avg7daysPrice])</f>
        <v>32017</v>
      </c>
      <c r="H559" s="70">
        <v>0</v>
      </c>
      <c r="I559" s="70">
        <v>0</v>
      </c>
    </row>
    <row r="560" spans="1:10" ht="30" hidden="1" customHeight="1" x14ac:dyDescent="0.25">
      <c r="A560" s="96" t="s">
        <v>4549</v>
      </c>
      <c r="B560" s="80" t="str">
        <f>_xlfn.CONCAT(_xlfn.XLOOKUP(tbItems[[#This Row],[UID]],all_tki[uid],all_tki[name]), " (",_xlfn.XLOOKUP(tbItems[[#This Row],[UID]],all_tki[uid],all_tki[shortName]),")")</f>
        <v>Armasight NVG head strap (NVG strap)</v>
      </c>
      <c r="C560" s="80" t="str">
        <f>_xlfn.XLOOKUP(tbItems[[#This Row],[UID]],all_tki[uid],all_tki[tags/0])</f>
        <v>Gear</v>
      </c>
      <c r="D560" s="80" t="s">
        <v>392</v>
      </c>
      <c r="E560" s="70">
        <f>_xlfn.XLOOKUP(tbItems[[#This Row],[UID]],all_tki[uid],all_tki[slots])</f>
        <v>4</v>
      </c>
      <c r="F560" s="97">
        <f>_xlfn.XLOOKUP(tbItems[[#This Row],[UID]],all_tki[uid],all_tki[traderPrice])</f>
        <v>11842</v>
      </c>
      <c r="G560" s="97">
        <f>_xlfn.XLOOKUP(tbItems[[#This Row],[UID]],all_tki[uid],all_tki[avg7daysPrice])</f>
        <v>38031</v>
      </c>
      <c r="H560" s="70">
        <v>0</v>
      </c>
      <c r="I560" s="70">
        <v>0</v>
      </c>
    </row>
    <row r="561" spans="1:10" ht="30" hidden="1" customHeight="1" x14ac:dyDescent="0.25">
      <c r="A561" s="96" t="s">
        <v>4554</v>
      </c>
      <c r="B561" s="80" t="str">
        <f>_xlfn.CONCAT(_xlfn.XLOOKUP(tbItems[[#This Row],[UID]],all_tki[uid],all_tki[name]), " (",_xlfn.XLOOKUP(tbItems[[#This Row],[UID]],all_tki[uid],all_tki[shortName]),")")</f>
        <v>UNTAR helmet (UNTAR)</v>
      </c>
      <c r="C561" s="80" t="str">
        <f>_xlfn.XLOOKUP(tbItems[[#This Row],[UID]],all_tki[uid],all_tki[tags/0])</f>
        <v>Gear</v>
      </c>
      <c r="D561" s="80" t="s">
        <v>300</v>
      </c>
      <c r="E561" s="70">
        <f>_xlfn.XLOOKUP(tbItems[[#This Row],[UID]],all_tki[uid],all_tki[slots])</f>
        <v>4</v>
      </c>
      <c r="F561" s="97">
        <f>_xlfn.XLOOKUP(tbItems[[#This Row],[UID]],all_tki[uid],all_tki[traderPrice])</f>
        <v>13265</v>
      </c>
      <c r="G561" s="97">
        <f>_xlfn.XLOOKUP(tbItems[[#This Row],[UID]],all_tki[uid],all_tki[avg7daysPrice])</f>
        <v>28245</v>
      </c>
      <c r="H561" s="70">
        <v>0</v>
      </c>
      <c r="I561" s="70">
        <v>0</v>
      </c>
      <c r="J561" s="80" t="s">
        <v>598</v>
      </c>
    </row>
    <row r="562" spans="1:10" ht="30" hidden="1" customHeight="1" x14ac:dyDescent="0.25">
      <c r="A562" s="96" t="s">
        <v>4559</v>
      </c>
      <c r="B562" s="80" t="str">
        <f>_xlfn.CONCAT(_xlfn.XLOOKUP(tbItems[[#This Row],[UID]],all_tki[uid],all_tki[name]), " (",_xlfn.XLOOKUP(tbItems[[#This Row],[UID]],all_tki[uid],all_tki[shortName]),")")</f>
        <v>HighCom Striker ACHHC IIIA helmet (Olive) (ACHHC)</v>
      </c>
      <c r="C562" s="80" t="str">
        <f>_xlfn.XLOOKUP(tbItems[[#This Row],[UID]],all_tki[uid],all_tki[tags/0])</f>
        <v>Gear</v>
      </c>
      <c r="D562" s="80" t="s">
        <v>297</v>
      </c>
      <c r="E562" s="70">
        <f>_xlfn.XLOOKUP(tbItems[[#This Row],[UID]],all_tki[uid],all_tki[slots])</f>
        <v>4</v>
      </c>
      <c r="F562" s="97">
        <f>_xlfn.XLOOKUP(tbItems[[#This Row],[UID]],all_tki[uid],all_tki[traderPrice])</f>
        <v>32598</v>
      </c>
      <c r="G562" s="97">
        <f>_xlfn.XLOOKUP(tbItems[[#This Row],[UID]],all_tki[uid],all_tki[avg7daysPrice])</f>
        <v>49237</v>
      </c>
      <c r="H562" s="70">
        <v>0</v>
      </c>
      <c r="I562" s="70">
        <v>0</v>
      </c>
    </row>
    <row r="563" spans="1:10" ht="30" hidden="1" customHeight="1" x14ac:dyDescent="0.25">
      <c r="A563" s="96" t="s">
        <v>4562</v>
      </c>
      <c r="B563" s="80" t="str">
        <f>_xlfn.CONCAT(_xlfn.XLOOKUP(tbItems[[#This Row],[UID]],all_tki[uid],all_tki[name]), " (",_xlfn.XLOOKUP(tbItems[[#This Row],[UID]],all_tki[uid],all_tki[shortName]),")")</f>
        <v>FORT Kiver-M bulletproof helmet (Kiver-M)</v>
      </c>
      <c r="C563" s="80" t="str">
        <f>_xlfn.XLOOKUP(tbItems[[#This Row],[UID]],all_tki[uid],all_tki[tags/0])</f>
        <v>Gear</v>
      </c>
      <c r="E563" s="70">
        <f>_xlfn.XLOOKUP(tbItems[[#This Row],[UID]],all_tki[uid],all_tki[slots])</f>
        <v>4</v>
      </c>
      <c r="F563" s="97">
        <f>_xlfn.XLOOKUP(tbItems[[#This Row],[UID]],all_tki[uid],all_tki[traderPrice])</f>
        <v>19297</v>
      </c>
      <c r="G563" s="97">
        <f>_xlfn.XLOOKUP(tbItems[[#This Row],[UID]],all_tki[uid],all_tki[avg7daysPrice])</f>
        <v>23785</v>
      </c>
      <c r="I563" s="70">
        <v>0</v>
      </c>
    </row>
    <row r="564" spans="1:10" ht="30" hidden="1" customHeight="1" x14ac:dyDescent="0.25">
      <c r="A564" s="96" t="s">
        <v>4568</v>
      </c>
      <c r="B564" s="80" t="str">
        <f>_xlfn.CONCAT(_xlfn.XLOOKUP(tbItems[[#This Row],[UID]],all_tki[uid],all_tki[name]), " (",_xlfn.XLOOKUP(tbItems[[#This Row],[UID]],all_tki[uid],all_tki[shortName]),")")</f>
        <v>LShZ light helmet (LShZ)</v>
      </c>
      <c r="C564" s="80" t="str">
        <f>_xlfn.XLOOKUP(tbItems[[#This Row],[UID]],all_tki[uid],all_tki[tags/0])</f>
        <v>Gear</v>
      </c>
      <c r="D564" s="80" t="s">
        <v>300</v>
      </c>
      <c r="E564" s="70">
        <f>_xlfn.XLOOKUP(tbItems[[#This Row],[UID]],all_tki[uid],all_tki[slots])</f>
        <v>4</v>
      </c>
      <c r="F564" s="97">
        <f>_xlfn.XLOOKUP(tbItems[[#This Row],[UID]],all_tki[uid],all_tki[traderPrice])</f>
        <v>29366</v>
      </c>
      <c r="G564" s="97">
        <f>_xlfn.XLOOKUP(tbItems[[#This Row],[UID]],all_tki[uid],all_tki[avg7daysPrice])</f>
        <v>34804</v>
      </c>
      <c r="H564" s="70">
        <v>0</v>
      </c>
      <c r="I564" s="70">
        <v>0</v>
      </c>
    </row>
    <row r="565" spans="1:10" ht="30" hidden="1" customHeight="1" x14ac:dyDescent="0.25">
      <c r="A565" s="96" t="s">
        <v>4573</v>
      </c>
      <c r="B565" s="80" t="str">
        <f>_xlfn.CONCAT(_xlfn.XLOOKUP(tbItems[[#This Row],[UID]],all_tki[uid],all_tki[name]), " (",_xlfn.XLOOKUP(tbItems[[#This Row],[UID]],all_tki[uid],all_tki[shortName]),")")</f>
        <v>MSA ACH TC-2001 MICH Series helmet (TC-2001)</v>
      </c>
      <c r="C565" s="80" t="str">
        <f>_xlfn.XLOOKUP(tbItems[[#This Row],[UID]],all_tki[uid],all_tki[tags/0])</f>
        <v>Gear</v>
      </c>
      <c r="E565" s="70">
        <f>_xlfn.XLOOKUP(tbItems[[#This Row],[UID]],all_tki[uid],all_tki[slots])</f>
        <v>4</v>
      </c>
      <c r="F565" s="97">
        <f>_xlfn.XLOOKUP(tbItems[[#This Row],[UID]],all_tki[uid],all_tki[traderPrice])</f>
        <v>28644</v>
      </c>
      <c r="G565" s="97">
        <f>_xlfn.XLOOKUP(tbItems[[#This Row],[UID]],all_tki[uid],all_tki[avg7daysPrice])</f>
        <v>38030</v>
      </c>
      <c r="I565" s="70">
        <v>0</v>
      </c>
    </row>
    <row r="566" spans="1:10" ht="30" hidden="1" customHeight="1" x14ac:dyDescent="0.25">
      <c r="A566" s="96" t="s">
        <v>4579</v>
      </c>
      <c r="B566" s="80" t="str">
        <f>_xlfn.CONCAT(_xlfn.XLOOKUP(tbItems[[#This Row],[UID]],all_tki[uid],all_tki[name]), " (",_xlfn.XLOOKUP(tbItems[[#This Row],[UID]],all_tki[uid],all_tki[shortName]),")")</f>
        <v>Burris FastFire 3 reflex sight (FF3)</v>
      </c>
      <c r="C566" s="80" t="str">
        <f>_xlfn.XLOOKUP(tbItems[[#This Row],[UID]],all_tki[uid],all_tki[tags/0])</f>
        <v>Sights</v>
      </c>
      <c r="E566" s="70">
        <f>_xlfn.XLOOKUP(tbItems[[#This Row],[UID]],all_tki[uid],all_tki[slots])</f>
        <v>1</v>
      </c>
      <c r="F566" s="97">
        <f>_xlfn.XLOOKUP(tbItems[[#This Row],[UID]],all_tki[uid],all_tki[traderPrice])</f>
        <v>9245</v>
      </c>
      <c r="G566" s="97">
        <f>_xlfn.XLOOKUP(tbItems[[#This Row],[UID]],all_tki[uid],all_tki[avg7daysPrice])</f>
        <v>19851</v>
      </c>
      <c r="I566" s="70">
        <v>0</v>
      </c>
    </row>
    <row r="567" spans="1:10" ht="30" hidden="1" customHeight="1" x14ac:dyDescent="0.25">
      <c r="A567" s="96" t="s">
        <v>4585</v>
      </c>
      <c r="B567" s="80" t="str">
        <f>_xlfn.CONCAT(_xlfn.XLOOKUP(tbItems[[#This Row],[UID]],all_tki[uid],all_tki[name]), " (",_xlfn.XLOOKUP(tbItems[[#This Row],[UID]],all_tki[uid],all_tki[shortName]),")")</f>
        <v>ShPM Firefighter helmet (ShPM)</v>
      </c>
      <c r="C567" s="80" t="str">
        <f>_xlfn.XLOOKUP(tbItems[[#This Row],[UID]],all_tki[uid],all_tki[tags/0])</f>
        <v>Gear</v>
      </c>
      <c r="D567" s="80" t="s">
        <v>313</v>
      </c>
      <c r="E567" s="70">
        <f>_xlfn.XLOOKUP(tbItems[[#This Row],[UID]],all_tki[uid],all_tki[slots])</f>
        <v>4</v>
      </c>
      <c r="F567" s="97">
        <f>_xlfn.XLOOKUP(tbItems[[#This Row],[UID]],all_tki[uid],all_tki[traderPrice])</f>
        <v>7626</v>
      </c>
      <c r="G567" s="97">
        <f>_xlfn.XLOOKUP(tbItems[[#This Row],[UID]],all_tki[uid],all_tki[avg7daysPrice])</f>
        <v>13850</v>
      </c>
      <c r="H567" s="70">
        <v>0</v>
      </c>
      <c r="I567" s="70">
        <v>0</v>
      </c>
    </row>
    <row r="568" spans="1:10" ht="30" hidden="1" customHeight="1" x14ac:dyDescent="0.25">
      <c r="A568" s="96" t="s">
        <v>4590</v>
      </c>
      <c r="B568" s="80" t="str">
        <f>_xlfn.CONCAT(_xlfn.XLOOKUP(tbItems[[#This Row],[UID]],all_tki[uid],all_tki[name]), " (",_xlfn.XLOOKUP(tbItems[[#This Row],[UID]],all_tki[uid],all_tki[shortName]),")")</f>
        <v>Vulkan-5 (LShZ-5) bulletproof helmet (Vulkan-5)</v>
      </c>
      <c r="C568" s="80" t="str">
        <f>_xlfn.XLOOKUP(tbItems[[#This Row],[UID]],all_tki[uid],all_tki[tags/0])</f>
        <v>Gear</v>
      </c>
      <c r="D568" s="80" t="s">
        <v>297</v>
      </c>
      <c r="E568" s="70">
        <f>_xlfn.XLOOKUP(tbItems[[#This Row],[UID]],all_tki[uid],all_tki[slots])</f>
        <v>4</v>
      </c>
      <c r="F568" s="97">
        <f>_xlfn.XLOOKUP(tbItems[[#This Row],[UID]],all_tki[uid],all_tki[traderPrice])</f>
        <v>164193</v>
      </c>
      <c r="G568" s="97">
        <f>_xlfn.XLOOKUP(tbItems[[#This Row],[UID]],all_tki[uid],all_tki[avg7daysPrice])</f>
        <v>264827</v>
      </c>
      <c r="H568" s="70">
        <v>0</v>
      </c>
      <c r="I568" s="70">
        <v>0</v>
      </c>
    </row>
    <row r="569" spans="1:10" ht="30" hidden="1" customHeight="1" x14ac:dyDescent="0.25">
      <c r="A569" s="96" t="s">
        <v>4594</v>
      </c>
      <c r="B569" s="80" t="str">
        <f>_xlfn.CONCAT(_xlfn.XLOOKUP(tbItems[[#This Row],[UID]],all_tki[uid],all_tki[name]), " (",_xlfn.XLOOKUP(tbItems[[#This Row],[UID]],all_tki[uid],all_tki[shortName]),")")</f>
        <v>Flat screwdriver (F scdr.)</v>
      </c>
      <c r="C569" s="80" t="str">
        <f>_xlfn.XLOOKUP(tbItems[[#This Row],[UID]],all_tki[uid],all_tki[tags/0])</f>
        <v>Barter</v>
      </c>
      <c r="D569" s="80" t="s">
        <v>414</v>
      </c>
      <c r="E569" s="70">
        <f>_xlfn.XLOOKUP(tbItems[[#This Row],[UID]],all_tki[uid],all_tki[slots])</f>
        <v>1</v>
      </c>
      <c r="F569" s="97">
        <f>_xlfn.XLOOKUP(tbItems[[#This Row],[UID]],all_tki[uid],all_tki[traderPrice])</f>
        <v>8820</v>
      </c>
      <c r="G569" s="97">
        <f>_xlfn.XLOOKUP(tbItems[[#This Row],[UID]],all_tki[uid],all_tki[avg7daysPrice])</f>
        <v>9395</v>
      </c>
      <c r="H569" s="106">
        <v>0</v>
      </c>
      <c r="I569" s="106">
        <v>1</v>
      </c>
      <c r="J569" s="104" t="s">
        <v>23546</v>
      </c>
    </row>
    <row r="570" spans="1:10" ht="30" hidden="1" customHeight="1" x14ac:dyDescent="0.25">
      <c r="A570" s="96" t="s">
        <v>4599</v>
      </c>
      <c r="B570" s="80" t="str">
        <f>_xlfn.CONCAT(_xlfn.XLOOKUP(tbItems[[#This Row],[UID]],all_tki[uid],all_tki[name]), " (",_xlfn.XLOOKUP(tbItems[[#This Row],[UID]],all_tki[uid],all_tki[shortName]),")")</f>
        <v>Shemagh (Green) (Shemagh)</v>
      </c>
      <c r="C570" s="80" t="str">
        <f>_xlfn.XLOOKUP(tbItems[[#This Row],[UID]],all_tki[uid],all_tki[tags/0])</f>
        <v>Gear</v>
      </c>
      <c r="D570" s="80" t="s">
        <v>399</v>
      </c>
      <c r="E570" s="70">
        <f>_xlfn.XLOOKUP(tbItems[[#This Row],[UID]],all_tki[uid],all_tki[slots])</f>
        <v>1</v>
      </c>
      <c r="F570" s="97">
        <f>_xlfn.XLOOKUP(tbItems[[#This Row],[UID]],all_tki[uid],all_tki[traderPrice])</f>
        <v>2640</v>
      </c>
      <c r="G570" s="97">
        <f>_xlfn.XLOOKUP(tbItems[[#This Row],[UID]],all_tki[uid],all_tki[avg7daysPrice])</f>
        <v>15674</v>
      </c>
      <c r="H570" s="70">
        <v>0</v>
      </c>
      <c r="I570" s="70">
        <v>0</v>
      </c>
    </row>
    <row r="571" spans="1:10" ht="30" hidden="1" customHeight="1" x14ac:dyDescent="0.25">
      <c r="A571" s="96" t="s">
        <v>4603</v>
      </c>
      <c r="B571" s="80" t="str">
        <f>_xlfn.CONCAT(_xlfn.XLOOKUP(tbItems[[#This Row],[UID]],all_tki[uid],all_tki[name]), " (",_xlfn.XLOOKUP(tbItems[[#This Row],[UID]],all_tki[uid],all_tki[shortName]),")")</f>
        <v>ELCAN SpecterDR 1x/4x Scope (SpecterDR)</v>
      </c>
      <c r="C571" s="80" t="str">
        <f>_xlfn.XLOOKUP(tbItems[[#This Row],[UID]],all_tki[uid],all_tki[tags/0])</f>
        <v>Sights</v>
      </c>
      <c r="D571" s="80" t="s">
        <v>410</v>
      </c>
      <c r="E571" s="70">
        <f>_xlfn.XLOOKUP(tbItems[[#This Row],[UID]],all_tki[uid],all_tki[slots])</f>
        <v>2</v>
      </c>
      <c r="F571" s="97">
        <f>_xlfn.XLOOKUP(tbItems[[#This Row],[UID]],all_tki[uid],all_tki[traderPrice])</f>
        <v>18459</v>
      </c>
      <c r="G571" s="97">
        <f>_xlfn.XLOOKUP(tbItems[[#This Row],[UID]],all_tki[uid],all_tki[avg7daysPrice])</f>
        <v>36320</v>
      </c>
      <c r="H571" s="70">
        <v>0</v>
      </c>
      <c r="I571" s="70">
        <v>0</v>
      </c>
    </row>
    <row r="572" spans="1:10" ht="30" hidden="1" customHeight="1" x14ac:dyDescent="0.25">
      <c r="A572" s="96" t="s">
        <v>4607</v>
      </c>
      <c r="B572" s="80" t="str">
        <f>_xlfn.CONCAT(_xlfn.XLOOKUP(tbItems[[#This Row],[UID]],all_tki[uid],all_tki[name]), " (",_xlfn.XLOOKUP(tbItems[[#This Row],[UID]],all_tki[uid],all_tki[shortName]),")")</f>
        <v>Ops-Core FAST MT Super High Cut helmet (Black) (FAST MT)</v>
      </c>
      <c r="C572" s="80" t="str">
        <f>_xlfn.XLOOKUP(tbItems[[#This Row],[UID]],all_tki[uid],all_tki[tags/0])</f>
        <v>Gear</v>
      </c>
      <c r="D572" s="80" t="s">
        <v>296</v>
      </c>
      <c r="E572" s="70">
        <f>_xlfn.XLOOKUP(tbItems[[#This Row],[UID]],all_tki[uid],all_tki[slots])</f>
        <v>4</v>
      </c>
      <c r="F572" s="97">
        <f>_xlfn.XLOOKUP(tbItems[[#This Row],[UID]],all_tki[uid],all_tki[traderPrice])</f>
        <v>81205</v>
      </c>
      <c r="G572" s="97">
        <f>_xlfn.XLOOKUP(tbItems[[#This Row],[UID]],all_tki[uid],all_tki[avg7daysPrice])</f>
        <v>130976</v>
      </c>
      <c r="H572" s="70">
        <v>99</v>
      </c>
      <c r="I572" s="70">
        <v>0</v>
      </c>
      <c r="J572" s="80" t="s">
        <v>354</v>
      </c>
    </row>
    <row r="573" spans="1:10" ht="30" hidden="1" customHeight="1" x14ac:dyDescent="0.25">
      <c r="A573" s="96" t="s">
        <v>4612</v>
      </c>
      <c r="B573" s="80" t="str">
        <f>_xlfn.CONCAT(_xlfn.XLOOKUP(tbItems[[#This Row],[UID]],all_tki[uid],all_tki[name]), " (",_xlfn.XLOOKUP(tbItems[[#This Row],[UID]],all_tki[uid],all_tki[shortName]),")")</f>
        <v>HighCom Striker ULACH IIIA helmet (Coyote Tan) (ULACH)</v>
      </c>
      <c r="C573" s="80" t="str">
        <f>_xlfn.XLOOKUP(tbItems[[#This Row],[UID]],all_tki[uid],all_tki[tags/0])</f>
        <v>Gear</v>
      </c>
      <c r="D573" s="80" t="s">
        <v>297</v>
      </c>
      <c r="E573" s="70">
        <f>_xlfn.XLOOKUP(tbItems[[#This Row],[UID]],all_tki[uid],all_tki[slots])</f>
        <v>4</v>
      </c>
      <c r="F573" s="97">
        <f>_xlfn.XLOOKUP(tbItems[[#This Row],[UID]],all_tki[uid],all_tki[traderPrice])</f>
        <v>44979</v>
      </c>
      <c r="G573" s="97">
        <f>_xlfn.XLOOKUP(tbItems[[#This Row],[UID]],all_tki[uid],all_tki[avg7daysPrice])</f>
        <v>59636</v>
      </c>
      <c r="H573" s="70">
        <v>0</v>
      </c>
      <c r="I573" s="70">
        <v>0</v>
      </c>
    </row>
    <row r="574" spans="1:10" ht="30" hidden="1" customHeight="1" x14ac:dyDescent="0.25">
      <c r="A574" s="96" t="s">
        <v>4615</v>
      </c>
      <c r="B574" s="80" t="str">
        <f>_xlfn.CONCAT(_xlfn.XLOOKUP(tbItems[[#This Row],[UID]],all_tki[uid],all_tki[name]), " (",_xlfn.XLOOKUP(tbItems[[#This Row],[UID]],all_tki[uid],all_tki[shortName]),")")</f>
        <v>Trijicon ACOG TA01NSN 4x32 scope (Black) (TA01NSN)</v>
      </c>
      <c r="C574" s="80" t="str">
        <f>_xlfn.XLOOKUP(tbItems[[#This Row],[UID]],all_tki[uid],all_tki[tags/0])</f>
        <v>Sights</v>
      </c>
      <c r="D574" s="80" t="s">
        <v>374</v>
      </c>
      <c r="E574" s="70">
        <f>_xlfn.XLOOKUP(tbItems[[#This Row],[UID]],all_tki[uid],all_tki[slots])</f>
        <v>2</v>
      </c>
      <c r="F574" s="97">
        <f>_xlfn.XLOOKUP(tbItems[[#This Row],[UID]],all_tki[uid],all_tki[traderPrice])</f>
        <v>15491</v>
      </c>
      <c r="G574" s="97">
        <f>_xlfn.XLOOKUP(tbItems[[#This Row],[UID]],all_tki[uid],all_tki[avg7daysPrice])</f>
        <v>20138</v>
      </c>
      <c r="H574" s="70">
        <v>0</v>
      </c>
      <c r="I574" s="70">
        <v>0</v>
      </c>
    </row>
    <row r="575" spans="1:10" ht="30" hidden="1" customHeight="1" x14ac:dyDescent="0.25">
      <c r="A575" s="96" t="s">
        <v>4619</v>
      </c>
      <c r="B575" s="80" t="str">
        <f>_xlfn.CONCAT(_xlfn.XLOOKUP(tbItems[[#This Row],[UID]],all_tki[uid],all_tki[name]), " (",_xlfn.XLOOKUP(tbItems[[#This Row],[UID]],all_tki[uid],all_tki[shortName]),")")</f>
        <v>OKP-7 reflex sight (OKP-7)</v>
      </c>
      <c r="C575" s="80" t="str">
        <f>_xlfn.XLOOKUP(tbItems[[#This Row],[UID]],all_tki[uid],all_tki[tags/0])</f>
        <v>Sights</v>
      </c>
      <c r="D575" s="80" t="s">
        <v>456</v>
      </c>
      <c r="E575" s="70">
        <f>_xlfn.XLOOKUP(tbItems[[#This Row],[UID]],all_tki[uid],all_tki[slots])</f>
        <v>1</v>
      </c>
      <c r="F575" s="97">
        <f>_xlfn.XLOOKUP(tbItems[[#This Row],[UID]],all_tki[uid],all_tki[traderPrice])</f>
        <v>7150</v>
      </c>
      <c r="G575" s="97">
        <f>_xlfn.XLOOKUP(tbItems[[#This Row],[UID]],all_tki[uid],all_tki[avg7daysPrice])</f>
        <v>14934</v>
      </c>
      <c r="H575" s="70">
        <v>0</v>
      </c>
      <c r="I575" s="70">
        <v>0</v>
      </c>
    </row>
    <row r="576" spans="1:10" ht="30" hidden="1" customHeight="1" x14ac:dyDescent="0.25">
      <c r="A576" s="96" t="s">
        <v>4624</v>
      </c>
      <c r="B576" s="80" t="str">
        <f>_xlfn.CONCAT(_xlfn.XLOOKUP(tbItems[[#This Row],[UID]],all_tki[uid],all_tki[name]), " (",_xlfn.XLOOKUP(tbItems[[#This Row],[UID]],all_tki[uid],all_tki[shortName]),")")</f>
        <v>6B2 armor (Flora) (6B2)</v>
      </c>
      <c r="C576" s="80" t="str">
        <f>_xlfn.XLOOKUP(tbItems[[#This Row],[UID]],all_tki[uid],all_tki[tags/0])</f>
        <v>Gear</v>
      </c>
      <c r="D576" s="80" t="s">
        <v>294</v>
      </c>
      <c r="E576" s="70">
        <f>_xlfn.XLOOKUP(tbItems[[#This Row],[UID]],all_tki[uid],all_tki[slots])</f>
        <v>9</v>
      </c>
      <c r="F576" s="97">
        <f>_xlfn.XLOOKUP(tbItems[[#This Row],[UID]],all_tki[uid],all_tki[traderPrice])</f>
        <v>17794</v>
      </c>
      <c r="G576" s="97">
        <f>_xlfn.XLOOKUP(tbItems[[#This Row],[UID]],all_tki[uid],all_tki[avg7daysPrice])</f>
        <v>29737</v>
      </c>
      <c r="H576" s="70">
        <v>0</v>
      </c>
      <c r="I576" s="70">
        <v>0</v>
      </c>
    </row>
    <row r="577" spans="1:10" ht="30" hidden="1" customHeight="1" x14ac:dyDescent="0.25">
      <c r="A577" s="96" t="s">
        <v>4628</v>
      </c>
      <c r="B577" s="80" t="str">
        <f>_xlfn.CONCAT(_xlfn.XLOOKUP(tbItems[[#This Row],[UID]],all_tki[uid],all_tki[name]), " (",_xlfn.XLOOKUP(tbItems[[#This Row],[UID]],all_tki[uid],all_tki[shortName]),")")</f>
        <v>EOTech HHS-1 hybrid sight (HHS-1)</v>
      </c>
      <c r="C577" s="80" t="str">
        <f>_xlfn.XLOOKUP(tbItems[[#This Row],[UID]],all_tki[uid],all_tki[tags/0])</f>
        <v>Sights</v>
      </c>
      <c r="E577" s="70">
        <f>_xlfn.XLOOKUP(tbItems[[#This Row],[UID]],all_tki[uid],all_tki[slots])</f>
        <v>2</v>
      </c>
      <c r="F577" s="97">
        <f>_xlfn.XLOOKUP(tbItems[[#This Row],[UID]],all_tki[uid],all_tki[traderPrice])</f>
        <v>28672</v>
      </c>
      <c r="G577" s="97">
        <f>_xlfn.XLOOKUP(tbItems[[#This Row],[UID]],all_tki[uid],all_tki[avg7daysPrice])</f>
        <v>39997</v>
      </c>
      <c r="I577" s="70">
        <v>0</v>
      </c>
    </row>
    <row r="578" spans="1:10" ht="30" hidden="1" customHeight="1" x14ac:dyDescent="0.25">
      <c r="A578" s="96" t="s">
        <v>4634</v>
      </c>
      <c r="B578" s="80" t="str">
        <f>_xlfn.CONCAT(_xlfn.XLOOKUP(tbItems[[#This Row],[UID]],all_tki[uid],all_tki[name]), " (",_xlfn.XLOOKUP(tbItems[[#This Row],[UID]],all_tki[uid],all_tki[shortName]),")")</f>
        <v>Item case (Items)</v>
      </c>
      <c r="C578" s="80" t="str">
        <f>_xlfn.XLOOKUP(tbItems[[#This Row],[UID]],all_tki[uid],all_tki[tags/0])</f>
        <v>Containers</v>
      </c>
      <c r="D578" s="80" t="s">
        <v>608</v>
      </c>
      <c r="E578" s="70">
        <f>_xlfn.XLOOKUP(tbItems[[#This Row],[UID]],all_tki[uid],all_tki[slots])</f>
        <v>16</v>
      </c>
      <c r="F578" s="97">
        <f>_xlfn.XLOOKUP(tbItems[[#This Row],[UID]],all_tki[uid],all_tki[traderPrice])</f>
        <v>774896</v>
      </c>
      <c r="G578" s="97">
        <f>_xlfn.XLOOKUP(tbItems[[#This Row],[UID]],all_tki[uid],all_tki[avg7daysPrice])</f>
        <v>1229994</v>
      </c>
      <c r="H578" s="70">
        <v>1</v>
      </c>
      <c r="I578" s="70">
        <v>0</v>
      </c>
      <c r="J578" s="80" t="s">
        <v>354</v>
      </c>
    </row>
    <row r="579" spans="1:10" ht="30" hidden="1" customHeight="1" x14ac:dyDescent="0.25">
      <c r="A579" s="96" t="s">
        <v>4639</v>
      </c>
      <c r="B579" s="80" t="str">
        <f>_xlfn.CONCAT(_xlfn.XLOOKUP(tbItems[[#This Row],[UID]],all_tki[uid],all_tki[name]), " (",_xlfn.XLOOKUP(tbItems[[#This Row],[UID]],all_tki[uid],all_tki[shortName]),")")</f>
        <v>Maska-1SCh bulletproof helmet (Olive Drab) (Maska-1SCh)</v>
      </c>
      <c r="C579" s="80" t="str">
        <f>_xlfn.XLOOKUP(tbItems[[#This Row],[UID]],all_tki[uid],all_tki[tags/0])</f>
        <v>Gear</v>
      </c>
      <c r="E579" s="70">
        <f>_xlfn.XLOOKUP(tbItems[[#This Row],[UID]],all_tki[uid],all_tki[slots])</f>
        <v>4</v>
      </c>
      <c r="F579" s="97">
        <f>_xlfn.XLOOKUP(tbItems[[#This Row],[UID]],all_tki[uid],all_tki[traderPrice])</f>
        <v>78323</v>
      </c>
      <c r="G579" s="97">
        <f>_xlfn.XLOOKUP(tbItems[[#This Row],[UID]],all_tki[uid],all_tki[avg7daysPrice])</f>
        <v>126327</v>
      </c>
      <c r="I579" s="70">
        <v>0</v>
      </c>
    </row>
    <row r="580" spans="1:10" ht="30" hidden="1" customHeight="1" x14ac:dyDescent="0.25">
      <c r="A580" s="96" t="s">
        <v>4644</v>
      </c>
      <c r="B580" s="80" t="str">
        <f>_xlfn.CONCAT(_xlfn.XLOOKUP(tbItems[[#This Row],[UID]],all_tki[uid],all_tki[name]), " (",_xlfn.XLOOKUP(tbItems[[#This Row],[UID]],all_tki[uid],all_tki[shortName]),")")</f>
        <v>Aluminum splint (Alu splint)</v>
      </c>
      <c r="C580" s="80" t="str">
        <f>_xlfn.XLOOKUP(tbItems[[#This Row],[UID]],all_tki[uid],all_tki[tags/0])</f>
        <v>Meds</v>
      </c>
      <c r="D580" s="80" t="s">
        <v>381</v>
      </c>
      <c r="E580" s="70">
        <f>_xlfn.XLOOKUP(tbItems[[#This Row],[UID]],all_tki[uid],all_tki[slots])</f>
        <v>1</v>
      </c>
      <c r="F580" s="97">
        <f>_xlfn.XLOOKUP(tbItems[[#This Row],[UID]],all_tki[uid],all_tki[traderPrice])</f>
        <v>5242</v>
      </c>
      <c r="G580" s="97">
        <f>_xlfn.XLOOKUP(tbItems[[#This Row],[UID]],all_tki[uid],all_tki[avg7daysPrice])</f>
        <v>16443</v>
      </c>
      <c r="H580" s="70">
        <v>6</v>
      </c>
      <c r="I580" s="70">
        <v>0</v>
      </c>
    </row>
    <row r="581" spans="1:10" ht="30" hidden="1" customHeight="1" x14ac:dyDescent="0.25">
      <c r="A581" s="96" t="s">
        <v>4850</v>
      </c>
      <c r="B581" s="80" t="str">
        <f>_xlfn.CONCAT(_xlfn.XLOOKUP(tbItems[[#This Row],[UID]],all_tki[uid],all_tki[name]), " (",_xlfn.XLOOKUP(tbItems[[#This Row],[UID]],all_tki[uid],all_tki[shortName]),")")</f>
        <v>6Kh5 Bayonet (6Kh5)</v>
      </c>
      <c r="C581" s="80" t="str">
        <f>_xlfn.XLOOKUP(tbItems[[#This Row],[UID]],all_tki[uid],all_tki[tags/0])</f>
        <v>Weapon</v>
      </c>
      <c r="D581" s="80" t="s">
        <v>371</v>
      </c>
      <c r="E581" s="70">
        <f>_xlfn.XLOOKUP(tbItems[[#This Row],[UID]],all_tki[uid],all_tki[slots])</f>
        <v>2</v>
      </c>
      <c r="F581" s="97">
        <f>_xlfn.XLOOKUP(tbItems[[#This Row],[UID]],all_tki[uid],all_tki[traderPrice])</f>
        <v>16824</v>
      </c>
      <c r="G581" s="97">
        <f>_xlfn.XLOOKUP(tbItems[[#This Row],[UID]],all_tki[uid],all_tki[avg7daysPrice])</f>
        <v>48739</v>
      </c>
      <c r="H581" s="70">
        <v>1</v>
      </c>
      <c r="I581" s="70">
        <v>0</v>
      </c>
    </row>
    <row r="582" spans="1:10" ht="30" hidden="1" customHeight="1" x14ac:dyDescent="0.25">
      <c r="A582" s="96" t="s">
        <v>4757</v>
      </c>
      <c r="B582" s="80" t="str">
        <f>_xlfn.CONCAT(_xlfn.XLOOKUP(tbItems[[#This Row],[UID]],all_tki[uid],all_tki[name]), " (",_xlfn.XLOOKUP(tbItems[[#This Row],[UID]],all_tki[uid],all_tki[shortName]),")")</f>
        <v>ADAR 2-15 5.56x45 carbine (ADAR 2-15)</v>
      </c>
      <c r="C582" s="80" t="str">
        <f>_xlfn.XLOOKUP(tbItems[[#This Row],[UID]],all_tki[uid],all_tki[tags/0])</f>
        <v>Weapon</v>
      </c>
      <c r="E582" s="70">
        <f>_xlfn.XLOOKUP(tbItems[[#This Row],[UID]],all_tki[uid],all_tki[slots])</f>
        <v>1</v>
      </c>
      <c r="F582" s="97">
        <f>_xlfn.XLOOKUP(tbItems[[#This Row],[UID]],all_tki[uid],all_tki[traderPrice])</f>
        <v>3528</v>
      </c>
      <c r="G582" s="97">
        <f>_xlfn.XLOOKUP(tbItems[[#This Row],[UID]],all_tki[uid],all_tki[avg7daysPrice])</f>
        <v>20933</v>
      </c>
    </row>
    <row r="583" spans="1:10" ht="30" hidden="1" customHeight="1" x14ac:dyDescent="0.25">
      <c r="A583" s="96" t="s">
        <v>8580</v>
      </c>
      <c r="B583" s="80" t="str">
        <f>_xlfn.CONCAT(_xlfn.XLOOKUP(tbItems[[#This Row],[UID]],all_tki[uid],all_tki[name]), " (",_xlfn.XLOOKUP(tbItems[[#This Row],[UID]],all_tki[uid],all_tki[shortName]),")")</f>
        <v>ADAR 2-15 5.56x45 carbine (ADAR 2-15)</v>
      </c>
      <c r="C583" s="80" t="str">
        <f>_xlfn.XLOOKUP(tbItems[[#This Row],[UID]],all_tki[uid],all_tki[tags/0])</f>
        <v>Weapon</v>
      </c>
      <c r="E583" s="70">
        <f>_xlfn.XLOOKUP(tbItems[[#This Row],[UID]],all_tki[uid],all_tki[slots])</f>
        <v>10</v>
      </c>
      <c r="F583" s="97">
        <f>_xlfn.XLOOKUP(tbItems[[#This Row],[UID]],all_tki[uid],all_tki[traderPrice])</f>
        <v>3528</v>
      </c>
      <c r="G583" s="97">
        <f>_xlfn.XLOOKUP(tbItems[[#This Row],[UID]],all_tki[uid],all_tki[avg7daysPrice])</f>
        <v>26069</v>
      </c>
      <c r="H583" s="70">
        <v>1</v>
      </c>
      <c r="I583" s="70">
        <v>3</v>
      </c>
    </row>
    <row r="584" spans="1:10" ht="30" hidden="1" customHeight="1" x14ac:dyDescent="0.25">
      <c r="A584" s="96" t="s">
        <v>10362</v>
      </c>
      <c r="B584" s="80" t="str">
        <f>_xlfn.CONCAT(_xlfn.XLOOKUP(tbItems[[#This Row],[UID]],all_tki[uid],all_tki[name]), " (",_xlfn.XLOOKUP(tbItems[[#This Row],[UID]],all_tki[uid],all_tki[shortName]),")")</f>
        <v>AK-101 5.56x45 assault rifle (AK-101)</v>
      </c>
      <c r="C584" s="80" t="str">
        <f>_xlfn.XLOOKUP(tbItems[[#This Row],[UID]],all_tki[uid],all_tki[tags/0])</f>
        <v>Weapon</v>
      </c>
      <c r="E584" s="70">
        <f>_xlfn.XLOOKUP(tbItems[[#This Row],[UID]],all_tki[uid],all_tki[slots])</f>
        <v>4</v>
      </c>
      <c r="F584" s="97">
        <f>_xlfn.XLOOKUP(tbItems[[#This Row],[UID]],all_tki[uid],all_tki[traderPrice])</f>
        <v>19971</v>
      </c>
      <c r="G584" s="97">
        <f>_xlfn.XLOOKUP(tbItems[[#This Row],[UID]],all_tki[uid],all_tki[avg7daysPrice])</f>
        <v>40048</v>
      </c>
      <c r="I584" s="70">
        <v>0</v>
      </c>
    </row>
    <row r="585" spans="1:10" ht="30" hidden="1" customHeight="1" x14ac:dyDescent="0.25">
      <c r="A585" s="96" t="s">
        <v>10317</v>
      </c>
      <c r="B585" s="80" t="str">
        <f>_xlfn.CONCAT(_xlfn.XLOOKUP(tbItems[[#This Row],[UID]],all_tki[uid],all_tki[name]), " (",_xlfn.XLOOKUP(tbItems[[#This Row],[UID]],all_tki[uid],all_tki[shortName]),")")</f>
        <v>AK-102 5.56x45 assault rifle (AK-102)</v>
      </c>
      <c r="C585" s="80" t="str">
        <f>_xlfn.XLOOKUP(tbItems[[#This Row],[UID]],all_tki[uid],all_tki[tags/0])</f>
        <v>Weapon</v>
      </c>
      <c r="E585" s="70">
        <f>_xlfn.XLOOKUP(tbItems[[#This Row],[UID]],all_tki[uid],all_tki[slots])</f>
        <v>3</v>
      </c>
      <c r="F585" s="97">
        <f>_xlfn.XLOOKUP(tbItems[[#This Row],[UID]],all_tki[uid],all_tki[traderPrice])</f>
        <v>28923</v>
      </c>
      <c r="G585" s="97">
        <f>_xlfn.XLOOKUP(tbItems[[#This Row],[UID]],all_tki[uid],all_tki[avg7daysPrice])</f>
        <v>50248</v>
      </c>
      <c r="I585" s="70">
        <v>0</v>
      </c>
    </row>
    <row r="586" spans="1:10" ht="30" hidden="1" customHeight="1" x14ac:dyDescent="0.25">
      <c r="A586" s="96" t="s">
        <v>10341</v>
      </c>
      <c r="B586" s="80" t="str">
        <f>_xlfn.CONCAT(_xlfn.XLOOKUP(tbItems[[#This Row],[UID]],all_tki[uid],all_tki[name]), " (",_xlfn.XLOOKUP(tbItems[[#This Row],[UID]],all_tki[uid],all_tki[shortName]),")")</f>
        <v>AK-103 7.62x39 assault rifle (AK-103)</v>
      </c>
      <c r="C586" s="80" t="str">
        <f>_xlfn.XLOOKUP(tbItems[[#This Row],[UID]],all_tki[uid],all_tki[tags/0])</f>
        <v>Weapon</v>
      </c>
      <c r="E586" s="70">
        <f>_xlfn.XLOOKUP(tbItems[[#This Row],[UID]],all_tki[uid],all_tki[slots])</f>
        <v>4</v>
      </c>
      <c r="F586" s="97">
        <f>_xlfn.XLOOKUP(tbItems[[#This Row],[UID]],all_tki[uid],all_tki[traderPrice])</f>
        <v>19214</v>
      </c>
      <c r="G586" s="97">
        <f>_xlfn.XLOOKUP(tbItems[[#This Row],[UID]],all_tki[uid],all_tki[avg7daysPrice])</f>
        <v>32962</v>
      </c>
      <c r="I586" s="70">
        <v>0</v>
      </c>
    </row>
    <row r="587" spans="1:10" ht="30" hidden="1" customHeight="1" x14ac:dyDescent="0.25">
      <c r="A587" s="96" t="s">
        <v>10326</v>
      </c>
      <c r="B587" s="80" t="str">
        <f>_xlfn.CONCAT(_xlfn.XLOOKUP(tbItems[[#This Row],[UID]],all_tki[uid],all_tki[name]), " (",_xlfn.XLOOKUP(tbItems[[#This Row],[UID]],all_tki[uid],all_tki[shortName]),")")</f>
        <v>AK-104 7.62x39 assault rifle (AK-104)</v>
      </c>
      <c r="C587" s="80" t="str">
        <f>_xlfn.XLOOKUP(tbItems[[#This Row],[UID]],all_tki[uid],all_tki[tags/0])</f>
        <v>Weapon</v>
      </c>
      <c r="E587" s="70">
        <f>_xlfn.XLOOKUP(tbItems[[#This Row],[UID]],all_tki[uid],all_tki[slots])</f>
        <v>3</v>
      </c>
      <c r="F587" s="97">
        <f>_xlfn.XLOOKUP(tbItems[[#This Row],[UID]],all_tki[uid],all_tki[traderPrice])</f>
        <v>22351</v>
      </c>
      <c r="G587" s="97">
        <f>_xlfn.XLOOKUP(tbItems[[#This Row],[UID]],all_tki[uid],all_tki[avg7daysPrice])</f>
        <v>26916</v>
      </c>
      <c r="I587" s="70">
        <v>0</v>
      </c>
    </row>
    <row r="588" spans="1:10" ht="30" hidden="1" customHeight="1" x14ac:dyDescent="0.25">
      <c r="A588" s="96" t="s">
        <v>10335</v>
      </c>
      <c r="B588" s="80" t="str">
        <f>_xlfn.CONCAT(_xlfn.XLOOKUP(tbItems[[#This Row],[UID]],all_tki[uid],all_tki[name]), " (",_xlfn.XLOOKUP(tbItems[[#This Row],[UID]],all_tki[uid],all_tki[shortName]),")")</f>
        <v>AK-105 5.45x39 assault rifle (AK-105)</v>
      </c>
      <c r="C588" s="80" t="str">
        <f>_xlfn.XLOOKUP(tbItems[[#This Row],[UID]],all_tki[uid],all_tki[tags/0])</f>
        <v>Weapon</v>
      </c>
      <c r="E588" s="70">
        <f>_xlfn.XLOOKUP(tbItems[[#This Row],[UID]],all_tki[uid],all_tki[slots])</f>
        <v>3</v>
      </c>
      <c r="F588" s="97">
        <f>_xlfn.XLOOKUP(tbItems[[#This Row],[UID]],all_tki[uid],all_tki[traderPrice])</f>
        <v>17283</v>
      </c>
      <c r="G588" s="97">
        <f>_xlfn.XLOOKUP(tbItems[[#This Row],[UID]],all_tki[uid],all_tki[avg7daysPrice])</f>
        <v>18991</v>
      </c>
      <c r="I588" s="70">
        <v>0</v>
      </c>
    </row>
    <row r="589" spans="1:10" ht="30" hidden="1" customHeight="1" x14ac:dyDescent="0.25">
      <c r="A589" s="96" t="s">
        <v>10350</v>
      </c>
      <c r="B589" s="80" t="str">
        <f>_xlfn.CONCAT(_xlfn.XLOOKUP(tbItems[[#This Row],[UID]],all_tki[uid],all_tki[name]), " (",_xlfn.XLOOKUP(tbItems[[#This Row],[UID]],all_tki[uid],all_tki[shortName]),")")</f>
        <v>AK-74 5.45x39 assault rifle (AK-74)</v>
      </c>
      <c r="C589" s="80" t="str">
        <f>_xlfn.XLOOKUP(tbItems[[#This Row],[UID]],all_tki[uid],all_tki[tags/0])</f>
        <v>Weapon</v>
      </c>
      <c r="E589" s="70">
        <f>_xlfn.XLOOKUP(tbItems[[#This Row],[UID]],all_tki[uid],all_tki[slots])</f>
        <v>4</v>
      </c>
      <c r="F589" s="97">
        <f>_xlfn.XLOOKUP(tbItems[[#This Row],[UID]],all_tki[uid],all_tki[traderPrice])</f>
        <v>12180</v>
      </c>
      <c r="G589" s="97">
        <f>_xlfn.XLOOKUP(tbItems[[#This Row],[UID]],all_tki[uid],all_tki[avg7daysPrice])</f>
        <v>18072</v>
      </c>
      <c r="I589" s="70">
        <v>0</v>
      </c>
    </row>
    <row r="590" spans="1:10" ht="30" hidden="1" customHeight="1" x14ac:dyDescent="0.25">
      <c r="A590" s="96" t="s">
        <v>10375</v>
      </c>
      <c r="B590" s="80" t="str">
        <f>_xlfn.CONCAT(_xlfn.XLOOKUP(tbItems[[#This Row],[UID]],all_tki[uid],all_tki[name]), " (",_xlfn.XLOOKUP(tbItems[[#This Row],[UID]],all_tki[uid],all_tki[shortName]),")")</f>
        <v>AK-74M 5.45x39 assault rifle (AK-74M)</v>
      </c>
      <c r="C590" s="80" t="str">
        <f>_xlfn.XLOOKUP(tbItems[[#This Row],[UID]],all_tki[uid],all_tki[tags/0])</f>
        <v>Weapon</v>
      </c>
      <c r="E590" s="70">
        <f>_xlfn.XLOOKUP(tbItems[[#This Row],[UID]],all_tki[uid],all_tki[slots])</f>
        <v>4</v>
      </c>
      <c r="F590" s="97">
        <f>_xlfn.XLOOKUP(tbItems[[#This Row],[UID]],all_tki[uid],all_tki[traderPrice])</f>
        <v>14661</v>
      </c>
      <c r="G590" s="97">
        <f>_xlfn.XLOOKUP(tbItems[[#This Row],[UID]],all_tki[uid],all_tki[avg7daysPrice])</f>
        <v>17691</v>
      </c>
      <c r="I590" s="70">
        <v>0</v>
      </c>
    </row>
    <row r="591" spans="1:10" ht="30" hidden="1" customHeight="1" x14ac:dyDescent="0.25">
      <c r="A591" s="96" t="s">
        <v>10320</v>
      </c>
      <c r="B591" s="80" t="str">
        <f>_xlfn.CONCAT(_xlfn.XLOOKUP(tbItems[[#This Row],[UID]],all_tki[uid],all_tki[name]), " (",_xlfn.XLOOKUP(tbItems[[#This Row],[UID]],all_tki[uid],all_tki[shortName]),")")</f>
        <v>AK-74N 5.45x39 assault rifle (AK-74N)</v>
      </c>
      <c r="C591" s="80" t="str">
        <f>_xlfn.XLOOKUP(tbItems[[#This Row],[UID]],all_tki[uid],all_tki[tags/0])</f>
        <v>Weapon</v>
      </c>
      <c r="E591" s="70">
        <f>_xlfn.XLOOKUP(tbItems[[#This Row],[UID]],all_tki[uid],all_tki[slots])</f>
        <v>4</v>
      </c>
      <c r="F591" s="97">
        <f>_xlfn.XLOOKUP(tbItems[[#This Row],[UID]],all_tki[uid],all_tki[traderPrice])</f>
        <v>12962</v>
      </c>
      <c r="G591" s="97">
        <f>_xlfn.XLOOKUP(tbItems[[#This Row],[UID]],all_tki[uid],all_tki[avg7daysPrice])</f>
        <v>29490</v>
      </c>
      <c r="I591" s="70">
        <v>0</v>
      </c>
    </row>
    <row r="592" spans="1:10" ht="30" hidden="1" customHeight="1" x14ac:dyDescent="0.25">
      <c r="A592" s="96" t="s">
        <v>10353</v>
      </c>
      <c r="B592" s="80" t="str">
        <f>_xlfn.CONCAT(_xlfn.XLOOKUP(tbItems[[#This Row],[UID]],all_tki[uid],all_tki[name]), " (",_xlfn.XLOOKUP(tbItems[[#This Row],[UID]],all_tki[uid],all_tki[shortName]),")")</f>
        <v>AKM 7.62x39 assault rifle (AKM)</v>
      </c>
      <c r="C592" s="80" t="str">
        <f>_xlfn.XLOOKUP(tbItems[[#This Row],[UID]],all_tki[uid],all_tki[tags/0])</f>
        <v>Weapon</v>
      </c>
      <c r="E592" s="70">
        <f>_xlfn.XLOOKUP(tbItems[[#This Row],[UID]],all_tki[uid],all_tki[slots])</f>
        <v>4</v>
      </c>
      <c r="F592" s="97">
        <f>_xlfn.XLOOKUP(tbItems[[#This Row],[UID]],all_tki[uid],all_tki[traderPrice])</f>
        <v>16527</v>
      </c>
      <c r="G592" s="97">
        <f>_xlfn.XLOOKUP(tbItems[[#This Row],[UID]],all_tki[uid],all_tki[avg7daysPrice])</f>
        <v>26977</v>
      </c>
      <c r="I592" s="70">
        <v>0</v>
      </c>
    </row>
    <row r="593" spans="1:9" ht="30" hidden="1" customHeight="1" x14ac:dyDescent="0.25">
      <c r="A593" s="96" t="s">
        <v>10356</v>
      </c>
      <c r="B593" s="80" t="str">
        <f>_xlfn.CONCAT(_xlfn.XLOOKUP(tbItems[[#This Row],[UID]],all_tki[uid],all_tki[name]), " (",_xlfn.XLOOKUP(tbItems[[#This Row],[UID]],all_tki[uid],all_tki[shortName]),")")</f>
        <v>AKMN 7.62x39 assault rifle (AKMN)</v>
      </c>
      <c r="C593" s="80" t="str">
        <f>_xlfn.XLOOKUP(tbItems[[#This Row],[UID]],all_tki[uid],all_tki[tags/0])</f>
        <v>Weapon</v>
      </c>
      <c r="E593" s="70">
        <f>_xlfn.XLOOKUP(tbItems[[#This Row],[UID]],all_tki[uid],all_tki[slots])</f>
        <v>4</v>
      </c>
      <c r="F593" s="97">
        <f>_xlfn.XLOOKUP(tbItems[[#This Row],[UID]],all_tki[uid],all_tki[traderPrice])</f>
        <v>19042</v>
      </c>
      <c r="G593" s="97">
        <f>_xlfn.XLOOKUP(tbItems[[#This Row],[UID]],all_tki[uid],all_tki[avg7daysPrice])</f>
        <v>44689</v>
      </c>
      <c r="I593" s="70">
        <v>0</v>
      </c>
    </row>
    <row r="594" spans="1:9" ht="30" hidden="1" customHeight="1" x14ac:dyDescent="0.25">
      <c r="A594" s="96" t="s">
        <v>10359</v>
      </c>
      <c r="B594" s="80" t="str">
        <f>_xlfn.CONCAT(_xlfn.XLOOKUP(tbItems[[#This Row],[UID]],all_tki[uid],all_tki[name]), " (",_xlfn.XLOOKUP(tbItems[[#This Row],[UID]],all_tki[uid],all_tki[shortName]),")")</f>
        <v>AKMS 7.62x39 assault rifle (AKMS)</v>
      </c>
      <c r="C594" s="80" t="str">
        <f>_xlfn.XLOOKUP(tbItems[[#This Row],[UID]],all_tki[uid],all_tki[tags/0])</f>
        <v>Weapon</v>
      </c>
      <c r="E594" s="70">
        <f>_xlfn.XLOOKUP(tbItems[[#This Row],[UID]],all_tki[uid],all_tki[slots])</f>
        <v>4</v>
      </c>
      <c r="F594" s="97">
        <f>_xlfn.XLOOKUP(tbItems[[#This Row],[UID]],all_tki[uid],all_tki[traderPrice])</f>
        <v>15608</v>
      </c>
      <c r="G594" s="97">
        <f>_xlfn.XLOOKUP(tbItems[[#This Row],[UID]],all_tki[uid],all_tki[avg7daysPrice])</f>
        <v>17109</v>
      </c>
      <c r="I594" s="70">
        <v>0</v>
      </c>
    </row>
    <row r="595" spans="1:9" ht="30" hidden="1" customHeight="1" x14ac:dyDescent="0.25">
      <c r="A595" s="96" t="s">
        <v>10369</v>
      </c>
      <c r="B595" s="80" t="str">
        <f>_xlfn.CONCAT(_xlfn.XLOOKUP(tbItems[[#This Row],[UID]],all_tki[uid],all_tki[name]), " (",_xlfn.XLOOKUP(tbItems[[#This Row],[UID]],all_tki[uid],all_tki[shortName]),")")</f>
        <v>AKMSN 7.62x39 assault rifle (AKMSN)</v>
      </c>
      <c r="C595" s="80" t="str">
        <f>_xlfn.XLOOKUP(tbItems[[#This Row],[UID]],all_tki[uid],all_tki[tags/0])</f>
        <v>Weapon</v>
      </c>
      <c r="E595" s="70">
        <f>_xlfn.XLOOKUP(tbItems[[#This Row],[UID]],all_tki[uid],all_tki[slots])</f>
        <v>4</v>
      </c>
      <c r="F595" s="97">
        <f>_xlfn.XLOOKUP(tbItems[[#This Row],[UID]],all_tki[uid],all_tki[traderPrice])</f>
        <v>16224</v>
      </c>
      <c r="G595" s="97">
        <f>_xlfn.XLOOKUP(tbItems[[#This Row],[UID]],all_tki[uid],all_tki[avg7daysPrice])</f>
        <v>23352</v>
      </c>
      <c r="I595" s="70">
        <v>0</v>
      </c>
    </row>
    <row r="596" spans="1:9" ht="30" hidden="1" customHeight="1" x14ac:dyDescent="0.25">
      <c r="A596" s="96" t="s">
        <v>10378</v>
      </c>
      <c r="B596" s="80" t="str">
        <f>_xlfn.CONCAT(_xlfn.XLOOKUP(tbItems[[#This Row],[UID]],all_tki[uid],all_tki[name]), " (",_xlfn.XLOOKUP(tbItems[[#This Row],[UID]],all_tki[uid],all_tki[shortName]),")")</f>
        <v>AKS-74 5.45x39 assault rifle (AKS-74)</v>
      </c>
      <c r="C596" s="80" t="str">
        <f>_xlfn.XLOOKUP(tbItems[[#This Row],[UID]],all_tki[uid],all_tki[tags/0])</f>
        <v>Weapon</v>
      </c>
      <c r="E596" s="70">
        <f>_xlfn.XLOOKUP(tbItems[[#This Row],[UID]],all_tki[uid],all_tki[slots])</f>
        <v>4</v>
      </c>
      <c r="F596" s="97">
        <f>_xlfn.XLOOKUP(tbItems[[#This Row],[UID]],all_tki[uid],all_tki[traderPrice])</f>
        <v>13250</v>
      </c>
      <c r="G596" s="97">
        <f>_xlfn.XLOOKUP(tbItems[[#This Row],[UID]],all_tki[uid],all_tki[avg7daysPrice])</f>
        <v>18352</v>
      </c>
      <c r="I596" s="70">
        <v>0</v>
      </c>
    </row>
    <row r="597" spans="1:9" ht="30" hidden="1" customHeight="1" x14ac:dyDescent="0.25">
      <c r="A597" s="96" t="s">
        <v>10323</v>
      </c>
      <c r="B597" s="80" t="str">
        <f>_xlfn.CONCAT(_xlfn.XLOOKUP(tbItems[[#This Row],[UID]],all_tki[uid],all_tki[name]), " (",_xlfn.XLOOKUP(tbItems[[#This Row],[UID]],all_tki[uid],all_tki[shortName]),")")</f>
        <v>AKS-74N 5.45x39 assault rifle (AKS-74N)</v>
      </c>
      <c r="C597" s="80" t="str">
        <f>_xlfn.XLOOKUP(tbItems[[#This Row],[UID]],all_tki[uid],all_tki[tags/0])</f>
        <v>Weapon</v>
      </c>
      <c r="E597" s="70">
        <f>_xlfn.XLOOKUP(tbItems[[#This Row],[UID]],all_tki[uid],all_tki[slots])</f>
        <v>4</v>
      </c>
      <c r="F597" s="97">
        <f>_xlfn.XLOOKUP(tbItems[[#This Row],[UID]],all_tki[uid],all_tki[traderPrice])</f>
        <v>14274</v>
      </c>
      <c r="G597" s="97">
        <f>_xlfn.XLOOKUP(tbItems[[#This Row],[UID]],all_tki[uid],all_tki[avg7daysPrice])</f>
        <v>25619</v>
      </c>
      <c r="I597" s="70">
        <v>0</v>
      </c>
    </row>
    <row r="598" spans="1:9" ht="30" hidden="1" customHeight="1" x14ac:dyDescent="0.25">
      <c r="A598" s="96" t="s">
        <v>10344</v>
      </c>
      <c r="B598" s="80" t="str">
        <f>_xlfn.CONCAT(_xlfn.XLOOKUP(tbItems[[#This Row],[UID]],all_tki[uid],all_tki[name]), " (",_xlfn.XLOOKUP(tbItems[[#This Row],[UID]],all_tki[uid],all_tki[shortName]),")")</f>
        <v>AKS-74U 5.45x39 assault rifle (AKS-74U)</v>
      </c>
      <c r="C598" s="80" t="str">
        <f>_xlfn.XLOOKUP(tbItems[[#This Row],[UID]],all_tki[uid],all_tki[tags/0])</f>
        <v>Weapon</v>
      </c>
      <c r="E598" s="70">
        <f>_xlfn.XLOOKUP(tbItems[[#This Row],[UID]],all_tki[uid],all_tki[slots])</f>
        <v>3</v>
      </c>
      <c r="F598" s="97">
        <f>_xlfn.XLOOKUP(tbItems[[#This Row],[UID]],all_tki[uid],all_tki[traderPrice])</f>
        <v>7640</v>
      </c>
      <c r="G598" s="97">
        <f>_xlfn.XLOOKUP(tbItems[[#This Row],[UID]],all_tki[uid],all_tki[avg7daysPrice])</f>
        <v>16418</v>
      </c>
      <c r="I598" s="70">
        <v>0</v>
      </c>
    </row>
    <row r="599" spans="1:9" ht="30" hidden="1" customHeight="1" x14ac:dyDescent="0.25">
      <c r="A599" s="96" t="s">
        <v>10347</v>
      </c>
      <c r="B599" s="80" t="str">
        <f>_xlfn.CONCAT(_xlfn.XLOOKUP(tbItems[[#This Row],[UID]],all_tki[uid],all_tki[name]), " (",_xlfn.XLOOKUP(tbItems[[#This Row],[UID]],all_tki[uid],all_tki[shortName]),")")</f>
        <v>AKS-74UB 5.45x39 assault rifle (AKS-74UB)</v>
      </c>
      <c r="C599" s="80" t="str">
        <f>_xlfn.XLOOKUP(tbItems[[#This Row],[UID]],all_tki[uid],all_tki[tags/0])</f>
        <v>Weapon</v>
      </c>
      <c r="E599" s="70">
        <f>_xlfn.XLOOKUP(tbItems[[#This Row],[UID]],all_tki[uid],all_tki[slots])</f>
        <v>3</v>
      </c>
      <c r="F599" s="97">
        <f>_xlfn.XLOOKUP(tbItems[[#This Row],[UID]],all_tki[uid],all_tki[traderPrice])</f>
        <v>12178</v>
      </c>
      <c r="G599" s="97">
        <f>_xlfn.XLOOKUP(tbItems[[#This Row],[UID]],all_tki[uid],all_tki[avg7daysPrice])</f>
        <v>27687</v>
      </c>
      <c r="I599" s="70">
        <v>0</v>
      </c>
    </row>
    <row r="600" spans="1:9" ht="30" hidden="1" customHeight="1" x14ac:dyDescent="0.25">
      <c r="A600" s="96" t="s">
        <v>10372</v>
      </c>
      <c r="B600" s="80" t="str">
        <f>_xlfn.CONCAT(_xlfn.XLOOKUP(tbItems[[#This Row],[UID]],all_tki[uid],all_tki[name]), " (",_xlfn.XLOOKUP(tbItems[[#This Row],[UID]],all_tki[uid],all_tki[shortName]),")")</f>
        <v>AKS-74UN 5.45x39 assault rifle (AKS-74UN)</v>
      </c>
      <c r="C600" s="80" t="str">
        <f>_xlfn.XLOOKUP(tbItems[[#This Row],[UID]],all_tki[uid],all_tki[tags/0])</f>
        <v>Weapon</v>
      </c>
      <c r="E600" s="70">
        <f>_xlfn.XLOOKUP(tbItems[[#This Row],[UID]],all_tki[uid],all_tki[slots])</f>
        <v>3</v>
      </c>
      <c r="F600" s="97">
        <f>_xlfn.XLOOKUP(tbItems[[#This Row],[UID]],all_tki[uid],all_tki[traderPrice])</f>
        <v>10833</v>
      </c>
      <c r="G600" s="97">
        <f>_xlfn.XLOOKUP(tbItems[[#This Row],[UID]],all_tki[uid],all_tki[avg7daysPrice])</f>
        <v>23091</v>
      </c>
      <c r="I600" s="70">
        <v>0</v>
      </c>
    </row>
    <row r="601" spans="1:9" ht="30" hidden="1" customHeight="1" x14ac:dyDescent="0.25">
      <c r="A601" s="96" t="s">
        <v>4855</v>
      </c>
      <c r="B601" s="80" t="str">
        <f>_xlfn.CONCAT(_xlfn.XLOOKUP(tbItems[[#This Row],[UID]],all_tki[uid],all_tki[name]), " (",_xlfn.XLOOKUP(tbItems[[#This Row],[UID]],all_tki[uid],all_tki[shortName]),")")</f>
        <v>Antique axe (Axe)</v>
      </c>
      <c r="C601" s="80" t="str">
        <f>_xlfn.XLOOKUP(tbItems[[#This Row],[UID]],all_tki[uid],all_tki[tags/0])</f>
        <v>Weapon</v>
      </c>
      <c r="D601" s="80" t="s">
        <v>371</v>
      </c>
      <c r="E601" s="70">
        <f>_xlfn.XLOOKUP(tbItems[[#This Row],[UID]],all_tki[uid],all_tki[slots])</f>
        <v>2</v>
      </c>
      <c r="F601" s="97">
        <f>_xlfn.XLOOKUP(tbItems[[#This Row],[UID]],all_tki[uid],all_tki[traderPrice])</f>
        <v>56760</v>
      </c>
      <c r="G601" s="97">
        <f>_xlfn.XLOOKUP(tbItems[[#This Row],[UID]],all_tki[uid],all_tki[avg7daysPrice])</f>
        <v>58891</v>
      </c>
      <c r="H601" s="70">
        <v>1</v>
      </c>
      <c r="I601" s="70">
        <v>0</v>
      </c>
    </row>
    <row r="602" spans="1:9" ht="30" hidden="1" customHeight="1" x14ac:dyDescent="0.25">
      <c r="A602" s="96" t="s">
        <v>4953</v>
      </c>
      <c r="B602" s="80" t="str">
        <f>_xlfn.CONCAT(_xlfn.XLOOKUP(tbItems[[#This Row],[UID]],all_tki[uid],all_tki[name]), " (",_xlfn.XLOOKUP(tbItems[[#This Row],[UID]],all_tki[uid],all_tki[shortName]),")")</f>
        <v>APB 9x18PM silenced machine pistol (APB)</v>
      </c>
      <c r="C602" s="80" t="str">
        <f>_xlfn.XLOOKUP(tbItems[[#This Row],[UID]],all_tki[uid],all_tki[tags/0])</f>
        <v>Weapon</v>
      </c>
      <c r="D602" s="80" t="s">
        <v>482</v>
      </c>
      <c r="E602" s="70">
        <f>_xlfn.XLOOKUP(tbItems[[#This Row],[UID]],all_tki[uid],all_tki[slots])</f>
        <v>2</v>
      </c>
      <c r="F602" s="97">
        <f>_xlfn.XLOOKUP(tbItems[[#This Row],[UID]],all_tki[uid],all_tki[traderPrice])</f>
        <v>6513</v>
      </c>
      <c r="G602" s="97">
        <f>_xlfn.XLOOKUP(tbItems[[#This Row],[UID]],all_tki[uid],all_tki[avg7daysPrice])</f>
        <v>21307</v>
      </c>
      <c r="H602" s="70">
        <v>1</v>
      </c>
      <c r="I602" s="70">
        <v>0</v>
      </c>
    </row>
    <row r="603" spans="1:9" ht="30" hidden="1" customHeight="1" x14ac:dyDescent="0.25">
      <c r="A603" s="96" t="s">
        <v>10424</v>
      </c>
      <c r="B603" s="80" t="str">
        <f>_xlfn.CONCAT(_xlfn.XLOOKUP(tbItems[[#This Row],[UID]],all_tki[uid],all_tki[name]), " (",_xlfn.XLOOKUP(tbItems[[#This Row],[UID]],all_tki[uid],all_tki[shortName]),")")</f>
        <v>APB 9x18PM silenced machine pistol (APB)</v>
      </c>
      <c r="C603" s="80" t="str">
        <f>_xlfn.XLOOKUP(tbItems[[#This Row],[UID]],all_tki[uid],all_tki[tags/0])</f>
        <v>Weapon</v>
      </c>
      <c r="E603" s="70">
        <f>_xlfn.XLOOKUP(tbItems[[#This Row],[UID]],all_tki[uid],all_tki[slots])</f>
        <v>2</v>
      </c>
      <c r="F603" s="97">
        <f>_xlfn.XLOOKUP(tbItems[[#This Row],[UID]],all_tki[uid],all_tki[traderPrice])</f>
        <v>6513</v>
      </c>
      <c r="G603" s="97">
        <f>_xlfn.XLOOKUP(tbItems[[#This Row],[UID]],all_tki[uid],all_tki[avg7daysPrice])</f>
        <v>21194</v>
      </c>
      <c r="I603" s="70">
        <v>0</v>
      </c>
    </row>
    <row r="604" spans="1:9" ht="30" hidden="1" customHeight="1" x14ac:dyDescent="0.25">
      <c r="A604" s="96" t="s">
        <v>10454</v>
      </c>
      <c r="B604" s="80" t="str">
        <f>_xlfn.CONCAT(_xlfn.XLOOKUP(tbItems[[#This Row],[UID]],all_tki[uid],all_tki[name]), " (",_xlfn.XLOOKUP(tbItems[[#This Row],[UID]],all_tki[uid],all_tki[shortName]),")")</f>
        <v>APS 9x18PM machine pistol (APS)</v>
      </c>
      <c r="C604" s="80" t="str">
        <f>_xlfn.XLOOKUP(tbItems[[#This Row],[UID]],all_tki[uid],all_tki[tags/0])</f>
        <v>Weapon</v>
      </c>
      <c r="E604" s="70">
        <f>_xlfn.XLOOKUP(tbItems[[#This Row],[UID]],all_tki[uid],all_tki[slots])</f>
        <v>2</v>
      </c>
      <c r="F604" s="97">
        <f>_xlfn.XLOOKUP(tbItems[[#This Row],[UID]],all_tki[uid],all_tki[traderPrice])</f>
        <v>6496</v>
      </c>
      <c r="G604" s="97">
        <f>_xlfn.XLOOKUP(tbItems[[#This Row],[UID]],all_tki[uid],all_tki[avg7daysPrice])</f>
        <v>11877</v>
      </c>
      <c r="I604" s="70">
        <v>0</v>
      </c>
    </row>
    <row r="605" spans="1:9" ht="30" hidden="1" customHeight="1" x14ac:dyDescent="0.25">
      <c r="A605" s="96" t="s">
        <v>4710</v>
      </c>
      <c r="B605" s="80" t="str">
        <f>_xlfn.CONCAT(_xlfn.XLOOKUP(tbItems[[#This Row],[UID]],all_tki[uid],all_tki[name]), " (",_xlfn.XLOOKUP(tbItems[[#This Row],[UID]],all_tki[uid],all_tki[shortName]),")")</f>
        <v>AS VAL 9x39 special assault rifle (AS VAL)</v>
      </c>
      <c r="C605" s="80" t="str">
        <f>_xlfn.XLOOKUP(tbItems[[#This Row],[UID]],all_tki[uid],all_tki[tags/0])</f>
        <v>Weapon</v>
      </c>
      <c r="D605" s="80" t="s">
        <v>14687</v>
      </c>
      <c r="E605" s="70">
        <f>_xlfn.XLOOKUP(tbItems[[#This Row],[UID]],all_tki[uid],all_tki[slots])</f>
        <v>10</v>
      </c>
      <c r="F605" s="97">
        <f>_xlfn.XLOOKUP(tbItems[[#This Row],[UID]],all_tki[uid],all_tki[traderPrice])</f>
        <v>32562</v>
      </c>
      <c r="G605" s="97">
        <f>_xlfn.XLOOKUP(tbItems[[#This Row],[UID]],all_tki[uid],all_tki[avg7daysPrice])</f>
        <v>128430</v>
      </c>
      <c r="H605" s="70">
        <v>1</v>
      </c>
      <c r="I605" s="70">
        <v>1</v>
      </c>
    </row>
    <row r="606" spans="1:9" ht="30" hidden="1" customHeight="1" x14ac:dyDescent="0.25">
      <c r="A606" s="96" t="s">
        <v>10365</v>
      </c>
      <c r="B606" s="80" t="str">
        <f>_xlfn.CONCAT(_xlfn.XLOOKUP(tbItems[[#This Row],[UID]],all_tki[uid],all_tki[name]), " (",_xlfn.XLOOKUP(tbItems[[#This Row],[UID]],all_tki[uid],all_tki[shortName]),")")</f>
        <v>AS VAL 9x39 suppressed assault rifle (AS VAL)</v>
      </c>
      <c r="C606" s="80" t="str">
        <f>_xlfn.XLOOKUP(tbItems[[#This Row],[UID]],all_tki[uid],all_tki[tags/0])</f>
        <v>Weapon</v>
      </c>
      <c r="E606" s="70">
        <f>_xlfn.XLOOKUP(tbItems[[#This Row],[UID]],all_tki[uid],all_tki[slots])</f>
        <v>2</v>
      </c>
      <c r="F606" s="97">
        <f>_xlfn.XLOOKUP(tbItems[[#This Row],[UID]],all_tki[uid],all_tki[traderPrice])</f>
        <v>32562</v>
      </c>
      <c r="G606" s="97">
        <f>_xlfn.XLOOKUP(tbItems[[#This Row],[UID]],all_tki[uid],all_tki[avg7daysPrice])</f>
        <v>58147</v>
      </c>
      <c r="I606" s="70">
        <v>0</v>
      </c>
    </row>
    <row r="607" spans="1:9" ht="30" hidden="1" customHeight="1" x14ac:dyDescent="0.25">
      <c r="A607" s="96" t="s">
        <v>4716</v>
      </c>
      <c r="B607" s="80" t="str">
        <f>_xlfn.CONCAT(_xlfn.XLOOKUP(tbItems[[#This Row],[UID]],all_tki[uid],all_tki[name]), " (",_xlfn.XLOOKUP(tbItems[[#This Row],[UID]],all_tki[uid],all_tki[shortName]),")")</f>
        <v>ASh-12 12.7x55 assault rifle (ASh-12)</v>
      </c>
      <c r="C607" s="80" t="str">
        <f>_xlfn.XLOOKUP(tbItems[[#This Row],[UID]],all_tki[uid],all_tki[tags/0])</f>
        <v>Weapon</v>
      </c>
      <c r="D607" s="80" t="s">
        <v>378</v>
      </c>
      <c r="E607" s="70">
        <f>_xlfn.XLOOKUP(tbItems[[#This Row],[UID]],all_tki[uid],all_tki[slots])</f>
        <v>8</v>
      </c>
      <c r="F607" s="97">
        <f>_xlfn.XLOOKUP(tbItems[[#This Row],[UID]],all_tki[uid],all_tki[traderPrice])</f>
        <v>52528</v>
      </c>
      <c r="G607" s="97">
        <f>_xlfn.XLOOKUP(tbItems[[#This Row],[UID]],all_tki[uid],all_tki[avg7daysPrice])</f>
        <v>70373</v>
      </c>
      <c r="H607" s="70">
        <v>1</v>
      </c>
      <c r="I607" s="70">
        <v>1</v>
      </c>
    </row>
    <row r="608" spans="1:9" ht="30" hidden="1" customHeight="1" x14ac:dyDescent="0.25">
      <c r="A608" s="96" t="s">
        <v>10338</v>
      </c>
      <c r="B608" s="80" t="str">
        <f>_xlfn.CONCAT(_xlfn.XLOOKUP(tbItems[[#This Row],[UID]],all_tki[uid],all_tki[name]), " (",_xlfn.XLOOKUP(tbItems[[#This Row],[UID]],all_tki[uid],all_tki[shortName]),")")</f>
        <v>ASh-12 12.7x55 assault rifle (ASh-12)</v>
      </c>
      <c r="C608" s="80" t="str">
        <f>_xlfn.XLOOKUP(tbItems[[#This Row],[UID]],all_tki[uid],all_tki[tags/0])</f>
        <v>Weapon</v>
      </c>
      <c r="E608" s="70">
        <f>_xlfn.XLOOKUP(tbItems[[#This Row],[UID]],all_tki[uid],all_tki[slots])</f>
        <v>8</v>
      </c>
      <c r="F608" s="97">
        <f>_xlfn.XLOOKUP(tbItems[[#This Row],[UID]],all_tki[uid],all_tki[traderPrice])</f>
        <v>52528</v>
      </c>
      <c r="G608" s="97">
        <f>_xlfn.XLOOKUP(tbItems[[#This Row],[UID]],all_tki[uid],all_tki[avg7daysPrice])</f>
        <v>69470</v>
      </c>
      <c r="I608" s="70">
        <v>0</v>
      </c>
    </row>
    <row r="609" spans="1:10" ht="30" hidden="1" customHeight="1" x14ac:dyDescent="0.25">
      <c r="A609" s="96" t="s">
        <v>12762</v>
      </c>
      <c r="B609" s="80" t="str">
        <f>_xlfn.CONCAT(_xlfn.XLOOKUP(tbItems[[#This Row],[UID]],all_tki[uid],all_tki[name]), " (",_xlfn.XLOOKUP(tbItems[[#This Row],[UID]],all_tki[uid],all_tki[shortName]),")")</f>
        <v>Assault_rifles FN SCAR-L 5.56x45 assault rifle (Mk 16)</v>
      </c>
      <c r="C609" s="80" t="str">
        <f>_xlfn.XLOOKUP(tbItems[[#This Row],[UID]],all_tki[uid],all_tki[tags/0])</f>
        <v>Weapon</v>
      </c>
      <c r="E609" s="70">
        <f>_xlfn.XLOOKUP(tbItems[[#This Row],[UID]],all_tki[uid],all_tki[slots])</f>
        <v>1</v>
      </c>
      <c r="F609" s="97">
        <f>_xlfn.XLOOKUP(tbItems[[#This Row],[UID]],all_tki[uid],all_tki[traderPrice])</f>
        <v>9520</v>
      </c>
      <c r="G609" s="97">
        <f>_xlfn.XLOOKUP(tbItems[[#This Row],[UID]],all_tki[uid],all_tki[avg7daysPrice])</f>
        <v>17000</v>
      </c>
      <c r="I609" s="70">
        <v>0</v>
      </c>
    </row>
    <row r="610" spans="1:10" ht="30" hidden="1" customHeight="1" x14ac:dyDescent="0.25">
      <c r="A610" s="96" t="s">
        <v>5006</v>
      </c>
      <c r="B610" s="80" t="str">
        <f>_xlfn.CONCAT(_xlfn.XLOOKUP(tbItems[[#This Row],[UID]],all_tki[uid],all_tki[name]), " (",_xlfn.XLOOKUP(tbItems[[#This Row],[UID]],all_tki[uid],all_tki[shortName]),")")</f>
        <v>B&amp;T MP9 9x19 submachine gun (MP9)</v>
      </c>
      <c r="C610" s="80" t="str">
        <f>_xlfn.XLOOKUP(tbItems[[#This Row],[UID]],all_tki[uid],all_tki[tags/0])</f>
        <v>Weapon</v>
      </c>
      <c r="D610" s="80" t="s">
        <v>183</v>
      </c>
      <c r="E610" s="70">
        <f>_xlfn.XLOOKUP(tbItems[[#This Row],[UID]],all_tki[uid],all_tki[slots])</f>
        <v>2</v>
      </c>
      <c r="F610" s="97">
        <f>_xlfn.XLOOKUP(tbItems[[#This Row],[UID]],all_tki[uid],all_tki[traderPrice])</f>
        <v>8001</v>
      </c>
      <c r="G610" s="97">
        <f>_xlfn.XLOOKUP(tbItems[[#This Row],[UID]],all_tki[uid],all_tki[avg7daysPrice])</f>
        <v>23991</v>
      </c>
      <c r="H610" s="70">
        <v>1</v>
      </c>
      <c r="I610" s="70">
        <v>0</v>
      </c>
    </row>
    <row r="611" spans="1:10" ht="30" hidden="1" customHeight="1" x14ac:dyDescent="0.25">
      <c r="A611" s="96" t="s">
        <v>10491</v>
      </c>
      <c r="B611" s="80" t="str">
        <f>_xlfn.CONCAT(_xlfn.XLOOKUP(tbItems[[#This Row],[UID]],all_tki[uid],all_tki[name]), " (",_xlfn.XLOOKUP(tbItems[[#This Row],[UID]],all_tki[uid],all_tki[shortName]),")")</f>
        <v>B&amp;T MP9 9x19 submachine gun (MP9)</v>
      </c>
      <c r="C611" s="80" t="str">
        <f>_xlfn.XLOOKUP(tbItems[[#This Row],[UID]],all_tki[uid],all_tki[tags/0])</f>
        <v>Weapon</v>
      </c>
      <c r="E611" s="70">
        <f>_xlfn.XLOOKUP(tbItems[[#This Row],[UID]],all_tki[uid],all_tki[slots])</f>
        <v>2</v>
      </c>
      <c r="F611" s="97">
        <f>_xlfn.XLOOKUP(tbItems[[#This Row],[UID]],all_tki[uid],all_tki[traderPrice])</f>
        <v>8001</v>
      </c>
      <c r="G611" s="97">
        <f>_xlfn.XLOOKUP(tbItems[[#This Row],[UID]],all_tki[uid],all_tki[avg7daysPrice])</f>
        <v>23941</v>
      </c>
      <c r="I611" s="70">
        <v>0</v>
      </c>
    </row>
    <row r="612" spans="1:10" ht="30" hidden="1" customHeight="1" x14ac:dyDescent="0.25">
      <c r="A612" s="96" t="s">
        <v>5060</v>
      </c>
      <c r="B612" s="80" t="str">
        <f>_xlfn.CONCAT(_xlfn.XLOOKUP(tbItems[[#This Row],[UID]],all_tki[uid],all_tki[name]), " (",_xlfn.XLOOKUP(tbItems[[#This Row],[UID]],all_tki[uid],all_tki[shortName]),")")</f>
        <v>B&amp;T MP9-N 9x19 submachine gun (MP9-N)</v>
      </c>
      <c r="C612" s="80" t="str">
        <f>_xlfn.XLOOKUP(tbItems[[#This Row],[UID]],all_tki[uid],all_tki[tags/0])</f>
        <v>Weapon</v>
      </c>
      <c r="D612" s="80" t="s">
        <v>183</v>
      </c>
      <c r="E612" s="70">
        <f>_xlfn.XLOOKUP(tbItems[[#This Row],[UID]],all_tki[uid],all_tki[slots])</f>
        <v>2</v>
      </c>
      <c r="F612" s="97">
        <f>_xlfn.XLOOKUP(tbItems[[#This Row],[UID]],all_tki[uid],all_tki[traderPrice])</f>
        <v>10360</v>
      </c>
      <c r="G612" s="97">
        <f>_xlfn.XLOOKUP(tbItems[[#This Row],[UID]],all_tki[uid],all_tki[avg7daysPrice])</f>
        <v>19454</v>
      </c>
      <c r="H612" s="70">
        <v>1</v>
      </c>
      <c r="I612" s="70">
        <v>1</v>
      </c>
    </row>
    <row r="613" spans="1:10" ht="30" hidden="1" customHeight="1" x14ac:dyDescent="0.25">
      <c r="A613" s="96" t="s">
        <v>10502</v>
      </c>
      <c r="B613" s="80" t="str">
        <f>_xlfn.CONCAT(_xlfn.XLOOKUP(tbItems[[#This Row],[UID]],all_tki[uid],all_tki[name]), " (",_xlfn.XLOOKUP(tbItems[[#This Row],[UID]],all_tki[uid],all_tki[shortName]),")")</f>
        <v>B&amp;T MP9-N 9x19 submachine gun (MP9-N)</v>
      </c>
      <c r="C613" s="80" t="str">
        <f>_xlfn.XLOOKUP(tbItems[[#This Row],[UID]],all_tki[uid],all_tki[tags/0])</f>
        <v>Weapon</v>
      </c>
      <c r="E613" s="70">
        <f>_xlfn.XLOOKUP(tbItems[[#This Row],[UID]],all_tki[uid],all_tki[slots])</f>
        <v>2</v>
      </c>
      <c r="F613" s="97">
        <f>_xlfn.XLOOKUP(tbItems[[#This Row],[UID]],all_tki[uid],all_tki[traderPrice])</f>
        <v>10360</v>
      </c>
      <c r="G613" s="97">
        <f>_xlfn.XLOOKUP(tbItems[[#This Row],[UID]],all_tki[uid],all_tki[avg7daysPrice])</f>
        <v>19446</v>
      </c>
      <c r="I613" s="70">
        <v>0</v>
      </c>
    </row>
    <row r="614" spans="1:10" ht="30" hidden="1" customHeight="1" x14ac:dyDescent="0.25">
      <c r="A614" s="96" t="s">
        <v>4860</v>
      </c>
      <c r="B614" s="80" t="str">
        <f>_xlfn.CONCAT(_xlfn.XLOOKUP(tbItems[[#This Row],[UID]],all_tki[uid],all_tki[name]), " (",_xlfn.XLOOKUP(tbItems[[#This Row],[UID]],all_tki[uid],all_tki[shortName]),")")</f>
        <v>Bars A-2607 95x18 knife (A-2607)</v>
      </c>
      <c r="C614" s="80" t="str">
        <f>_xlfn.XLOOKUP(tbItems[[#This Row],[UID]],all_tki[uid],all_tki[tags/0])</f>
        <v>Weapon</v>
      </c>
      <c r="D614" s="80" t="s">
        <v>371</v>
      </c>
      <c r="E614" s="70">
        <f>_xlfn.XLOOKUP(tbItems[[#This Row],[UID]],all_tki[uid],all_tki[slots])</f>
        <v>2</v>
      </c>
      <c r="F614" s="97">
        <f>_xlfn.XLOOKUP(tbItems[[#This Row],[UID]],all_tki[uid],all_tki[traderPrice])</f>
        <v>3067</v>
      </c>
      <c r="G614" s="97">
        <f>_xlfn.XLOOKUP(tbItems[[#This Row],[UID]],all_tki[uid],all_tki[avg7daysPrice])</f>
        <v>4467</v>
      </c>
      <c r="H614" s="70">
        <v>1</v>
      </c>
      <c r="I614" s="70">
        <v>0</v>
      </c>
    </row>
    <row r="615" spans="1:10" ht="30" hidden="1" customHeight="1" x14ac:dyDescent="0.25">
      <c r="A615" s="96" t="s">
        <v>4864</v>
      </c>
      <c r="B615" s="80" t="str">
        <f>_xlfn.CONCAT(_xlfn.XLOOKUP(tbItems[[#This Row],[UID]],all_tki[uid],all_tki[name]), " (",_xlfn.XLOOKUP(tbItems[[#This Row],[UID]],all_tki[uid],all_tki[shortName]),")")</f>
        <v>Bars A-2607 Damascus knife (A-2607)</v>
      </c>
      <c r="C615" s="80" t="str">
        <f>_xlfn.XLOOKUP(tbItems[[#This Row],[UID]],all_tki[uid],all_tki[tags/0])</f>
        <v>Weapon</v>
      </c>
      <c r="D615" s="80" t="s">
        <v>371</v>
      </c>
      <c r="E615" s="70">
        <f>_xlfn.XLOOKUP(tbItems[[#This Row],[UID]],all_tki[uid],all_tki[slots])</f>
        <v>2</v>
      </c>
      <c r="F615" s="97">
        <f>_xlfn.XLOOKUP(tbItems[[#This Row],[UID]],all_tki[uid],all_tki[traderPrice])</f>
        <v>2155</v>
      </c>
      <c r="G615" s="97">
        <f>_xlfn.XLOOKUP(tbItems[[#This Row],[UID]],all_tki[uid],all_tki[avg7daysPrice])</f>
        <v>6842</v>
      </c>
      <c r="H615" s="70">
        <v>1</v>
      </c>
      <c r="I615" s="70">
        <v>0</v>
      </c>
    </row>
    <row r="616" spans="1:10" ht="30" hidden="1" customHeight="1" x14ac:dyDescent="0.25">
      <c r="A616" s="96" t="s">
        <v>4914</v>
      </c>
      <c r="B616" s="80" t="str">
        <f>_xlfn.CONCAT(_xlfn.XLOOKUP(tbItems[[#This Row],[UID]],all_tki[uid],all_tki[name]), " (",_xlfn.XLOOKUP(tbItems[[#This Row],[UID]],all_tki[uid],all_tki[shortName]),")")</f>
        <v>Beretta M9A3 9x19 pistol (M9A3)</v>
      </c>
      <c r="C616" s="80" t="str">
        <f>_xlfn.XLOOKUP(tbItems[[#This Row],[UID]],all_tki[uid],all_tki[tags/0])</f>
        <v>Weapon</v>
      </c>
      <c r="D616" s="80" t="s">
        <v>482</v>
      </c>
      <c r="E616" s="70">
        <f>_xlfn.XLOOKUP(tbItems[[#This Row],[UID]],all_tki[uid],all_tki[slots])</f>
        <v>2</v>
      </c>
      <c r="F616" s="97">
        <f>_xlfn.XLOOKUP(tbItems[[#This Row],[UID]],all_tki[uid],all_tki[traderPrice])</f>
        <v>2688</v>
      </c>
      <c r="G616" s="97">
        <f>_xlfn.XLOOKUP(tbItems[[#This Row],[UID]],all_tki[uid],all_tki[avg7daysPrice])</f>
        <v>11307</v>
      </c>
      <c r="H616" s="70">
        <v>1</v>
      </c>
      <c r="I616" s="70">
        <v>0</v>
      </c>
    </row>
    <row r="617" spans="1:10" ht="30" hidden="1" customHeight="1" x14ac:dyDescent="0.25">
      <c r="A617" s="96" t="s">
        <v>10438</v>
      </c>
      <c r="B617" s="80" t="str">
        <f>_xlfn.CONCAT(_xlfn.XLOOKUP(tbItems[[#This Row],[UID]],all_tki[uid],all_tki[name]), " (",_xlfn.XLOOKUP(tbItems[[#This Row],[UID]],all_tki[uid],all_tki[shortName]),")")</f>
        <v>Beretta M9A3 9x19 pistol (M9A3)</v>
      </c>
      <c r="C617" s="80" t="str">
        <f>_xlfn.XLOOKUP(tbItems[[#This Row],[UID]],all_tki[uid],all_tki[tags/0])</f>
        <v>Weapon</v>
      </c>
      <c r="D617" s="80" t="s">
        <v>14691</v>
      </c>
      <c r="E617" s="70">
        <f>_xlfn.XLOOKUP(tbItems[[#This Row],[UID]],all_tki[uid],all_tki[slots])</f>
        <v>2</v>
      </c>
      <c r="F617" s="97">
        <f>_xlfn.XLOOKUP(tbItems[[#This Row],[UID]],all_tki[uid],all_tki[traderPrice])</f>
        <v>2688</v>
      </c>
      <c r="G617" s="97">
        <f>_xlfn.XLOOKUP(tbItems[[#This Row],[UID]],all_tki[uid],all_tki[avg7daysPrice])</f>
        <v>11197</v>
      </c>
      <c r="I617" s="70">
        <v>0</v>
      </c>
    </row>
    <row r="618" spans="1:10" ht="30" hidden="1" customHeight="1" x14ac:dyDescent="0.25">
      <c r="A618" s="96" t="s">
        <v>4868</v>
      </c>
      <c r="B618" s="80" t="str">
        <f>_xlfn.CONCAT(_xlfn.XLOOKUP(tbItems[[#This Row],[UID]],all_tki[uid],all_tki[name]), " (",_xlfn.XLOOKUP(tbItems[[#This Row],[UID]],all_tki[uid],all_tki[shortName]),")")</f>
        <v>Camper axe (Camper)</v>
      </c>
      <c r="C618" s="80" t="str">
        <f>_xlfn.XLOOKUP(tbItems[[#This Row],[UID]],all_tki[uid],all_tki[tags/0])</f>
        <v>Weapon</v>
      </c>
      <c r="D618" s="80" t="s">
        <v>371</v>
      </c>
      <c r="E618" s="70">
        <f>_xlfn.XLOOKUP(tbItems[[#This Row],[UID]],all_tki[uid],all_tki[slots])</f>
        <v>3</v>
      </c>
      <c r="F618" s="97">
        <f>_xlfn.XLOOKUP(tbItems[[#This Row],[UID]],all_tki[uid],all_tki[traderPrice])</f>
        <v>24720</v>
      </c>
      <c r="G618" s="97">
        <f>_xlfn.XLOOKUP(tbItems[[#This Row],[UID]],all_tki[uid],all_tki[avg7daysPrice])</f>
        <v>47190</v>
      </c>
      <c r="H618" s="70">
        <v>1</v>
      </c>
      <c r="I618" s="70">
        <v>0</v>
      </c>
    </row>
    <row r="619" spans="1:10" ht="30" hidden="1" customHeight="1" x14ac:dyDescent="0.25">
      <c r="A619" s="96" t="s">
        <v>11747</v>
      </c>
      <c r="B619" s="80" t="str">
        <f>_xlfn.CONCAT(_xlfn.XLOOKUP(tbItems[[#This Row],[UID]],all_tki[uid],all_tki[name]), " (",_xlfn.XLOOKUP(tbItems[[#This Row],[UID]],all_tki[uid],all_tki[shortName]),")")</f>
        <v>CMMG Mk47 Mutant 7.62x39 assault rifle (Mk47)</v>
      </c>
      <c r="C619" s="80" t="str">
        <f>_xlfn.XLOOKUP(tbItems[[#This Row],[UID]],all_tki[uid],all_tki[tags/0])</f>
        <v>Weapon</v>
      </c>
      <c r="D619" s="80" t="s">
        <v>378</v>
      </c>
      <c r="E619" s="70">
        <f>_xlfn.XLOOKUP(tbItems[[#This Row],[UID]],all_tki[uid],all_tki[slots])</f>
        <v>8</v>
      </c>
      <c r="F619" s="97">
        <f>_xlfn.XLOOKUP(tbItems[[#This Row],[UID]],all_tki[uid],all_tki[traderPrice])</f>
        <v>14110</v>
      </c>
      <c r="G619" s="97">
        <f>_xlfn.XLOOKUP(tbItems[[#This Row],[UID]],all_tki[uid],all_tki[avg7daysPrice])</f>
        <v>131725</v>
      </c>
      <c r="H619" s="70">
        <v>1</v>
      </c>
      <c r="I619" s="70">
        <v>0</v>
      </c>
      <c r="J619" s="80" t="s">
        <v>354</v>
      </c>
    </row>
    <row r="620" spans="1:10" ht="30" hidden="1" customHeight="1" x14ac:dyDescent="0.25">
      <c r="A620" s="96" t="s">
        <v>11813</v>
      </c>
      <c r="B620" s="80" t="str">
        <f>_xlfn.CONCAT(_xlfn.XLOOKUP(tbItems[[#This Row],[UID]],all_tki[uid],all_tki[name]), " (",_xlfn.XLOOKUP(tbItems[[#This Row],[UID]],all_tki[uid],all_tki[shortName]),")")</f>
        <v>CMMG Mk47 Mutant 7.62x39 assault rifle (Mk47)</v>
      </c>
      <c r="C620" s="80" t="str">
        <f>_xlfn.XLOOKUP(tbItems[[#This Row],[UID]],all_tki[uid],all_tki[tags/0])</f>
        <v>Weapon</v>
      </c>
      <c r="D620" s="80" t="s">
        <v>14691</v>
      </c>
      <c r="E620" s="70">
        <f>_xlfn.XLOOKUP(tbItems[[#This Row],[UID]],all_tki[uid],all_tki[slots])</f>
        <v>1</v>
      </c>
      <c r="F620" s="97">
        <f>_xlfn.XLOOKUP(tbItems[[#This Row],[UID]],all_tki[uid],all_tki[traderPrice])</f>
        <v>14110</v>
      </c>
      <c r="G620" s="97">
        <f>_xlfn.XLOOKUP(tbItems[[#This Row],[UID]],all_tki[uid],all_tki[avg7daysPrice])</f>
        <v>0</v>
      </c>
      <c r="I620" s="70">
        <v>0</v>
      </c>
    </row>
    <row r="621" spans="1:10" ht="30" hidden="1" customHeight="1" x14ac:dyDescent="0.25">
      <c r="A621" s="96" t="s">
        <v>10446</v>
      </c>
      <c r="B621" s="80" t="str">
        <f>_xlfn.CONCAT(_xlfn.XLOOKUP(tbItems[[#This Row],[UID]],all_tki[uid],all_tki[name]), " (",_xlfn.XLOOKUP(tbItems[[#This Row],[UID]],all_tki[uid],all_tki[shortName]),")")</f>
        <v>Colt M1911A1 .45 ACP pistol (M1911A1)</v>
      </c>
      <c r="C621" s="80" t="str">
        <f>_xlfn.XLOOKUP(tbItems[[#This Row],[UID]],all_tki[uid],all_tki[tags/0])</f>
        <v>Weapon</v>
      </c>
      <c r="D621" s="80" t="s">
        <v>482</v>
      </c>
      <c r="E621" s="70">
        <f>_xlfn.XLOOKUP(tbItems[[#This Row],[UID]],all_tki[uid],all_tki[slots])</f>
        <v>2</v>
      </c>
      <c r="F621" s="97">
        <f>_xlfn.XLOOKUP(tbItems[[#This Row],[UID]],all_tki[uid],all_tki[traderPrice])</f>
        <v>3028</v>
      </c>
      <c r="G621" s="97">
        <f>_xlfn.XLOOKUP(tbItems[[#This Row],[UID]],all_tki[uid],all_tki[avg7daysPrice])</f>
        <v>11842</v>
      </c>
      <c r="H621" s="70">
        <v>1</v>
      </c>
      <c r="I621" s="70">
        <v>0</v>
      </c>
    </row>
    <row r="622" spans="1:10" ht="30" hidden="1" customHeight="1" x14ac:dyDescent="0.25">
      <c r="A622" s="96" t="s">
        <v>13811</v>
      </c>
      <c r="B622" s="80" t="str">
        <f>_xlfn.CONCAT(_xlfn.XLOOKUP(tbItems[[#This Row],[UID]],all_tki[uid],all_tki[name]), " (",_xlfn.XLOOKUP(tbItems[[#This Row],[UID]],all_tki[uid],all_tki[shortName]),")")</f>
        <v>Colt M1911A1 .45 ACP pistol (M1911A1)</v>
      </c>
      <c r="C622" s="80" t="str">
        <f>_xlfn.XLOOKUP(tbItems[[#This Row],[UID]],all_tki[uid],all_tki[tags/0])</f>
        <v>Weapon</v>
      </c>
      <c r="E622" s="70">
        <f>_xlfn.XLOOKUP(tbItems[[#This Row],[UID]],all_tki[uid],all_tki[slots])</f>
        <v>2</v>
      </c>
      <c r="F622" s="97">
        <f>_xlfn.XLOOKUP(tbItems[[#This Row],[UID]],all_tki[uid],all_tki[traderPrice])</f>
        <v>3028</v>
      </c>
      <c r="G622" s="97">
        <f>_xlfn.XLOOKUP(tbItems[[#This Row],[UID]],all_tki[uid],all_tki[avg7daysPrice])</f>
        <v>12005</v>
      </c>
      <c r="I622" s="70">
        <v>0</v>
      </c>
    </row>
    <row r="623" spans="1:10" ht="30" hidden="1" customHeight="1" x14ac:dyDescent="0.25">
      <c r="A623" s="96" t="s">
        <v>10426</v>
      </c>
      <c r="B623" s="80" t="str">
        <f>_xlfn.CONCAT(_xlfn.XLOOKUP(tbItems[[#This Row],[UID]],all_tki[uid],all_tki[name]), " (",_xlfn.XLOOKUP(tbItems[[#This Row],[UID]],all_tki[uid],all_tki[shortName]),")")</f>
        <v>Colt M45A1 .45 ACP pistol (M45A1)</v>
      </c>
      <c r="C623" s="80" t="str">
        <f>_xlfn.XLOOKUP(tbItems[[#This Row],[UID]],all_tki[uid],all_tki[tags/0])</f>
        <v>Weapon</v>
      </c>
      <c r="D623" s="80" t="s">
        <v>482</v>
      </c>
      <c r="E623" s="70">
        <f>_xlfn.XLOOKUP(tbItems[[#This Row],[UID]],all_tki[uid],all_tki[slots])</f>
        <v>2</v>
      </c>
      <c r="F623" s="97">
        <f>_xlfn.XLOOKUP(tbItems[[#This Row],[UID]],all_tki[uid],all_tki[traderPrice])</f>
        <v>4148</v>
      </c>
      <c r="G623" s="97">
        <f>_xlfn.XLOOKUP(tbItems[[#This Row],[UID]],all_tki[uid],all_tki[avg7daysPrice])</f>
        <v>12514</v>
      </c>
      <c r="H623" s="70">
        <v>1</v>
      </c>
      <c r="I623" s="70">
        <v>0</v>
      </c>
    </row>
    <row r="624" spans="1:10" ht="30" hidden="1" customHeight="1" x14ac:dyDescent="0.25">
      <c r="A624" s="96" t="s">
        <v>14260</v>
      </c>
      <c r="B624" s="80" t="str">
        <f>_xlfn.CONCAT(_xlfn.XLOOKUP(tbItems[[#This Row],[UID]],all_tki[uid],all_tki[name]), " (",_xlfn.XLOOKUP(tbItems[[#This Row],[UID]],all_tki[uid],all_tki[shortName]),")")</f>
        <v>Colt M45A1 .45 ACP pistol (M45A1)</v>
      </c>
      <c r="C624" s="80" t="str">
        <f>_xlfn.XLOOKUP(tbItems[[#This Row],[UID]],all_tki[uid],all_tki[tags/0])</f>
        <v>Weapon</v>
      </c>
      <c r="E624" s="70">
        <f>_xlfn.XLOOKUP(tbItems[[#This Row],[UID]],all_tki[uid],all_tki[slots])</f>
        <v>2</v>
      </c>
      <c r="F624" s="97">
        <f>_xlfn.XLOOKUP(tbItems[[#This Row],[UID]],all_tki[uid],all_tki[traderPrice])</f>
        <v>4148</v>
      </c>
      <c r="G624" s="97">
        <f>_xlfn.XLOOKUP(tbItems[[#This Row],[UID]],all_tki[uid],all_tki[avg7daysPrice])</f>
        <v>12202</v>
      </c>
      <c r="I624" s="70">
        <v>0</v>
      </c>
    </row>
    <row r="625" spans="1:9" ht="30" hidden="1" customHeight="1" x14ac:dyDescent="0.25">
      <c r="A625" s="96" t="s">
        <v>4720</v>
      </c>
      <c r="B625" s="80" t="str">
        <f>_xlfn.CONCAT(_xlfn.XLOOKUP(tbItems[[#This Row],[UID]],all_tki[uid],all_tki[name]), " (",_xlfn.XLOOKUP(tbItems[[#This Row],[UID]],all_tki[uid],all_tki[shortName]),")")</f>
        <v>Colt M4A1 5.56x45 assault rifle (M4A1)</v>
      </c>
      <c r="C625" s="80" t="str">
        <f>_xlfn.XLOOKUP(tbItems[[#This Row],[UID]],all_tki[uid],all_tki[tags/0])</f>
        <v>Weapon</v>
      </c>
      <c r="D625" s="80" t="s">
        <v>378</v>
      </c>
      <c r="E625" s="70">
        <f>_xlfn.XLOOKUP(tbItems[[#This Row],[UID]],all_tki[uid],all_tki[slots])</f>
        <v>1</v>
      </c>
      <c r="F625" s="97">
        <f>_xlfn.XLOOKUP(tbItems[[#This Row],[UID]],all_tki[uid],all_tki[traderPrice])</f>
        <v>10302</v>
      </c>
      <c r="G625" s="97">
        <f>_xlfn.XLOOKUP(tbItems[[#This Row],[UID]],all_tki[uid],all_tki[avg7daysPrice])</f>
        <v>34355</v>
      </c>
      <c r="H625" s="70">
        <v>1</v>
      </c>
      <c r="I625" s="70">
        <v>1</v>
      </c>
    </row>
    <row r="626" spans="1:9" ht="30" hidden="1" customHeight="1" x14ac:dyDescent="0.25">
      <c r="A626" s="96" t="s">
        <v>8588</v>
      </c>
      <c r="B626" s="80" t="str">
        <f>_xlfn.CONCAT(_xlfn.XLOOKUP(tbItems[[#This Row],[UID]],all_tki[uid],all_tki[name]), " (",_xlfn.XLOOKUP(tbItems[[#This Row],[UID]],all_tki[uid],all_tki[shortName]),")")</f>
        <v>Colt M4A1 5.56x45 assault rifle (M4A1)</v>
      </c>
      <c r="C626" s="80" t="str">
        <f>_xlfn.XLOOKUP(tbItems[[#This Row],[UID]],all_tki[uid],all_tki[tags/0])</f>
        <v>Weapon</v>
      </c>
      <c r="E626" s="70">
        <f>_xlfn.XLOOKUP(tbItems[[#This Row],[UID]],all_tki[uid],all_tki[slots])</f>
        <v>10</v>
      </c>
      <c r="F626" s="97">
        <f>_xlfn.XLOOKUP(tbItems[[#This Row],[UID]],all_tki[uid],all_tki[traderPrice])</f>
        <v>10302</v>
      </c>
      <c r="G626" s="97">
        <f>_xlfn.XLOOKUP(tbItems[[#This Row],[UID]],all_tki[uid],all_tki[avg7daysPrice])</f>
        <v>55402</v>
      </c>
      <c r="I626" s="70">
        <v>0</v>
      </c>
    </row>
    <row r="627" spans="1:9" ht="30" hidden="1" customHeight="1" x14ac:dyDescent="0.25">
      <c r="A627" s="96" t="s">
        <v>4873</v>
      </c>
      <c r="B627" s="80" t="str">
        <f>_xlfn.CONCAT(_xlfn.XLOOKUP(tbItems[[#This Row],[UID]],all_tki[uid],all_tki[name]), " (",_xlfn.XLOOKUP(tbItems[[#This Row],[UID]],all_tki[uid],all_tki[shortName]),")")</f>
        <v>Crash Axe (SCA)</v>
      </c>
      <c r="C627" s="80" t="str">
        <f>_xlfn.XLOOKUP(tbItems[[#This Row],[UID]],all_tki[uid],all_tki[tags/0])</f>
        <v>Weapon</v>
      </c>
      <c r="D627" s="80" t="s">
        <v>371</v>
      </c>
      <c r="E627" s="70">
        <f>_xlfn.XLOOKUP(tbItems[[#This Row],[UID]],all_tki[uid],all_tki[slots])</f>
        <v>3</v>
      </c>
      <c r="F627" s="97">
        <f>_xlfn.XLOOKUP(tbItems[[#This Row],[UID]],all_tki[uid],all_tki[traderPrice])</f>
        <v>270000</v>
      </c>
      <c r="G627" s="97">
        <f>_xlfn.XLOOKUP(tbItems[[#This Row],[UID]],all_tki[uid],all_tki[avg7daysPrice])</f>
        <v>5999</v>
      </c>
      <c r="I627" s="70">
        <v>0</v>
      </c>
    </row>
    <row r="628" spans="1:9" ht="30" hidden="1" customHeight="1" x14ac:dyDescent="0.25">
      <c r="A628" s="96" t="s">
        <v>8689</v>
      </c>
      <c r="B628" s="80" t="str">
        <f>_xlfn.CONCAT(_xlfn.XLOOKUP(tbItems[[#This Row],[UID]],all_tki[uid],all_tki[name]), " (",_xlfn.XLOOKUP(tbItems[[#This Row],[UID]],all_tki[uid],all_tki[shortName]),")")</f>
        <v>Cultist knife (Knife)</v>
      </c>
      <c r="C628" s="80" t="str">
        <f>_xlfn.XLOOKUP(tbItems[[#This Row],[UID]],all_tki[uid],all_tki[tags/0])</f>
        <v>Weapon</v>
      </c>
      <c r="D628" s="80" t="s">
        <v>371</v>
      </c>
      <c r="E628" s="70">
        <f>_xlfn.XLOOKUP(tbItems[[#This Row],[UID]],all_tki[uid],all_tki[slots])</f>
        <v>2</v>
      </c>
      <c r="F628" s="97">
        <f>_xlfn.XLOOKUP(tbItems[[#This Row],[UID]],all_tki[uid],all_tki[traderPrice])</f>
        <v>21000</v>
      </c>
      <c r="G628" s="97">
        <f>_xlfn.XLOOKUP(tbItems[[#This Row],[UID]],all_tki[uid],all_tki[avg7daysPrice])</f>
        <v>41873</v>
      </c>
      <c r="H628" s="70">
        <v>1</v>
      </c>
      <c r="I628" s="70">
        <v>0</v>
      </c>
    </row>
    <row r="629" spans="1:9" ht="30" hidden="1" customHeight="1" x14ac:dyDescent="0.25">
      <c r="A629" s="96" t="s">
        <v>4731</v>
      </c>
      <c r="B629" s="80" t="str">
        <f>_xlfn.CONCAT(_xlfn.XLOOKUP(tbItems[[#This Row],[UID]],all_tki[uid],all_tki[name]), " (",_xlfn.XLOOKUP(tbItems[[#This Row],[UID]],all_tki[uid],all_tki[shortName]),")")</f>
        <v>Desert Tech MDR 5.56x45 assault rifle (MDR)</v>
      </c>
      <c r="C629" s="80" t="str">
        <f>_xlfn.XLOOKUP(tbItems[[#This Row],[UID]],all_tki[uid],all_tki[tags/0])</f>
        <v>Weapon</v>
      </c>
      <c r="D629" s="80" t="s">
        <v>378</v>
      </c>
      <c r="E629" s="70">
        <f>_xlfn.XLOOKUP(tbItems[[#This Row],[UID]],all_tki[uid],all_tki[slots])</f>
        <v>4</v>
      </c>
      <c r="F629" s="97">
        <f>_xlfn.XLOOKUP(tbItems[[#This Row],[UID]],all_tki[uid],all_tki[traderPrice])</f>
        <v>25329</v>
      </c>
      <c r="G629" s="97">
        <f>_xlfn.XLOOKUP(tbItems[[#This Row],[UID]],all_tki[uid],all_tki[avg7daysPrice])</f>
        <v>57612</v>
      </c>
      <c r="H629" s="70">
        <v>1</v>
      </c>
      <c r="I629" s="70">
        <v>0</v>
      </c>
    </row>
    <row r="630" spans="1:9" ht="30" hidden="1" customHeight="1" x14ac:dyDescent="0.25">
      <c r="A630" s="96" t="s">
        <v>8584</v>
      </c>
      <c r="B630" s="80" t="str">
        <f>_xlfn.CONCAT(_xlfn.XLOOKUP(tbItems[[#This Row],[UID]],all_tki[uid],all_tki[name]), " (",_xlfn.XLOOKUP(tbItems[[#This Row],[UID]],all_tki[uid],all_tki[shortName]),")")</f>
        <v>Desert Tech MDR 5.56x45 assault rifle (MDR)</v>
      </c>
      <c r="C630" s="80" t="str">
        <f>_xlfn.XLOOKUP(tbItems[[#This Row],[UID]],all_tki[uid],all_tki[tags/0])</f>
        <v>Weapon</v>
      </c>
      <c r="D630" s="80" t="s">
        <v>378</v>
      </c>
      <c r="E630" s="70">
        <f>_xlfn.XLOOKUP(tbItems[[#This Row],[UID]],all_tki[uid],all_tki[slots])</f>
        <v>8</v>
      </c>
      <c r="F630" s="97">
        <f>_xlfn.XLOOKUP(tbItems[[#This Row],[UID]],all_tki[uid],all_tki[traderPrice])</f>
        <v>25329</v>
      </c>
      <c r="G630" s="97">
        <f>_xlfn.XLOOKUP(tbItems[[#This Row],[UID]],all_tki[uid],all_tki[avg7daysPrice])</f>
        <v>59849</v>
      </c>
      <c r="H630" s="70">
        <v>1</v>
      </c>
      <c r="I630" s="70">
        <v>2</v>
      </c>
    </row>
    <row r="631" spans="1:9" ht="30" hidden="1" customHeight="1" x14ac:dyDescent="0.25">
      <c r="A631" s="96" t="s">
        <v>4753</v>
      </c>
      <c r="B631" s="80" t="str">
        <f>_xlfn.CONCAT(_xlfn.XLOOKUP(tbItems[[#This Row],[UID]],all_tki[uid],all_tki[name]), " (",_xlfn.XLOOKUP(tbItems[[#This Row],[UID]],all_tki[uid],all_tki[shortName]),")")</f>
        <v>Desert Tech MDR 7.62x51 assault rifle (MDR)</v>
      </c>
      <c r="C631" s="80" t="str">
        <f>_xlfn.XLOOKUP(tbItems[[#This Row],[UID]],all_tki[uid],all_tki[tags/0])</f>
        <v>Weapon</v>
      </c>
      <c r="D631" s="80" t="s">
        <v>378</v>
      </c>
      <c r="E631" s="70">
        <f>_xlfn.XLOOKUP(tbItems[[#This Row],[UID]],all_tki[uid],all_tki[slots])</f>
        <v>2</v>
      </c>
      <c r="F631" s="97">
        <f>_xlfn.XLOOKUP(tbItems[[#This Row],[UID]],all_tki[uid],all_tki[traderPrice])</f>
        <v>35409</v>
      </c>
      <c r="G631" s="97">
        <v>1</v>
      </c>
      <c r="H631" s="70">
        <v>1</v>
      </c>
      <c r="I631" s="70">
        <v>0</v>
      </c>
    </row>
    <row r="632" spans="1:9" ht="30" hidden="1" customHeight="1" x14ac:dyDescent="0.25">
      <c r="A632" s="96" t="s">
        <v>8586</v>
      </c>
      <c r="B632" s="80" t="str">
        <f>_xlfn.CONCAT(_xlfn.XLOOKUP(tbItems[[#This Row],[UID]],all_tki[uid],all_tki[name]), " (",_xlfn.XLOOKUP(tbItems[[#This Row],[UID]],all_tki[uid],all_tki[shortName]),")")</f>
        <v>Desert Tech MDR 7.62x51 assault rifle (MDR)</v>
      </c>
      <c r="C632" s="80" t="str">
        <f>_xlfn.XLOOKUP(tbItems[[#This Row],[UID]],all_tki[uid],all_tki[tags/0])</f>
        <v>Weapon</v>
      </c>
      <c r="D632" s="80" t="s">
        <v>378</v>
      </c>
      <c r="E632" s="70">
        <f>_xlfn.XLOOKUP(tbItems[[#This Row],[UID]],all_tki[uid],all_tki[slots])</f>
        <v>8</v>
      </c>
      <c r="F632" s="97">
        <f>_xlfn.XLOOKUP(tbItems[[#This Row],[UID]],all_tki[uid],all_tki[traderPrice])</f>
        <v>35409</v>
      </c>
      <c r="G632" s="97">
        <f>_xlfn.XLOOKUP(tbItems[[#This Row],[UID]],all_tki[uid],all_tki[avg7daysPrice])</f>
        <v>81700</v>
      </c>
      <c r="I632" s="70">
        <v>0</v>
      </c>
    </row>
    <row r="633" spans="1:9" ht="30" hidden="1" customHeight="1" x14ac:dyDescent="0.25">
      <c r="A633" s="96" t="s">
        <v>4725</v>
      </c>
      <c r="B633" s="80" t="str">
        <f>_xlfn.CONCAT(_xlfn.XLOOKUP(tbItems[[#This Row],[UID]],all_tki[uid],all_tki[name]), " (",_xlfn.XLOOKUP(tbItems[[#This Row],[UID]],all_tki[uid],all_tki[shortName]),")")</f>
        <v>DS Arms SA-58 7.62x51 assault rifle (SA-58)</v>
      </c>
      <c r="C633" s="80" t="str">
        <f>_xlfn.XLOOKUP(tbItems[[#This Row],[UID]],all_tki[uid],all_tki[tags/0])</f>
        <v>Weapon</v>
      </c>
      <c r="D633" s="80" t="s">
        <v>378</v>
      </c>
      <c r="E633" s="70">
        <f>_xlfn.XLOOKUP(tbItems[[#This Row],[UID]],all_tki[uid],all_tki[slots])</f>
        <v>2</v>
      </c>
      <c r="F633" s="97">
        <f>_xlfn.XLOOKUP(tbItems[[#This Row],[UID]],all_tki[uid],all_tki[traderPrice])</f>
        <v>17412</v>
      </c>
      <c r="G633" s="97">
        <f>_xlfn.XLOOKUP(tbItems[[#This Row],[UID]],all_tki[uid],all_tki[avg7daysPrice])</f>
        <v>32677</v>
      </c>
      <c r="I633" s="70">
        <v>0</v>
      </c>
    </row>
    <row r="634" spans="1:9" ht="30" hidden="1" customHeight="1" x14ac:dyDescent="0.25">
      <c r="A634" s="96" t="s">
        <v>8582</v>
      </c>
      <c r="B634" s="80" t="str">
        <f>_xlfn.CONCAT(_xlfn.XLOOKUP(tbItems[[#This Row],[UID]],all_tki[uid],all_tki[name]), " (",_xlfn.XLOOKUP(tbItems[[#This Row],[UID]],all_tki[uid],all_tki[shortName]),")")</f>
        <v>DS Arms SA-58 7.62x51 assault rifle (SA-58)</v>
      </c>
      <c r="C634" s="80" t="str">
        <f>_xlfn.XLOOKUP(tbItems[[#This Row],[UID]],all_tki[uid],all_tki[tags/0])</f>
        <v>Weapon</v>
      </c>
      <c r="D634" s="80" t="s">
        <v>378</v>
      </c>
      <c r="E634" s="70">
        <f>_xlfn.XLOOKUP(tbItems[[#This Row],[UID]],all_tki[uid],all_tki[slots])</f>
        <v>10</v>
      </c>
      <c r="F634" s="97">
        <f>_xlfn.XLOOKUP(tbItems[[#This Row],[UID]],all_tki[uid],all_tki[traderPrice])</f>
        <v>17412</v>
      </c>
      <c r="G634" s="97">
        <f>_xlfn.XLOOKUP(tbItems[[#This Row],[UID]],all_tki[uid],all_tki[avg7daysPrice])</f>
        <v>34761</v>
      </c>
      <c r="H634" s="70">
        <v>1</v>
      </c>
      <c r="I634" s="70">
        <v>2</v>
      </c>
    </row>
    <row r="635" spans="1:9" ht="30" hidden="1" customHeight="1" x14ac:dyDescent="0.25">
      <c r="A635" s="96" t="s">
        <v>4879</v>
      </c>
      <c r="B635" s="80" t="str">
        <f>_xlfn.CONCAT(_xlfn.XLOOKUP(tbItems[[#This Row],[UID]],all_tki[uid],all_tki[name]), " (",_xlfn.XLOOKUP(tbItems[[#This Row],[UID]],all_tki[uid],all_tki[shortName]),")")</f>
        <v>ER FULCRUM BAYONET (ER BAYONET)</v>
      </c>
      <c r="C635" s="80" t="str">
        <f>_xlfn.XLOOKUP(tbItems[[#This Row],[UID]],all_tki[uid],all_tki[tags/0])</f>
        <v>Weapon</v>
      </c>
      <c r="D635" s="80" t="s">
        <v>371</v>
      </c>
      <c r="E635" s="70">
        <f>_xlfn.XLOOKUP(tbItems[[#This Row],[UID]],all_tki[uid],all_tki[slots])</f>
        <v>2</v>
      </c>
      <c r="F635" s="97">
        <f>_xlfn.XLOOKUP(tbItems[[#This Row],[UID]],all_tki[uid],all_tki[traderPrice])</f>
        <v>10260</v>
      </c>
      <c r="G635" s="97">
        <f>_xlfn.XLOOKUP(tbItems[[#This Row],[UID]],all_tki[uid],all_tki[avg7daysPrice])</f>
        <v>11123</v>
      </c>
      <c r="H635" s="70">
        <v>1</v>
      </c>
      <c r="I635" s="70">
        <v>0</v>
      </c>
    </row>
    <row r="636" spans="1:9" ht="30" hidden="1" customHeight="1" x14ac:dyDescent="0.25">
      <c r="A636" s="96" t="s">
        <v>5065</v>
      </c>
      <c r="B636" s="80" t="str">
        <f>_xlfn.CONCAT(_xlfn.XLOOKUP(tbItems[[#This Row],[UID]],all_tki[uid],all_tki[name]), " (",_xlfn.XLOOKUP(tbItems[[#This Row],[UID]],all_tki[uid],all_tki[shortName]),")")</f>
        <v>F-1 hand grenade (F-1)</v>
      </c>
      <c r="C636" s="80" t="str">
        <f>_xlfn.XLOOKUP(tbItems[[#This Row],[UID]],all_tki[uid],all_tki[tags/0])</f>
        <v>Weapon</v>
      </c>
      <c r="D636" s="80" t="s">
        <v>470</v>
      </c>
      <c r="E636" s="70">
        <f>_xlfn.XLOOKUP(tbItems[[#This Row],[UID]],all_tki[uid],all_tki[slots])</f>
        <v>1</v>
      </c>
      <c r="F636" s="97">
        <f>_xlfn.XLOOKUP(tbItems[[#This Row],[UID]],all_tki[uid],all_tki[traderPrice])</f>
        <v>2799</v>
      </c>
      <c r="G636" s="97">
        <f>_xlfn.XLOOKUP(tbItems[[#This Row],[UID]],all_tki[uid],all_tki[avg7daysPrice])</f>
        <v>11386</v>
      </c>
      <c r="H636" s="70">
        <v>0</v>
      </c>
      <c r="I636" s="70">
        <v>0</v>
      </c>
    </row>
    <row r="637" spans="1:9" ht="30" hidden="1" customHeight="1" x14ac:dyDescent="0.25">
      <c r="A637" s="96" t="s">
        <v>4976</v>
      </c>
      <c r="B637" s="80" t="str">
        <f>_xlfn.CONCAT(_xlfn.XLOOKUP(tbItems[[#This Row],[UID]],all_tki[uid],all_tki[name]), " (",_xlfn.XLOOKUP(tbItems[[#This Row],[UID]],all_tki[uid],all_tki[shortName]),")")</f>
        <v>FN Five-seveN MK2 5.7x28 pistol (FDE) (FN 5-7 FDE)</v>
      </c>
      <c r="C637" s="80" t="str">
        <f>_xlfn.XLOOKUP(tbItems[[#This Row],[UID]],all_tki[uid],all_tki[tags/0])</f>
        <v>Weapon</v>
      </c>
      <c r="D637" s="80" t="s">
        <v>482</v>
      </c>
      <c r="E637" s="70">
        <f>_xlfn.XLOOKUP(tbItems[[#This Row],[UID]],all_tki[uid],all_tki[slots])</f>
        <v>2</v>
      </c>
      <c r="F637" s="97">
        <f>_xlfn.XLOOKUP(tbItems[[#This Row],[UID]],all_tki[uid],all_tki[traderPrice])</f>
        <v>7973</v>
      </c>
      <c r="G637" s="97">
        <f>_xlfn.XLOOKUP(tbItems[[#This Row],[UID]],all_tki[uid],all_tki[avg7daysPrice])</f>
        <v>27735</v>
      </c>
      <c r="H637" s="70">
        <v>1</v>
      </c>
      <c r="I637" s="70">
        <v>0</v>
      </c>
    </row>
    <row r="638" spans="1:9" ht="30" hidden="1" customHeight="1" x14ac:dyDescent="0.25">
      <c r="A638" s="96" t="s">
        <v>10435</v>
      </c>
      <c r="B638" s="80" t="str">
        <f>_xlfn.CONCAT(_xlfn.XLOOKUP(tbItems[[#This Row],[UID]],all_tki[uid],all_tki[name]), " (",_xlfn.XLOOKUP(tbItems[[#This Row],[UID]],all_tki[uid],all_tki[shortName]),")")</f>
        <v>FN Five-seveN MK2 5.7x28 pistol (Flat Dark Earth) (FN 5-7 FDE)</v>
      </c>
      <c r="C638" s="80" t="str">
        <f>_xlfn.XLOOKUP(tbItems[[#This Row],[UID]],all_tki[uid],all_tki[tags/0])</f>
        <v>Weapon</v>
      </c>
      <c r="E638" s="70">
        <f>_xlfn.XLOOKUP(tbItems[[#This Row],[UID]],all_tki[uid],all_tki[slots])</f>
        <v>2</v>
      </c>
      <c r="F638" s="97">
        <f>_xlfn.XLOOKUP(tbItems[[#This Row],[UID]],all_tki[uid],all_tki[traderPrice])</f>
        <v>7973</v>
      </c>
      <c r="G638" s="97">
        <f>_xlfn.XLOOKUP(tbItems[[#This Row],[UID]],all_tki[uid],all_tki[avg7daysPrice])</f>
        <v>27993</v>
      </c>
      <c r="I638" s="70">
        <v>0</v>
      </c>
    </row>
    <row r="639" spans="1:9" ht="30" hidden="1" customHeight="1" x14ac:dyDescent="0.25">
      <c r="A639" s="96" t="s">
        <v>4919</v>
      </c>
      <c r="B639" s="80" t="str">
        <f>_xlfn.CONCAT(_xlfn.XLOOKUP(tbItems[[#This Row],[UID]],all_tki[uid],all_tki[name]), " (",_xlfn.XLOOKUP(tbItems[[#This Row],[UID]],all_tki[uid],all_tki[shortName]),")")</f>
        <v>FN Five-seveN MK2 5.7x28 pistol (FN 5-7)</v>
      </c>
      <c r="C639" s="80" t="str">
        <f>_xlfn.XLOOKUP(tbItems[[#This Row],[UID]],all_tki[uid],all_tki[tags/0])</f>
        <v>Weapon</v>
      </c>
      <c r="D639" s="80" t="s">
        <v>482</v>
      </c>
      <c r="E639" s="70">
        <f>_xlfn.XLOOKUP(tbItems[[#This Row],[UID]],all_tki[uid],all_tki[slots])</f>
        <v>2</v>
      </c>
      <c r="F639" s="97">
        <f>_xlfn.XLOOKUP(tbItems[[#This Row],[UID]],all_tki[uid],all_tki[traderPrice])</f>
        <v>7973</v>
      </c>
      <c r="G639" s="97">
        <f>_xlfn.XLOOKUP(tbItems[[#This Row],[UID]],all_tki[uid],all_tki[avg7daysPrice])</f>
        <v>28309</v>
      </c>
      <c r="H639" s="70">
        <v>1</v>
      </c>
      <c r="I639" s="70">
        <v>0</v>
      </c>
    </row>
    <row r="640" spans="1:9" ht="30" hidden="1" customHeight="1" x14ac:dyDescent="0.25">
      <c r="A640" s="96" t="s">
        <v>10430</v>
      </c>
      <c r="B640" s="80" t="str">
        <f>_xlfn.CONCAT(_xlfn.XLOOKUP(tbItems[[#This Row],[UID]],all_tki[uid],all_tki[name]), " (",_xlfn.XLOOKUP(tbItems[[#This Row],[UID]],all_tki[uid],all_tki[shortName]),")")</f>
        <v>FN Five-seveN MK2 5.7x28 pistol (FN 5-7)</v>
      </c>
      <c r="C640" s="80" t="str">
        <f>_xlfn.XLOOKUP(tbItems[[#This Row],[UID]],all_tki[uid],all_tki[tags/0])</f>
        <v>Weapon</v>
      </c>
      <c r="E640" s="70">
        <f>_xlfn.XLOOKUP(tbItems[[#This Row],[UID]],all_tki[uid],all_tki[slots])</f>
        <v>2</v>
      </c>
      <c r="F640" s="97">
        <f>_xlfn.XLOOKUP(tbItems[[#This Row],[UID]],all_tki[uid],all_tki[traderPrice])</f>
        <v>7973</v>
      </c>
      <c r="G640" s="97">
        <f>_xlfn.XLOOKUP(tbItems[[#This Row],[UID]],all_tki[uid],all_tki[avg7daysPrice])</f>
        <v>28025</v>
      </c>
      <c r="I640" s="70">
        <v>0</v>
      </c>
    </row>
    <row r="641" spans="1:9" ht="30" hidden="1" customHeight="1" x14ac:dyDescent="0.25">
      <c r="A641" s="96" t="s">
        <v>5010</v>
      </c>
      <c r="B641" s="80" t="str">
        <f>_xlfn.CONCAT(_xlfn.XLOOKUP(tbItems[[#This Row],[UID]],all_tki[uid],all_tki[name]), " (",_xlfn.XLOOKUP(tbItems[[#This Row],[UID]],all_tki[uid],all_tki[shortName]),")")</f>
        <v>FN P90 5.7x28 submachine gun (P90)</v>
      </c>
      <c r="C641" s="80" t="str">
        <f>_xlfn.XLOOKUP(tbItems[[#This Row],[UID]],all_tki[uid],all_tki[tags/0])</f>
        <v>Weapon</v>
      </c>
      <c r="D641" s="80" t="s">
        <v>183</v>
      </c>
      <c r="E641" s="70">
        <f>_xlfn.XLOOKUP(tbItems[[#This Row],[UID]],all_tki[uid],all_tki[slots])</f>
        <v>6</v>
      </c>
      <c r="F641" s="97">
        <f>_xlfn.XLOOKUP(tbItems[[#This Row],[UID]],all_tki[uid],all_tki[traderPrice])</f>
        <v>25312</v>
      </c>
      <c r="G641" s="97">
        <f>_xlfn.XLOOKUP(tbItems[[#This Row],[UID]],all_tki[uid],all_tki[avg7daysPrice])</f>
        <v>75189</v>
      </c>
      <c r="H641" s="70">
        <v>1</v>
      </c>
      <c r="I641" s="70">
        <v>1</v>
      </c>
    </row>
    <row r="642" spans="1:9" ht="30" hidden="1" customHeight="1" x14ac:dyDescent="0.25">
      <c r="A642" s="96" t="s">
        <v>10496</v>
      </c>
      <c r="B642" s="80" t="str">
        <f>_xlfn.CONCAT(_xlfn.XLOOKUP(tbItems[[#This Row],[UID]],all_tki[uid],all_tki[name]), " (",_xlfn.XLOOKUP(tbItems[[#This Row],[UID]],all_tki[uid],all_tki[shortName]),")")</f>
        <v>FN P90 5.7x28 submachine gun (P90)</v>
      </c>
      <c r="C642" s="80" t="str">
        <f>_xlfn.XLOOKUP(tbItems[[#This Row],[UID]],all_tki[uid],all_tki[tags/0])</f>
        <v>Weapon</v>
      </c>
      <c r="E642" s="70">
        <f>_xlfn.XLOOKUP(tbItems[[#This Row],[UID]],all_tki[uid],all_tki[slots])</f>
        <v>2</v>
      </c>
      <c r="F642" s="97">
        <f>_xlfn.XLOOKUP(tbItems[[#This Row],[UID]],all_tki[uid],all_tki[traderPrice])</f>
        <v>25312</v>
      </c>
      <c r="G642" s="97">
        <f>_xlfn.XLOOKUP(tbItems[[#This Row],[UID]],all_tki[uid],all_tki[avg7daysPrice])</f>
        <v>74935</v>
      </c>
      <c r="I642" s="70">
        <v>0</v>
      </c>
    </row>
    <row r="643" spans="1:9" ht="30" hidden="1" customHeight="1" x14ac:dyDescent="0.25">
      <c r="A643" s="96" t="s">
        <v>11871</v>
      </c>
      <c r="B643" s="80" t="str">
        <f>_xlfn.CONCAT(_xlfn.XLOOKUP(tbItems[[#This Row],[UID]],all_tki[uid],all_tki[name]), " (",_xlfn.XLOOKUP(tbItems[[#This Row],[UID]],all_tki[uid],all_tki[shortName]),")")</f>
        <v>FN SCAR-H 7.62x51 assault rifle (FDE) (Mk 17)</v>
      </c>
      <c r="C643" s="80" t="str">
        <f>_xlfn.XLOOKUP(tbItems[[#This Row],[UID]],all_tki[uid],all_tki[tags/0])</f>
        <v>Weapon</v>
      </c>
      <c r="D643" s="80" t="s">
        <v>378</v>
      </c>
      <c r="E643" s="70">
        <f>_xlfn.XLOOKUP(tbItems[[#This Row],[UID]],all_tki[uid],all_tki[slots])</f>
        <v>10</v>
      </c>
      <c r="F643" s="97">
        <f>_xlfn.XLOOKUP(tbItems[[#This Row],[UID]],all_tki[uid],all_tki[traderPrice])</f>
        <v>14448</v>
      </c>
      <c r="G643" s="97">
        <f>_xlfn.XLOOKUP(tbItems[[#This Row],[UID]],all_tki[uid],all_tki[avg7daysPrice])</f>
        <v>89778</v>
      </c>
      <c r="H643" s="70">
        <v>1</v>
      </c>
      <c r="I643" s="70">
        <v>0</v>
      </c>
    </row>
    <row r="644" spans="1:9" ht="30" hidden="1" customHeight="1" x14ac:dyDescent="0.25">
      <c r="A644" s="96" t="s">
        <v>12765</v>
      </c>
      <c r="B644" s="80" t="str">
        <f>_xlfn.CONCAT(_xlfn.XLOOKUP(tbItems[[#This Row],[UID]],all_tki[uid],all_tki[name]), " (",_xlfn.XLOOKUP(tbItems[[#This Row],[UID]],all_tki[uid],all_tki[shortName]),")")</f>
        <v>FN SCAR-H 7.62x51 assault rifle (FDE) (Mk 17)</v>
      </c>
      <c r="C644" s="80" t="str">
        <f>_xlfn.XLOOKUP(tbItems[[#This Row],[UID]],all_tki[uid],all_tki[tags/0])</f>
        <v>Weapon</v>
      </c>
      <c r="E644" s="70">
        <f>_xlfn.XLOOKUP(tbItems[[#This Row],[UID]],all_tki[uid],all_tki[slots])</f>
        <v>1</v>
      </c>
      <c r="F644" s="97">
        <f>_xlfn.XLOOKUP(tbItems[[#This Row],[UID]],all_tki[uid],all_tki[traderPrice])</f>
        <v>14448</v>
      </c>
      <c r="G644" s="97">
        <f>_xlfn.XLOOKUP(tbItems[[#This Row],[UID]],all_tki[uid],all_tki[avg7daysPrice])</f>
        <v>0</v>
      </c>
      <c r="I644" s="70">
        <v>0</v>
      </c>
    </row>
    <row r="645" spans="1:9" ht="30" hidden="1" customHeight="1" x14ac:dyDescent="0.25">
      <c r="A645" s="96" t="s">
        <v>11865</v>
      </c>
      <c r="B645" s="80" t="str">
        <f>_xlfn.CONCAT(_xlfn.XLOOKUP(tbItems[[#This Row],[UID]],all_tki[uid],all_tki[name]), " (",_xlfn.XLOOKUP(tbItems[[#This Row],[UID]],all_tki[uid],all_tki[shortName]),")")</f>
        <v>FN SCAR-H 7.62x51 assault rifle (Mk 17)</v>
      </c>
      <c r="C645" s="80" t="str">
        <f>_xlfn.XLOOKUP(tbItems[[#This Row],[UID]],all_tki[uid],all_tki[tags/0])</f>
        <v>Weapon</v>
      </c>
      <c r="D645" s="80" t="s">
        <v>378</v>
      </c>
      <c r="E645" s="70">
        <f>_xlfn.XLOOKUP(tbItems[[#This Row],[UID]],all_tki[uid],all_tki[slots])</f>
        <v>10</v>
      </c>
      <c r="F645" s="97">
        <f>_xlfn.XLOOKUP(tbItems[[#This Row],[UID]],all_tki[uid],all_tki[traderPrice])</f>
        <v>13664</v>
      </c>
      <c r="G645" s="97">
        <f>_xlfn.XLOOKUP(tbItems[[#This Row],[UID]],all_tki[uid],all_tki[avg7daysPrice])</f>
        <v>93917</v>
      </c>
      <c r="H645" s="70">
        <v>1</v>
      </c>
      <c r="I645" s="70">
        <v>0</v>
      </c>
    </row>
    <row r="646" spans="1:9" ht="30" hidden="1" customHeight="1" x14ac:dyDescent="0.25">
      <c r="A646" s="96" t="s">
        <v>12767</v>
      </c>
      <c r="B646" s="80" t="str">
        <f>_xlfn.CONCAT(_xlfn.XLOOKUP(tbItems[[#This Row],[UID]],all_tki[uid],all_tki[name]), " (",_xlfn.XLOOKUP(tbItems[[#This Row],[UID]],all_tki[uid],all_tki[shortName]),")")</f>
        <v>FN SCAR-H 7.62x51 assault rifle (Mk 17)</v>
      </c>
      <c r="C646" s="80" t="str">
        <f>_xlfn.XLOOKUP(tbItems[[#This Row],[UID]],all_tki[uid],all_tki[tags/0])</f>
        <v>Weapon</v>
      </c>
      <c r="E646" s="70">
        <f>_xlfn.XLOOKUP(tbItems[[#This Row],[UID]],all_tki[uid],all_tki[slots])</f>
        <v>1</v>
      </c>
      <c r="F646" s="97">
        <f>_xlfn.XLOOKUP(tbItems[[#This Row],[UID]],all_tki[uid],all_tki[traderPrice])</f>
        <v>13664</v>
      </c>
      <c r="G646" s="97">
        <f>_xlfn.XLOOKUP(tbItems[[#This Row],[UID]],all_tki[uid],all_tki[avg7daysPrice])</f>
        <v>0</v>
      </c>
      <c r="I646" s="70">
        <v>0</v>
      </c>
    </row>
    <row r="647" spans="1:9" ht="30" hidden="1" customHeight="1" x14ac:dyDescent="0.25">
      <c r="A647" s="96" t="s">
        <v>11861</v>
      </c>
      <c r="B647" s="80" t="str">
        <f>_xlfn.CONCAT(_xlfn.XLOOKUP(tbItems[[#This Row],[UID]],all_tki[uid],all_tki[name]), " (",_xlfn.XLOOKUP(tbItems[[#This Row],[UID]],all_tki[uid],all_tki[shortName]),")")</f>
        <v>FN SCAR-L 5.56x45 assault rifle (FDE) (Mk 16)</v>
      </c>
      <c r="C647" s="80" t="str">
        <f>_xlfn.XLOOKUP(tbItems[[#This Row],[UID]],all_tki[uid],all_tki[tags/0])</f>
        <v>Weapon</v>
      </c>
      <c r="D647" s="80" t="s">
        <v>378</v>
      </c>
      <c r="E647" s="70">
        <f>_xlfn.XLOOKUP(tbItems[[#This Row],[UID]],all_tki[uid],all_tki[slots])</f>
        <v>10</v>
      </c>
      <c r="F647" s="97">
        <f>_xlfn.XLOOKUP(tbItems[[#This Row],[UID]],all_tki[uid],all_tki[traderPrice])</f>
        <v>10080</v>
      </c>
      <c r="G647" s="97">
        <f>_xlfn.XLOOKUP(tbItems[[#This Row],[UID]],all_tki[uid],all_tki[avg7daysPrice])</f>
        <v>47380</v>
      </c>
      <c r="H647" s="70">
        <v>1</v>
      </c>
      <c r="I647" s="70">
        <v>0</v>
      </c>
    </row>
    <row r="648" spans="1:9" ht="30" hidden="1" customHeight="1" x14ac:dyDescent="0.25">
      <c r="A648" s="96" t="s">
        <v>12760</v>
      </c>
      <c r="B648" s="80" t="str">
        <f>_xlfn.CONCAT(_xlfn.XLOOKUP(tbItems[[#This Row],[UID]],all_tki[uid],all_tki[name]), " (",_xlfn.XLOOKUP(tbItems[[#This Row],[UID]],all_tki[uid],all_tki[shortName]),")")</f>
        <v>FN SCAR-L 5.56x45 assault rifle (FDE) (Mk 16)</v>
      </c>
      <c r="C648" s="80" t="str">
        <f>_xlfn.XLOOKUP(tbItems[[#This Row],[UID]],all_tki[uid],all_tki[tags/0])</f>
        <v>Weapon</v>
      </c>
      <c r="E648" s="70">
        <f>_xlfn.XLOOKUP(tbItems[[#This Row],[UID]],all_tki[uid],all_tki[slots])</f>
        <v>1</v>
      </c>
      <c r="F648" s="97">
        <f>_xlfn.XLOOKUP(tbItems[[#This Row],[UID]],all_tki[uid],all_tki[traderPrice])</f>
        <v>10080</v>
      </c>
      <c r="G648" s="97">
        <f>_xlfn.XLOOKUP(tbItems[[#This Row],[UID]],all_tki[uid],all_tki[avg7daysPrice])</f>
        <v>43762</v>
      </c>
      <c r="I648" s="70">
        <v>0</v>
      </c>
    </row>
    <row r="649" spans="1:9" ht="30" hidden="1" customHeight="1" x14ac:dyDescent="0.25">
      <c r="A649" s="96" t="s">
        <v>11849</v>
      </c>
      <c r="B649" s="80" t="str">
        <f>_xlfn.CONCAT(_xlfn.XLOOKUP(tbItems[[#This Row],[UID]],all_tki[uid],all_tki[name]), " (",_xlfn.XLOOKUP(tbItems[[#This Row],[UID]],all_tki[uid],all_tki[shortName]),")")</f>
        <v>FN SCAR-L 5.56x45 assault rifle (Mk 16)</v>
      </c>
      <c r="C649" s="80" t="str">
        <f>_xlfn.XLOOKUP(tbItems[[#This Row],[UID]],all_tki[uid],all_tki[tags/0])</f>
        <v>Weapon</v>
      </c>
      <c r="D649" s="80" t="s">
        <v>378</v>
      </c>
      <c r="E649" s="70">
        <f>_xlfn.XLOOKUP(tbItems[[#This Row],[UID]],all_tki[uid],all_tki[slots])</f>
        <v>10</v>
      </c>
      <c r="F649" s="97">
        <f>_xlfn.XLOOKUP(tbItems[[#This Row],[UID]],all_tki[uid],all_tki[traderPrice])</f>
        <v>9520</v>
      </c>
      <c r="G649" s="97">
        <f>_xlfn.XLOOKUP(tbItems[[#This Row],[UID]],all_tki[uid],all_tki[avg7daysPrice])</f>
        <v>54457</v>
      </c>
      <c r="H649" s="70">
        <v>1</v>
      </c>
      <c r="I649" s="70">
        <v>0</v>
      </c>
    </row>
    <row r="650" spans="1:9" ht="30" hidden="1" customHeight="1" x14ac:dyDescent="0.25">
      <c r="A650" s="96" t="s">
        <v>10538</v>
      </c>
      <c r="B650" s="80" t="str">
        <f>_xlfn.CONCAT(_xlfn.XLOOKUP(tbItems[[#This Row],[UID]],all_tki[uid],all_tki[name]), " (",_xlfn.XLOOKUP(tbItems[[#This Row],[UID]],all_tki[uid],all_tki[shortName]),")")</f>
        <v>FN40GL Mk2 grenade launcher (FN40GL)</v>
      </c>
      <c r="C650" s="80" t="str">
        <f>_xlfn.XLOOKUP(tbItems[[#This Row],[UID]],all_tki[uid],all_tki[tags/0])</f>
        <v>Weapon</v>
      </c>
      <c r="E650" s="70">
        <f>_xlfn.XLOOKUP(tbItems[[#This Row],[UID]],all_tki[uid],all_tki[slots])</f>
        <v>3</v>
      </c>
      <c r="F650" s="97">
        <f>_xlfn.XLOOKUP(tbItems[[#This Row],[UID]],all_tki[uid],all_tki[traderPrice])</f>
        <v>61600</v>
      </c>
      <c r="G650" s="97">
        <f>_xlfn.XLOOKUP(tbItems[[#This Row],[UID]],all_tki[uid],all_tki[avg7daysPrice])</f>
        <v>0</v>
      </c>
      <c r="I650" s="70">
        <v>0</v>
      </c>
    </row>
    <row r="651" spans="1:9" ht="30" hidden="1" customHeight="1" x14ac:dyDescent="0.25">
      <c r="A651" s="96" t="s">
        <v>14082</v>
      </c>
      <c r="B651" s="80" t="str">
        <f>_xlfn.CONCAT(_xlfn.XLOOKUP(tbItems[[#This Row],[UID]],all_tki[uid],all_tki[name]), " (",_xlfn.XLOOKUP(tbItems[[#This Row],[UID]],all_tki[uid],all_tki[shortName]),")")</f>
        <v>FN40GL Mk2 grenade launcher (FN40GL)</v>
      </c>
      <c r="C651" s="80" t="str">
        <f>_xlfn.XLOOKUP(tbItems[[#This Row],[UID]],all_tki[uid],all_tki[tags/0])</f>
        <v>Weapon</v>
      </c>
      <c r="E651" s="70">
        <f>_xlfn.XLOOKUP(tbItems[[#This Row],[UID]],all_tki[uid],all_tki[slots])</f>
        <v>6</v>
      </c>
      <c r="F651" s="97">
        <f>_xlfn.XLOOKUP(tbItems[[#This Row],[UID]],all_tki[uid],all_tki[traderPrice])</f>
        <v>61600</v>
      </c>
      <c r="G651" s="97">
        <f>_xlfn.XLOOKUP(tbItems[[#This Row],[UID]],all_tki[uid],all_tki[avg7daysPrice])</f>
        <v>110000</v>
      </c>
      <c r="I651" s="70">
        <v>0</v>
      </c>
    </row>
    <row r="652" spans="1:9" ht="30" hidden="1" customHeight="1" x14ac:dyDescent="0.25">
      <c r="A652" s="96" t="s">
        <v>4884</v>
      </c>
      <c r="B652" s="80" t="str">
        <f>_xlfn.CONCAT(_xlfn.XLOOKUP(tbItems[[#This Row],[UID]],all_tki[uid],all_tki[name]), " (",_xlfn.XLOOKUP(tbItems[[#This Row],[UID]],all_tki[uid],all_tki[shortName]),")")</f>
        <v>Freeman crowbar (Crowbar)</v>
      </c>
      <c r="C652" s="80" t="str">
        <f>_xlfn.XLOOKUP(tbItems[[#This Row],[UID]],all_tki[uid],all_tki[tags/0])</f>
        <v>Weapon</v>
      </c>
      <c r="D652" s="80" t="s">
        <v>371</v>
      </c>
      <c r="E652" s="70">
        <f>_xlfn.XLOOKUP(tbItems[[#This Row],[UID]],all_tki[uid],all_tki[slots])</f>
        <v>3</v>
      </c>
      <c r="F652" s="97">
        <f>_xlfn.XLOOKUP(tbItems[[#This Row],[UID]],all_tki[uid],all_tki[traderPrice])</f>
        <v>10920</v>
      </c>
      <c r="G652" s="97">
        <f>_xlfn.XLOOKUP(tbItems[[#This Row],[UID]],all_tki[uid],all_tki[avg7daysPrice])</f>
        <v>12105</v>
      </c>
      <c r="H652" s="70">
        <v>1</v>
      </c>
      <c r="I652" s="70">
        <v>0</v>
      </c>
    </row>
    <row r="653" spans="1:9" ht="30" hidden="1" customHeight="1" x14ac:dyDescent="0.25">
      <c r="A653" s="96" t="s">
        <v>4924</v>
      </c>
      <c r="B653" s="80" t="str">
        <f>_xlfn.CONCAT(_xlfn.XLOOKUP(tbItems[[#This Row],[UID]],all_tki[uid],all_tki[name]), " (",_xlfn.XLOOKUP(tbItems[[#This Row],[UID]],all_tki[uid],all_tki[shortName]),")")</f>
        <v>Glock 17 9x19 pistol (Glock 17)</v>
      </c>
      <c r="C653" s="80" t="str">
        <f>_xlfn.XLOOKUP(tbItems[[#This Row],[UID]],all_tki[uid],all_tki[tags/0])</f>
        <v>Weapon</v>
      </c>
      <c r="D653" s="80" t="s">
        <v>482</v>
      </c>
      <c r="E653" s="70">
        <f>_xlfn.XLOOKUP(tbItems[[#This Row],[UID]],all_tki[uid],all_tki[slots])</f>
        <v>2</v>
      </c>
      <c r="F653" s="97">
        <f>_xlfn.XLOOKUP(tbItems[[#This Row],[UID]],all_tki[uid],all_tki[traderPrice])</f>
        <v>3700</v>
      </c>
      <c r="G653" s="97">
        <f>_xlfn.XLOOKUP(tbItems[[#This Row],[UID]],all_tki[uid],all_tki[avg7daysPrice])</f>
        <v>13558</v>
      </c>
      <c r="H653" s="70">
        <v>1</v>
      </c>
      <c r="I653" s="70">
        <v>0</v>
      </c>
    </row>
    <row r="654" spans="1:9" ht="30" hidden="1" customHeight="1" x14ac:dyDescent="0.25">
      <c r="A654" s="96" t="s">
        <v>10464</v>
      </c>
      <c r="B654" s="80" t="str">
        <f>_xlfn.CONCAT(_xlfn.XLOOKUP(tbItems[[#This Row],[UID]],all_tki[uid],all_tki[name]), " (",_xlfn.XLOOKUP(tbItems[[#This Row],[UID]],all_tki[uid],all_tki[shortName]),")")</f>
        <v>Glock 17 9x19 pistol (Glock 17)</v>
      </c>
      <c r="C654" s="80" t="str">
        <f>_xlfn.XLOOKUP(tbItems[[#This Row],[UID]],all_tki[uid],all_tki[tags/0])</f>
        <v>Weapon</v>
      </c>
      <c r="E654" s="70">
        <f>_xlfn.XLOOKUP(tbItems[[#This Row],[UID]],all_tki[uid],all_tki[slots])</f>
        <v>2</v>
      </c>
      <c r="F654" s="97">
        <f>_xlfn.XLOOKUP(tbItems[[#This Row],[UID]],all_tki[uid],all_tki[traderPrice])</f>
        <v>3700</v>
      </c>
      <c r="G654" s="97">
        <f>_xlfn.XLOOKUP(tbItems[[#This Row],[UID]],all_tki[uid],all_tki[avg7daysPrice])</f>
        <v>12632</v>
      </c>
      <c r="I654" s="70">
        <v>0</v>
      </c>
    </row>
    <row r="655" spans="1:9" ht="30" hidden="1" customHeight="1" x14ac:dyDescent="0.25">
      <c r="A655" s="96" t="s">
        <v>4929</v>
      </c>
      <c r="B655" s="80" t="str">
        <f>_xlfn.CONCAT(_xlfn.XLOOKUP(tbItems[[#This Row],[UID]],all_tki[uid],all_tki[name]), " (",_xlfn.XLOOKUP(tbItems[[#This Row],[UID]],all_tki[uid],all_tki[shortName]),")")</f>
        <v>Glock 18C 9x19 machine pistol (Glock 18C)</v>
      </c>
      <c r="C655" s="80" t="str">
        <f>_xlfn.XLOOKUP(tbItems[[#This Row],[UID]],all_tki[uid],all_tki[tags/0])</f>
        <v>Weapon</v>
      </c>
      <c r="D655" s="80" t="s">
        <v>482</v>
      </c>
      <c r="E655" s="70">
        <f>_xlfn.XLOOKUP(tbItems[[#This Row],[UID]],all_tki[uid],all_tki[slots])</f>
        <v>2</v>
      </c>
      <c r="F655" s="97">
        <f>_xlfn.XLOOKUP(tbItems[[#This Row],[UID]],all_tki[uid],all_tki[traderPrice])</f>
        <v>8526</v>
      </c>
      <c r="G655" s="97">
        <f>_xlfn.XLOOKUP(tbItems[[#This Row],[UID]],all_tki[uid],all_tki[avg7daysPrice])</f>
        <v>28024</v>
      </c>
      <c r="H655" s="70">
        <v>1</v>
      </c>
      <c r="I655" s="70">
        <v>0</v>
      </c>
    </row>
    <row r="656" spans="1:9" ht="30" hidden="1" customHeight="1" x14ac:dyDescent="0.25">
      <c r="A656" s="96" t="s">
        <v>10462</v>
      </c>
      <c r="B656" s="80" t="str">
        <f>_xlfn.CONCAT(_xlfn.XLOOKUP(tbItems[[#This Row],[UID]],all_tki[uid],all_tki[name]), " (",_xlfn.XLOOKUP(tbItems[[#This Row],[UID]],all_tki[uid],all_tki[shortName]),")")</f>
        <v>Glock 18C 9x19 machine pistol (Glock 18C)</v>
      </c>
      <c r="C656" s="80" t="str">
        <f>_xlfn.XLOOKUP(tbItems[[#This Row],[UID]],all_tki[uid],all_tki[tags/0])</f>
        <v>Weapon</v>
      </c>
      <c r="E656" s="70">
        <f>_xlfn.XLOOKUP(tbItems[[#This Row],[UID]],all_tki[uid],all_tki[slots])</f>
        <v>2</v>
      </c>
      <c r="F656" s="97">
        <f>_xlfn.XLOOKUP(tbItems[[#This Row],[UID]],all_tki[uid],all_tki[traderPrice])</f>
        <v>8526</v>
      </c>
      <c r="G656" s="97">
        <f>_xlfn.XLOOKUP(tbItems[[#This Row],[UID]],all_tki[uid],all_tki[avg7daysPrice])</f>
        <v>27626</v>
      </c>
      <c r="I656" s="70">
        <v>0</v>
      </c>
    </row>
    <row r="657" spans="1:9" ht="30" hidden="1" customHeight="1" x14ac:dyDescent="0.25">
      <c r="A657" s="96" t="s">
        <v>10544</v>
      </c>
      <c r="B657" s="80" t="str">
        <f>_xlfn.CONCAT(_xlfn.XLOOKUP(tbItems[[#This Row],[UID]],all_tki[uid],all_tki[name]), " (",_xlfn.XLOOKUP(tbItems[[#This Row],[UID]],all_tki[uid],all_tki[shortName]),")")</f>
        <v>GP-34 underbarrel grenade launcher (GP-34)</v>
      </c>
      <c r="C657" s="80" t="str">
        <f>_xlfn.XLOOKUP(tbItems[[#This Row],[UID]],all_tki[uid],all_tki[tags/0])</f>
        <v>Weapon</v>
      </c>
      <c r="E657" s="70">
        <f>_xlfn.XLOOKUP(tbItems[[#This Row],[UID]],all_tki[uid],all_tki[slots])</f>
        <v>1</v>
      </c>
      <c r="F657" s="97">
        <f>_xlfn.XLOOKUP(tbItems[[#This Row],[UID]],all_tki[uid],all_tki[traderPrice])</f>
        <v>28504</v>
      </c>
      <c r="G657" s="97">
        <f>_xlfn.XLOOKUP(tbItems[[#This Row],[UID]],all_tki[uid],all_tki[avg7daysPrice])</f>
        <v>50900</v>
      </c>
      <c r="I657" s="70">
        <v>0</v>
      </c>
    </row>
    <row r="658" spans="1:9" ht="30" hidden="1" customHeight="1" x14ac:dyDescent="0.25">
      <c r="A658" s="96" t="s">
        <v>14235</v>
      </c>
      <c r="B658" s="80" t="str">
        <f>_xlfn.CONCAT(_xlfn.XLOOKUP(tbItems[[#This Row],[UID]],all_tki[uid],all_tki[name]), " (",_xlfn.XLOOKUP(tbItems[[#This Row],[UID]],all_tki[uid],all_tki[shortName]),")")</f>
        <v>GP-34 underbarrel grenade launcher (GP-34)</v>
      </c>
      <c r="C658" s="80" t="str">
        <f>_xlfn.XLOOKUP(tbItems[[#This Row],[UID]],all_tki[uid],all_tki[tags/0])</f>
        <v>Weapon</v>
      </c>
      <c r="E658" s="70">
        <f>_xlfn.XLOOKUP(tbItems[[#This Row],[UID]],all_tki[uid],all_tki[slots])</f>
        <v>1</v>
      </c>
      <c r="F658" s="97">
        <f>_xlfn.XLOOKUP(tbItems[[#This Row],[UID]],all_tki[uid],all_tki[traderPrice])</f>
        <v>28504</v>
      </c>
      <c r="G658" s="97">
        <f>_xlfn.XLOOKUP(tbItems[[#This Row],[UID]],all_tki[uid],all_tki[avg7daysPrice])</f>
        <v>50900</v>
      </c>
      <c r="I658" s="70">
        <v>0</v>
      </c>
    </row>
    <row r="659" spans="1:9" ht="30" hidden="1" customHeight="1" x14ac:dyDescent="0.25">
      <c r="A659" s="96" t="s">
        <v>4736</v>
      </c>
      <c r="B659" s="80" t="str">
        <f>_xlfn.CONCAT(_xlfn.XLOOKUP(tbItems[[#This Row],[UID]],all_tki[uid],all_tki[name]), " (",_xlfn.XLOOKUP(tbItems[[#This Row],[UID]],all_tki[uid],all_tki[shortName]),")")</f>
        <v>HK 416A5 5.56x45 assault rifle (HK 416A5)</v>
      </c>
      <c r="C659" s="80" t="str">
        <f>_xlfn.XLOOKUP(tbItems[[#This Row],[UID]],all_tki[uid],all_tki[tags/0])</f>
        <v>Weapon</v>
      </c>
      <c r="D659" s="80" t="s">
        <v>378</v>
      </c>
      <c r="E659" s="70">
        <f>_xlfn.XLOOKUP(tbItems[[#This Row],[UID]],all_tki[uid],all_tki[slots])</f>
        <v>10</v>
      </c>
      <c r="F659" s="97">
        <f>_xlfn.XLOOKUP(tbItems[[#This Row],[UID]],all_tki[uid],all_tki[traderPrice])</f>
        <v>12208</v>
      </c>
      <c r="G659" s="97">
        <f>_xlfn.XLOOKUP(tbItems[[#This Row],[UID]],all_tki[uid],all_tki[avg7daysPrice])</f>
        <v>49372</v>
      </c>
      <c r="H659" s="70">
        <v>1</v>
      </c>
      <c r="I659" s="70">
        <v>0</v>
      </c>
    </row>
    <row r="660" spans="1:9" ht="30" hidden="1" customHeight="1" x14ac:dyDescent="0.25">
      <c r="A660" s="96" t="s">
        <v>10329</v>
      </c>
      <c r="B660" s="80" t="str">
        <f>_xlfn.CONCAT(_xlfn.XLOOKUP(tbItems[[#This Row],[UID]],all_tki[uid],all_tki[name]), " (",_xlfn.XLOOKUP(tbItems[[#This Row],[UID]],all_tki[uid],all_tki[shortName]),")")</f>
        <v>HK 416A5 5.56x45 assault rifle (HK 416A5)</v>
      </c>
      <c r="C660" s="80" t="str">
        <f>_xlfn.XLOOKUP(tbItems[[#This Row],[UID]],all_tki[uid],all_tki[tags/0])</f>
        <v>Weapon</v>
      </c>
      <c r="E660" s="70">
        <f>_xlfn.XLOOKUP(tbItems[[#This Row],[UID]],all_tki[uid],all_tki[slots])</f>
        <v>1</v>
      </c>
      <c r="F660" s="97">
        <f>_xlfn.XLOOKUP(tbItems[[#This Row],[UID]],all_tki[uid],all_tki[traderPrice])</f>
        <v>12208</v>
      </c>
      <c r="G660" s="97">
        <f>_xlfn.XLOOKUP(tbItems[[#This Row],[UID]],all_tki[uid],all_tki[avg7daysPrice])</f>
        <v>46950</v>
      </c>
      <c r="I660" s="70">
        <v>0</v>
      </c>
    </row>
    <row r="661" spans="1:9" ht="30" hidden="1" customHeight="1" x14ac:dyDescent="0.25">
      <c r="A661" s="96" t="s">
        <v>11855</v>
      </c>
      <c r="B661" s="80" t="str">
        <f>_xlfn.CONCAT(_xlfn.XLOOKUP(tbItems[[#This Row],[UID]],all_tki[uid],all_tki[name]), " (",_xlfn.XLOOKUP(tbItems[[#This Row],[UID]],all_tki[uid],all_tki[shortName]),")")</f>
        <v>HK G28 7.62x51 marksman rifle (G28)</v>
      </c>
      <c r="C661" s="80" t="str">
        <f>_xlfn.XLOOKUP(tbItems[[#This Row],[UID]],all_tki[uid],all_tki[tags/0])</f>
        <v>Weapon</v>
      </c>
      <c r="E661" s="70">
        <f>_xlfn.XLOOKUP(tbItems[[#This Row],[UID]],all_tki[uid],all_tki[slots])</f>
        <v>12</v>
      </c>
      <c r="F661" s="97">
        <f>_xlfn.XLOOKUP(tbItems[[#This Row],[UID]],all_tki[uid],all_tki[traderPrice])</f>
        <v>18300</v>
      </c>
      <c r="G661" s="97">
        <f>_xlfn.XLOOKUP(tbItems[[#This Row],[UID]],all_tki[uid],all_tki[avg7daysPrice])</f>
        <v>172544</v>
      </c>
      <c r="I661" s="70">
        <v>0</v>
      </c>
    </row>
    <row r="662" spans="1:9" ht="30" hidden="1" customHeight="1" x14ac:dyDescent="0.25">
      <c r="A662" s="96" t="s">
        <v>12758</v>
      </c>
      <c r="B662" s="80" t="str">
        <f>_xlfn.CONCAT(_xlfn.XLOOKUP(tbItems[[#This Row],[UID]],all_tki[uid],all_tki[name]), " (",_xlfn.XLOOKUP(tbItems[[#This Row],[UID]],all_tki[uid],all_tki[shortName]),")")</f>
        <v>HK G28 7.62x51 marksman rifle (G28)</v>
      </c>
      <c r="C662" s="80" t="str">
        <f>_xlfn.XLOOKUP(tbItems[[#This Row],[UID]],all_tki[uid],all_tki[tags/0])</f>
        <v>Weapon</v>
      </c>
      <c r="E662" s="70">
        <f>_xlfn.XLOOKUP(tbItems[[#This Row],[UID]],all_tki[uid],all_tki[slots])</f>
        <v>1</v>
      </c>
      <c r="F662" s="97">
        <f>_xlfn.XLOOKUP(tbItems[[#This Row],[UID]],all_tki[uid],all_tki[traderPrice])</f>
        <v>18300</v>
      </c>
      <c r="G662" s="97">
        <f>_xlfn.XLOOKUP(tbItems[[#This Row],[UID]],all_tki[uid],all_tki[avg7daysPrice])</f>
        <v>0</v>
      </c>
      <c r="I662" s="70">
        <v>0</v>
      </c>
    </row>
    <row r="663" spans="1:9" ht="30" hidden="1" customHeight="1" x14ac:dyDescent="0.25">
      <c r="A663" s="96" t="s">
        <v>5015</v>
      </c>
      <c r="B663" s="80" t="str">
        <f>_xlfn.CONCAT(_xlfn.XLOOKUP(tbItems[[#This Row],[UID]],all_tki[uid],all_tki[name]), " (",_xlfn.XLOOKUP(tbItems[[#This Row],[UID]],all_tki[uid],all_tki[shortName]),")")</f>
        <v>HK MP5 9x19 submachine gun (Navy 3 Round Burst) (MP5)</v>
      </c>
      <c r="C663" s="80" t="str">
        <f>_xlfn.XLOOKUP(tbItems[[#This Row],[UID]],all_tki[uid],all_tki[tags/0])</f>
        <v>Weapon</v>
      </c>
      <c r="D663" s="80" t="s">
        <v>183</v>
      </c>
      <c r="E663" s="70">
        <f>_xlfn.XLOOKUP(tbItems[[#This Row],[UID]],all_tki[uid],all_tki[slots])</f>
        <v>8</v>
      </c>
      <c r="F663" s="97">
        <f>_xlfn.XLOOKUP(tbItems[[#This Row],[UID]],all_tki[uid],all_tki[traderPrice])</f>
        <v>6794</v>
      </c>
      <c r="G663" s="97">
        <f>_xlfn.XLOOKUP(tbItems[[#This Row],[UID]],all_tki[uid],all_tki[avg7daysPrice])</f>
        <v>27122</v>
      </c>
      <c r="H663" s="70">
        <v>1</v>
      </c>
      <c r="I663" s="70">
        <v>2</v>
      </c>
    </row>
    <row r="664" spans="1:9" ht="30" hidden="1" customHeight="1" x14ac:dyDescent="0.25">
      <c r="A664" s="96" t="s">
        <v>10513</v>
      </c>
      <c r="B664" s="80" t="str">
        <f>_xlfn.CONCAT(_xlfn.XLOOKUP(tbItems[[#This Row],[UID]],all_tki[uid],all_tki[name]), " (",_xlfn.XLOOKUP(tbItems[[#This Row],[UID]],all_tki[uid],all_tki[shortName]),")")</f>
        <v>HK MP5 9x19 submachine gun (Navy 3 Round Burst) (MP5)</v>
      </c>
      <c r="C664" s="80" t="str">
        <f>_xlfn.XLOOKUP(tbItems[[#This Row],[UID]],all_tki[uid],all_tki[tags/0])</f>
        <v>Weapon</v>
      </c>
      <c r="E664" s="70">
        <f>_xlfn.XLOOKUP(tbItems[[#This Row],[UID]],all_tki[uid],all_tki[slots])</f>
        <v>1</v>
      </c>
      <c r="F664" s="97">
        <f>_xlfn.XLOOKUP(tbItems[[#This Row],[UID]],all_tki[uid],all_tki[traderPrice])</f>
        <v>6794</v>
      </c>
      <c r="G664" s="97">
        <f>_xlfn.XLOOKUP(tbItems[[#This Row],[UID]],all_tki[uid],all_tki[avg7daysPrice])</f>
        <v>26172</v>
      </c>
      <c r="I664" s="70">
        <v>0</v>
      </c>
    </row>
    <row r="665" spans="1:9" ht="30" hidden="1" customHeight="1" x14ac:dyDescent="0.25">
      <c r="A665" s="96" t="s">
        <v>5020</v>
      </c>
      <c r="B665" s="80" t="str">
        <f>_xlfn.CONCAT(_xlfn.XLOOKUP(tbItems[[#This Row],[UID]],all_tki[uid],all_tki[name]), " (",_xlfn.XLOOKUP(tbItems[[#This Row],[UID]],all_tki[uid],all_tki[shortName]),")")</f>
        <v>HK MP5K 9x19 submachine gun (MP5K-N)</v>
      </c>
      <c r="C665" s="80" t="str">
        <f>_xlfn.XLOOKUP(tbItems[[#This Row],[UID]],all_tki[uid],all_tki[tags/0])</f>
        <v>Weapon</v>
      </c>
      <c r="D665" s="80" t="s">
        <v>183</v>
      </c>
      <c r="E665" s="70">
        <f>_xlfn.XLOOKUP(tbItems[[#This Row],[UID]],all_tki[uid],all_tki[slots])</f>
        <v>2</v>
      </c>
      <c r="F665" s="97">
        <f>_xlfn.XLOOKUP(tbItems[[#This Row],[UID]],all_tki[uid],all_tki[traderPrice])</f>
        <v>5320</v>
      </c>
      <c r="G665" s="97">
        <f>_xlfn.XLOOKUP(tbItems[[#This Row],[UID]],all_tki[uid],all_tki[avg7daysPrice])</f>
        <v>16320</v>
      </c>
      <c r="H665" s="70">
        <v>1</v>
      </c>
      <c r="I665" s="70">
        <v>0</v>
      </c>
    </row>
    <row r="666" spans="1:9" ht="30" hidden="1" customHeight="1" x14ac:dyDescent="0.25">
      <c r="A666" s="96" t="s">
        <v>10521</v>
      </c>
      <c r="B666" s="80" t="str">
        <f>_xlfn.CONCAT(_xlfn.XLOOKUP(tbItems[[#This Row],[UID]],all_tki[uid],all_tki[name]), " (",_xlfn.XLOOKUP(tbItems[[#This Row],[UID]],all_tki[uid],all_tki[shortName]),")")</f>
        <v>HK MP5K 9x19 submachine gun (MP5K-N)</v>
      </c>
      <c r="C666" s="80" t="str">
        <f>_xlfn.XLOOKUP(tbItems[[#This Row],[UID]],all_tki[uid],all_tki[tags/0])</f>
        <v>Weapon</v>
      </c>
      <c r="E666" s="70">
        <f>_xlfn.XLOOKUP(tbItems[[#This Row],[UID]],all_tki[uid],all_tki[slots])</f>
        <v>1</v>
      </c>
      <c r="F666" s="97">
        <f>_xlfn.XLOOKUP(tbItems[[#This Row],[UID]],all_tki[uid],all_tki[traderPrice])</f>
        <v>5320</v>
      </c>
      <c r="G666" s="97">
        <f>_xlfn.XLOOKUP(tbItems[[#This Row],[UID]],all_tki[uid],all_tki[avg7daysPrice])</f>
        <v>16504</v>
      </c>
      <c r="I666" s="70">
        <v>0</v>
      </c>
    </row>
    <row r="667" spans="1:9" ht="30" hidden="1" customHeight="1" x14ac:dyDescent="0.25">
      <c r="A667" s="96" t="s">
        <v>5025</v>
      </c>
      <c r="B667" s="80" t="str">
        <f>_xlfn.CONCAT(_xlfn.XLOOKUP(tbItems[[#This Row],[UID]],all_tki[uid],all_tki[name]), " (",_xlfn.XLOOKUP(tbItems[[#This Row],[UID]],all_tki[uid],all_tki[shortName]),")")</f>
        <v>HK MP7A1 4.6x30 submachine gun (MP7A1)</v>
      </c>
      <c r="C667" s="80" t="str">
        <f>_xlfn.XLOOKUP(tbItems[[#This Row],[UID]],all_tki[uid],all_tki[tags/0])</f>
        <v>Weapon</v>
      </c>
      <c r="D667" s="80" t="s">
        <v>183</v>
      </c>
      <c r="E667" s="70">
        <f>_xlfn.XLOOKUP(tbItems[[#This Row],[UID]],all_tki[uid],all_tki[slots])</f>
        <v>2</v>
      </c>
      <c r="F667" s="97">
        <f>_xlfn.XLOOKUP(tbItems[[#This Row],[UID]],all_tki[uid],all_tki[traderPrice])</f>
        <v>24801</v>
      </c>
      <c r="G667" s="97">
        <f>_xlfn.XLOOKUP(tbItems[[#This Row],[UID]],all_tki[uid],all_tki[avg7daysPrice])</f>
        <v>43843</v>
      </c>
      <c r="H667" s="70">
        <v>1</v>
      </c>
      <c r="I667" s="70">
        <v>1</v>
      </c>
    </row>
    <row r="668" spans="1:9" ht="30" hidden="1" customHeight="1" x14ac:dyDescent="0.25">
      <c r="A668" s="96" t="s">
        <v>10500</v>
      </c>
      <c r="B668" s="80" t="str">
        <f>_xlfn.CONCAT(_xlfn.XLOOKUP(tbItems[[#This Row],[UID]],all_tki[uid],all_tki[name]), " (",_xlfn.XLOOKUP(tbItems[[#This Row],[UID]],all_tki[uid],all_tki[shortName]),")")</f>
        <v>HK MP7A1 4.6x30 submachine gun (MP7A1)</v>
      </c>
      <c r="C668" s="80" t="str">
        <f>_xlfn.XLOOKUP(tbItems[[#This Row],[UID]],all_tki[uid],all_tki[tags/0])</f>
        <v>Weapon</v>
      </c>
      <c r="E668" s="70">
        <f>_xlfn.XLOOKUP(tbItems[[#This Row],[UID]],all_tki[uid],all_tki[slots])</f>
        <v>2</v>
      </c>
      <c r="F668" s="97">
        <f>_xlfn.XLOOKUP(tbItems[[#This Row],[UID]],all_tki[uid],all_tki[traderPrice])</f>
        <v>24801</v>
      </c>
      <c r="G668" s="97">
        <f>_xlfn.XLOOKUP(tbItems[[#This Row],[UID]],all_tki[uid],all_tki[avg7daysPrice])</f>
        <v>43978</v>
      </c>
      <c r="I668" s="70">
        <v>0</v>
      </c>
    </row>
    <row r="669" spans="1:9" ht="30" hidden="1" customHeight="1" x14ac:dyDescent="0.25">
      <c r="A669" s="96" t="s">
        <v>5030</v>
      </c>
      <c r="B669" s="80" t="str">
        <f>_xlfn.CONCAT(_xlfn.XLOOKUP(tbItems[[#This Row],[UID]],all_tki[uid],all_tki[name]), " (",_xlfn.XLOOKUP(tbItems[[#This Row],[UID]],all_tki[uid],all_tki[shortName]),")")</f>
        <v>HK MP7A2 4.6x30 submachine gun (MP7A2)</v>
      </c>
      <c r="C669" s="80" t="str">
        <f>_xlfn.XLOOKUP(tbItems[[#This Row],[UID]],all_tki[uid],all_tki[tags/0])</f>
        <v>Weapon</v>
      </c>
      <c r="D669" s="80" t="s">
        <v>183</v>
      </c>
      <c r="E669" s="70">
        <f>_xlfn.XLOOKUP(tbItems[[#This Row],[UID]],all_tki[uid],all_tki[slots])</f>
        <v>2</v>
      </c>
      <c r="F669" s="97">
        <f>_xlfn.XLOOKUP(tbItems[[#This Row],[UID]],all_tki[uid],all_tki[traderPrice])</f>
        <v>25329</v>
      </c>
      <c r="G669" s="97">
        <f>_xlfn.XLOOKUP(tbItems[[#This Row],[UID]],all_tki[uid],all_tki[avg7daysPrice])</f>
        <v>58147</v>
      </c>
      <c r="H669" s="70">
        <v>1</v>
      </c>
      <c r="I669" s="70">
        <v>1</v>
      </c>
    </row>
    <row r="670" spans="1:9" ht="30" hidden="1" customHeight="1" x14ac:dyDescent="0.25">
      <c r="A670" s="96" t="s">
        <v>10498</v>
      </c>
      <c r="B670" s="80" t="str">
        <f>_xlfn.CONCAT(_xlfn.XLOOKUP(tbItems[[#This Row],[UID]],all_tki[uid],all_tki[name]), " (",_xlfn.XLOOKUP(tbItems[[#This Row],[UID]],all_tki[uid],all_tki[shortName]),")")</f>
        <v>HK MP7A2 4.6x30 submachine gun (MP7A2)</v>
      </c>
      <c r="C670" s="80" t="str">
        <f>_xlfn.XLOOKUP(tbItems[[#This Row],[UID]],all_tki[uid],all_tki[tags/0])</f>
        <v>Weapon</v>
      </c>
      <c r="E670" s="70">
        <f>_xlfn.XLOOKUP(tbItems[[#This Row],[UID]],all_tki[uid],all_tki[slots])</f>
        <v>2</v>
      </c>
      <c r="F670" s="97">
        <f>_xlfn.XLOOKUP(tbItems[[#This Row],[UID]],all_tki[uid],all_tki[traderPrice])</f>
        <v>25329</v>
      </c>
      <c r="G670" s="97">
        <f>_xlfn.XLOOKUP(tbItems[[#This Row],[UID]],all_tki[uid],all_tki[avg7daysPrice])</f>
        <v>58067</v>
      </c>
      <c r="I670" s="70">
        <v>0</v>
      </c>
    </row>
    <row r="671" spans="1:9" ht="30" hidden="1" customHeight="1" x14ac:dyDescent="0.25">
      <c r="A671" s="96" t="s">
        <v>8605</v>
      </c>
      <c r="B671" s="80" t="str">
        <f>_xlfn.CONCAT(_xlfn.XLOOKUP(tbItems[[#This Row],[UID]],all_tki[uid],all_tki[name]), " (",_xlfn.XLOOKUP(tbItems[[#This Row],[UID]],all_tki[uid],all_tki[shortName]),")")</f>
        <v>HK UMP .45 ACP submachine gun (UMP 45)</v>
      </c>
      <c r="C671" s="80" t="str">
        <f>_xlfn.XLOOKUP(tbItems[[#This Row],[UID]],all_tki[uid],all_tki[tags/0])</f>
        <v>Weapon</v>
      </c>
      <c r="D671" s="80" t="s">
        <v>183</v>
      </c>
      <c r="E671" s="70">
        <f>_xlfn.XLOOKUP(tbItems[[#This Row],[UID]],all_tki[uid],all_tki[slots])</f>
        <v>4</v>
      </c>
      <c r="F671" s="97">
        <f>_xlfn.XLOOKUP(tbItems[[#This Row],[UID]],all_tki[uid],all_tki[traderPrice])</f>
        <v>14840</v>
      </c>
      <c r="G671" s="97">
        <f>_xlfn.XLOOKUP(tbItems[[#This Row],[UID]],all_tki[uid],all_tki[avg7daysPrice])</f>
        <v>36598</v>
      </c>
      <c r="H671" s="70">
        <v>1</v>
      </c>
      <c r="I671" s="70">
        <v>2</v>
      </c>
    </row>
    <row r="672" spans="1:9" ht="30" hidden="1" customHeight="1" x14ac:dyDescent="0.25">
      <c r="A672" s="96" t="s">
        <v>10511</v>
      </c>
      <c r="B672" s="80" t="str">
        <f>_xlfn.CONCAT(_xlfn.XLOOKUP(tbItems[[#This Row],[UID]],all_tki[uid],all_tki[name]), " (",_xlfn.XLOOKUP(tbItems[[#This Row],[UID]],all_tki[uid],all_tki[shortName]),")")</f>
        <v>HK UMP .45 ACP submachine gun (UMP 45)</v>
      </c>
      <c r="C672" s="80" t="str">
        <f>_xlfn.XLOOKUP(tbItems[[#This Row],[UID]],all_tki[uid],all_tki[tags/0])</f>
        <v>Weapon</v>
      </c>
      <c r="E672" s="70">
        <f>_xlfn.XLOOKUP(tbItems[[#This Row],[UID]],all_tki[uid],all_tki[slots])</f>
        <v>4</v>
      </c>
      <c r="F672" s="97">
        <f>_xlfn.XLOOKUP(tbItems[[#This Row],[UID]],all_tki[uid],all_tki[traderPrice])</f>
        <v>14840</v>
      </c>
      <c r="G672" s="97">
        <f>_xlfn.XLOOKUP(tbItems[[#This Row],[UID]],all_tki[uid],all_tki[avg7daysPrice])</f>
        <v>36807</v>
      </c>
      <c r="I672" s="70">
        <v>0</v>
      </c>
    </row>
    <row r="673" spans="1:10" ht="30" hidden="1" customHeight="1" x14ac:dyDescent="0.25">
      <c r="A673" s="96" t="s">
        <v>11875</v>
      </c>
      <c r="B673" s="80" t="str">
        <f>_xlfn.CONCAT(_xlfn.XLOOKUP(tbItems[[#This Row],[UID]],all_tki[uid],all_tki[name]), " (",_xlfn.XLOOKUP(tbItems[[#This Row],[UID]],all_tki[uid],all_tki[shortName]),")")</f>
        <v>HK USP .45 ACP pistol (USP .45)</v>
      </c>
      <c r="C673" s="80" t="str">
        <f>_xlfn.XLOOKUP(tbItems[[#This Row],[UID]],all_tki[uid],all_tki[tags/0])</f>
        <v>Weapon</v>
      </c>
      <c r="D673" s="80" t="s">
        <v>482</v>
      </c>
      <c r="E673" s="70">
        <f>_xlfn.XLOOKUP(tbItems[[#This Row],[UID]],all_tki[uid],all_tki[slots])</f>
        <v>2</v>
      </c>
      <c r="F673" s="97">
        <f>_xlfn.XLOOKUP(tbItems[[#This Row],[UID]],all_tki[uid],all_tki[traderPrice])</f>
        <v>5320</v>
      </c>
      <c r="G673" s="97">
        <f>_xlfn.XLOOKUP(tbItems[[#This Row],[UID]],all_tki[uid],all_tki[avg7daysPrice])</f>
        <v>16398</v>
      </c>
      <c r="H673" s="70">
        <v>1</v>
      </c>
      <c r="I673" s="70">
        <v>0</v>
      </c>
    </row>
    <row r="674" spans="1:10" ht="30" hidden="1" customHeight="1" x14ac:dyDescent="0.25">
      <c r="A674" s="96" t="s">
        <v>12756</v>
      </c>
      <c r="B674" s="80" t="str">
        <f>_xlfn.CONCAT(_xlfn.XLOOKUP(tbItems[[#This Row],[UID]],all_tki[uid],all_tki[name]), " (",_xlfn.XLOOKUP(tbItems[[#This Row],[UID]],all_tki[uid],all_tki[shortName]),")")</f>
        <v>HK USP .45 ACP pistol (USP .45)</v>
      </c>
      <c r="C674" s="80" t="str">
        <f>_xlfn.XLOOKUP(tbItems[[#This Row],[UID]],all_tki[uid],all_tki[tags/0])</f>
        <v>Weapon</v>
      </c>
      <c r="E674" s="70">
        <f>_xlfn.XLOOKUP(tbItems[[#This Row],[UID]],all_tki[uid],all_tki[slots])</f>
        <v>2</v>
      </c>
      <c r="F674" s="97">
        <f>_xlfn.XLOOKUP(tbItems[[#This Row],[UID]],all_tki[uid],all_tki[traderPrice])</f>
        <v>5320</v>
      </c>
      <c r="G674" s="97">
        <f>_xlfn.XLOOKUP(tbItems[[#This Row],[UID]],all_tki[uid],all_tki[avg7daysPrice])</f>
        <v>17126</v>
      </c>
      <c r="I674" s="70">
        <v>0</v>
      </c>
    </row>
    <row r="675" spans="1:10" ht="30" hidden="1" customHeight="1" x14ac:dyDescent="0.25">
      <c r="A675" s="96" t="s">
        <v>5188</v>
      </c>
      <c r="B675" s="80" t="str">
        <f>_xlfn.CONCAT(_xlfn.XLOOKUP(tbItems[[#This Row],[UID]],all_tki[uid],all_tki[name]), " (",_xlfn.XLOOKUP(tbItems[[#This Row],[UID]],all_tki[uid],all_tki[shortName]),")")</f>
        <v>12.7x55mm PS12B (PS12B)</v>
      </c>
      <c r="C675" s="80" t="str">
        <f>_xlfn.XLOOKUP(tbItems[[#This Row],[UID]],all_tki[uid],all_tki[tags/0])</f>
        <v>Ammo</v>
      </c>
      <c r="D675" s="80" t="s">
        <v>657</v>
      </c>
      <c r="E675" s="70">
        <f>_xlfn.XLOOKUP(tbItems[[#This Row],[UID]],all_tki[uid],all_tki[slots])</f>
        <v>1</v>
      </c>
      <c r="F675" s="97">
        <f>_xlfn.XLOOKUP(tbItems[[#This Row],[UID]],all_tki[uid],all_tki[traderPrice])</f>
        <v>255</v>
      </c>
      <c r="G675" s="97">
        <f>_xlfn.XLOOKUP(tbItems[[#This Row],[UID]],all_tki[uid],all_tki[avg7daysPrice])</f>
        <v>3765</v>
      </c>
      <c r="H675" s="70">
        <v>999</v>
      </c>
      <c r="I675" s="70">
        <v>0</v>
      </c>
    </row>
    <row r="676" spans="1:10" ht="30" hidden="1" customHeight="1" x14ac:dyDescent="0.25">
      <c r="A676" s="96" t="s">
        <v>5258</v>
      </c>
      <c r="B676" s="80" t="str">
        <f>_xlfn.CONCAT(_xlfn.XLOOKUP(tbItems[[#This Row],[UID]],all_tki[uid],all_tki[name]), " (",_xlfn.XLOOKUP(tbItems[[#This Row],[UID]],all_tki[uid],all_tki[shortName]),")")</f>
        <v>12.7x55mm PS12 (PS12)</v>
      </c>
      <c r="C676" s="80" t="str">
        <f>_xlfn.XLOOKUP(tbItems[[#This Row],[UID]],all_tki[uid],all_tki[tags/0])</f>
        <v>Ammo</v>
      </c>
      <c r="D676" s="80" t="s">
        <v>657</v>
      </c>
      <c r="E676" s="70">
        <f>_xlfn.XLOOKUP(tbItems[[#This Row],[UID]],all_tki[uid],all_tki[slots])</f>
        <v>1</v>
      </c>
      <c r="F676" s="97">
        <f>_xlfn.XLOOKUP(tbItems[[#This Row],[UID]],all_tki[uid],all_tki[traderPrice])</f>
        <v>190</v>
      </c>
      <c r="G676" s="97">
        <f>_xlfn.XLOOKUP(tbItems[[#This Row],[UID]],all_tki[uid],all_tki[avg7daysPrice])</f>
        <v>3590</v>
      </c>
      <c r="I676" s="70">
        <v>0</v>
      </c>
    </row>
    <row r="677" spans="1:10" ht="30" hidden="1" customHeight="1" x14ac:dyDescent="0.25">
      <c r="A677" s="96" t="s">
        <v>5346</v>
      </c>
      <c r="B677" s="80" t="str">
        <f>_xlfn.CONCAT(_xlfn.XLOOKUP(tbItems[[#This Row],[UID]],all_tki[uid],all_tki[name]), " (",_xlfn.XLOOKUP(tbItems[[#This Row],[UID]],all_tki[uid],all_tki[shortName]),")")</f>
        <v>12.7x55mm PS12A (PS12A)</v>
      </c>
      <c r="C677" s="80" t="str">
        <f>_xlfn.XLOOKUP(tbItems[[#This Row],[UID]],all_tki[uid],all_tki[tags/0])</f>
        <v>Ammo</v>
      </c>
      <c r="D677" s="80" t="s">
        <v>657</v>
      </c>
      <c r="E677" s="70">
        <f>_xlfn.XLOOKUP(tbItems[[#This Row],[UID]],all_tki[uid],all_tki[slots])</f>
        <v>1</v>
      </c>
      <c r="F677" s="97">
        <f>_xlfn.XLOOKUP(tbItems[[#This Row],[UID]],all_tki[uid],all_tki[traderPrice])</f>
        <v>157</v>
      </c>
      <c r="G677" s="97">
        <f>_xlfn.XLOOKUP(tbItems[[#This Row],[UID]],all_tki[uid],all_tki[avg7daysPrice])</f>
        <v>526</v>
      </c>
      <c r="H677" s="70">
        <v>999</v>
      </c>
      <c r="I677" s="70">
        <v>0</v>
      </c>
    </row>
    <row r="678" spans="1:10" ht="30" hidden="1" customHeight="1" x14ac:dyDescent="0.25">
      <c r="A678" s="96" t="s">
        <v>5562</v>
      </c>
      <c r="B678" s="80" t="str">
        <f>_xlfn.CONCAT(_xlfn.XLOOKUP(tbItems[[#This Row],[UID]],all_tki[uid],all_tki[name]), " (",_xlfn.XLOOKUP(tbItems[[#This Row],[UID]],all_tki[uid],all_tki[shortName]),")")</f>
        <v>12/70 "Poleva-3" slug (Poleva-3)</v>
      </c>
      <c r="C678" s="80" t="str">
        <f>_xlfn.XLOOKUP(tbItems[[#This Row],[UID]],all_tki[uid],all_tki[tags/0])</f>
        <v>Ammo</v>
      </c>
      <c r="D678" s="80" t="s">
        <v>643</v>
      </c>
      <c r="E678" s="70">
        <f>_xlfn.XLOOKUP(tbItems[[#This Row],[UID]],all_tki[uid],all_tki[slots])</f>
        <v>1</v>
      </c>
      <c r="F678" s="97">
        <f>_xlfn.XLOOKUP(tbItems[[#This Row],[UID]],all_tki[uid],all_tki[traderPrice])</f>
        <v>29</v>
      </c>
      <c r="G678" s="97">
        <f>_xlfn.XLOOKUP(tbItems[[#This Row],[UID]],all_tki[uid],all_tki[avg7daysPrice])</f>
        <v>114</v>
      </c>
      <c r="H678" s="70">
        <v>0</v>
      </c>
      <c r="I678" s="70">
        <v>0</v>
      </c>
    </row>
    <row r="679" spans="1:10" ht="30" hidden="1" customHeight="1" x14ac:dyDescent="0.25">
      <c r="A679" s="96" t="s">
        <v>5528</v>
      </c>
      <c r="B679" s="80" t="str">
        <f>_xlfn.CONCAT(_xlfn.XLOOKUP(tbItems[[#This Row],[UID]],all_tki[uid],all_tki[name]), " (",_xlfn.XLOOKUP(tbItems[[#This Row],[UID]],all_tki[uid],all_tki[shortName]),")")</f>
        <v>12/70 "Poleva-6u" slug (Poleva-6u)</v>
      </c>
      <c r="C679" s="80" t="str">
        <f>_xlfn.XLOOKUP(tbItems[[#This Row],[UID]],all_tki[uid],all_tki[tags/0])</f>
        <v>Ammo</v>
      </c>
      <c r="D679" s="80" t="s">
        <v>643</v>
      </c>
      <c r="E679" s="70">
        <f>_xlfn.XLOOKUP(tbItems[[#This Row],[UID]],all_tki[uid],all_tki[slots])</f>
        <v>1</v>
      </c>
      <c r="F679" s="97">
        <f>_xlfn.XLOOKUP(tbItems[[#This Row],[UID]],all_tki[uid],all_tki[traderPrice])</f>
        <v>38</v>
      </c>
      <c r="G679" s="97">
        <f>_xlfn.XLOOKUP(tbItems[[#This Row],[UID]],all_tki[uid],all_tki[avg7daysPrice])</f>
        <v>179</v>
      </c>
      <c r="H679" s="70">
        <v>0</v>
      </c>
      <c r="I679" s="70">
        <v>0</v>
      </c>
    </row>
    <row r="680" spans="1:10" ht="30" hidden="1" customHeight="1" x14ac:dyDescent="0.25">
      <c r="A680" s="96" t="s">
        <v>5577</v>
      </c>
      <c r="B680" s="80" t="str">
        <f>_xlfn.CONCAT(_xlfn.XLOOKUP(tbItems[[#This Row],[UID]],all_tki[uid],all_tki[name]), " (",_xlfn.XLOOKUP(tbItems[[#This Row],[UID]],all_tki[uid],all_tki[shortName]),")")</f>
        <v>12/70 5.25mm buckshot (5.25mm)</v>
      </c>
      <c r="C680" s="80" t="str">
        <f>_xlfn.XLOOKUP(tbItems[[#This Row],[UID]],all_tki[uid],all_tki[tags/0])</f>
        <v>Ammo</v>
      </c>
      <c r="D680" s="80" t="s">
        <v>643</v>
      </c>
      <c r="E680" s="70">
        <f>_xlfn.XLOOKUP(tbItems[[#This Row],[UID]],all_tki[uid],all_tki[slots])</f>
        <v>1</v>
      </c>
      <c r="F680" s="97">
        <f>_xlfn.XLOOKUP(tbItems[[#This Row],[UID]],all_tki[uid],all_tki[traderPrice])</f>
        <v>20</v>
      </c>
      <c r="G680" s="97">
        <f>_xlfn.XLOOKUP(tbItems[[#This Row],[UID]],all_tki[uid],all_tki[avg7daysPrice])</f>
        <v>35</v>
      </c>
      <c r="H680" s="70">
        <v>0</v>
      </c>
      <c r="I680" s="70">
        <v>0</v>
      </c>
    </row>
    <row r="681" spans="1:10" ht="30" hidden="1" customHeight="1" x14ac:dyDescent="0.25">
      <c r="A681" s="96" t="s">
        <v>5566</v>
      </c>
      <c r="B681" s="80" t="str">
        <f>_xlfn.CONCAT(_xlfn.XLOOKUP(tbItems[[#This Row],[UID]],all_tki[uid],all_tki[name]), " (",_xlfn.XLOOKUP(tbItems[[#This Row],[UID]],all_tki[uid],all_tki[shortName]),")")</f>
        <v>12/70 6.5mm Express buckshot (Express)</v>
      </c>
      <c r="C681" s="80" t="str">
        <f>_xlfn.XLOOKUP(tbItems[[#This Row],[UID]],all_tki[uid],all_tki[tags/0])</f>
        <v>Ammo</v>
      </c>
      <c r="D681" s="80" t="s">
        <v>643</v>
      </c>
      <c r="E681" s="70">
        <f>_xlfn.XLOOKUP(tbItems[[#This Row],[UID]],all_tki[uid],all_tki[slots])</f>
        <v>1</v>
      </c>
      <c r="F681" s="97">
        <f>_xlfn.XLOOKUP(tbItems[[#This Row],[UID]],all_tki[uid],all_tki[traderPrice])</f>
        <v>22</v>
      </c>
      <c r="G681" s="97">
        <f>_xlfn.XLOOKUP(tbItems[[#This Row],[UID]],all_tki[uid],all_tki[avg7daysPrice])</f>
        <v>175</v>
      </c>
      <c r="H681" s="70">
        <v>0</v>
      </c>
      <c r="I681" s="70">
        <v>0</v>
      </c>
    </row>
    <row r="682" spans="1:10" ht="30" hidden="1" customHeight="1" x14ac:dyDescent="0.25">
      <c r="A682" s="96" t="s">
        <v>5592</v>
      </c>
      <c r="B682" s="80" t="str">
        <f>_xlfn.CONCAT(_xlfn.XLOOKUP(tbItems[[#This Row],[UID]],all_tki[uid],all_tki[name]), " (",_xlfn.XLOOKUP(tbItems[[#This Row],[UID]],all_tki[uid],all_tki[shortName]),")")</f>
        <v>12/70 7mm buckshot (7mm)</v>
      </c>
      <c r="C682" s="80" t="str">
        <f>_xlfn.XLOOKUP(tbItems[[#This Row],[UID]],all_tki[uid],all_tki[tags/0])</f>
        <v>Ammo</v>
      </c>
      <c r="D682" s="80" t="s">
        <v>643</v>
      </c>
      <c r="E682" s="70">
        <f>_xlfn.XLOOKUP(tbItems[[#This Row],[UID]],all_tki[uid],all_tki[slots])</f>
        <v>1</v>
      </c>
      <c r="F682" s="97">
        <f>_xlfn.XLOOKUP(tbItems[[#This Row],[UID]],all_tki[uid],all_tki[traderPrice])</f>
        <v>17</v>
      </c>
      <c r="G682" s="97">
        <f>_xlfn.XLOOKUP(tbItems[[#This Row],[UID]],all_tki[uid],all_tki[avg7daysPrice])</f>
        <v>32</v>
      </c>
      <c r="H682" s="70">
        <v>0</v>
      </c>
      <c r="I682" s="70">
        <v>0</v>
      </c>
    </row>
    <row r="683" spans="1:10" ht="30" hidden="1" customHeight="1" x14ac:dyDescent="0.25">
      <c r="A683" s="96" t="s">
        <v>5516</v>
      </c>
      <c r="B683" s="80" t="str">
        <f>_xlfn.CONCAT(_xlfn.XLOOKUP(tbItems[[#This Row],[UID]],all_tki[uid],all_tki[name]), " (",_xlfn.XLOOKUP(tbItems[[#This Row],[UID]],all_tki[uid],all_tki[shortName]),")")</f>
        <v>12/70 8.5mm Magnum buckshot (Magnum)</v>
      </c>
      <c r="C683" s="80" t="str">
        <f>_xlfn.XLOOKUP(tbItems[[#This Row],[UID]],all_tki[uid],all_tki[tags/0])</f>
        <v>Ammo</v>
      </c>
      <c r="D683" s="80" t="s">
        <v>643</v>
      </c>
      <c r="E683" s="70">
        <f>_xlfn.XLOOKUP(tbItems[[#This Row],[UID]],all_tki[uid],all_tki[slots])</f>
        <v>1</v>
      </c>
      <c r="F683" s="97">
        <f>_xlfn.XLOOKUP(tbItems[[#This Row],[UID]],all_tki[uid],all_tki[traderPrice])</f>
        <v>28</v>
      </c>
      <c r="G683" s="97">
        <f>_xlfn.XLOOKUP(tbItems[[#This Row],[UID]],all_tki[uid],all_tki[avg7daysPrice])</f>
        <v>327</v>
      </c>
      <c r="H683" s="70">
        <v>0</v>
      </c>
      <c r="I683" s="70">
        <v>0</v>
      </c>
    </row>
    <row r="684" spans="1:10" ht="30" hidden="1" customHeight="1" x14ac:dyDescent="0.25">
      <c r="A684" s="96" t="s">
        <v>5318</v>
      </c>
      <c r="B684" s="80" t="str">
        <f>_xlfn.CONCAT(_xlfn.XLOOKUP(tbItems[[#This Row],[UID]],all_tki[uid],all_tki[name]), " (",_xlfn.XLOOKUP(tbItems[[#This Row],[UID]],all_tki[uid],all_tki[shortName]),")")</f>
        <v>12/70 AP-20 armor-piercing slug (AP-20)</v>
      </c>
      <c r="C684" s="80" t="str">
        <f>_xlfn.XLOOKUP(tbItems[[#This Row],[UID]],all_tki[uid],all_tki[tags/0])</f>
        <v>Ammo</v>
      </c>
      <c r="D684" s="80" t="s">
        <v>643</v>
      </c>
      <c r="E684" s="70">
        <f>_xlfn.XLOOKUP(tbItems[[#This Row],[UID]],all_tki[uid],all_tki[slots])</f>
        <v>1</v>
      </c>
      <c r="F684" s="97">
        <f>_xlfn.XLOOKUP(tbItems[[#This Row],[UID]],all_tki[uid],all_tki[traderPrice])</f>
        <v>77</v>
      </c>
      <c r="G684" s="97">
        <f>_xlfn.XLOOKUP(tbItems[[#This Row],[UID]],all_tki[uid],all_tki[avg7daysPrice])</f>
        <v>137</v>
      </c>
      <c r="H684" s="70">
        <v>999</v>
      </c>
      <c r="I684" s="70">
        <v>0</v>
      </c>
      <c r="J684" s="80" t="s">
        <v>354</v>
      </c>
    </row>
    <row r="685" spans="1:10" ht="30" hidden="1" customHeight="1" x14ac:dyDescent="0.25">
      <c r="A685" s="96" t="s">
        <v>5392</v>
      </c>
      <c r="B685" s="80" t="str">
        <f>_xlfn.CONCAT(_xlfn.XLOOKUP(tbItems[[#This Row],[UID]],all_tki[uid],all_tki[name]), " (",_xlfn.XLOOKUP(tbItems[[#This Row],[UID]],all_tki[uid],all_tki[shortName]),")")</f>
        <v>12/70 Copper Sabot Premier HP slug (CSP)</v>
      </c>
      <c r="C685" s="80" t="str">
        <f>_xlfn.XLOOKUP(tbItems[[#This Row],[UID]],all_tki[uid],all_tki[tags/0])</f>
        <v>Ammo</v>
      </c>
      <c r="D685" s="80" t="s">
        <v>643</v>
      </c>
      <c r="E685" s="70">
        <f>_xlfn.XLOOKUP(tbItems[[#This Row],[UID]],all_tki[uid],all_tki[slots])</f>
        <v>1</v>
      </c>
      <c r="F685" s="97">
        <f>_xlfn.XLOOKUP(tbItems[[#This Row],[UID]],all_tki[uid],all_tki[traderPrice])</f>
        <v>46</v>
      </c>
      <c r="G685" s="97">
        <f>_xlfn.XLOOKUP(tbItems[[#This Row],[UID]],all_tki[uid],all_tki[avg7daysPrice])</f>
        <v>82</v>
      </c>
      <c r="H685" s="70">
        <v>0</v>
      </c>
      <c r="I685" s="70">
        <v>0</v>
      </c>
      <c r="J685" s="80" t="s">
        <v>354</v>
      </c>
    </row>
    <row r="686" spans="1:10" ht="30" hidden="1" customHeight="1" x14ac:dyDescent="0.25">
      <c r="A686" s="96" t="s">
        <v>5538</v>
      </c>
      <c r="B686" s="80" t="str">
        <f>_xlfn.CONCAT(_xlfn.XLOOKUP(tbItems[[#This Row],[UID]],all_tki[uid],all_tki[name]), " (",_xlfn.XLOOKUP(tbItems[[#This Row],[UID]],all_tki[uid],all_tki[shortName]),")")</f>
        <v>12/70 Dual Sabot slug (DualSabot)</v>
      </c>
      <c r="C686" s="80" t="str">
        <f>_xlfn.XLOOKUP(tbItems[[#This Row],[UID]],all_tki[uid],all_tki[tags/0])</f>
        <v>Ammo</v>
      </c>
      <c r="D686" s="80" t="s">
        <v>643</v>
      </c>
      <c r="E686" s="70">
        <f>_xlfn.XLOOKUP(tbItems[[#This Row],[UID]],all_tki[uid],all_tki[slots])</f>
        <v>1</v>
      </c>
      <c r="F686" s="97">
        <f>_xlfn.XLOOKUP(tbItems[[#This Row],[UID]],all_tki[uid],all_tki[traderPrice])</f>
        <v>38</v>
      </c>
      <c r="G686" s="97">
        <f>_xlfn.XLOOKUP(tbItems[[#This Row],[UID]],all_tki[uid],all_tki[avg7daysPrice])</f>
        <v>418</v>
      </c>
      <c r="H686" s="70">
        <v>0</v>
      </c>
      <c r="I686" s="70">
        <v>0</v>
      </c>
    </row>
    <row r="687" spans="1:10" ht="30" hidden="1" customHeight="1" x14ac:dyDescent="0.25">
      <c r="A687" s="96" t="s">
        <v>5512</v>
      </c>
      <c r="B687" s="80" t="str">
        <f>_xlfn.CONCAT(_xlfn.XLOOKUP(tbItems[[#This Row],[UID]],all_tki[uid],all_tki[name]), " (",_xlfn.XLOOKUP(tbItems[[#This Row],[UID]],all_tki[uid],all_tki[shortName]),")")</f>
        <v>12/70 flechette (Flechette)</v>
      </c>
      <c r="C687" s="80" t="str">
        <f>_xlfn.XLOOKUP(tbItems[[#This Row],[UID]],all_tki[uid],all_tki[tags/0])</f>
        <v>Ammo</v>
      </c>
      <c r="D687" s="80" t="s">
        <v>643</v>
      </c>
      <c r="E687" s="70">
        <f>_xlfn.XLOOKUP(tbItems[[#This Row],[UID]],all_tki[uid],all_tki[slots])</f>
        <v>1</v>
      </c>
      <c r="F687" s="97">
        <f>_xlfn.XLOOKUP(tbItems[[#This Row],[UID]],all_tki[uid],all_tki[traderPrice])</f>
        <v>42</v>
      </c>
      <c r="G687" s="97">
        <f>_xlfn.XLOOKUP(tbItems[[#This Row],[UID]],all_tki[uid],all_tki[avg7daysPrice])</f>
        <v>506</v>
      </c>
      <c r="H687" s="70">
        <v>999</v>
      </c>
      <c r="I687" s="70">
        <v>0</v>
      </c>
    </row>
    <row r="688" spans="1:10" ht="30" hidden="1" customHeight="1" x14ac:dyDescent="0.25">
      <c r="A688" s="96" t="s">
        <v>5503</v>
      </c>
      <c r="B688" s="80" t="str">
        <f>_xlfn.CONCAT(_xlfn.XLOOKUP(tbItems[[#This Row],[UID]],all_tki[uid],all_tki[name]), " (",_xlfn.XLOOKUP(tbItems[[#This Row],[UID]],all_tki[uid],all_tki[shortName]),")")</f>
        <v>12/70 FTX Custom Lite slug (FTX)</v>
      </c>
      <c r="C688" s="80" t="str">
        <f>_xlfn.XLOOKUP(tbItems[[#This Row],[UID]],all_tki[uid],all_tki[tags/0])</f>
        <v>Ammo</v>
      </c>
      <c r="D688" s="80" t="s">
        <v>643</v>
      </c>
      <c r="E688" s="70">
        <f>_xlfn.XLOOKUP(tbItems[[#This Row],[UID]],all_tki[uid],all_tki[slots])</f>
        <v>1</v>
      </c>
      <c r="F688" s="97">
        <f>_xlfn.XLOOKUP(tbItems[[#This Row],[UID]],all_tki[uid],all_tki[traderPrice])</f>
        <v>40</v>
      </c>
      <c r="G688" s="97">
        <f>_xlfn.XLOOKUP(tbItems[[#This Row],[UID]],all_tki[uid],all_tki[avg7daysPrice])</f>
        <v>185</v>
      </c>
      <c r="H688" s="70">
        <v>0</v>
      </c>
      <c r="I688" s="70">
        <v>0</v>
      </c>
    </row>
    <row r="689" spans="1:10" ht="30" hidden="1" customHeight="1" x14ac:dyDescent="0.25">
      <c r="A689" s="96" t="s">
        <v>5542</v>
      </c>
      <c r="B689" s="80" t="str">
        <f>_xlfn.CONCAT(_xlfn.XLOOKUP(tbItems[[#This Row],[UID]],all_tki[uid],all_tki[name]), " (",_xlfn.XLOOKUP(tbItems[[#This Row],[UID]],all_tki[uid],all_tki[shortName]),")")</f>
        <v>12/70 Grizzly 40 slug (Grizzly 40)</v>
      </c>
      <c r="C689" s="80" t="str">
        <f>_xlfn.XLOOKUP(tbItems[[#This Row],[UID]],all_tki[uid],all_tki[tags/0])</f>
        <v>Ammo</v>
      </c>
      <c r="D689" s="80" t="s">
        <v>643</v>
      </c>
      <c r="E689" s="70">
        <f>_xlfn.XLOOKUP(tbItems[[#This Row],[UID]],all_tki[uid],all_tki[slots])</f>
        <v>1</v>
      </c>
      <c r="F689" s="97">
        <f>_xlfn.XLOOKUP(tbItems[[#This Row],[UID]],all_tki[uid],all_tki[traderPrice])</f>
        <v>37</v>
      </c>
      <c r="G689" s="97">
        <f>_xlfn.XLOOKUP(tbItems[[#This Row],[UID]],all_tki[uid],all_tki[avg7daysPrice])</f>
        <v>439</v>
      </c>
      <c r="H689" s="70">
        <v>0</v>
      </c>
      <c r="I689" s="70">
        <v>0</v>
      </c>
    </row>
    <row r="690" spans="1:10" ht="30" hidden="1" customHeight="1" x14ac:dyDescent="0.25">
      <c r="A690" s="96" t="s">
        <v>5582</v>
      </c>
      <c r="B690" s="80" t="str">
        <f>_xlfn.CONCAT(_xlfn.XLOOKUP(tbItems[[#This Row],[UID]],all_tki[uid],all_tki[name]), " (",_xlfn.XLOOKUP(tbItems[[#This Row],[UID]],all_tki[uid],all_tki[shortName]),")")</f>
        <v>12/70 lead slug (Slug)</v>
      </c>
      <c r="C690" s="80" t="str">
        <f>_xlfn.XLOOKUP(tbItems[[#This Row],[UID]],all_tki[uid],all_tki[tags/0])</f>
        <v>Ammo</v>
      </c>
      <c r="D690" s="80" t="s">
        <v>643</v>
      </c>
      <c r="E690" s="70">
        <f>_xlfn.XLOOKUP(tbItems[[#This Row],[UID]],all_tki[uid],all_tki[slots])</f>
        <v>1</v>
      </c>
      <c r="F690" s="97">
        <f>_xlfn.XLOOKUP(tbItems[[#This Row],[UID]],all_tki[uid],all_tki[traderPrice])</f>
        <v>31</v>
      </c>
      <c r="G690" s="97">
        <f>_xlfn.XLOOKUP(tbItems[[#This Row],[UID]],all_tki[uid],all_tki[avg7daysPrice])</f>
        <v>81</v>
      </c>
      <c r="H690" s="70">
        <v>0</v>
      </c>
      <c r="I690" s="70">
        <v>0</v>
      </c>
    </row>
    <row r="691" spans="1:10" ht="30" hidden="1" customHeight="1" x14ac:dyDescent="0.25">
      <c r="A691" s="96" t="s">
        <v>5440</v>
      </c>
      <c r="B691" s="80" t="str">
        <f>_xlfn.CONCAT(_xlfn.XLOOKUP(tbItems[[#This Row],[UID]],all_tki[uid],all_tki[name]), " (",_xlfn.XLOOKUP(tbItems[[#This Row],[UID]],all_tki[uid],all_tki[shortName]),")")</f>
        <v>12/70 makeshift .50 BMG slug (.50 BMG)</v>
      </c>
      <c r="C691" s="80" t="str">
        <f>_xlfn.XLOOKUP(tbItems[[#This Row],[UID]],all_tki[uid],all_tki[tags/0])</f>
        <v>Ammo</v>
      </c>
      <c r="D691" s="80" t="s">
        <v>643</v>
      </c>
      <c r="E691" s="70">
        <f>_xlfn.XLOOKUP(tbItems[[#This Row],[UID]],all_tki[uid],all_tki[slots])</f>
        <v>1</v>
      </c>
      <c r="F691" s="97">
        <f>_xlfn.XLOOKUP(tbItems[[#This Row],[UID]],all_tki[uid],all_tki[traderPrice])</f>
        <v>69</v>
      </c>
      <c r="G691" s="97">
        <f>_xlfn.XLOOKUP(tbItems[[#This Row],[UID]],all_tki[uid],all_tki[avg7daysPrice])</f>
        <v>666</v>
      </c>
      <c r="H691" s="70">
        <v>999</v>
      </c>
      <c r="I691" s="70">
        <v>0</v>
      </c>
    </row>
    <row r="692" spans="1:10" ht="30" hidden="1" customHeight="1" x14ac:dyDescent="0.25">
      <c r="A692" s="96" t="s">
        <v>5182</v>
      </c>
      <c r="B692" s="80" t="str">
        <f>_xlfn.CONCAT(_xlfn.XLOOKUP(tbItems[[#This Row],[UID]],all_tki[uid],all_tki[name]), " (",_xlfn.XLOOKUP(tbItems[[#This Row],[UID]],all_tki[uid],all_tki[shortName]),")")</f>
        <v>12/70 RIP (RIP)</v>
      </c>
      <c r="C692" s="80" t="str">
        <f>_xlfn.XLOOKUP(tbItems[[#This Row],[UID]],all_tki[uid],all_tki[tags/0])</f>
        <v>Ammo</v>
      </c>
      <c r="D692" s="80" t="s">
        <v>643</v>
      </c>
      <c r="E692" s="70">
        <f>_xlfn.XLOOKUP(tbItems[[#This Row],[UID]],all_tki[uid],all_tki[slots])</f>
        <v>1</v>
      </c>
      <c r="F692" s="97">
        <f>_xlfn.XLOOKUP(tbItems[[#This Row],[UID]],all_tki[uid],all_tki[traderPrice])</f>
        <v>169</v>
      </c>
      <c r="G692" s="97">
        <f>_xlfn.XLOOKUP(tbItems[[#This Row],[UID]],all_tki[uid],all_tki[avg7daysPrice])</f>
        <v>341</v>
      </c>
      <c r="H692" s="70">
        <v>0</v>
      </c>
      <c r="I692" s="70">
        <v>0</v>
      </c>
    </row>
    <row r="693" spans="1:10" ht="30" hidden="1" customHeight="1" x14ac:dyDescent="0.25">
      <c r="A693" s="96" t="s">
        <v>5425</v>
      </c>
      <c r="B693" s="80" t="str">
        <f>_xlfn.CONCAT(_xlfn.XLOOKUP(tbItems[[#This Row],[UID]],all_tki[uid],all_tki[name]), " (",_xlfn.XLOOKUP(tbItems[[#This Row],[UID]],all_tki[uid],all_tki[shortName]),")")</f>
        <v>12/70 SuperFormance HP slug (SFormance)</v>
      </c>
      <c r="C693" s="80" t="str">
        <f>_xlfn.XLOOKUP(tbItems[[#This Row],[UID]],all_tki[uid],all_tki[tags/0])</f>
        <v>Ammo</v>
      </c>
      <c r="D693" s="80" t="s">
        <v>643</v>
      </c>
      <c r="E693" s="70">
        <f>_xlfn.XLOOKUP(tbItems[[#This Row],[UID]],all_tki[uid],all_tki[slots])</f>
        <v>1</v>
      </c>
      <c r="F693" s="97">
        <f>_xlfn.XLOOKUP(tbItems[[#This Row],[UID]],all_tki[uid],all_tki[traderPrice])</f>
        <v>108</v>
      </c>
      <c r="G693" s="97">
        <f>_xlfn.XLOOKUP(tbItems[[#This Row],[UID]],all_tki[uid],all_tki[avg7daysPrice])</f>
        <v>192</v>
      </c>
      <c r="H693" s="70">
        <v>0</v>
      </c>
      <c r="I693" s="70">
        <v>0</v>
      </c>
      <c r="J693" s="80" t="s">
        <v>354</v>
      </c>
    </row>
    <row r="694" spans="1:10" ht="30" hidden="1" customHeight="1" x14ac:dyDescent="0.25">
      <c r="A694" s="96" t="s">
        <v>13574</v>
      </c>
      <c r="B694" s="80" t="str">
        <f>_xlfn.CONCAT(_xlfn.XLOOKUP(tbItems[[#This Row],[UID]],all_tki[uid],all_tki[name]), " (",_xlfn.XLOOKUP(tbItems[[#This Row],[UID]],all_tki[uid],all_tki[shortName]),")")</f>
        <v>12/70 RIP 5 pcs. ammo box (RIP)</v>
      </c>
      <c r="C694" s="80" t="str">
        <f>_xlfn.XLOOKUP(tbItems[[#This Row],[UID]],all_tki[uid],all_tki[tags/0])</f>
        <v>Ammo_boxes</v>
      </c>
      <c r="D694" s="80" t="s">
        <v>643</v>
      </c>
      <c r="E694" s="70">
        <f>_xlfn.XLOOKUP(tbItems[[#This Row],[UID]],all_tki[uid],all_tki[slots])</f>
        <v>1</v>
      </c>
      <c r="F694" s="97">
        <f>_xlfn.XLOOKUP(tbItems[[#This Row],[UID]],all_tki[uid],all_tki[traderPrice])</f>
        <v>560</v>
      </c>
      <c r="G694" s="97">
        <f>_xlfn.XLOOKUP(tbItems[[#This Row],[UID]],all_tki[uid],all_tki[avg7daysPrice])</f>
        <v>6357</v>
      </c>
      <c r="H694" s="70">
        <v>0</v>
      </c>
      <c r="I694" s="70">
        <v>0</v>
      </c>
    </row>
    <row r="695" spans="1:10" ht="30" hidden="1" customHeight="1" x14ac:dyDescent="0.25">
      <c r="A695" s="96" t="s">
        <v>5552</v>
      </c>
      <c r="B695" s="80" t="str">
        <f>_xlfn.CONCAT(_xlfn.XLOOKUP(tbItems[[#This Row],[UID]],all_tki[uid],all_tki[name]), " (",_xlfn.XLOOKUP(tbItems[[#This Row],[UID]],all_tki[uid],all_tki[shortName]),")")</f>
        <v>20/70 "Poleva-3" slug (Poleva-3)</v>
      </c>
      <c r="C695" s="80" t="str">
        <f>_xlfn.XLOOKUP(tbItems[[#This Row],[UID]],all_tki[uid],all_tki[tags/0])</f>
        <v>Ammo</v>
      </c>
      <c r="D695" s="80" t="s">
        <v>646</v>
      </c>
      <c r="E695" s="70">
        <f>_xlfn.XLOOKUP(tbItems[[#This Row],[UID]],all_tki[uid],all_tki[slots])</f>
        <v>1</v>
      </c>
      <c r="F695" s="97">
        <f>_xlfn.XLOOKUP(tbItems[[#This Row],[UID]],all_tki[uid],all_tki[traderPrice])</f>
        <v>27</v>
      </c>
      <c r="G695" s="97">
        <f>_xlfn.XLOOKUP(tbItems[[#This Row],[UID]],all_tki[uid],all_tki[avg7daysPrice])</f>
        <v>99</v>
      </c>
      <c r="H695" s="70">
        <v>0</v>
      </c>
      <c r="I695" s="70">
        <v>0</v>
      </c>
    </row>
    <row r="696" spans="1:10" ht="30" hidden="1" customHeight="1" x14ac:dyDescent="0.25">
      <c r="A696" s="96" t="s">
        <v>5547</v>
      </c>
      <c r="B696" s="80" t="str">
        <f>_xlfn.CONCAT(_xlfn.XLOOKUP(tbItems[[#This Row],[UID]],all_tki[uid],all_tki[name]), " (",_xlfn.XLOOKUP(tbItems[[#This Row],[UID]],all_tki[uid],all_tki[shortName]),")")</f>
        <v>20/70 "Poleva-6u" slug (Poleva-6u)</v>
      </c>
      <c r="C696" s="80" t="str">
        <f>_xlfn.XLOOKUP(tbItems[[#This Row],[UID]],all_tki[uid],all_tki[tags/0])</f>
        <v>Ammo</v>
      </c>
      <c r="D696" s="80" t="s">
        <v>646</v>
      </c>
      <c r="E696" s="70">
        <f>_xlfn.XLOOKUP(tbItems[[#This Row],[UID]],all_tki[uid],all_tki[slots])</f>
        <v>1</v>
      </c>
      <c r="F696" s="97">
        <f>_xlfn.XLOOKUP(tbItems[[#This Row],[UID]],all_tki[uid],all_tki[traderPrice])</f>
        <v>36</v>
      </c>
      <c r="G696" s="97">
        <f>_xlfn.XLOOKUP(tbItems[[#This Row],[UID]],all_tki[uid],all_tki[avg7daysPrice])</f>
        <v>176</v>
      </c>
      <c r="H696" s="70">
        <v>0</v>
      </c>
      <c r="I696" s="70">
        <v>0</v>
      </c>
    </row>
    <row r="697" spans="1:10" ht="30" hidden="1" customHeight="1" x14ac:dyDescent="0.25">
      <c r="A697" s="96" t="s">
        <v>5597</v>
      </c>
      <c r="B697" s="80" t="str">
        <f>_xlfn.CONCAT(_xlfn.XLOOKUP(tbItems[[#This Row],[UID]],all_tki[uid],all_tki[name]), " (",_xlfn.XLOOKUP(tbItems[[#This Row],[UID]],all_tki[uid],all_tki[shortName]),")")</f>
        <v>20/70 5.6mm buckshot (5.6mm)</v>
      </c>
      <c r="C697" s="80" t="str">
        <f>_xlfn.XLOOKUP(tbItems[[#This Row],[UID]],all_tki[uid],all_tki[tags/0])</f>
        <v>Ammo</v>
      </c>
      <c r="D697" s="80" t="s">
        <v>646</v>
      </c>
      <c r="E697" s="70">
        <f>_xlfn.XLOOKUP(tbItems[[#This Row],[UID]],all_tki[uid],all_tki[slots])</f>
        <v>1</v>
      </c>
      <c r="F697" s="97">
        <f>_xlfn.XLOOKUP(tbItems[[#This Row],[UID]],all_tki[uid],all_tki[traderPrice])</f>
        <v>11</v>
      </c>
      <c r="G697" s="97">
        <f>_xlfn.XLOOKUP(tbItems[[#This Row],[UID]],all_tki[uid],all_tki[avg7daysPrice])</f>
        <v>28</v>
      </c>
      <c r="H697" s="70">
        <v>999</v>
      </c>
      <c r="I697" s="70">
        <v>0</v>
      </c>
    </row>
    <row r="698" spans="1:10" ht="30" hidden="1" customHeight="1" x14ac:dyDescent="0.25">
      <c r="A698" s="96" t="s">
        <v>5587</v>
      </c>
      <c r="B698" s="80" t="str">
        <f>_xlfn.CONCAT(_xlfn.XLOOKUP(tbItems[[#This Row],[UID]],all_tki[uid],all_tki[name]), " (",_xlfn.XLOOKUP(tbItems[[#This Row],[UID]],all_tki[uid],all_tki[shortName]),")")</f>
        <v>20/70 6.2mm buckshot (6.2mm)</v>
      </c>
      <c r="C698" s="80" t="str">
        <f>_xlfn.XLOOKUP(tbItems[[#This Row],[UID]],all_tki[uid],all_tki[tags/0])</f>
        <v>Ammo</v>
      </c>
      <c r="D698" s="80" t="s">
        <v>646</v>
      </c>
      <c r="E698" s="70">
        <f>_xlfn.XLOOKUP(tbItems[[#This Row],[UID]],all_tki[uid],all_tki[slots])</f>
        <v>1</v>
      </c>
      <c r="F698" s="97">
        <f>_xlfn.XLOOKUP(tbItems[[#This Row],[UID]],all_tki[uid],all_tki[traderPrice])</f>
        <v>17</v>
      </c>
      <c r="G698" s="97">
        <f>_xlfn.XLOOKUP(tbItems[[#This Row],[UID]],all_tki[uid],all_tki[avg7daysPrice])</f>
        <v>30</v>
      </c>
      <c r="H698" s="70">
        <v>0</v>
      </c>
      <c r="I698" s="70">
        <v>0</v>
      </c>
    </row>
    <row r="699" spans="1:10" ht="30" hidden="1" customHeight="1" x14ac:dyDescent="0.25">
      <c r="A699" s="96" t="s">
        <v>5572</v>
      </c>
      <c r="B699" s="80" t="str">
        <f>_xlfn.CONCAT(_xlfn.XLOOKUP(tbItems[[#This Row],[UID]],all_tki[uid],all_tki[name]), " (",_xlfn.XLOOKUP(tbItems[[#This Row],[UID]],all_tki[uid],all_tki[shortName]),")")</f>
        <v>20/70 7.3mm buckshot (7.3mm)</v>
      </c>
      <c r="C699" s="80" t="str">
        <f>_xlfn.XLOOKUP(tbItems[[#This Row],[UID]],all_tki[uid],all_tki[tags/0])</f>
        <v>Ammo</v>
      </c>
      <c r="D699" s="80" t="s">
        <v>646</v>
      </c>
      <c r="E699" s="70">
        <f>_xlfn.XLOOKUP(tbItems[[#This Row],[UID]],all_tki[uid],all_tki[slots])</f>
        <v>1</v>
      </c>
      <c r="F699" s="97">
        <f>_xlfn.XLOOKUP(tbItems[[#This Row],[UID]],all_tki[uid],all_tki[traderPrice])</f>
        <v>21</v>
      </c>
      <c r="G699" s="97">
        <f>_xlfn.XLOOKUP(tbItems[[#This Row],[UID]],all_tki[uid],all_tki[avg7daysPrice])</f>
        <v>37</v>
      </c>
      <c r="H699" s="70">
        <v>0</v>
      </c>
      <c r="I699" s="70">
        <v>0</v>
      </c>
    </row>
    <row r="700" spans="1:10" ht="30" hidden="1" customHeight="1" x14ac:dyDescent="0.25">
      <c r="A700" s="96" t="s">
        <v>5606</v>
      </c>
      <c r="B700" s="80" t="str">
        <f>_xlfn.CONCAT(_xlfn.XLOOKUP(tbItems[[#This Row],[UID]],all_tki[uid],all_tki[name]), " (",_xlfn.XLOOKUP(tbItems[[#This Row],[UID]],all_tki[uid],all_tki[shortName]),")")</f>
        <v>20/70 7.5mm buckshot (7.5mm)</v>
      </c>
      <c r="C700" s="80" t="str">
        <f>_xlfn.XLOOKUP(tbItems[[#This Row],[UID]],all_tki[uid],all_tki[tags/0])</f>
        <v>Ammo</v>
      </c>
      <c r="D700" s="80" t="s">
        <v>646</v>
      </c>
      <c r="E700" s="70">
        <f>_xlfn.XLOOKUP(tbItems[[#This Row],[UID]],all_tki[uid],all_tki[slots])</f>
        <v>1</v>
      </c>
      <c r="F700" s="97">
        <f>_xlfn.XLOOKUP(tbItems[[#This Row],[UID]],all_tki[uid],all_tki[traderPrice])</f>
        <v>13</v>
      </c>
      <c r="G700" s="97">
        <f>_xlfn.XLOOKUP(tbItems[[#This Row],[UID]],all_tki[uid],all_tki[avg7daysPrice])</f>
        <v>24</v>
      </c>
      <c r="H700" s="70">
        <v>0</v>
      </c>
      <c r="I700" s="70">
        <v>0</v>
      </c>
    </row>
    <row r="701" spans="1:10" ht="30" hidden="1" customHeight="1" x14ac:dyDescent="0.25">
      <c r="A701" s="96" t="s">
        <v>5396</v>
      </c>
      <c r="B701" s="80" t="str">
        <f>_xlfn.CONCAT(_xlfn.XLOOKUP(tbItems[[#This Row],[UID]],all_tki[uid],all_tki[name]), " (",_xlfn.XLOOKUP(tbItems[[#This Row],[UID]],all_tki[uid],all_tki[shortName]),")")</f>
        <v>20/70 Devastator slug (Devastator)</v>
      </c>
      <c r="C701" s="80" t="str">
        <f>_xlfn.XLOOKUP(tbItems[[#This Row],[UID]],all_tki[uid],all_tki[tags/0])</f>
        <v>Ammo</v>
      </c>
      <c r="D701" s="80" t="s">
        <v>646</v>
      </c>
      <c r="E701" s="70">
        <f>_xlfn.XLOOKUP(tbItems[[#This Row],[UID]],all_tki[uid],all_tki[slots])</f>
        <v>1</v>
      </c>
      <c r="F701" s="97">
        <f>_xlfn.XLOOKUP(tbItems[[#This Row],[UID]],all_tki[uid],all_tki[traderPrice])</f>
        <v>101</v>
      </c>
      <c r="G701" s="97">
        <f>_xlfn.XLOOKUP(tbItems[[#This Row],[UID]],all_tki[uid],all_tki[avg7daysPrice])</f>
        <v>335</v>
      </c>
      <c r="H701" s="70">
        <v>0</v>
      </c>
      <c r="I701" s="70">
        <v>0</v>
      </c>
    </row>
    <row r="702" spans="1:10" ht="30" hidden="1" customHeight="1" x14ac:dyDescent="0.25">
      <c r="A702" s="96" t="s">
        <v>5495</v>
      </c>
      <c r="B702" s="80" t="str">
        <f>_xlfn.CONCAT(_xlfn.XLOOKUP(tbItems[[#This Row],[UID]],all_tki[uid],all_tki[name]), " (",_xlfn.XLOOKUP(tbItems[[#This Row],[UID]],all_tki[uid],all_tki[shortName]),")")</f>
        <v>20/70 Star slug (Star)</v>
      </c>
      <c r="C702" s="80" t="str">
        <f>_xlfn.XLOOKUP(tbItems[[#This Row],[UID]],all_tki[uid],all_tki[tags/0])</f>
        <v>Ammo</v>
      </c>
      <c r="D702" s="80" t="s">
        <v>646</v>
      </c>
      <c r="E702" s="70">
        <f>_xlfn.XLOOKUP(tbItems[[#This Row],[UID]],all_tki[uid],all_tki[slots])</f>
        <v>1</v>
      </c>
      <c r="F702" s="97">
        <f>_xlfn.XLOOKUP(tbItems[[#This Row],[UID]],all_tki[uid],all_tki[traderPrice])</f>
        <v>45</v>
      </c>
      <c r="G702" s="97">
        <f>_xlfn.XLOOKUP(tbItems[[#This Row],[UID]],all_tki[uid],all_tki[avg7daysPrice])</f>
        <v>258</v>
      </c>
      <c r="H702" s="70">
        <v>0</v>
      </c>
      <c r="I702" s="70">
        <v>0</v>
      </c>
    </row>
    <row r="703" spans="1:10" ht="30" hidden="1" customHeight="1" x14ac:dyDescent="0.25">
      <c r="A703" s="96" t="s">
        <v>14291</v>
      </c>
      <c r="B703" s="80" t="str">
        <f>_xlfn.CONCAT(_xlfn.XLOOKUP(tbItems[[#This Row],[UID]],all_tki[uid],all_tki[name]), " (",_xlfn.XLOOKUP(tbItems[[#This Row],[UID]],all_tki[uid],all_tki[shortName]),")")</f>
        <v>30x29mm VOG-30 (VOG-30)</v>
      </c>
      <c r="C703" s="80" t="str">
        <f>_xlfn.XLOOKUP(tbItems[[#This Row],[UID]],all_tki[uid],all_tki[tags/0])</f>
        <v>Ammo</v>
      </c>
      <c r="D703" s="80" t="s">
        <v>14684</v>
      </c>
      <c r="E703" s="70">
        <f>_xlfn.XLOOKUP(tbItems[[#This Row],[UID]],all_tki[uid],all_tki[slots])</f>
        <v>1</v>
      </c>
      <c r="F703" s="97">
        <f>_xlfn.XLOOKUP(tbItems[[#This Row],[UID]],all_tki[uid],all_tki[traderPrice])</f>
        <v>549</v>
      </c>
      <c r="G703" s="97">
        <f>_xlfn.XLOOKUP(tbItems[[#This Row],[UID]],all_tki[uid],all_tki[avg7daysPrice])</f>
        <v>980</v>
      </c>
      <c r="I703" s="70">
        <v>0</v>
      </c>
    </row>
    <row r="704" spans="1:10" ht="30" hidden="1" customHeight="1" x14ac:dyDescent="0.25">
      <c r="A704" s="96" t="s">
        <v>14296</v>
      </c>
      <c r="B704" s="80" t="str">
        <f>_xlfn.CONCAT(_xlfn.XLOOKUP(tbItems[[#This Row],[UID]],all_tki[uid],all_tki[name]), " (",_xlfn.XLOOKUP(tbItems[[#This Row],[UID]],all_tki[uid],all_tki[shortName]),")")</f>
        <v>23x75mm "Barrikada" slug (Barrikada)</v>
      </c>
      <c r="C704" s="80" t="str">
        <f>_xlfn.XLOOKUP(tbItems[[#This Row],[UID]],all_tki[uid],all_tki[tags/0])</f>
        <v>Ammo</v>
      </c>
      <c r="D704" s="80" t="s">
        <v>920</v>
      </c>
      <c r="E704" s="70">
        <f>_xlfn.XLOOKUP(tbItems[[#This Row],[UID]],all_tki[uid],all_tki[slots])</f>
        <v>1</v>
      </c>
      <c r="F704" s="97">
        <f>_xlfn.XLOOKUP(tbItems[[#This Row],[UID]],all_tki[uid],all_tki[traderPrice])</f>
        <v>143</v>
      </c>
      <c r="G704" s="97">
        <f>_xlfn.XLOOKUP(tbItems[[#This Row],[UID]],all_tki[uid],all_tki[avg7daysPrice])</f>
        <v>1135</v>
      </c>
      <c r="H704" s="70">
        <v>999</v>
      </c>
      <c r="I704" s="70">
        <v>0</v>
      </c>
    </row>
    <row r="705" spans="1:10" ht="30" hidden="1" customHeight="1" x14ac:dyDescent="0.25">
      <c r="A705" s="96" t="s">
        <v>14303</v>
      </c>
      <c r="B705" s="80" t="str">
        <f>_xlfn.CONCAT(_xlfn.XLOOKUP(tbItems[[#This Row],[UID]],all_tki[uid],all_tki[name]), " (",_xlfn.XLOOKUP(tbItems[[#This Row],[UID]],all_tki[uid],all_tki[shortName]),")")</f>
        <v>23x75mm "Shrapnel-10" buckshot (Shrap-10)</v>
      </c>
      <c r="C705" s="80" t="str">
        <f>_xlfn.XLOOKUP(tbItems[[#This Row],[UID]],all_tki[uid],all_tki[tags/0])</f>
        <v>Ammo</v>
      </c>
      <c r="D705" s="80" t="s">
        <v>920</v>
      </c>
      <c r="E705" s="70">
        <f>_xlfn.XLOOKUP(tbItems[[#This Row],[UID]],all_tki[uid],all_tki[slots])</f>
        <v>1</v>
      </c>
      <c r="F705" s="97">
        <f>_xlfn.XLOOKUP(tbItems[[#This Row],[UID]],all_tki[uid],all_tki[traderPrice])</f>
        <v>44</v>
      </c>
      <c r="G705" s="97">
        <f>_xlfn.XLOOKUP(tbItems[[#This Row],[UID]],all_tki[uid],all_tki[avg7daysPrice])</f>
        <v>1576</v>
      </c>
      <c r="H705" s="70">
        <v>999</v>
      </c>
      <c r="I705" s="70">
        <v>0</v>
      </c>
    </row>
    <row r="706" spans="1:10" ht="30" hidden="1" customHeight="1" x14ac:dyDescent="0.25">
      <c r="A706" s="96" t="s">
        <v>14308</v>
      </c>
      <c r="B706" s="80" t="str">
        <f>_xlfn.CONCAT(_xlfn.XLOOKUP(tbItems[[#This Row],[UID]],all_tki[uid],all_tki[name]), " (",_xlfn.XLOOKUP(tbItems[[#This Row],[UID]],all_tki[uid],all_tki[shortName]),")")</f>
        <v>23x75mm "Shrapnel-25" buckshot (Shrap-25)</v>
      </c>
      <c r="C706" s="80" t="str">
        <f>_xlfn.XLOOKUP(tbItems[[#This Row],[UID]],all_tki[uid],all_tki[tags/0])</f>
        <v>Ammo</v>
      </c>
      <c r="D706" s="80" t="s">
        <v>920</v>
      </c>
      <c r="E706" s="70">
        <f>_xlfn.XLOOKUP(tbItems[[#This Row],[UID]],all_tki[uid],all_tki[slots])</f>
        <v>1</v>
      </c>
      <c r="F706" s="97">
        <f>_xlfn.XLOOKUP(tbItems[[#This Row],[UID]],all_tki[uid],all_tki[traderPrice])</f>
        <v>54</v>
      </c>
      <c r="G706" s="97">
        <f>_xlfn.XLOOKUP(tbItems[[#This Row],[UID]],all_tki[uid],all_tki[avg7daysPrice])</f>
        <v>792</v>
      </c>
      <c r="H706" s="70">
        <v>999</v>
      </c>
      <c r="I706" s="70">
        <v>0</v>
      </c>
    </row>
    <row r="707" spans="1:10" ht="30" hidden="1" customHeight="1" x14ac:dyDescent="0.25">
      <c r="A707" s="96" t="s">
        <v>14313</v>
      </c>
      <c r="B707" s="80" t="str">
        <f>_xlfn.CONCAT(_xlfn.XLOOKUP(tbItems[[#This Row],[UID]],all_tki[uid],all_tki[name]), " (",_xlfn.XLOOKUP(tbItems[[#This Row],[UID]],all_tki[uid],all_tki[shortName]),")")</f>
        <v>23x75mm "Zvezda" flashbang round (Zvezda)</v>
      </c>
      <c r="C707" s="80" t="str">
        <f>_xlfn.XLOOKUP(tbItems[[#This Row],[UID]],all_tki[uid],all_tki[tags/0])</f>
        <v>Ammo</v>
      </c>
      <c r="D707" s="80" t="s">
        <v>920</v>
      </c>
      <c r="E707" s="70">
        <f>_xlfn.XLOOKUP(tbItems[[#This Row],[UID]],all_tki[uid],all_tki[slots])</f>
        <v>1</v>
      </c>
      <c r="F707" s="97">
        <f>_xlfn.XLOOKUP(tbItems[[#This Row],[UID]],all_tki[uid],all_tki[traderPrice])</f>
        <v>549</v>
      </c>
      <c r="G707" s="97">
        <f>_xlfn.XLOOKUP(tbItems[[#This Row],[UID]],all_tki[uid],all_tki[avg7daysPrice])</f>
        <v>980</v>
      </c>
      <c r="H707" s="70">
        <v>0</v>
      </c>
      <c r="I707" s="70">
        <v>0</v>
      </c>
    </row>
    <row r="708" spans="1:10" ht="30" hidden="1" customHeight="1" x14ac:dyDescent="0.25">
      <c r="A708" s="96" t="s">
        <v>8634</v>
      </c>
      <c r="B708" s="80" t="str">
        <f>_xlfn.CONCAT(_xlfn.XLOOKUP(tbItems[[#This Row],[UID]],all_tki[uid],all_tki[name]), " (",_xlfn.XLOOKUP(tbItems[[#This Row],[UID]],all_tki[uid],all_tki[shortName]),")")</f>
        <v>.300 Blackout BCP FMJ (BCP FMJ)</v>
      </c>
      <c r="C708" s="80" t="str">
        <f>_xlfn.XLOOKUP(tbItems[[#This Row],[UID]],all_tki[uid],all_tki[tags/0])</f>
        <v>Ammo</v>
      </c>
      <c r="D708" s="80" t="s">
        <v>806</v>
      </c>
      <c r="E708" s="70">
        <f>_xlfn.XLOOKUP(tbItems[[#This Row],[UID]],all_tki[uid],all_tki[slots])</f>
        <v>1</v>
      </c>
      <c r="F708" s="97">
        <f>_xlfn.XLOOKUP(tbItems[[#This Row],[UID]],all_tki[uid],all_tki[traderPrice])</f>
        <v>44</v>
      </c>
      <c r="G708" s="97">
        <f>_xlfn.XLOOKUP(tbItems[[#This Row],[UID]],all_tki[uid],all_tki[avg7daysPrice])</f>
        <v>362</v>
      </c>
      <c r="H708" s="70">
        <v>0</v>
      </c>
      <c r="I708" s="70">
        <v>0</v>
      </c>
    </row>
    <row r="709" spans="1:10" ht="30" hidden="1" customHeight="1" x14ac:dyDescent="0.25">
      <c r="A709" s="96" t="s">
        <v>8637</v>
      </c>
      <c r="B709" s="80" t="str">
        <f>_xlfn.CONCAT(_xlfn.XLOOKUP(tbItems[[#This Row],[UID]],all_tki[uid],all_tki[name]), " (",_xlfn.XLOOKUP(tbItems[[#This Row],[UID]],all_tki[uid],all_tki[shortName]),")")</f>
        <v>.300 Blackout AP (AP)</v>
      </c>
      <c r="C709" s="80" t="str">
        <f>_xlfn.XLOOKUP(tbItems[[#This Row],[UID]],all_tki[uid],all_tki[tags/0])</f>
        <v>Ammo</v>
      </c>
      <c r="D709" s="80" t="s">
        <v>806</v>
      </c>
      <c r="E709" s="70">
        <f>_xlfn.XLOOKUP(tbItems[[#This Row],[UID]],all_tki[uid],all_tki[slots])</f>
        <v>1</v>
      </c>
      <c r="F709" s="97">
        <f>_xlfn.XLOOKUP(tbItems[[#This Row],[UID]],all_tki[uid],all_tki[traderPrice])</f>
        <v>136</v>
      </c>
      <c r="G709" s="97">
        <f>_xlfn.XLOOKUP(tbItems[[#This Row],[UID]],all_tki[uid],all_tki[avg7daysPrice])</f>
        <v>243</v>
      </c>
      <c r="H709" s="70">
        <v>999</v>
      </c>
      <c r="I709" s="70">
        <v>0</v>
      </c>
    </row>
    <row r="710" spans="1:10" ht="30" hidden="1" customHeight="1" x14ac:dyDescent="0.25">
      <c r="A710" s="96" t="s">
        <v>12072</v>
      </c>
      <c r="B710" s="80" t="str">
        <f>_xlfn.CONCAT(_xlfn.XLOOKUP(tbItems[[#This Row],[UID]],all_tki[uid],all_tki[name]), " (",_xlfn.XLOOKUP(tbItems[[#This Row],[UID]],all_tki[uid],all_tki[shortName]),")")</f>
        <v>.300 Blackout M62 Tracer (M62)</v>
      </c>
      <c r="C710" s="80" t="str">
        <f>_xlfn.XLOOKUP(tbItems[[#This Row],[UID]],all_tki[uid],all_tki[tags/0])</f>
        <v>Ammo</v>
      </c>
      <c r="D710" s="80" t="s">
        <v>806</v>
      </c>
      <c r="E710" s="70">
        <f>_xlfn.XLOOKUP(tbItems[[#This Row],[UID]],all_tki[uid],all_tki[slots])</f>
        <v>1</v>
      </c>
      <c r="F710" s="97">
        <f>_xlfn.XLOOKUP(tbItems[[#This Row],[UID]],all_tki[uid],all_tki[traderPrice])</f>
        <v>87</v>
      </c>
      <c r="G710" s="97">
        <f>_xlfn.XLOOKUP(tbItems[[#This Row],[UID]],all_tki[uid],all_tki[avg7daysPrice])</f>
        <v>1313</v>
      </c>
      <c r="H710" s="70">
        <v>0</v>
      </c>
      <c r="I710" s="70">
        <v>0</v>
      </c>
    </row>
    <row r="711" spans="1:10" ht="30" hidden="1" customHeight="1" x14ac:dyDescent="0.25">
      <c r="A711" s="96" t="s">
        <v>12077</v>
      </c>
      <c r="B711" s="80" t="str">
        <f>_xlfn.CONCAT(_xlfn.XLOOKUP(tbItems[[#This Row],[UID]],all_tki[uid],all_tki[name]), " (",_xlfn.XLOOKUP(tbItems[[#This Row],[UID]],all_tki[uid],all_tki[shortName]),")")</f>
        <v>.300 Blackout Whisper (Whisper)</v>
      </c>
      <c r="C711" s="80" t="str">
        <f>_xlfn.XLOOKUP(tbItems[[#This Row],[UID]],all_tki[uid],all_tki[tags/0])</f>
        <v>Ammo</v>
      </c>
      <c r="D711" s="80" t="s">
        <v>806</v>
      </c>
      <c r="E711" s="70">
        <f>_xlfn.XLOOKUP(tbItems[[#This Row],[UID]],all_tki[uid],all_tki[slots])</f>
        <v>1</v>
      </c>
      <c r="F711" s="97">
        <f>_xlfn.XLOOKUP(tbItems[[#This Row],[UID]],all_tki[uid],all_tki[traderPrice])</f>
        <v>53</v>
      </c>
      <c r="G711" s="97">
        <f>_xlfn.XLOOKUP(tbItems[[#This Row],[UID]],all_tki[uid],all_tki[avg7daysPrice])</f>
        <v>317</v>
      </c>
      <c r="H711" s="70">
        <v>0</v>
      </c>
      <c r="I711" s="70">
        <v>0</v>
      </c>
    </row>
    <row r="712" spans="1:10" ht="30" hidden="1" customHeight="1" x14ac:dyDescent="0.25">
      <c r="A712" s="96" t="s">
        <v>12087</v>
      </c>
      <c r="B712" s="80" t="str">
        <f>_xlfn.CONCAT(_xlfn.XLOOKUP(tbItems[[#This Row],[UID]],all_tki[uid],all_tki[name]), " (",_xlfn.XLOOKUP(tbItems[[#This Row],[UID]],all_tki[uid],all_tki[shortName]),")")</f>
        <v>.300 Blackout V-Max (V-Max)</v>
      </c>
      <c r="C712" s="80" t="str">
        <f>_xlfn.XLOOKUP(tbItems[[#This Row],[UID]],all_tki[uid],all_tki[tags/0])</f>
        <v>Ammo</v>
      </c>
      <c r="D712" s="80" t="s">
        <v>806</v>
      </c>
      <c r="E712" s="70">
        <f>_xlfn.XLOOKUP(tbItems[[#This Row],[UID]],all_tki[uid],all_tki[slots])</f>
        <v>1</v>
      </c>
      <c r="F712" s="97">
        <f>_xlfn.XLOOKUP(tbItems[[#This Row],[UID]],all_tki[uid],all_tki[traderPrice])</f>
        <v>70</v>
      </c>
      <c r="G712" s="97">
        <f>_xlfn.XLOOKUP(tbItems[[#This Row],[UID]],all_tki[uid],all_tki[avg7daysPrice])</f>
        <v>845</v>
      </c>
      <c r="H712" s="70">
        <v>999</v>
      </c>
      <c r="I712" s="70">
        <v>0</v>
      </c>
    </row>
    <row r="713" spans="1:10" ht="30" hidden="1" customHeight="1" x14ac:dyDescent="0.25">
      <c r="A713" s="96" t="s">
        <v>8641</v>
      </c>
      <c r="B713" s="80" t="str">
        <f>_xlfn.CONCAT(_xlfn.XLOOKUP(tbItems[[#This Row],[UID]],all_tki[uid],all_tki[name]), " (",_xlfn.XLOOKUP(tbItems[[#This Row],[UID]],all_tki[uid],all_tki[shortName]),")")</f>
        <v>.338 Lapua Magnum AP (AP)</v>
      </c>
      <c r="C713" s="80" t="str">
        <f>_xlfn.XLOOKUP(tbItems[[#This Row],[UID]],all_tki[uid],all_tki[tags/0])</f>
        <v>Ammo</v>
      </c>
      <c r="D713" s="80" t="s">
        <v>809</v>
      </c>
      <c r="E713" s="70">
        <f>_xlfn.XLOOKUP(tbItems[[#This Row],[UID]],all_tki[uid],all_tki[slots])</f>
        <v>1</v>
      </c>
      <c r="F713" s="97">
        <f>_xlfn.XLOOKUP(tbItems[[#This Row],[UID]],all_tki[uid],all_tki[traderPrice])</f>
        <v>1484</v>
      </c>
      <c r="G713" s="97">
        <f>_xlfn.XLOOKUP(tbItems[[#This Row],[UID]],all_tki[uid],all_tki[avg7daysPrice])</f>
        <v>2650</v>
      </c>
      <c r="H713" s="70">
        <v>999</v>
      </c>
      <c r="I713" s="70">
        <v>0</v>
      </c>
    </row>
    <row r="714" spans="1:10" ht="30" hidden="1" customHeight="1" x14ac:dyDescent="0.25">
      <c r="A714" s="96" t="s">
        <v>8646</v>
      </c>
      <c r="B714" s="80" t="str">
        <f>_xlfn.CONCAT(_xlfn.XLOOKUP(tbItems[[#This Row],[UID]],all_tki[uid],all_tki[name]), " (",_xlfn.XLOOKUP(tbItems[[#This Row],[UID]],all_tki[uid],all_tki[shortName]),")")</f>
        <v>.338 Lapua Magnum FMJ (FMJ)</v>
      </c>
      <c r="C714" s="80" t="str">
        <f>_xlfn.XLOOKUP(tbItems[[#This Row],[UID]],all_tki[uid],all_tki[tags/0])</f>
        <v>Ammo</v>
      </c>
      <c r="D714" s="80" t="s">
        <v>809</v>
      </c>
      <c r="E714" s="70">
        <f>_xlfn.XLOOKUP(tbItems[[#This Row],[UID]],all_tki[uid],all_tki[slots])</f>
        <v>1</v>
      </c>
      <c r="F714" s="97">
        <f>_xlfn.XLOOKUP(tbItems[[#This Row],[UID]],all_tki[uid],all_tki[traderPrice])</f>
        <v>538</v>
      </c>
      <c r="G714" s="97">
        <f>_xlfn.XLOOKUP(tbItems[[#This Row],[UID]],all_tki[uid],all_tki[avg7daysPrice])</f>
        <v>4023</v>
      </c>
      <c r="H714" s="70">
        <v>999</v>
      </c>
      <c r="I714" s="70">
        <v>0</v>
      </c>
      <c r="J714" s="80" t="s">
        <v>354</v>
      </c>
    </row>
    <row r="715" spans="1:10" ht="30" hidden="1" customHeight="1" x14ac:dyDescent="0.25">
      <c r="A715" s="96" t="s">
        <v>8650</v>
      </c>
      <c r="B715" s="80" t="str">
        <f>_xlfn.CONCAT(_xlfn.XLOOKUP(tbItems[[#This Row],[UID]],all_tki[uid],all_tki[name]), " (",_xlfn.XLOOKUP(tbItems[[#This Row],[UID]],all_tki[uid],all_tki[shortName]),")")</f>
        <v>.338 Lapua Magnum UCW (UCW)</v>
      </c>
      <c r="C715" s="80" t="str">
        <f>_xlfn.XLOOKUP(tbItems[[#This Row],[UID]],all_tki[uid],all_tki[tags/0])</f>
        <v>Ammo</v>
      </c>
      <c r="D715" s="80" t="s">
        <v>809</v>
      </c>
      <c r="E715" s="70">
        <f>_xlfn.XLOOKUP(tbItems[[#This Row],[UID]],all_tki[uid],all_tki[slots])</f>
        <v>1</v>
      </c>
      <c r="F715" s="97">
        <f>_xlfn.XLOOKUP(tbItems[[#This Row],[UID]],all_tki[uid],all_tki[traderPrice])</f>
        <v>420</v>
      </c>
      <c r="G715" s="97">
        <f>_xlfn.XLOOKUP(tbItems[[#This Row],[UID]],all_tki[uid],all_tki[avg7daysPrice])</f>
        <v>1714</v>
      </c>
      <c r="H715" s="70">
        <v>999</v>
      </c>
      <c r="I715" s="70">
        <v>0</v>
      </c>
    </row>
    <row r="716" spans="1:10" ht="30" hidden="1" customHeight="1" x14ac:dyDescent="0.25">
      <c r="A716" s="96" t="s">
        <v>8656</v>
      </c>
      <c r="B716" s="80" t="str">
        <f>_xlfn.CONCAT(_xlfn.XLOOKUP(tbItems[[#This Row],[UID]],all_tki[uid],all_tki[name]), " (",_xlfn.XLOOKUP(tbItems[[#This Row],[UID]],all_tki[uid],all_tki[shortName]),")")</f>
        <v>.338 Lapua Magnum TAC-X (TAC-X)</v>
      </c>
      <c r="C716" s="80" t="str">
        <f>_xlfn.XLOOKUP(tbItems[[#This Row],[UID]],all_tki[uid],all_tki[tags/0])</f>
        <v>Ammo</v>
      </c>
      <c r="D716" s="80" t="s">
        <v>809</v>
      </c>
      <c r="E716" s="70">
        <f>_xlfn.XLOOKUP(tbItems[[#This Row],[UID]],all_tki[uid],all_tki[slots])</f>
        <v>1</v>
      </c>
      <c r="F716" s="97">
        <f>_xlfn.XLOOKUP(tbItems[[#This Row],[UID]],all_tki[uid],all_tki[traderPrice])</f>
        <v>616</v>
      </c>
      <c r="G716" s="97">
        <f>_xlfn.XLOOKUP(tbItems[[#This Row],[UID]],all_tki[uid],all_tki[avg7daysPrice])</f>
        <v>744</v>
      </c>
      <c r="H716" s="70">
        <v>0</v>
      </c>
      <c r="I716" s="70">
        <v>0</v>
      </c>
    </row>
    <row r="717" spans="1:10" ht="30" hidden="1" customHeight="1" x14ac:dyDescent="0.25">
      <c r="A717" s="96" t="s">
        <v>5407</v>
      </c>
      <c r="B717" s="80" t="str">
        <f>_xlfn.CONCAT(_xlfn.XLOOKUP(tbItems[[#This Row],[UID]],all_tki[uid],all_tki[name]), " (",_xlfn.XLOOKUP(tbItems[[#This Row],[UID]],all_tki[uid],all_tki[shortName]),")")</f>
        <v>.366 TKM Geksa (Geksa)</v>
      </c>
      <c r="C717" s="80" t="str">
        <f>_xlfn.XLOOKUP(tbItems[[#This Row],[UID]],all_tki[uid],all_tki[tags/0])</f>
        <v>Ammo</v>
      </c>
      <c r="D717" s="80" t="s">
        <v>632</v>
      </c>
      <c r="E717" s="70">
        <f>_xlfn.XLOOKUP(tbItems[[#This Row],[UID]],all_tki[uid],all_tki[slots])</f>
        <v>1</v>
      </c>
      <c r="F717" s="97">
        <f>_xlfn.XLOOKUP(tbItems[[#This Row],[UID]],all_tki[uid],all_tki[traderPrice])</f>
        <v>32</v>
      </c>
      <c r="G717" s="97">
        <f>_xlfn.XLOOKUP(tbItems[[#This Row],[UID]],all_tki[uid],all_tki[avg7daysPrice])</f>
        <v>199</v>
      </c>
      <c r="H717" s="70">
        <v>0</v>
      </c>
      <c r="I717" s="70">
        <v>0</v>
      </c>
    </row>
    <row r="718" spans="1:10" ht="30" hidden="1" customHeight="1" x14ac:dyDescent="0.25">
      <c r="A718" s="96" t="s">
        <v>5445</v>
      </c>
      <c r="B718" s="80" t="str">
        <f>_xlfn.CONCAT(_xlfn.XLOOKUP(tbItems[[#This Row],[UID]],all_tki[uid],all_tki[name]), " (",_xlfn.XLOOKUP(tbItems[[#This Row],[UID]],all_tki[uid],all_tki[shortName]),")")</f>
        <v>.366 TKM EKO (EKO)</v>
      </c>
      <c r="C718" s="80" t="str">
        <f>_xlfn.XLOOKUP(tbItems[[#This Row],[UID]],all_tki[uid],all_tki[tags/0])</f>
        <v>Ammo</v>
      </c>
      <c r="D718" s="80" t="s">
        <v>632</v>
      </c>
      <c r="E718" s="70">
        <f>_xlfn.XLOOKUP(tbItems[[#This Row],[UID]],all_tki[uid],all_tki[slots])</f>
        <v>1</v>
      </c>
      <c r="F718" s="97">
        <f>_xlfn.XLOOKUP(tbItems[[#This Row],[UID]],all_tki[uid],all_tki[traderPrice])</f>
        <v>36</v>
      </c>
      <c r="G718" s="97">
        <f>_xlfn.XLOOKUP(tbItems[[#This Row],[UID]],all_tki[uid],all_tki[avg7daysPrice])</f>
        <v>262</v>
      </c>
      <c r="H718" s="70">
        <v>999</v>
      </c>
      <c r="I718" s="70">
        <v>0</v>
      </c>
    </row>
    <row r="719" spans="1:10" ht="30" hidden="1" customHeight="1" x14ac:dyDescent="0.25">
      <c r="A719" s="96" t="s">
        <v>5524</v>
      </c>
      <c r="B719" s="80" t="str">
        <f>_xlfn.CONCAT(_xlfn.XLOOKUP(tbItems[[#This Row],[UID]],all_tki[uid],all_tki[name]), " (",_xlfn.XLOOKUP(tbItems[[#This Row],[UID]],all_tki[uid],all_tki[shortName]),")")</f>
        <v>.366 TKM FMJ (FMJ)</v>
      </c>
      <c r="C719" s="80" t="str">
        <f>_xlfn.XLOOKUP(tbItems[[#This Row],[UID]],all_tki[uid],all_tki[tags/0])</f>
        <v>Ammo</v>
      </c>
      <c r="D719" s="80" t="s">
        <v>632</v>
      </c>
      <c r="E719" s="70">
        <f>_xlfn.XLOOKUP(tbItems[[#This Row],[UID]],all_tki[uid],all_tki[slots])</f>
        <v>1</v>
      </c>
      <c r="F719" s="97">
        <f>_xlfn.XLOOKUP(tbItems[[#This Row],[UID]],all_tki[uid],all_tki[traderPrice])</f>
        <v>24</v>
      </c>
      <c r="G719" s="97">
        <f>_xlfn.XLOOKUP(tbItems[[#This Row],[UID]],all_tki[uid],all_tki[avg7daysPrice])</f>
        <v>60</v>
      </c>
      <c r="H719" s="70">
        <v>999</v>
      </c>
      <c r="I719" s="70">
        <v>0</v>
      </c>
    </row>
    <row r="720" spans="1:10" ht="30" hidden="1" customHeight="1" x14ac:dyDescent="0.25">
      <c r="A720" s="96" t="s">
        <v>14140</v>
      </c>
      <c r="B720" s="80" t="str">
        <f>_xlfn.CONCAT(_xlfn.XLOOKUP(tbItems[[#This Row],[UID]],all_tki[uid],all_tki[name]), " (",_xlfn.XLOOKUP(tbItems[[#This Row],[UID]],all_tki[uid],all_tki[shortName]),")")</f>
        <v>.366 TKM AP-M (AP-M)</v>
      </c>
      <c r="C720" s="80" t="str">
        <f>_xlfn.XLOOKUP(tbItems[[#This Row],[UID]],all_tki[uid],all_tki[tags/0])</f>
        <v>Ammo</v>
      </c>
      <c r="D720" s="80" t="s">
        <v>632</v>
      </c>
      <c r="E720" s="70">
        <f>_xlfn.XLOOKUP(tbItems[[#This Row],[UID]],all_tki[uid],all_tki[slots])</f>
        <v>1</v>
      </c>
      <c r="F720" s="97">
        <f>_xlfn.XLOOKUP(tbItems[[#This Row],[UID]],all_tki[uid],all_tki[traderPrice])</f>
        <v>113</v>
      </c>
      <c r="G720" s="97">
        <f>_xlfn.XLOOKUP(tbItems[[#This Row],[UID]],all_tki[uid],all_tki[avg7daysPrice])</f>
        <v>868</v>
      </c>
      <c r="H720" s="70">
        <v>999</v>
      </c>
      <c r="I720" s="70">
        <v>0</v>
      </c>
    </row>
    <row r="721" spans="1:10" ht="30" hidden="1" customHeight="1" x14ac:dyDescent="0.25">
      <c r="A721" s="96" t="s">
        <v>14144</v>
      </c>
      <c r="B721" s="80" t="str">
        <f>_xlfn.CONCAT(_xlfn.XLOOKUP(tbItems[[#This Row],[UID]],all_tki[uid],all_tki[name]), " (",_xlfn.XLOOKUP(tbItems[[#This Row],[UID]],all_tki[uid],all_tki[shortName]),")")</f>
        <v>40x46mm M381 (HE) grenade (M381)</v>
      </c>
      <c r="C721" s="80" t="str">
        <f>_xlfn.XLOOKUP(tbItems[[#This Row],[UID]],all_tki[uid],all_tki[tags/0])</f>
        <v>Ammo</v>
      </c>
      <c r="D721" s="80" t="s">
        <v>14640</v>
      </c>
      <c r="E721" s="70">
        <f>_xlfn.XLOOKUP(tbItems[[#This Row],[UID]],all_tki[uid],all_tki[slots])</f>
        <v>1</v>
      </c>
      <c r="F721" s="97">
        <f>_xlfn.XLOOKUP(tbItems[[#This Row],[UID]],all_tki[uid],all_tki[traderPrice])</f>
        <v>3192</v>
      </c>
      <c r="G721" s="97">
        <f>_xlfn.XLOOKUP(tbItems[[#This Row],[UID]],all_tki[uid],all_tki[avg7daysPrice])</f>
        <v>99592</v>
      </c>
      <c r="I721" s="70">
        <v>0</v>
      </c>
    </row>
    <row r="722" spans="1:10" ht="30" hidden="1" customHeight="1" x14ac:dyDescent="0.25">
      <c r="A722" s="96" t="s">
        <v>14149</v>
      </c>
      <c r="B722" s="80" t="str">
        <f>_xlfn.CONCAT(_xlfn.XLOOKUP(tbItems[[#This Row],[UID]],all_tki[uid],all_tki[name]), " (",_xlfn.XLOOKUP(tbItems[[#This Row],[UID]],all_tki[uid],all_tki[shortName]),")")</f>
        <v>40x46mm M386 (HE) grenade (M386)</v>
      </c>
      <c r="C722" s="80" t="str">
        <f>_xlfn.XLOOKUP(tbItems[[#This Row],[UID]],all_tki[uid],all_tki[tags/0])</f>
        <v>Ammo</v>
      </c>
      <c r="D722" s="80" t="s">
        <v>14640</v>
      </c>
      <c r="E722" s="70">
        <f>_xlfn.XLOOKUP(tbItems[[#This Row],[UID]],all_tki[uid],all_tki[slots])</f>
        <v>1</v>
      </c>
      <c r="F722" s="97">
        <f>_xlfn.XLOOKUP(tbItems[[#This Row],[UID]],all_tki[uid],all_tki[traderPrice])</f>
        <v>3836</v>
      </c>
      <c r="G722" s="97">
        <f>_xlfn.XLOOKUP(tbItems[[#This Row],[UID]],all_tki[uid],all_tki[avg7daysPrice])</f>
        <v>52287</v>
      </c>
      <c r="I722" s="70">
        <v>0</v>
      </c>
    </row>
    <row r="723" spans="1:10" ht="30" hidden="1" customHeight="1" x14ac:dyDescent="0.25">
      <c r="A723" s="96" t="s">
        <v>14155</v>
      </c>
      <c r="B723" s="80" t="str">
        <f>_xlfn.CONCAT(_xlfn.XLOOKUP(tbItems[[#This Row],[UID]],all_tki[uid],all_tki[name]), " (",_xlfn.XLOOKUP(tbItems[[#This Row],[UID]],all_tki[uid],all_tki[shortName]),")")</f>
        <v>40x46mm M406 (HE) grenade (M406)</v>
      </c>
      <c r="C723" s="80" t="str">
        <f>_xlfn.XLOOKUP(tbItems[[#This Row],[UID]],all_tki[uid],all_tki[tags/0])</f>
        <v>Ammo</v>
      </c>
      <c r="D723" s="80" t="s">
        <v>14640</v>
      </c>
      <c r="E723" s="70">
        <f>_xlfn.XLOOKUP(tbItems[[#This Row],[UID]],all_tki[uid],all_tki[slots])</f>
        <v>1</v>
      </c>
      <c r="F723" s="97">
        <f>_xlfn.XLOOKUP(tbItems[[#This Row],[UID]],all_tki[uid],all_tki[traderPrice])</f>
        <v>4312</v>
      </c>
      <c r="G723" s="97">
        <f>_xlfn.XLOOKUP(tbItems[[#This Row],[UID]],all_tki[uid],all_tki[avg7daysPrice])</f>
        <v>53228</v>
      </c>
      <c r="I723" s="70">
        <v>0</v>
      </c>
    </row>
    <row r="724" spans="1:10" ht="30" hidden="1" customHeight="1" x14ac:dyDescent="0.25">
      <c r="A724" s="96" t="s">
        <v>14161</v>
      </c>
      <c r="B724" s="80" t="str">
        <f>_xlfn.CONCAT(_xlfn.XLOOKUP(tbItems[[#This Row],[UID]],all_tki[uid],all_tki[name]), " (",_xlfn.XLOOKUP(tbItems[[#This Row],[UID]],all_tki[uid],all_tki[shortName]),")")</f>
        <v>40x46mm M433 (HEDP) grenade (M433)</v>
      </c>
      <c r="C724" s="80" t="str">
        <f>_xlfn.XLOOKUP(tbItems[[#This Row],[UID]],all_tki[uid],all_tki[tags/0])</f>
        <v>Ammo</v>
      </c>
      <c r="D724" s="80" t="s">
        <v>14640</v>
      </c>
      <c r="E724" s="70">
        <f>_xlfn.XLOOKUP(tbItems[[#This Row],[UID]],all_tki[uid],all_tki[slots])</f>
        <v>1</v>
      </c>
      <c r="F724" s="97">
        <f>_xlfn.XLOOKUP(tbItems[[#This Row],[UID]],all_tki[uid],all_tki[traderPrice])</f>
        <v>5880</v>
      </c>
      <c r="G724" s="97">
        <f>_xlfn.XLOOKUP(tbItems[[#This Row],[UID]],all_tki[uid],all_tki[avg7daysPrice])</f>
        <v>10500</v>
      </c>
      <c r="I724" s="70">
        <v>0</v>
      </c>
    </row>
    <row r="725" spans="1:10" ht="30" hidden="1" customHeight="1" x14ac:dyDescent="0.25">
      <c r="A725" s="96" t="s">
        <v>14167</v>
      </c>
      <c r="B725" s="80" t="str">
        <f>_xlfn.CONCAT(_xlfn.XLOOKUP(tbItems[[#This Row],[UID]],all_tki[uid],all_tki[name]), " (",_xlfn.XLOOKUP(tbItems[[#This Row],[UID]],all_tki[uid],all_tki[shortName]),")")</f>
        <v>40x46mm M441 (HE) grenade (M441)</v>
      </c>
      <c r="C725" s="80" t="str">
        <f>_xlfn.XLOOKUP(tbItems[[#This Row],[UID]],all_tki[uid],all_tki[tags/0])</f>
        <v>Ammo</v>
      </c>
      <c r="D725" s="80" t="s">
        <v>14640</v>
      </c>
      <c r="E725" s="70">
        <f>_xlfn.XLOOKUP(tbItems[[#This Row],[UID]],all_tki[uid],all_tki[slots])</f>
        <v>1</v>
      </c>
      <c r="F725" s="97">
        <f>_xlfn.XLOOKUP(tbItems[[#This Row],[UID]],all_tki[uid],all_tki[traderPrice])</f>
        <v>4760</v>
      </c>
      <c r="G725" s="97">
        <f>_xlfn.XLOOKUP(tbItems[[#This Row],[UID]],all_tki[uid],all_tki[avg7daysPrice])</f>
        <v>8500</v>
      </c>
      <c r="I725" s="70">
        <v>0</v>
      </c>
    </row>
    <row r="726" spans="1:10" ht="30" hidden="1" customHeight="1" x14ac:dyDescent="0.25">
      <c r="A726" s="96" t="s">
        <v>14172</v>
      </c>
      <c r="B726" s="80" t="str">
        <f>_xlfn.CONCAT(_xlfn.XLOOKUP(tbItems[[#This Row],[UID]],all_tki[uid],all_tki[name]), " (",_xlfn.XLOOKUP(tbItems[[#This Row],[UID]],all_tki[uid],all_tki[shortName]),")")</f>
        <v>40x46mm M576 (MP-APERS) grenade (M576)</v>
      </c>
      <c r="C726" s="80" t="str">
        <f>_xlfn.XLOOKUP(tbItems[[#This Row],[UID]],all_tki[uid],all_tki[tags/0])</f>
        <v>Ammo</v>
      </c>
      <c r="D726" s="80" t="s">
        <v>14640</v>
      </c>
      <c r="E726" s="70">
        <f>_xlfn.XLOOKUP(tbItems[[#This Row],[UID]],all_tki[uid],all_tki[slots])</f>
        <v>1</v>
      </c>
      <c r="F726" s="97">
        <f>_xlfn.XLOOKUP(tbItems[[#This Row],[UID]],all_tki[uid],all_tki[traderPrice])</f>
        <v>1624</v>
      </c>
      <c r="G726" s="97">
        <f>_xlfn.XLOOKUP(tbItems[[#This Row],[UID]],all_tki[uid],all_tki[avg7daysPrice])</f>
        <v>8334</v>
      </c>
      <c r="H726" s="70">
        <v>0</v>
      </c>
      <c r="I726" s="70">
        <v>0</v>
      </c>
    </row>
    <row r="727" spans="1:10" ht="30" hidden="1" customHeight="1" x14ac:dyDescent="0.25">
      <c r="A727" s="96" t="s">
        <v>13959</v>
      </c>
      <c r="B727" s="80" t="str">
        <f>_xlfn.CONCAT(_xlfn.XLOOKUP(tbItems[[#This Row],[UID]],all_tki[uid],all_tki[name]), " (",_xlfn.XLOOKUP(tbItems[[#This Row],[UID]],all_tki[uid],all_tki[shortName]),")")</f>
        <v>.45 ACP Match FMJ (FMJ)</v>
      </c>
      <c r="C727" s="80" t="str">
        <f>_xlfn.XLOOKUP(tbItems[[#This Row],[UID]],all_tki[uid],all_tki[tags/0])</f>
        <v>Ammo</v>
      </c>
      <c r="D727" s="80" t="s">
        <v>509</v>
      </c>
      <c r="E727" s="70">
        <f>_xlfn.XLOOKUP(tbItems[[#This Row],[UID]],all_tki[uid],all_tki[slots])</f>
        <v>1</v>
      </c>
      <c r="F727" s="97">
        <f>_xlfn.XLOOKUP(tbItems[[#This Row],[UID]],all_tki[uid],all_tki[traderPrice])</f>
        <v>46</v>
      </c>
      <c r="G727" s="97">
        <f>_xlfn.XLOOKUP(tbItems[[#This Row],[UID]],all_tki[uid],all_tki[avg7daysPrice])</f>
        <v>335</v>
      </c>
      <c r="H727" s="70">
        <v>999</v>
      </c>
      <c r="I727" s="70">
        <v>0</v>
      </c>
    </row>
    <row r="728" spans="1:10" ht="30" hidden="1" customHeight="1" x14ac:dyDescent="0.25">
      <c r="A728" s="96" t="s">
        <v>13963</v>
      </c>
      <c r="B728" s="80" t="str">
        <f>_xlfn.CONCAT(_xlfn.XLOOKUP(tbItems[[#This Row],[UID]],all_tki[uid],all_tki[name]), " (",_xlfn.XLOOKUP(tbItems[[#This Row],[UID]],all_tki[uid],all_tki[shortName]),")")</f>
        <v>.45 ACP RIP (RIP)</v>
      </c>
      <c r="C728" s="80" t="str">
        <f>_xlfn.XLOOKUP(tbItems[[#This Row],[UID]],all_tki[uid],all_tki[tags/0])</f>
        <v>Ammo</v>
      </c>
      <c r="D728" s="80" t="s">
        <v>509</v>
      </c>
      <c r="E728" s="70">
        <f>_xlfn.XLOOKUP(tbItems[[#This Row],[UID]],all_tki[uid],all_tki[slots])</f>
        <v>1</v>
      </c>
      <c r="F728" s="97">
        <f>_xlfn.XLOOKUP(tbItems[[#This Row],[UID]],all_tki[uid],all_tki[traderPrice])</f>
        <v>225</v>
      </c>
      <c r="G728" s="97">
        <f>_xlfn.XLOOKUP(tbItems[[#This Row],[UID]],all_tki[uid],all_tki[avg7daysPrice])</f>
        <v>740</v>
      </c>
      <c r="H728" s="70">
        <v>0</v>
      </c>
      <c r="I728" s="70">
        <v>0</v>
      </c>
    </row>
    <row r="729" spans="1:10" ht="30" hidden="1" customHeight="1" x14ac:dyDescent="0.25">
      <c r="A729" s="96" t="s">
        <v>14124</v>
      </c>
      <c r="B729" s="80" t="str">
        <f>_xlfn.CONCAT(_xlfn.XLOOKUP(tbItems[[#This Row],[UID]],all_tki[uid],all_tki[name]), " (",_xlfn.XLOOKUP(tbItems[[#This Row],[UID]],all_tki[uid],all_tki[shortName]),")")</f>
        <v>.45 ACP AP (AP)</v>
      </c>
      <c r="C729" s="80" t="str">
        <f>_xlfn.XLOOKUP(tbItems[[#This Row],[UID]],all_tki[uid],all_tki[tags/0])</f>
        <v>Ammo</v>
      </c>
      <c r="D729" s="80" t="s">
        <v>509</v>
      </c>
      <c r="E729" s="70">
        <f>_xlfn.XLOOKUP(tbItems[[#This Row],[UID]],all_tki[uid],all_tki[slots])</f>
        <v>1</v>
      </c>
      <c r="F729" s="97">
        <f>_xlfn.XLOOKUP(tbItems[[#This Row],[UID]],all_tki[uid],all_tki[traderPrice])</f>
        <v>81</v>
      </c>
      <c r="G729" s="97">
        <f>_xlfn.XLOOKUP(tbItems[[#This Row],[UID]],all_tki[uid],all_tki[avg7daysPrice])</f>
        <v>145</v>
      </c>
      <c r="H729" s="70">
        <v>999</v>
      </c>
      <c r="I729" s="70">
        <v>0</v>
      </c>
    </row>
    <row r="730" spans="1:10" ht="30" hidden="1" customHeight="1" x14ac:dyDescent="0.25">
      <c r="A730" s="96" t="s">
        <v>14129</v>
      </c>
      <c r="B730" s="80" t="str">
        <f>_xlfn.CONCAT(_xlfn.XLOOKUP(tbItems[[#This Row],[UID]],all_tki[uid],all_tki[name]), " (",_xlfn.XLOOKUP(tbItems[[#This Row],[UID]],all_tki[uid],all_tki[shortName]),")")</f>
        <v>.45 ACP Hydra-Shok (HydraShok)</v>
      </c>
      <c r="C730" s="80" t="str">
        <f>_xlfn.XLOOKUP(tbItems[[#This Row],[UID]],all_tki[uid],all_tki[tags/0])</f>
        <v>Ammo</v>
      </c>
      <c r="D730" s="80" t="s">
        <v>509</v>
      </c>
      <c r="E730" s="70">
        <f>_xlfn.XLOOKUP(tbItems[[#This Row],[UID]],all_tki[uid],all_tki[slots])</f>
        <v>1</v>
      </c>
      <c r="F730" s="97">
        <f>_xlfn.XLOOKUP(tbItems[[#This Row],[UID]],all_tki[uid],all_tki[traderPrice])</f>
        <v>55</v>
      </c>
      <c r="G730" s="97">
        <f>_xlfn.XLOOKUP(tbItems[[#This Row],[UID]],all_tki[uid],all_tki[avg7daysPrice])</f>
        <v>608</v>
      </c>
      <c r="H730" s="70">
        <v>0</v>
      </c>
      <c r="I730" s="70">
        <v>0</v>
      </c>
    </row>
    <row r="731" spans="1:10" ht="30" hidden="1" customHeight="1" x14ac:dyDescent="0.25">
      <c r="A731" s="96" t="s">
        <v>14135</v>
      </c>
      <c r="B731" s="80" t="str">
        <f>_xlfn.CONCAT(_xlfn.XLOOKUP(tbItems[[#This Row],[UID]],all_tki[uid],all_tki[name]), " (",_xlfn.XLOOKUP(tbItems[[#This Row],[UID]],all_tki[uid],all_tki[shortName]),")")</f>
        <v>.45 ACP Lasermatch FMJ (Lasermatch)</v>
      </c>
      <c r="C731" s="80" t="str">
        <f>_xlfn.XLOOKUP(tbItems[[#This Row],[UID]],all_tki[uid],all_tki[tags/0])</f>
        <v>Ammo</v>
      </c>
      <c r="D731" s="80" t="s">
        <v>509</v>
      </c>
      <c r="E731" s="70">
        <f>_xlfn.XLOOKUP(tbItems[[#This Row],[UID]],all_tki[uid],all_tki[slots])</f>
        <v>1</v>
      </c>
      <c r="F731" s="97">
        <f>_xlfn.XLOOKUP(tbItems[[#This Row],[UID]],all_tki[uid],all_tki[traderPrice])</f>
        <v>49</v>
      </c>
      <c r="G731" s="97">
        <f>_xlfn.XLOOKUP(tbItems[[#This Row],[UID]],all_tki[uid],all_tki[avg7daysPrice])</f>
        <v>486</v>
      </c>
      <c r="H731" s="70">
        <v>0</v>
      </c>
      <c r="I731" s="70">
        <v>0</v>
      </c>
    </row>
    <row r="732" spans="1:10" ht="30" hidden="1" customHeight="1" x14ac:dyDescent="0.25">
      <c r="A732" s="96" t="s">
        <v>5099</v>
      </c>
      <c r="B732" s="80" t="str">
        <f>_xlfn.CONCAT(_xlfn.XLOOKUP(tbItems[[#This Row],[UID]],all_tki[uid],all_tki[name]), " (",_xlfn.XLOOKUP(tbItems[[#This Row],[UID]],all_tki[uid],all_tki[shortName]),")")</f>
        <v>4.6x30mm AP SX (AP SX)</v>
      </c>
      <c r="C732" s="80" t="str">
        <f>_xlfn.XLOOKUP(tbItems[[#This Row],[UID]],all_tki[uid],all_tki[tags/0])</f>
        <v>Ammo</v>
      </c>
      <c r="D732" s="80" t="s">
        <v>655</v>
      </c>
      <c r="E732" s="70">
        <f>_xlfn.XLOOKUP(tbItems[[#This Row],[UID]],all_tki[uid],all_tki[slots])</f>
        <v>1</v>
      </c>
      <c r="F732" s="97">
        <f>_xlfn.XLOOKUP(tbItems[[#This Row],[UID]],all_tki[uid],all_tki[traderPrice])</f>
        <v>143</v>
      </c>
      <c r="G732" s="97">
        <f>_xlfn.XLOOKUP(tbItems[[#This Row],[UID]],all_tki[uid],all_tki[avg7daysPrice])</f>
        <v>255</v>
      </c>
      <c r="H732" s="70">
        <v>0</v>
      </c>
      <c r="I732" s="70">
        <v>0</v>
      </c>
    </row>
    <row r="733" spans="1:10" ht="30" hidden="1" customHeight="1" x14ac:dyDescent="0.25">
      <c r="A733" s="96" t="s">
        <v>5204</v>
      </c>
      <c r="B733" s="80" t="str">
        <f>_xlfn.CONCAT(_xlfn.XLOOKUP(tbItems[[#This Row],[UID]],all_tki[uid],all_tki[name]), " (",_xlfn.XLOOKUP(tbItems[[#This Row],[UID]],all_tki[uid],all_tki[shortName]),")")</f>
        <v>4.6x30mm Subsonic SX (Subsonic SX)</v>
      </c>
      <c r="C733" s="80" t="str">
        <f>_xlfn.XLOOKUP(tbItems[[#This Row],[UID]],all_tki[uid],all_tki[tags/0])</f>
        <v>Ammo</v>
      </c>
      <c r="D733" s="80" t="s">
        <v>655</v>
      </c>
      <c r="E733" s="70">
        <f>_xlfn.XLOOKUP(tbItems[[#This Row],[UID]],all_tki[uid],all_tki[slots])</f>
        <v>1</v>
      </c>
      <c r="F733" s="97">
        <f>_xlfn.XLOOKUP(tbItems[[#This Row],[UID]],all_tki[uid],all_tki[traderPrice])</f>
        <v>91</v>
      </c>
      <c r="G733" s="97">
        <f>_xlfn.XLOOKUP(tbItems[[#This Row],[UID]],all_tki[uid],all_tki[avg7daysPrice])</f>
        <v>162</v>
      </c>
      <c r="H733" s="70">
        <v>999</v>
      </c>
      <c r="I733" s="70">
        <v>0</v>
      </c>
    </row>
    <row r="734" spans="1:10" ht="30" hidden="1" customHeight="1" x14ac:dyDescent="0.25">
      <c r="A734" s="96" t="s">
        <v>5210</v>
      </c>
      <c r="B734" s="80" t="str">
        <f>_xlfn.CONCAT(_xlfn.XLOOKUP(tbItems[[#This Row],[UID]],all_tki[uid],all_tki[name]), " (",_xlfn.XLOOKUP(tbItems[[#This Row],[UID]],all_tki[uid],all_tki[shortName]),")")</f>
        <v>4.6x30mm FMJ SX (FMJ SX)</v>
      </c>
      <c r="C734" s="80" t="str">
        <f>_xlfn.XLOOKUP(tbItems[[#This Row],[UID]],all_tki[uid],all_tki[tags/0])</f>
        <v>Ammo</v>
      </c>
      <c r="D734" s="80" t="s">
        <v>655</v>
      </c>
      <c r="E734" s="70">
        <f>_xlfn.XLOOKUP(tbItems[[#This Row],[UID]],all_tki[uid],all_tki[slots])</f>
        <v>1</v>
      </c>
      <c r="F734" s="97">
        <f>_xlfn.XLOOKUP(tbItems[[#This Row],[UID]],all_tki[uid],all_tki[traderPrice])</f>
        <v>69</v>
      </c>
      <c r="G734" s="97">
        <f>_xlfn.XLOOKUP(tbItems[[#This Row],[UID]],all_tki[uid],all_tki[avg7daysPrice])</f>
        <v>1294</v>
      </c>
      <c r="H734" s="70">
        <v>999</v>
      </c>
      <c r="I734" s="70">
        <v>0</v>
      </c>
    </row>
    <row r="735" spans="1:10" ht="30" hidden="1" customHeight="1" x14ac:dyDescent="0.25">
      <c r="A735" s="96" t="s">
        <v>5322</v>
      </c>
      <c r="B735" s="80" t="str">
        <f>_xlfn.CONCAT(_xlfn.XLOOKUP(tbItems[[#This Row],[UID]],all_tki[uid],all_tki[name]), " (",_xlfn.XLOOKUP(tbItems[[#This Row],[UID]],all_tki[uid],all_tki[shortName]),")")</f>
        <v>4.6x30mm Action SX (Action SX)</v>
      </c>
      <c r="C735" s="80" t="str">
        <f>_xlfn.XLOOKUP(tbItems[[#This Row],[UID]],all_tki[uid],all_tki[tags/0])</f>
        <v>Ammo</v>
      </c>
      <c r="D735" s="80" t="s">
        <v>655</v>
      </c>
      <c r="E735" s="70">
        <f>_xlfn.XLOOKUP(tbItems[[#This Row],[UID]],all_tki[uid],all_tki[slots])</f>
        <v>1</v>
      </c>
      <c r="F735" s="97">
        <f>_xlfn.XLOOKUP(tbItems[[#This Row],[UID]],all_tki[uid],all_tki[traderPrice])</f>
        <v>55</v>
      </c>
      <c r="G735" s="97">
        <f>_xlfn.XLOOKUP(tbItems[[#This Row],[UID]],all_tki[uid],all_tki[avg7daysPrice])</f>
        <v>174</v>
      </c>
      <c r="H735" s="70">
        <v>0</v>
      </c>
      <c r="I735" s="70">
        <v>0</v>
      </c>
    </row>
    <row r="736" spans="1:10" ht="30" hidden="1" customHeight="1" x14ac:dyDescent="0.25">
      <c r="A736" s="96" t="s">
        <v>5105</v>
      </c>
      <c r="B736" s="80" t="str">
        <f>_xlfn.CONCAT(_xlfn.XLOOKUP(tbItems[[#This Row],[UID]],all_tki[uid],all_tki[name]), " (",_xlfn.XLOOKUP(tbItems[[#This Row],[UID]],all_tki[uid],all_tki[shortName]),")")</f>
        <v>5.45x39mm PPBS gs "Igolnik" (PPBS)</v>
      </c>
      <c r="C736" s="80" t="str">
        <f>_xlfn.XLOOKUP(tbItems[[#This Row],[UID]],all_tki[uid],all_tki[tags/0])</f>
        <v>Ammo</v>
      </c>
      <c r="D736" s="80" t="s">
        <v>369</v>
      </c>
      <c r="E736" s="70">
        <f>_xlfn.XLOOKUP(tbItems[[#This Row],[UID]],all_tki[uid],all_tki[slots])</f>
        <v>1</v>
      </c>
      <c r="F736" s="97">
        <f>_xlfn.XLOOKUP(tbItems[[#This Row],[UID]],all_tki[uid],all_tki[traderPrice])</f>
        <v>315</v>
      </c>
      <c r="G736" s="97">
        <f>_xlfn.XLOOKUP(tbItems[[#This Row],[UID]],all_tki[uid],all_tki[avg7daysPrice])</f>
        <v>562</v>
      </c>
      <c r="H736" s="70">
        <v>0</v>
      </c>
      <c r="I736" s="70">
        <v>0</v>
      </c>
      <c r="J736" s="80" t="s">
        <v>354</v>
      </c>
    </row>
    <row r="737" spans="1:10" ht="30" hidden="1" customHeight="1" x14ac:dyDescent="0.25">
      <c r="A737" s="96" t="s">
        <v>5110</v>
      </c>
      <c r="B737" s="80" t="str">
        <f>_xlfn.CONCAT(_xlfn.XLOOKUP(tbItems[[#This Row],[UID]],all_tki[uid],all_tki[name]), " (",_xlfn.XLOOKUP(tbItems[[#This Row],[UID]],all_tki[uid],all_tki[shortName]),")")</f>
        <v>5.45x39mm BS gs (BS)</v>
      </c>
      <c r="C737" s="80" t="str">
        <f>_xlfn.XLOOKUP(tbItems[[#This Row],[UID]],all_tki[uid],all_tki[tags/0])</f>
        <v>Ammo</v>
      </c>
      <c r="D737" s="80" t="s">
        <v>369</v>
      </c>
      <c r="E737" s="70">
        <f>_xlfn.XLOOKUP(tbItems[[#This Row],[UID]],all_tki[uid],all_tki[slots])</f>
        <v>1</v>
      </c>
      <c r="F737" s="97">
        <f>_xlfn.XLOOKUP(tbItems[[#This Row],[UID]],all_tki[uid],all_tki[traderPrice])</f>
        <v>213</v>
      </c>
      <c r="G737" s="97">
        <f>_xlfn.XLOOKUP(tbItems[[#This Row],[UID]],all_tki[uid],all_tki[avg7daysPrice])</f>
        <v>380</v>
      </c>
      <c r="H737" s="70">
        <v>999</v>
      </c>
      <c r="I737" s="70">
        <v>0</v>
      </c>
      <c r="J737" s="80" t="s">
        <v>354</v>
      </c>
    </row>
    <row r="738" spans="1:10" ht="30" hidden="1" customHeight="1" x14ac:dyDescent="0.25">
      <c r="A738" s="96" t="s">
        <v>5164</v>
      </c>
      <c r="B738" s="80" t="str">
        <f>_xlfn.CONCAT(_xlfn.XLOOKUP(tbItems[[#This Row],[UID]],all_tki[uid],all_tki[name]), " (",_xlfn.XLOOKUP(tbItems[[#This Row],[UID]],all_tki[uid],all_tki[shortName]),")")</f>
        <v>5.45x39mm BT gs (BT)</v>
      </c>
      <c r="C738" s="80" t="str">
        <f>_xlfn.XLOOKUP(tbItems[[#This Row],[UID]],all_tki[uid],all_tki[tags/0])</f>
        <v>Ammo</v>
      </c>
      <c r="D738" s="80" t="s">
        <v>369</v>
      </c>
      <c r="E738" s="70">
        <f>_xlfn.XLOOKUP(tbItems[[#This Row],[UID]],all_tki[uid],all_tki[slots])</f>
        <v>1</v>
      </c>
      <c r="F738" s="97">
        <f>_xlfn.XLOOKUP(tbItems[[#This Row],[UID]],all_tki[uid],all_tki[traderPrice])</f>
        <v>134</v>
      </c>
      <c r="G738" s="97">
        <f>_xlfn.XLOOKUP(tbItems[[#This Row],[UID]],all_tki[uid],all_tki[avg7daysPrice])</f>
        <v>614</v>
      </c>
      <c r="H738" s="70">
        <v>999</v>
      </c>
      <c r="I738" s="70">
        <v>0</v>
      </c>
    </row>
    <row r="739" spans="1:10" ht="30" hidden="1" customHeight="1" x14ac:dyDescent="0.25">
      <c r="A739" s="96" t="s">
        <v>5191</v>
      </c>
      <c r="B739" s="80" t="str">
        <f>_xlfn.CONCAT(_xlfn.XLOOKUP(tbItems[[#This Row],[UID]],all_tki[uid],all_tki[name]), " (",_xlfn.XLOOKUP(tbItems[[#This Row],[UID]],all_tki[uid],all_tki[shortName]),")")</f>
        <v>5.45x39mm BP gs (BP)</v>
      </c>
      <c r="C739" s="80" t="str">
        <f>_xlfn.XLOOKUP(tbItems[[#This Row],[UID]],all_tki[uid],all_tki[tags/0])</f>
        <v>Ammo</v>
      </c>
      <c r="D739" s="80" t="s">
        <v>369</v>
      </c>
      <c r="E739" s="70">
        <f>_xlfn.XLOOKUP(tbItems[[#This Row],[UID]],all_tki[uid],all_tki[slots])</f>
        <v>1</v>
      </c>
      <c r="F739" s="97">
        <f>_xlfn.XLOOKUP(tbItems[[#This Row],[UID]],all_tki[uid],all_tki[traderPrice])</f>
        <v>72</v>
      </c>
      <c r="G739" s="97">
        <f>_xlfn.XLOOKUP(tbItems[[#This Row],[UID]],all_tki[uid],all_tki[avg7daysPrice])</f>
        <v>491</v>
      </c>
      <c r="H739" s="70">
        <v>999</v>
      </c>
      <c r="I739" s="70">
        <v>0</v>
      </c>
    </row>
    <row r="740" spans="1:10" ht="30" hidden="1" customHeight="1" x14ac:dyDescent="0.25">
      <c r="A740" s="96" t="s">
        <v>5285</v>
      </c>
      <c r="B740" s="80" t="str">
        <f>_xlfn.CONCAT(_xlfn.XLOOKUP(tbItems[[#This Row],[UID]],all_tki[uid],all_tki[name]), " (",_xlfn.XLOOKUP(tbItems[[#This Row],[UID]],all_tki[uid],all_tki[shortName]),")")</f>
        <v>5.45x39mm PP gs (PP)</v>
      </c>
      <c r="C740" s="80" t="str">
        <f>_xlfn.XLOOKUP(tbItems[[#This Row],[UID]],all_tki[uid],all_tki[tags/0])</f>
        <v>Ammo</v>
      </c>
      <c r="D740" s="80" t="s">
        <v>369</v>
      </c>
      <c r="E740" s="70">
        <f>_xlfn.XLOOKUP(tbItems[[#This Row],[UID]],all_tki[uid],all_tki[slots])</f>
        <v>1</v>
      </c>
      <c r="F740" s="97">
        <f>_xlfn.XLOOKUP(tbItems[[#This Row],[UID]],all_tki[uid],all_tki[traderPrice])</f>
        <v>60</v>
      </c>
      <c r="G740" s="97">
        <f>_xlfn.XLOOKUP(tbItems[[#This Row],[UID]],all_tki[uid],all_tki[avg7daysPrice])</f>
        <v>330</v>
      </c>
      <c r="H740" s="70">
        <v>0</v>
      </c>
      <c r="I740" s="70">
        <v>0</v>
      </c>
    </row>
    <row r="741" spans="1:10" ht="30" hidden="1" customHeight="1" x14ac:dyDescent="0.25">
      <c r="A741" s="96" t="s">
        <v>5342</v>
      </c>
      <c r="B741" s="80" t="str">
        <f>_xlfn.CONCAT(_xlfn.XLOOKUP(tbItems[[#This Row],[UID]],all_tki[uid],all_tki[name]), " (",_xlfn.XLOOKUP(tbItems[[#This Row],[UID]],all_tki[uid],all_tki[shortName]),")")</f>
        <v>5.45x39mm SP (SP)</v>
      </c>
      <c r="C741" s="80" t="str">
        <f>_xlfn.XLOOKUP(tbItems[[#This Row],[UID]],all_tki[uid],all_tki[tags/0])</f>
        <v>Ammo</v>
      </c>
      <c r="D741" s="80" t="s">
        <v>369</v>
      </c>
      <c r="E741" s="70">
        <f>_xlfn.XLOOKUP(tbItems[[#This Row],[UID]],all_tki[uid],all_tki[slots])</f>
        <v>1</v>
      </c>
      <c r="F741" s="97">
        <f>_xlfn.XLOOKUP(tbItems[[#This Row],[UID]],all_tki[uid],all_tki[traderPrice])</f>
        <v>34</v>
      </c>
      <c r="G741" s="97">
        <f>_xlfn.XLOOKUP(tbItems[[#This Row],[UID]],all_tki[uid],all_tki[avg7daysPrice])</f>
        <v>148</v>
      </c>
      <c r="H741" s="70">
        <v>0</v>
      </c>
      <c r="I741" s="70">
        <v>0</v>
      </c>
    </row>
    <row r="742" spans="1:10" ht="30" hidden="1" customHeight="1" x14ac:dyDescent="0.25">
      <c r="A742" s="96" t="s">
        <v>5363</v>
      </c>
      <c r="B742" s="80" t="str">
        <f>_xlfn.CONCAT(_xlfn.XLOOKUP(tbItems[[#This Row],[UID]],all_tki[uid],all_tki[name]), " (",_xlfn.XLOOKUP(tbItems[[#This Row],[UID]],all_tki[uid],all_tki[shortName]),")")</f>
        <v>5.45x39mm PS gs (PS)</v>
      </c>
      <c r="C742" s="80" t="str">
        <f>_xlfn.XLOOKUP(tbItems[[#This Row],[UID]],all_tki[uid],all_tki[tags/0])</f>
        <v>Ammo</v>
      </c>
      <c r="D742" s="80" t="s">
        <v>369</v>
      </c>
      <c r="E742" s="70">
        <f>_xlfn.XLOOKUP(tbItems[[#This Row],[UID]],all_tki[uid],all_tki[slots])</f>
        <v>1</v>
      </c>
      <c r="F742" s="97">
        <f>_xlfn.XLOOKUP(tbItems[[#This Row],[UID]],all_tki[uid],all_tki[traderPrice])</f>
        <v>41</v>
      </c>
      <c r="G742" s="97">
        <f>_xlfn.XLOOKUP(tbItems[[#This Row],[UID]],all_tki[uid],all_tki[avg7daysPrice])</f>
        <v>143</v>
      </c>
      <c r="H742" s="70">
        <v>0</v>
      </c>
      <c r="I742" s="70">
        <v>0</v>
      </c>
    </row>
    <row r="743" spans="1:10" ht="30" hidden="1" customHeight="1" x14ac:dyDescent="0.25">
      <c r="A743" s="96" t="s">
        <v>5449</v>
      </c>
      <c r="B743" s="80" t="str">
        <f>_xlfn.CONCAT(_xlfn.XLOOKUP(tbItems[[#This Row],[UID]],all_tki[uid],all_tki[name]), " (",_xlfn.XLOOKUP(tbItems[[#This Row],[UID]],all_tki[uid],all_tki[shortName]),")")</f>
        <v>5.45x39mm US gs (US)</v>
      </c>
      <c r="C743" s="80" t="str">
        <f>_xlfn.XLOOKUP(tbItems[[#This Row],[UID]],all_tki[uid],all_tki[tags/0])</f>
        <v>Ammo</v>
      </c>
      <c r="D743" s="80" t="s">
        <v>369</v>
      </c>
      <c r="E743" s="70">
        <f>_xlfn.XLOOKUP(tbItems[[#This Row],[UID]],all_tki[uid],all_tki[slots])</f>
        <v>1</v>
      </c>
      <c r="F743" s="97">
        <f>_xlfn.XLOOKUP(tbItems[[#This Row],[UID]],all_tki[uid],all_tki[traderPrice])</f>
        <v>44</v>
      </c>
      <c r="G743" s="97">
        <f>_xlfn.XLOOKUP(tbItems[[#This Row],[UID]],all_tki[uid],all_tki[avg7daysPrice])</f>
        <v>189</v>
      </c>
      <c r="H743" s="70">
        <v>0</v>
      </c>
      <c r="I743" s="70">
        <v>0</v>
      </c>
    </row>
    <row r="744" spans="1:10" ht="30" hidden="1" customHeight="1" x14ac:dyDescent="0.25">
      <c r="A744" s="96" t="s">
        <v>5472</v>
      </c>
      <c r="B744" s="80" t="str">
        <f>_xlfn.CONCAT(_xlfn.XLOOKUP(tbItems[[#This Row],[UID]],all_tki[uid],all_tki[name]), " (",_xlfn.XLOOKUP(tbItems[[#This Row],[UID]],all_tki[uid],all_tki[shortName]),")")</f>
        <v>5.45x39mm FMJ (FMJ)</v>
      </c>
      <c r="C744" s="80" t="str">
        <f>_xlfn.XLOOKUP(tbItems[[#This Row],[UID]],all_tki[uid],all_tki[tags/0])</f>
        <v>Ammo</v>
      </c>
      <c r="D744" s="80" t="s">
        <v>369</v>
      </c>
      <c r="E744" s="70">
        <f>_xlfn.XLOOKUP(tbItems[[#This Row],[UID]],all_tki[uid],all_tki[slots])</f>
        <v>1</v>
      </c>
      <c r="F744" s="97">
        <f>_xlfn.XLOOKUP(tbItems[[#This Row],[UID]],all_tki[uid],all_tki[traderPrice])</f>
        <v>20</v>
      </c>
      <c r="G744" s="97">
        <f>_xlfn.XLOOKUP(tbItems[[#This Row],[UID]],all_tki[uid],all_tki[avg7daysPrice])</f>
        <v>773</v>
      </c>
      <c r="H744" s="70">
        <v>0</v>
      </c>
      <c r="I744" s="70">
        <v>0</v>
      </c>
    </row>
    <row r="745" spans="1:10" ht="30" hidden="1" customHeight="1" x14ac:dyDescent="0.25">
      <c r="A745" s="96" t="s">
        <v>5499</v>
      </c>
      <c r="B745" s="80" t="str">
        <f>_xlfn.CONCAT(_xlfn.XLOOKUP(tbItems[[#This Row],[UID]],all_tki[uid],all_tki[name]), " (",_xlfn.XLOOKUP(tbItems[[#This Row],[UID]],all_tki[uid],all_tki[shortName]),")")</f>
        <v>5.45x39mm HP (HP)</v>
      </c>
      <c r="C745" s="80" t="str">
        <f>_xlfn.XLOOKUP(tbItems[[#This Row],[UID]],all_tki[uid],all_tki[tags/0])</f>
        <v>Ammo</v>
      </c>
      <c r="D745" s="80" t="s">
        <v>369</v>
      </c>
      <c r="E745" s="70">
        <f>_xlfn.XLOOKUP(tbItems[[#This Row],[UID]],all_tki[uid],all_tki[slots])</f>
        <v>1</v>
      </c>
      <c r="F745" s="97">
        <f>_xlfn.XLOOKUP(tbItems[[#This Row],[UID]],all_tki[uid],all_tki[traderPrice])</f>
        <v>38</v>
      </c>
      <c r="G745" s="97">
        <f>_xlfn.XLOOKUP(tbItems[[#This Row],[UID]],all_tki[uid],all_tki[avg7daysPrice])</f>
        <v>164</v>
      </c>
      <c r="H745" s="70">
        <v>0</v>
      </c>
      <c r="I745" s="70">
        <v>0</v>
      </c>
    </row>
    <row r="746" spans="1:10" ht="30" hidden="1" customHeight="1" x14ac:dyDescent="0.25">
      <c r="A746" s="96" t="s">
        <v>5520</v>
      </c>
      <c r="B746" s="80" t="str">
        <f>_xlfn.CONCAT(_xlfn.XLOOKUP(tbItems[[#This Row],[UID]],all_tki[uid],all_tki[name]), " (",_xlfn.XLOOKUP(tbItems[[#This Row],[UID]],all_tki[uid],all_tki[shortName]),")")</f>
        <v>5.45x39mm T gs (T)</v>
      </c>
      <c r="C746" s="80" t="str">
        <f>_xlfn.XLOOKUP(tbItems[[#This Row],[UID]],all_tki[uid],all_tki[tags/0])</f>
        <v>Ammo</v>
      </c>
      <c r="D746" s="80" t="s">
        <v>369</v>
      </c>
      <c r="E746" s="70">
        <f>_xlfn.XLOOKUP(tbItems[[#This Row],[UID]],all_tki[uid],all_tki[slots])</f>
        <v>1</v>
      </c>
      <c r="F746" s="97">
        <f>_xlfn.XLOOKUP(tbItems[[#This Row],[UID]],all_tki[uid],all_tki[traderPrice])</f>
        <v>22</v>
      </c>
      <c r="G746" s="97">
        <f>_xlfn.XLOOKUP(tbItems[[#This Row],[UID]],all_tki[uid],all_tki[avg7daysPrice])</f>
        <v>127</v>
      </c>
      <c r="H746" s="70">
        <v>0</v>
      </c>
      <c r="I746" s="70">
        <v>0</v>
      </c>
    </row>
    <row r="747" spans="1:10" ht="30" hidden="1" customHeight="1" x14ac:dyDescent="0.25">
      <c r="A747" s="96" t="s">
        <v>5558</v>
      </c>
      <c r="B747" s="80" t="str">
        <f>_xlfn.CONCAT(_xlfn.XLOOKUP(tbItems[[#This Row],[UID]],all_tki[uid],all_tki[name]), " (",_xlfn.XLOOKUP(tbItems[[#This Row],[UID]],all_tki[uid],all_tki[shortName]),")")</f>
        <v>5.45x39mm PRS gs (PRS)</v>
      </c>
      <c r="C747" s="80" t="str">
        <f>_xlfn.XLOOKUP(tbItems[[#This Row],[UID]],all_tki[uid],all_tki[tags/0])</f>
        <v>Ammo</v>
      </c>
      <c r="D747" s="80" t="s">
        <v>369</v>
      </c>
      <c r="E747" s="70">
        <f>_xlfn.XLOOKUP(tbItems[[#This Row],[UID]],all_tki[uid],all_tki[slots])</f>
        <v>1</v>
      </c>
      <c r="F747" s="97">
        <f>_xlfn.XLOOKUP(tbItems[[#This Row],[UID]],all_tki[uid],all_tki[traderPrice])</f>
        <v>26</v>
      </c>
      <c r="G747" s="97">
        <f>_xlfn.XLOOKUP(tbItems[[#This Row],[UID]],all_tki[uid],all_tki[avg7daysPrice])</f>
        <v>47</v>
      </c>
      <c r="H747" s="70">
        <v>0</v>
      </c>
      <c r="I747" s="70">
        <v>0</v>
      </c>
    </row>
    <row r="748" spans="1:10" ht="30" hidden="1" customHeight="1" x14ac:dyDescent="0.25">
      <c r="A748" s="96" t="s">
        <v>12092</v>
      </c>
      <c r="B748" s="80" t="str">
        <f>_xlfn.CONCAT(_xlfn.XLOOKUP(tbItems[[#This Row],[UID]],all_tki[uid],all_tki[name]), " (",_xlfn.XLOOKUP(tbItems[[#This Row],[UID]],all_tki[uid],all_tki[shortName]),")")</f>
        <v>5.45x39mm 7N40 (7N40)</v>
      </c>
      <c r="C748" s="80" t="str">
        <f>_xlfn.XLOOKUP(tbItems[[#This Row],[UID]],all_tki[uid],all_tki[tags/0])</f>
        <v>Ammo</v>
      </c>
      <c r="D748" s="80" t="s">
        <v>369</v>
      </c>
      <c r="E748" s="70">
        <f>_xlfn.XLOOKUP(tbItems[[#This Row],[UID]],all_tki[uid],all_tki[slots])</f>
        <v>1</v>
      </c>
      <c r="F748" s="97">
        <f>_xlfn.XLOOKUP(tbItems[[#This Row],[UID]],all_tki[uid],all_tki[traderPrice])</f>
        <v>224</v>
      </c>
      <c r="G748" s="97">
        <f>_xlfn.XLOOKUP(tbItems[[#This Row],[UID]],all_tki[uid],all_tki[avg7daysPrice])</f>
        <v>400</v>
      </c>
      <c r="H748" s="70">
        <v>999</v>
      </c>
      <c r="I748" s="70">
        <v>0</v>
      </c>
      <c r="J748" s="80" t="s">
        <v>354</v>
      </c>
    </row>
    <row r="749" spans="1:10" ht="30" hidden="1" customHeight="1" x14ac:dyDescent="0.25">
      <c r="A749" s="96" t="s">
        <v>9000</v>
      </c>
      <c r="B749" s="80" t="str">
        <f>_xlfn.CONCAT(_xlfn.XLOOKUP(tbItems[[#This Row],[UID]],all_tki[uid],all_tki[name]), " (",_xlfn.XLOOKUP(tbItems[[#This Row],[UID]],all_tki[uid],all_tki[shortName]),")")</f>
        <v>5.45x39mm T gs ammo pack (30 pcs) (T)</v>
      </c>
      <c r="C749" s="80" t="str">
        <f>_xlfn.XLOOKUP(tbItems[[#This Row],[UID]],all_tki[uid],all_tki[tags/0])</f>
        <v>Ammo_boxes</v>
      </c>
      <c r="D749" s="80" t="s">
        <v>369</v>
      </c>
      <c r="E749" s="70">
        <f>_xlfn.XLOOKUP(tbItems[[#This Row],[UID]],all_tki[uid],all_tki[slots])</f>
        <v>1</v>
      </c>
      <c r="F749" s="97">
        <f>_xlfn.XLOOKUP(tbItems[[#This Row],[UID]],all_tki[uid],all_tki[traderPrice])</f>
        <v>560</v>
      </c>
      <c r="G749" s="97">
        <f>_xlfn.XLOOKUP(tbItems[[#This Row],[UID]],all_tki[uid],all_tki[avg7daysPrice])</f>
        <v>1192</v>
      </c>
      <c r="I749" s="70">
        <v>0</v>
      </c>
    </row>
    <row r="750" spans="1:10" ht="30" hidden="1" customHeight="1" x14ac:dyDescent="0.25">
      <c r="A750" s="96" t="s">
        <v>9030</v>
      </c>
      <c r="B750" s="80" t="str">
        <f>_xlfn.CONCAT(_xlfn.XLOOKUP(tbItems[[#This Row],[UID]],all_tki[uid],all_tki[name]), " (",_xlfn.XLOOKUP(tbItems[[#This Row],[UID]],all_tki[uid],all_tki[shortName]),")")</f>
        <v>5.45x39mm PS gs ammo pack (120 pcs) (PS)</v>
      </c>
      <c r="C750" s="80" t="str">
        <f>_xlfn.XLOOKUP(tbItems[[#This Row],[UID]],all_tki[uid],all_tki[tags/0])</f>
        <v>Ammo_boxes</v>
      </c>
      <c r="D750" s="80" t="s">
        <v>369</v>
      </c>
      <c r="E750" s="70">
        <f>_xlfn.XLOOKUP(tbItems[[#This Row],[UID]],all_tki[uid],all_tki[slots])</f>
        <v>2</v>
      </c>
      <c r="F750" s="97">
        <f>_xlfn.XLOOKUP(tbItems[[#This Row],[UID]],all_tki[uid],all_tki[traderPrice])</f>
        <v>560</v>
      </c>
      <c r="G750" s="97">
        <f>_xlfn.XLOOKUP(tbItems[[#This Row],[UID]],all_tki[uid],all_tki[avg7daysPrice])</f>
        <v>17700</v>
      </c>
      <c r="I750" s="70">
        <v>0</v>
      </c>
    </row>
    <row r="751" spans="1:10" ht="30" hidden="1" customHeight="1" x14ac:dyDescent="0.25">
      <c r="A751" s="96" t="s">
        <v>9038</v>
      </c>
      <c r="B751" s="80" t="str">
        <f>_xlfn.CONCAT(_xlfn.XLOOKUP(tbItems[[#This Row],[UID]],all_tki[uid],all_tki[name]), " (",_xlfn.XLOOKUP(tbItems[[#This Row],[UID]],all_tki[uid],all_tki[shortName]),")")</f>
        <v>5.45x39mm US gs ammo pack (30 pcs) (US)</v>
      </c>
      <c r="C751" s="80" t="str">
        <f>_xlfn.XLOOKUP(tbItems[[#This Row],[UID]],all_tki[uid],all_tki[tags/0])</f>
        <v>Ammo_boxes</v>
      </c>
      <c r="D751" s="80" t="s">
        <v>369</v>
      </c>
      <c r="E751" s="70">
        <f>_xlfn.XLOOKUP(tbItems[[#This Row],[UID]],all_tki[uid],all_tki[slots])</f>
        <v>1</v>
      </c>
      <c r="F751" s="97">
        <f>_xlfn.XLOOKUP(tbItems[[#This Row],[UID]],all_tki[uid],all_tki[traderPrice])</f>
        <v>560</v>
      </c>
      <c r="G751" s="97">
        <f>_xlfn.XLOOKUP(tbItems[[#This Row],[UID]],all_tki[uid],all_tki[avg7daysPrice])</f>
        <v>1000</v>
      </c>
      <c r="I751" s="70">
        <v>0</v>
      </c>
    </row>
    <row r="752" spans="1:10" ht="30" hidden="1" customHeight="1" x14ac:dyDescent="0.25">
      <c r="A752" s="96" t="s">
        <v>9042</v>
      </c>
      <c r="B752" s="80" t="str">
        <f>_xlfn.CONCAT(_xlfn.XLOOKUP(tbItems[[#This Row],[UID]],all_tki[uid],all_tki[name]), " (",_xlfn.XLOOKUP(tbItems[[#This Row],[UID]],all_tki[uid],all_tki[shortName]),")")</f>
        <v>5.45x39mm FMJ ammo pack (30 pcs) (FMJ)</v>
      </c>
      <c r="C752" s="80" t="str">
        <f>_xlfn.XLOOKUP(tbItems[[#This Row],[UID]],all_tki[uid],all_tki[tags/0])</f>
        <v>Ammo_boxes</v>
      </c>
      <c r="D752" s="80" t="s">
        <v>369</v>
      </c>
      <c r="E752" s="70">
        <f>_xlfn.XLOOKUP(tbItems[[#This Row],[UID]],all_tki[uid],all_tki[slots])</f>
        <v>1</v>
      </c>
      <c r="F752" s="97">
        <f>_xlfn.XLOOKUP(tbItems[[#This Row],[UID]],all_tki[uid],all_tki[traderPrice])</f>
        <v>560</v>
      </c>
      <c r="G752" s="97">
        <f>_xlfn.XLOOKUP(tbItems[[#This Row],[UID]],all_tki[uid],all_tki[avg7daysPrice])</f>
        <v>1000</v>
      </c>
      <c r="I752" s="70">
        <v>0</v>
      </c>
    </row>
    <row r="753" spans="1:9" ht="30" hidden="1" customHeight="1" x14ac:dyDescent="0.25">
      <c r="A753" s="96" t="s">
        <v>9046</v>
      </c>
      <c r="B753" s="80" t="str">
        <f>_xlfn.CONCAT(_xlfn.XLOOKUP(tbItems[[#This Row],[UID]],all_tki[uid],all_tki[name]), " (",_xlfn.XLOOKUP(tbItems[[#This Row],[UID]],all_tki[uid],all_tki[shortName]),")")</f>
        <v>5.45x39mm HP ammo pack (30 pcs) (HP)</v>
      </c>
      <c r="C753" s="80" t="str">
        <f>_xlfn.XLOOKUP(tbItems[[#This Row],[UID]],all_tki[uid],all_tki[tags/0])</f>
        <v>Ammo_boxes</v>
      </c>
      <c r="D753" s="80" t="s">
        <v>369</v>
      </c>
      <c r="E753" s="70">
        <f>_xlfn.XLOOKUP(tbItems[[#This Row],[UID]],all_tki[uid],all_tki[slots])</f>
        <v>1</v>
      </c>
      <c r="F753" s="97">
        <f>_xlfn.XLOOKUP(tbItems[[#This Row],[UID]],all_tki[uid],all_tki[traderPrice])</f>
        <v>560</v>
      </c>
      <c r="G753" s="97">
        <f>_xlfn.XLOOKUP(tbItems[[#This Row],[UID]],all_tki[uid],all_tki[avg7daysPrice])</f>
        <v>3588</v>
      </c>
      <c r="I753" s="70">
        <v>0</v>
      </c>
    </row>
    <row r="754" spans="1:9" ht="30" hidden="1" customHeight="1" x14ac:dyDescent="0.25">
      <c r="A754" s="96" t="s">
        <v>9050</v>
      </c>
      <c r="B754" s="80" t="str">
        <f>_xlfn.CONCAT(_xlfn.XLOOKUP(tbItems[[#This Row],[UID]],all_tki[uid],all_tki[name]), " (",_xlfn.XLOOKUP(tbItems[[#This Row],[UID]],all_tki[uid],all_tki[shortName]),")")</f>
        <v>5.45x39mm T gs ammo pack (120 pcs) (T)</v>
      </c>
      <c r="C754" s="80" t="str">
        <f>_xlfn.XLOOKUP(tbItems[[#This Row],[UID]],all_tki[uid],all_tki[tags/0])</f>
        <v>Ammo_boxes</v>
      </c>
      <c r="D754" s="80" t="s">
        <v>369</v>
      </c>
      <c r="E754" s="70">
        <f>_xlfn.XLOOKUP(tbItems[[#This Row],[UID]],all_tki[uid],all_tki[slots])</f>
        <v>2</v>
      </c>
      <c r="F754" s="97">
        <f>_xlfn.XLOOKUP(tbItems[[#This Row],[UID]],all_tki[uid],all_tki[traderPrice])</f>
        <v>560</v>
      </c>
      <c r="G754" s="97">
        <f>_xlfn.XLOOKUP(tbItems[[#This Row],[UID]],all_tki[uid],all_tki[avg7daysPrice])</f>
        <v>21833</v>
      </c>
      <c r="I754" s="70">
        <v>0</v>
      </c>
    </row>
    <row r="755" spans="1:9" ht="30" hidden="1" customHeight="1" x14ac:dyDescent="0.25">
      <c r="A755" s="96" t="s">
        <v>9054</v>
      </c>
      <c r="B755" s="80" t="str">
        <f>_xlfn.CONCAT(_xlfn.XLOOKUP(tbItems[[#This Row],[UID]],all_tki[uid],all_tki[name]), " (",_xlfn.XLOOKUP(tbItems[[#This Row],[UID]],all_tki[uid],all_tki[shortName]),")")</f>
        <v>5.45x39mm SP ammo pack (30 pcs) (SP)</v>
      </c>
      <c r="C755" s="80" t="str">
        <f>_xlfn.XLOOKUP(tbItems[[#This Row],[UID]],all_tki[uid],all_tki[tags/0])</f>
        <v>Ammo_boxes</v>
      </c>
      <c r="D755" s="80" t="s">
        <v>369</v>
      </c>
      <c r="E755" s="70">
        <f>_xlfn.XLOOKUP(tbItems[[#This Row],[UID]],all_tki[uid],all_tki[slots])</f>
        <v>1</v>
      </c>
      <c r="F755" s="97">
        <f>_xlfn.XLOOKUP(tbItems[[#This Row],[UID]],all_tki[uid],all_tki[traderPrice])</f>
        <v>560</v>
      </c>
      <c r="G755" s="97">
        <f>_xlfn.XLOOKUP(tbItems[[#This Row],[UID]],all_tki[uid],all_tki[avg7daysPrice])</f>
        <v>1000</v>
      </c>
      <c r="I755" s="70">
        <v>0</v>
      </c>
    </row>
    <row r="756" spans="1:9" ht="30" hidden="1" customHeight="1" x14ac:dyDescent="0.25">
      <c r="A756" s="96" t="s">
        <v>9058</v>
      </c>
      <c r="B756" s="80" t="str">
        <f>_xlfn.CONCAT(_xlfn.XLOOKUP(tbItems[[#This Row],[UID]],all_tki[uid],all_tki[name]), " (",_xlfn.XLOOKUP(tbItems[[#This Row],[UID]],all_tki[uid],all_tki[shortName]),")")</f>
        <v>5.45x39mm BP gs ammo pack (120 pcs) (BP)</v>
      </c>
      <c r="C756" s="80" t="str">
        <f>_xlfn.XLOOKUP(tbItems[[#This Row],[UID]],all_tki[uid],all_tki[tags/0])</f>
        <v>Ammo_boxes</v>
      </c>
      <c r="D756" s="80" t="s">
        <v>369</v>
      </c>
      <c r="E756" s="70">
        <f>_xlfn.XLOOKUP(tbItems[[#This Row],[UID]],all_tki[uid],all_tki[slots])</f>
        <v>2</v>
      </c>
      <c r="F756" s="97">
        <f>_xlfn.XLOOKUP(tbItems[[#This Row],[UID]],all_tki[uid],all_tki[traderPrice])</f>
        <v>560</v>
      </c>
      <c r="G756" s="97">
        <f>_xlfn.XLOOKUP(tbItems[[#This Row],[UID]],all_tki[uid],all_tki[avg7daysPrice])</f>
        <v>67500</v>
      </c>
      <c r="I756" s="70">
        <v>0</v>
      </c>
    </row>
    <row r="757" spans="1:9" ht="30" hidden="1" customHeight="1" x14ac:dyDescent="0.25">
      <c r="A757" s="96" t="s">
        <v>9062</v>
      </c>
      <c r="B757" s="80" t="str">
        <f>_xlfn.CONCAT(_xlfn.XLOOKUP(tbItems[[#This Row],[UID]],all_tki[uid],all_tki[name]), " (",_xlfn.XLOOKUP(tbItems[[#This Row],[UID]],all_tki[uid],all_tki[shortName]),")")</f>
        <v>5.45x39mm BS gs ammo pack (120 pcs) (BS)</v>
      </c>
      <c r="C757" s="80" t="str">
        <f>_xlfn.XLOOKUP(tbItems[[#This Row],[UID]],all_tki[uid],all_tki[tags/0])</f>
        <v>Ammo_boxes</v>
      </c>
      <c r="D757" s="80" t="s">
        <v>369</v>
      </c>
      <c r="E757" s="70">
        <f>_xlfn.XLOOKUP(tbItems[[#This Row],[UID]],all_tki[uid],all_tki[slots])</f>
        <v>2</v>
      </c>
      <c r="F757" s="97">
        <f>_xlfn.XLOOKUP(tbItems[[#This Row],[UID]],all_tki[uid],all_tki[traderPrice])</f>
        <v>560</v>
      </c>
      <c r="G757" s="97">
        <f>_xlfn.XLOOKUP(tbItems[[#This Row],[UID]],all_tki[uid],all_tki[avg7daysPrice])</f>
        <v>1000</v>
      </c>
      <c r="I757" s="70">
        <v>0</v>
      </c>
    </row>
    <row r="758" spans="1:9" ht="30" hidden="1" customHeight="1" x14ac:dyDescent="0.25">
      <c r="A758" s="96" t="s">
        <v>9067</v>
      </c>
      <c r="B758" s="80" t="str">
        <f>_xlfn.CONCAT(_xlfn.XLOOKUP(tbItems[[#This Row],[UID]],all_tki[uid],all_tki[name]), " (",_xlfn.XLOOKUP(tbItems[[#This Row],[UID]],all_tki[uid],all_tki[shortName]),")")</f>
        <v>5.45x39mm BP gs ammo pack (120 pcs) damaged (BP)</v>
      </c>
      <c r="C758" s="80" t="str">
        <f>_xlfn.XLOOKUP(tbItems[[#This Row],[UID]],all_tki[uid],all_tki[tags/0])</f>
        <v>Ammo_boxes</v>
      </c>
      <c r="D758" s="80" t="s">
        <v>369</v>
      </c>
      <c r="E758" s="70">
        <f>_xlfn.XLOOKUP(tbItems[[#This Row],[UID]],all_tki[uid],all_tki[slots])</f>
        <v>2</v>
      </c>
      <c r="F758" s="97">
        <f>_xlfn.XLOOKUP(tbItems[[#This Row],[UID]],all_tki[uid],all_tki[traderPrice])</f>
        <v>560</v>
      </c>
      <c r="G758" s="97">
        <f>_xlfn.XLOOKUP(tbItems[[#This Row],[UID]],all_tki[uid],all_tki[avg7daysPrice])</f>
        <v>67968</v>
      </c>
      <c r="I758" s="70">
        <v>0</v>
      </c>
    </row>
    <row r="759" spans="1:9" ht="30" hidden="1" customHeight="1" x14ac:dyDescent="0.25">
      <c r="A759" s="96" t="s">
        <v>9071</v>
      </c>
      <c r="B759" s="80" t="str">
        <f>_xlfn.CONCAT(_xlfn.XLOOKUP(tbItems[[#This Row],[UID]],all_tki[uid],all_tki[name]), " (",_xlfn.XLOOKUP(tbItems[[#This Row],[UID]],all_tki[uid],all_tki[shortName]),")")</f>
        <v>5.45x39mm BS gs ammo pack (120 pcs) damaged (BS gs)</v>
      </c>
      <c r="C759" s="80" t="str">
        <f>_xlfn.XLOOKUP(tbItems[[#This Row],[UID]],all_tki[uid],all_tki[tags/0])</f>
        <v>Ammo_boxes</v>
      </c>
      <c r="D759" s="80" t="s">
        <v>369</v>
      </c>
      <c r="E759" s="70">
        <f>_xlfn.XLOOKUP(tbItems[[#This Row],[UID]],all_tki[uid],all_tki[slots])</f>
        <v>2</v>
      </c>
      <c r="F759" s="97">
        <f>_xlfn.XLOOKUP(tbItems[[#This Row],[UID]],all_tki[uid],all_tki[traderPrice])</f>
        <v>560</v>
      </c>
      <c r="G759" s="97">
        <f>_xlfn.XLOOKUP(tbItems[[#This Row],[UID]],all_tki[uid],all_tki[avg7daysPrice])</f>
        <v>1000</v>
      </c>
      <c r="I759" s="70">
        <v>0</v>
      </c>
    </row>
    <row r="760" spans="1:9" ht="30" hidden="1" customHeight="1" x14ac:dyDescent="0.25">
      <c r="A760" s="96" t="s">
        <v>9075</v>
      </c>
      <c r="B760" s="80" t="str">
        <f>_xlfn.CONCAT(_xlfn.XLOOKUP(tbItems[[#This Row],[UID]],all_tki[uid],all_tki[name]), " (",_xlfn.XLOOKUP(tbItems[[#This Row],[UID]],all_tki[uid],all_tki[shortName]),")")</f>
        <v>5.45x39mm T gs ammo pack (120 pcs) damaged (T)</v>
      </c>
      <c r="C760" s="80" t="str">
        <f>_xlfn.XLOOKUP(tbItems[[#This Row],[UID]],all_tki[uid],all_tki[tags/0])</f>
        <v>Ammo_boxes</v>
      </c>
      <c r="D760" s="80" t="s">
        <v>369</v>
      </c>
      <c r="E760" s="70">
        <f>_xlfn.XLOOKUP(tbItems[[#This Row],[UID]],all_tki[uid],all_tki[slots])</f>
        <v>2</v>
      </c>
      <c r="F760" s="97">
        <f>_xlfn.XLOOKUP(tbItems[[#This Row],[UID]],all_tki[uid],all_tki[traderPrice])</f>
        <v>560</v>
      </c>
      <c r="G760" s="97">
        <f>_xlfn.XLOOKUP(tbItems[[#This Row],[UID]],all_tki[uid],all_tki[avg7daysPrice])</f>
        <v>1000</v>
      </c>
      <c r="I760" s="70">
        <v>0</v>
      </c>
    </row>
    <row r="761" spans="1:9" ht="30" hidden="1" customHeight="1" x14ac:dyDescent="0.25">
      <c r="A761" s="96" t="s">
        <v>9079</v>
      </c>
      <c r="B761" s="80" t="str">
        <f>_xlfn.CONCAT(_xlfn.XLOOKUP(tbItems[[#This Row],[UID]],all_tki[uid],all_tki[name]), " (",_xlfn.XLOOKUP(tbItems[[#This Row],[UID]],all_tki[uid],all_tki[shortName]),")")</f>
        <v>5.45x39mm BT gs ammo pack (120 pcs) damaged (BT gs)</v>
      </c>
      <c r="C761" s="80" t="str">
        <f>_xlfn.XLOOKUP(tbItems[[#This Row],[UID]],all_tki[uid],all_tki[tags/0])</f>
        <v>Ammo_boxes</v>
      </c>
      <c r="D761" s="80" t="s">
        <v>369</v>
      </c>
      <c r="E761" s="70">
        <f>_xlfn.XLOOKUP(tbItems[[#This Row],[UID]],all_tki[uid],all_tki[slots])</f>
        <v>2</v>
      </c>
      <c r="F761" s="97">
        <f>_xlfn.XLOOKUP(tbItems[[#This Row],[UID]],all_tki[uid],all_tki[traderPrice])</f>
        <v>560</v>
      </c>
      <c r="G761" s="97">
        <f>_xlfn.XLOOKUP(tbItems[[#This Row],[UID]],all_tki[uid],all_tki[avg7daysPrice])</f>
        <v>100875</v>
      </c>
      <c r="I761" s="70">
        <v>0</v>
      </c>
    </row>
    <row r="762" spans="1:9" ht="30" hidden="1" customHeight="1" x14ac:dyDescent="0.25">
      <c r="A762" s="96" t="s">
        <v>9084</v>
      </c>
      <c r="B762" s="80" t="str">
        <f>_xlfn.CONCAT(_xlfn.XLOOKUP(tbItems[[#This Row],[UID]],all_tki[uid],all_tki[name]), " (",_xlfn.XLOOKUP(tbItems[[#This Row],[UID]],all_tki[uid],all_tki[shortName]),")")</f>
        <v>5.45x39mm PRS gs ammo pack (120 pcs) damaged (PRS)</v>
      </c>
      <c r="C762" s="80" t="str">
        <f>_xlfn.XLOOKUP(tbItems[[#This Row],[UID]],all_tki[uid],all_tki[tags/0])</f>
        <v>Ammo_boxes</v>
      </c>
      <c r="D762" s="80" t="s">
        <v>369</v>
      </c>
      <c r="E762" s="70">
        <f>_xlfn.XLOOKUP(tbItems[[#This Row],[UID]],all_tki[uid],all_tki[slots])</f>
        <v>2</v>
      </c>
      <c r="F762" s="97">
        <f>_xlfn.XLOOKUP(tbItems[[#This Row],[UID]],all_tki[uid],all_tki[traderPrice])</f>
        <v>560</v>
      </c>
      <c r="G762" s="97">
        <f>_xlfn.XLOOKUP(tbItems[[#This Row],[UID]],all_tki[uid],all_tki[avg7daysPrice])</f>
        <v>7449</v>
      </c>
      <c r="I762" s="70">
        <v>0</v>
      </c>
    </row>
    <row r="763" spans="1:9" ht="30" hidden="1" customHeight="1" x14ac:dyDescent="0.25">
      <c r="A763" s="96" t="s">
        <v>9093</v>
      </c>
      <c r="B763" s="80" t="str">
        <f>_xlfn.CONCAT(_xlfn.XLOOKUP(tbItems[[#This Row],[UID]],all_tki[uid],all_tki[name]), " (",_xlfn.XLOOKUP(tbItems[[#This Row],[UID]],all_tki[uid],all_tki[shortName]),")")</f>
        <v>5.45x39mm PP gs ammo pack (120 pcs) damaged (PP)</v>
      </c>
      <c r="C763" s="80" t="str">
        <f>_xlfn.XLOOKUP(tbItems[[#This Row],[UID]],all_tki[uid],all_tki[tags/0])</f>
        <v>Ammo_boxes</v>
      </c>
      <c r="D763" s="80" t="s">
        <v>369</v>
      </c>
      <c r="E763" s="70">
        <f>_xlfn.XLOOKUP(tbItems[[#This Row],[UID]],all_tki[uid],all_tki[slots])</f>
        <v>2</v>
      </c>
      <c r="F763" s="97">
        <f>_xlfn.XLOOKUP(tbItems[[#This Row],[UID]],all_tki[uid],all_tki[traderPrice])</f>
        <v>560</v>
      </c>
      <c r="G763" s="97">
        <f>_xlfn.XLOOKUP(tbItems[[#This Row],[UID]],all_tki[uid],all_tki[avg7daysPrice])</f>
        <v>36800</v>
      </c>
      <c r="I763" s="70">
        <v>0</v>
      </c>
    </row>
    <row r="764" spans="1:9" ht="30" hidden="1" customHeight="1" x14ac:dyDescent="0.25">
      <c r="A764" s="96" t="s">
        <v>9097</v>
      </c>
      <c r="B764" s="80" t="str">
        <f>_xlfn.CONCAT(_xlfn.XLOOKUP(tbItems[[#This Row],[UID]],all_tki[uid],all_tki[name]), " (",_xlfn.XLOOKUP(tbItems[[#This Row],[UID]],all_tki[uid],all_tki[shortName]),")")</f>
        <v>5.45x39mm PS gs ammo pack (120 pcs) damaged (PS)</v>
      </c>
      <c r="C764" s="80" t="str">
        <f>_xlfn.XLOOKUP(tbItems[[#This Row],[UID]],all_tki[uid],all_tki[tags/0])</f>
        <v>Ammo_boxes</v>
      </c>
      <c r="D764" s="80" t="s">
        <v>369</v>
      </c>
      <c r="E764" s="70">
        <f>_xlfn.XLOOKUP(tbItems[[#This Row],[UID]],all_tki[uid],all_tki[slots])</f>
        <v>2</v>
      </c>
      <c r="F764" s="97">
        <f>_xlfn.XLOOKUP(tbItems[[#This Row],[UID]],all_tki[uid],all_tki[traderPrice])</f>
        <v>560</v>
      </c>
      <c r="G764" s="97">
        <f>_xlfn.XLOOKUP(tbItems[[#This Row],[UID]],all_tki[uid],all_tki[avg7daysPrice])</f>
        <v>15000</v>
      </c>
      <c r="I764" s="70">
        <v>0</v>
      </c>
    </row>
    <row r="765" spans="1:9" ht="30" hidden="1" customHeight="1" x14ac:dyDescent="0.25">
      <c r="A765" s="96" t="s">
        <v>9101</v>
      </c>
      <c r="B765" s="80" t="str">
        <f>_xlfn.CONCAT(_xlfn.XLOOKUP(tbItems[[#This Row],[UID]],all_tki[uid],all_tki[name]), " (",_xlfn.XLOOKUP(tbItems[[#This Row],[UID]],all_tki[uid],all_tki[shortName]),")")</f>
        <v>5.45x39mm US gs ammo pack (120 pcs) damaged (US)</v>
      </c>
      <c r="C765" s="80" t="str">
        <f>_xlfn.XLOOKUP(tbItems[[#This Row],[UID]],all_tki[uid],all_tki[tags/0])</f>
        <v>Ammo_boxes</v>
      </c>
      <c r="D765" s="80" t="s">
        <v>369</v>
      </c>
      <c r="E765" s="70">
        <f>_xlfn.XLOOKUP(tbItems[[#This Row],[UID]],all_tki[uid],all_tki[slots])</f>
        <v>2</v>
      </c>
      <c r="F765" s="97">
        <f>_xlfn.XLOOKUP(tbItems[[#This Row],[UID]],all_tki[uid],all_tki[traderPrice])</f>
        <v>560</v>
      </c>
      <c r="G765" s="97">
        <f>_xlfn.XLOOKUP(tbItems[[#This Row],[UID]],all_tki[uid],all_tki[avg7daysPrice])</f>
        <v>16667</v>
      </c>
      <c r="I765" s="70">
        <v>0</v>
      </c>
    </row>
    <row r="766" spans="1:9" ht="30" hidden="1" customHeight="1" x14ac:dyDescent="0.25">
      <c r="A766" s="96" t="s">
        <v>13506</v>
      </c>
      <c r="B766" s="80" t="str">
        <f>_xlfn.CONCAT(_xlfn.XLOOKUP(tbItems[[#This Row],[UID]],all_tki[uid],all_tki[name]), " (",_xlfn.XLOOKUP(tbItems[[#This Row],[UID]],all_tki[uid],all_tki[shortName]),")")</f>
        <v>5.45x39mm BT gs ammo pack (120 pcs) (BT)</v>
      </c>
      <c r="C766" s="80" t="str">
        <f>_xlfn.XLOOKUP(tbItems[[#This Row],[UID]],all_tki[uid],all_tki[tags/0])</f>
        <v>Ammo_boxes</v>
      </c>
      <c r="D766" s="80" t="s">
        <v>369</v>
      </c>
      <c r="E766" s="70">
        <f>_xlfn.XLOOKUP(tbItems[[#This Row],[UID]],all_tki[uid],all_tki[slots])</f>
        <v>2</v>
      </c>
      <c r="F766" s="97">
        <f>_xlfn.XLOOKUP(tbItems[[#This Row],[UID]],all_tki[uid],all_tki[traderPrice])</f>
        <v>560</v>
      </c>
      <c r="G766" s="97">
        <f>_xlfn.XLOOKUP(tbItems[[#This Row],[UID]],all_tki[uid],all_tki[avg7daysPrice])</f>
        <v>115481</v>
      </c>
      <c r="I766" s="70">
        <v>0</v>
      </c>
    </row>
    <row r="767" spans="1:9" ht="30" hidden="1" customHeight="1" x14ac:dyDescent="0.25">
      <c r="A767" s="96" t="s">
        <v>13510</v>
      </c>
      <c r="B767" s="80" t="str">
        <f>_xlfn.CONCAT(_xlfn.XLOOKUP(tbItems[[#This Row],[UID]],all_tki[uid],all_tki[name]), " (",_xlfn.XLOOKUP(tbItems[[#This Row],[UID]],all_tki[uid],all_tki[shortName]),")")</f>
        <v>5.45x39mm PP gs ammo pack (120 pcs) (PP)</v>
      </c>
      <c r="C767" s="80" t="str">
        <f>_xlfn.XLOOKUP(tbItems[[#This Row],[UID]],all_tki[uid],all_tki[tags/0])</f>
        <v>Ammo_boxes</v>
      </c>
      <c r="D767" s="80" t="s">
        <v>369</v>
      </c>
      <c r="E767" s="70">
        <f>_xlfn.XLOOKUP(tbItems[[#This Row],[UID]],all_tki[uid],all_tki[slots])</f>
        <v>2</v>
      </c>
      <c r="F767" s="97">
        <f>_xlfn.XLOOKUP(tbItems[[#This Row],[UID]],all_tki[uid],all_tki[traderPrice])</f>
        <v>560</v>
      </c>
      <c r="G767" s="97">
        <f>_xlfn.XLOOKUP(tbItems[[#This Row],[UID]],all_tki[uid],all_tki[avg7daysPrice])</f>
        <v>21000</v>
      </c>
      <c r="I767" s="70">
        <v>0</v>
      </c>
    </row>
    <row r="768" spans="1:9" ht="30" hidden="1" customHeight="1" x14ac:dyDescent="0.25">
      <c r="A768" s="96" t="s">
        <v>13513</v>
      </c>
      <c r="B768" s="80" t="str">
        <f>_xlfn.CONCAT(_xlfn.XLOOKUP(tbItems[[#This Row],[UID]],all_tki[uid],all_tki[name]), " (",_xlfn.XLOOKUP(tbItems[[#This Row],[UID]],all_tki[uid],all_tki[shortName]),")")</f>
        <v>5.45x39mm PRS gs ammo pack (120 pcs) (PRS)</v>
      </c>
      <c r="C768" s="80" t="str">
        <f>_xlfn.XLOOKUP(tbItems[[#This Row],[UID]],all_tki[uid],all_tki[tags/0])</f>
        <v>Ammo_boxes</v>
      </c>
      <c r="D768" s="80" t="s">
        <v>369</v>
      </c>
      <c r="E768" s="70">
        <f>_xlfn.XLOOKUP(tbItems[[#This Row],[UID]],all_tki[uid],all_tki[slots])</f>
        <v>2</v>
      </c>
      <c r="F768" s="97">
        <f>_xlfn.XLOOKUP(tbItems[[#This Row],[UID]],all_tki[uid],all_tki[traderPrice])</f>
        <v>560</v>
      </c>
      <c r="G768" s="97">
        <f>_xlfn.XLOOKUP(tbItems[[#This Row],[UID]],all_tki[uid],all_tki[avg7daysPrice])</f>
        <v>7740</v>
      </c>
      <c r="I768" s="70">
        <v>0</v>
      </c>
    </row>
    <row r="769" spans="1:10" ht="30" hidden="1" customHeight="1" x14ac:dyDescent="0.25">
      <c r="A769" s="96" t="s">
        <v>13517</v>
      </c>
      <c r="B769" s="80" t="str">
        <f>_xlfn.CONCAT(_xlfn.XLOOKUP(tbItems[[#This Row],[UID]],all_tki[uid],all_tki[name]), " (",_xlfn.XLOOKUP(tbItems[[#This Row],[UID]],all_tki[uid],all_tki[shortName]),")")</f>
        <v>5.45x39mm US gs ammo pack (120 pcs) (US)</v>
      </c>
      <c r="C769" s="80" t="str">
        <f>_xlfn.XLOOKUP(tbItems[[#This Row],[UID]],all_tki[uid],all_tki[tags/0])</f>
        <v>Ammo_boxes</v>
      </c>
      <c r="D769" s="80" t="s">
        <v>369</v>
      </c>
      <c r="E769" s="70">
        <f>_xlfn.XLOOKUP(tbItems[[#This Row],[UID]],all_tki[uid],all_tki[slots])</f>
        <v>2</v>
      </c>
      <c r="F769" s="97">
        <f>_xlfn.XLOOKUP(tbItems[[#This Row],[UID]],all_tki[uid],all_tki[traderPrice])</f>
        <v>560</v>
      </c>
      <c r="G769" s="97">
        <f>_xlfn.XLOOKUP(tbItems[[#This Row],[UID]],all_tki[uid],all_tki[avg7daysPrice])</f>
        <v>16851</v>
      </c>
      <c r="I769" s="70">
        <v>0</v>
      </c>
    </row>
    <row r="770" spans="1:10" ht="30" hidden="1" customHeight="1" x14ac:dyDescent="0.25">
      <c r="A770" s="96" t="s">
        <v>13558</v>
      </c>
      <c r="B770" s="80" t="str">
        <f>_xlfn.CONCAT(_xlfn.XLOOKUP(tbItems[[#This Row],[UID]],all_tki[uid],all_tki[name]), " (",_xlfn.XLOOKUP(tbItems[[#This Row],[UID]],all_tki[uid],all_tki[shortName]),")")</f>
        <v>5.45x39mm PPBS gs "Igolnik" ammo pack (30 pcs) (PPBS)</v>
      </c>
      <c r="C770" s="80" t="str">
        <f>_xlfn.XLOOKUP(tbItems[[#This Row],[UID]],all_tki[uid],all_tki[tags/0])</f>
        <v>Ammo_boxes</v>
      </c>
      <c r="D770" s="80" t="s">
        <v>369</v>
      </c>
      <c r="E770" s="70">
        <f>_xlfn.XLOOKUP(tbItems[[#This Row],[UID]],all_tki[uid],all_tki[slots])</f>
        <v>1</v>
      </c>
      <c r="F770" s="97">
        <f>_xlfn.XLOOKUP(tbItems[[#This Row],[UID]],all_tki[uid],all_tki[traderPrice])</f>
        <v>560</v>
      </c>
      <c r="G770" s="97">
        <f>_xlfn.XLOOKUP(tbItems[[#This Row],[UID]],all_tki[uid],all_tki[avg7daysPrice])</f>
        <v>2420</v>
      </c>
      <c r="I770" s="70">
        <v>0</v>
      </c>
    </row>
    <row r="771" spans="1:10" ht="30" hidden="1" customHeight="1" x14ac:dyDescent="0.25">
      <c r="A771" s="96" t="s">
        <v>13562</v>
      </c>
      <c r="B771" s="80" t="str">
        <f>_xlfn.CONCAT(_xlfn.XLOOKUP(tbItems[[#This Row],[UID]],all_tki[uid],all_tki[name]), " (",_xlfn.XLOOKUP(tbItems[[#This Row],[UID]],all_tki[uid],all_tki[shortName]),")")</f>
        <v>5.45x39mm PP gs ammo pack (30 pcs) (PP)</v>
      </c>
      <c r="C771" s="80" t="str">
        <f>_xlfn.XLOOKUP(tbItems[[#This Row],[UID]],all_tki[uid],all_tki[tags/0])</f>
        <v>Ammo_boxes</v>
      </c>
      <c r="D771" s="80" t="s">
        <v>369</v>
      </c>
      <c r="E771" s="70">
        <f>_xlfn.XLOOKUP(tbItems[[#This Row],[UID]],all_tki[uid],all_tki[slots])</f>
        <v>1</v>
      </c>
      <c r="F771" s="97">
        <f>_xlfn.XLOOKUP(tbItems[[#This Row],[UID]],all_tki[uid],all_tki[traderPrice])</f>
        <v>560</v>
      </c>
      <c r="G771" s="97">
        <f>_xlfn.XLOOKUP(tbItems[[#This Row],[UID]],all_tki[uid],all_tki[avg7daysPrice])</f>
        <v>1000</v>
      </c>
      <c r="I771" s="70">
        <v>0</v>
      </c>
    </row>
    <row r="772" spans="1:10" ht="30" hidden="1" customHeight="1" x14ac:dyDescent="0.25">
      <c r="A772" s="96" t="s">
        <v>13566</v>
      </c>
      <c r="B772" s="80" t="str">
        <f>_xlfn.CONCAT(_xlfn.XLOOKUP(tbItems[[#This Row],[UID]],all_tki[uid],all_tki[name]), " (",_xlfn.XLOOKUP(tbItems[[#This Row],[UID]],all_tki[uid],all_tki[shortName]),")")</f>
        <v>5.45x39mm PRS gs ammo pack (30 pcs) (PRS)</v>
      </c>
      <c r="C772" s="80" t="str">
        <f>_xlfn.XLOOKUP(tbItems[[#This Row],[UID]],all_tki[uid],all_tki[tags/0])</f>
        <v>Ammo_boxes</v>
      </c>
      <c r="D772" s="80" t="s">
        <v>369</v>
      </c>
      <c r="E772" s="70">
        <f>_xlfn.XLOOKUP(tbItems[[#This Row],[UID]],all_tki[uid],all_tki[slots])</f>
        <v>1</v>
      </c>
      <c r="F772" s="97">
        <f>_xlfn.XLOOKUP(tbItems[[#This Row],[UID]],all_tki[uid],all_tki[traderPrice])</f>
        <v>560</v>
      </c>
      <c r="G772" s="97">
        <f>_xlfn.XLOOKUP(tbItems[[#This Row],[UID]],all_tki[uid],all_tki[avg7daysPrice])</f>
        <v>5190</v>
      </c>
      <c r="I772" s="70">
        <v>0</v>
      </c>
    </row>
    <row r="773" spans="1:10" ht="30" hidden="1" customHeight="1" x14ac:dyDescent="0.25">
      <c r="A773" s="96" t="s">
        <v>13570</v>
      </c>
      <c r="B773" s="80" t="str">
        <f>_xlfn.CONCAT(_xlfn.XLOOKUP(tbItems[[#This Row],[UID]],all_tki[uid],all_tki[name]), " (",_xlfn.XLOOKUP(tbItems[[#This Row],[UID]],all_tki[uid],all_tki[shortName]),")")</f>
        <v>5.45x39mm PS gs ammo pack (30 pcs) (PS)</v>
      </c>
      <c r="C773" s="80" t="str">
        <f>_xlfn.XLOOKUP(tbItems[[#This Row],[UID]],all_tki[uid],all_tki[tags/0])</f>
        <v>Ammo_boxes</v>
      </c>
      <c r="D773" s="80" t="s">
        <v>369</v>
      </c>
      <c r="E773" s="70">
        <f>_xlfn.XLOOKUP(tbItems[[#This Row],[UID]],all_tki[uid],all_tki[slots])</f>
        <v>1</v>
      </c>
      <c r="F773" s="97">
        <f>_xlfn.XLOOKUP(tbItems[[#This Row],[UID]],all_tki[uid],all_tki[traderPrice])</f>
        <v>560</v>
      </c>
      <c r="G773" s="97">
        <f>_xlfn.XLOOKUP(tbItems[[#This Row],[UID]],all_tki[uid],all_tki[avg7daysPrice])</f>
        <v>1000</v>
      </c>
      <c r="I773" s="70">
        <v>0</v>
      </c>
    </row>
    <row r="774" spans="1:10" ht="30" hidden="1" customHeight="1" x14ac:dyDescent="0.25">
      <c r="A774" s="96" t="s">
        <v>13928</v>
      </c>
      <c r="B774" s="80" t="str">
        <f>_xlfn.CONCAT(_xlfn.XLOOKUP(tbItems[[#This Row],[UID]],all_tki[uid],all_tki[name]), " (",_xlfn.XLOOKUP(tbItems[[#This Row],[UID]],all_tki[uid],all_tki[shortName]),")")</f>
        <v>5.45x39mm BP gs ammo pack (30 pcs) (BP)</v>
      </c>
      <c r="C774" s="80" t="str">
        <f>_xlfn.XLOOKUP(tbItems[[#This Row],[UID]],all_tki[uid],all_tki[tags/0])</f>
        <v>Ammo_boxes</v>
      </c>
      <c r="D774" s="80" t="s">
        <v>369</v>
      </c>
      <c r="E774" s="70">
        <f>_xlfn.XLOOKUP(tbItems[[#This Row],[UID]],all_tki[uid],all_tki[slots])</f>
        <v>1</v>
      </c>
      <c r="F774" s="97">
        <f>_xlfn.XLOOKUP(tbItems[[#This Row],[UID]],all_tki[uid],all_tki[traderPrice])</f>
        <v>560</v>
      </c>
      <c r="G774" s="97">
        <f>_xlfn.XLOOKUP(tbItems[[#This Row],[UID]],all_tki[uid],all_tki[avg7daysPrice])</f>
        <v>24988</v>
      </c>
      <c r="I774" s="70">
        <v>0</v>
      </c>
    </row>
    <row r="775" spans="1:10" ht="30" hidden="1" customHeight="1" x14ac:dyDescent="0.25">
      <c r="A775" s="96" t="s">
        <v>13933</v>
      </c>
      <c r="B775" s="80" t="str">
        <f>_xlfn.CONCAT(_xlfn.XLOOKUP(tbItems[[#This Row],[UID]],all_tki[uid],all_tki[name]), " (",_xlfn.XLOOKUP(tbItems[[#This Row],[UID]],all_tki[uid],all_tki[shortName]),")")</f>
        <v>5.45x39mm BT gs ammo pack (30 pcs) (BT)</v>
      </c>
      <c r="C775" s="80" t="str">
        <f>_xlfn.XLOOKUP(tbItems[[#This Row],[UID]],all_tki[uid],all_tki[tags/0])</f>
        <v>Ammo_boxes</v>
      </c>
      <c r="D775" s="80" t="s">
        <v>369</v>
      </c>
      <c r="E775" s="70">
        <f>_xlfn.XLOOKUP(tbItems[[#This Row],[UID]],all_tki[uid],all_tki[slots])</f>
        <v>1</v>
      </c>
      <c r="F775" s="97">
        <f>_xlfn.XLOOKUP(tbItems[[#This Row],[UID]],all_tki[uid],all_tki[traderPrice])</f>
        <v>560</v>
      </c>
      <c r="G775" s="97">
        <f>_xlfn.XLOOKUP(tbItems[[#This Row],[UID]],all_tki[uid],all_tki[avg7daysPrice])</f>
        <v>61500</v>
      </c>
      <c r="I775" s="70">
        <v>0</v>
      </c>
    </row>
    <row r="776" spans="1:10" ht="30" hidden="1" customHeight="1" x14ac:dyDescent="0.25">
      <c r="A776" s="96" t="s">
        <v>14207</v>
      </c>
      <c r="B776" s="80" t="str">
        <f>_xlfn.CONCAT(_xlfn.XLOOKUP(tbItems[[#This Row],[UID]],all_tki[uid],all_tki[name]), " (",_xlfn.XLOOKUP(tbItems[[#This Row],[UID]],all_tki[uid],all_tki[shortName]),")")</f>
        <v>5.45x39mm BS gs ammo pack (30 pcs) (BS)</v>
      </c>
      <c r="C776" s="80" t="str">
        <f>_xlfn.XLOOKUP(tbItems[[#This Row],[UID]],all_tki[uid],all_tki[tags/0])</f>
        <v>Ammo_boxes</v>
      </c>
      <c r="D776" s="80" t="s">
        <v>369</v>
      </c>
      <c r="E776" s="70">
        <f>_xlfn.XLOOKUP(tbItems[[#This Row],[UID]],all_tki[uid],all_tki[slots])</f>
        <v>1</v>
      </c>
      <c r="F776" s="97">
        <f>_xlfn.XLOOKUP(tbItems[[#This Row],[UID]],all_tki[uid],all_tki[traderPrice])</f>
        <v>560</v>
      </c>
      <c r="G776" s="97">
        <f>_xlfn.XLOOKUP(tbItems[[#This Row],[UID]],all_tki[uid],all_tki[avg7daysPrice])</f>
        <v>1000</v>
      </c>
      <c r="I776" s="70">
        <v>0</v>
      </c>
    </row>
    <row r="777" spans="1:10" ht="30" hidden="1" customHeight="1" x14ac:dyDescent="0.25">
      <c r="A777" s="96" t="s">
        <v>5089</v>
      </c>
      <c r="B777" s="80" t="str">
        <f>_xlfn.CONCAT(_xlfn.XLOOKUP(tbItems[[#This Row],[UID]],all_tki[uid],all_tki[name]), " (",_xlfn.XLOOKUP(tbItems[[#This Row],[UID]],all_tki[uid],all_tki[shortName]),")")</f>
        <v>5.56x45mm M995 (M995)</v>
      </c>
      <c r="C777" s="80" t="str">
        <f>_xlfn.XLOOKUP(tbItems[[#This Row],[UID]],all_tki[uid],all_tki[tags/0])</f>
        <v>Ammo</v>
      </c>
      <c r="D777" s="80" t="s">
        <v>630</v>
      </c>
      <c r="E777" s="70">
        <f>_xlfn.XLOOKUP(tbItems[[#This Row],[UID]],all_tki[uid],all_tki[slots])</f>
        <v>1</v>
      </c>
      <c r="F777" s="97">
        <f>_xlfn.XLOOKUP(tbItems[[#This Row],[UID]],all_tki[uid],all_tki[traderPrice])</f>
        <v>193</v>
      </c>
      <c r="G777" s="97">
        <f>_xlfn.XLOOKUP(tbItems[[#This Row],[UID]],all_tki[uid],all_tki[avg7daysPrice])</f>
        <v>345</v>
      </c>
      <c r="H777" s="70">
        <v>0</v>
      </c>
      <c r="I777" s="70">
        <v>0</v>
      </c>
      <c r="J777" s="80" t="s">
        <v>354</v>
      </c>
    </row>
    <row r="778" spans="1:10" ht="30" hidden="1" customHeight="1" x14ac:dyDescent="0.25">
      <c r="A778" s="96" t="s">
        <v>5141</v>
      </c>
      <c r="B778" s="80" t="str">
        <f>_xlfn.CONCAT(_xlfn.XLOOKUP(tbItems[[#This Row],[UID]],all_tki[uid],all_tki[name]), " (",_xlfn.XLOOKUP(tbItems[[#This Row],[UID]],all_tki[uid],all_tki[shortName]),")")</f>
        <v>5.56x45mm M856A1 (M856A1)</v>
      </c>
      <c r="C778" s="80" t="str">
        <f>_xlfn.XLOOKUP(tbItems[[#This Row],[UID]],all_tki[uid],all_tki[tags/0])</f>
        <v>Ammo</v>
      </c>
      <c r="D778" s="80" t="s">
        <v>630</v>
      </c>
      <c r="E778" s="70">
        <f>_xlfn.XLOOKUP(tbItems[[#This Row],[UID]],all_tki[uid],all_tki[slots])</f>
        <v>1</v>
      </c>
      <c r="F778" s="97">
        <f>_xlfn.XLOOKUP(tbItems[[#This Row],[UID]],all_tki[uid],all_tki[traderPrice])</f>
        <v>102</v>
      </c>
      <c r="G778" s="97">
        <f>_xlfn.XLOOKUP(tbItems[[#This Row],[UID]],all_tki[uid],all_tki[avg7daysPrice])</f>
        <v>182</v>
      </c>
      <c r="H778" s="70">
        <v>999</v>
      </c>
      <c r="I778" s="70">
        <v>0</v>
      </c>
      <c r="J778" s="80" t="s">
        <v>354</v>
      </c>
    </row>
    <row r="779" spans="1:10" ht="30" hidden="1" customHeight="1" x14ac:dyDescent="0.25">
      <c r="A779" s="96" t="s">
        <v>5155</v>
      </c>
      <c r="B779" s="80" t="str">
        <f>_xlfn.CONCAT(_xlfn.XLOOKUP(tbItems[[#This Row],[UID]],all_tki[uid],all_tki[name]), " (",_xlfn.XLOOKUP(tbItems[[#This Row],[UID]],all_tki[uid],all_tki[shortName]),")")</f>
        <v>5.56x45mm M855A1 (M855A1)</v>
      </c>
      <c r="C779" s="80" t="str">
        <f>_xlfn.XLOOKUP(tbItems[[#This Row],[UID]],all_tki[uid],all_tki[tags/0])</f>
        <v>Ammo</v>
      </c>
      <c r="D779" s="80" t="s">
        <v>630</v>
      </c>
      <c r="E779" s="70">
        <f>_xlfn.XLOOKUP(tbItems[[#This Row],[UID]],all_tki[uid],all_tki[slots])</f>
        <v>1</v>
      </c>
      <c r="F779" s="97">
        <f>_xlfn.XLOOKUP(tbItems[[#This Row],[UID]],all_tki[uid],all_tki[traderPrice])</f>
        <v>80</v>
      </c>
      <c r="G779" s="97">
        <f>_xlfn.XLOOKUP(tbItems[[#This Row],[UID]],all_tki[uid],all_tki[avg7daysPrice])</f>
        <v>142</v>
      </c>
      <c r="H779" s="70">
        <v>999</v>
      </c>
      <c r="I779" s="70">
        <v>0</v>
      </c>
      <c r="J779" s="80" t="s">
        <v>354</v>
      </c>
    </row>
    <row r="780" spans="1:10" ht="30" hidden="1" customHeight="1" x14ac:dyDescent="0.25">
      <c r="A780" s="96" t="s">
        <v>5169</v>
      </c>
      <c r="B780" s="80" t="str">
        <f>_xlfn.CONCAT(_xlfn.XLOOKUP(tbItems[[#This Row],[UID]],all_tki[uid],all_tki[name]), " (",_xlfn.XLOOKUP(tbItems[[#This Row],[UID]],all_tki[uid],all_tki[shortName]),")")</f>
        <v>5.56x45mm Warmageddon (Warmage)</v>
      </c>
      <c r="C780" s="80" t="str">
        <f>_xlfn.XLOOKUP(tbItems[[#This Row],[UID]],all_tki[uid],all_tki[tags/0])</f>
        <v>Ammo</v>
      </c>
      <c r="D780" s="80" t="s">
        <v>630</v>
      </c>
      <c r="E780" s="70">
        <f>_xlfn.XLOOKUP(tbItems[[#This Row],[UID]],all_tki[uid],all_tki[slots])</f>
        <v>1</v>
      </c>
      <c r="F780" s="97">
        <f>_xlfn.XLOOKUP(tbItems[[#This Row],[UID]],all_tki[uid],all_tki[traderPrice])</f>
        <v>87</v>
      </c>
      <c r="G780" s="97">
        <f>_xlfn.XLOOKUP(tbItems[[#This Row],[UID]],all_tki[uid],all_tki[avg7daysPrice])</f>
        <v>186</v>
      </c>
      <c r="H780" s="70">
        <v>0</v>
      </c>
      <c r="I780" s="70">
        <v>0</v>
      </c>
    </row>
    <row r="781" spans="1:10" ht="30" hidden="1" customHeight="1" x14ac:dyDescent="0.25">
      <c r="A781" s="96" t="s">
        <v>5236</v>
      </c>
      <c r="B781" s="80" t="str">
        <f>_xlfn.CONCAT(_xlfn.XLOOKUP(tbItems[[#This Row],[UID]],all_tki[uid],all_tki[name]), " (",_xlfn.XLOOKUP(tbItems[[#This Row],[UID]],all_tki[uid],all_tki[shortName]),")")</f>
        <v>5.56x45mm M855 (M855)</v>
      </c>
      <c r="C781" s="80" t="str">
        <f>_xlfn.XLOOKUP(tbItems[[#This Row],[UID]],all_tki[uid],all_tki[tags/0])</f>
        <v>Ammo</v>
      </c>
      <c r="D781" s="80" t="s">
        <v>630</v>
      </c>
      <c r="E781" s="70">
        <f>_xlfn.XLOOKUP(tbItems[[#This Row],[UID]],all_tki[uid],all_tki[slots])</f>
        <v>1</v>
      </c>
      <c r="F781" s="97">
        <f>_xlfn.XLOOKUP(tbItems[[#This Row],[UID]],all_tki[uid],all_tki[traderPrice])</f>
        <v>62</v>
      </c>
      <c r="G781" s="97">
        <f>_xlfn.XLOOKUP(tbItems[[#This Row],[UID]],all_tki[uid],all_tki[avg7daysPrice])</f>
        <v>364</v>
      </c>
      <c r="H781" s="70">
        <v>0</v>
      </c>
      <c r="I781" s="70">
        <v>0</v>
      </c>
    </row>
    <row r="782" spans="1:10" ht="30" hidden="1" customHeight="1" x14ac:dyDescent="0.25">
      <c r="A782" s="96" t="s">
        <v>5270</v>
      </c>
      <c r="B782" s="80" t="str">
        <f>_xlfn.CONCAT(_xlfn.XLOOKUP(tbItems[[#This Row],[UID]],all_tki[uid],all_tki[name]), " (",_xlfn.XLOOKUP(tbItems[[#This Row],[UID]],all_tki[uid],all_tki[shortName]),")")</f>
        <v>5.56x45mm MK 255 Mod 0 (RRLP) (RRLP)</v>
      </c>
      <c r="C782" s="80" t="str">
        <f>_xlfn.XLOOKUP(tbItems[[#This Row],[UID]],all_tki[uid],all_tki[tags/0])</f>
        <v>Ammo</v>
      </c>
      <c r="D782" s="80" t="s">
        <v>630</v>
      </c>
      <c r="E782" s="70">
        <f>_xlfn.XLOOKUP(tbItems[[#This Row],[UID]],all_tki[uid],all_tki[slots])</f>
        <v>1</v>
      </c>
      <c r="F782" s="97">
        <f>_xlfn.XLOOKUP(tbItems[[#This Row],[UID]],all_tki[uid],all_tki[traderPrice])</f>
        <v>76</v>
      </c>
      <c r="G782" s="97">
        <f>_xlfn.XLOOKUP(tbItems[[#This Row],[UID]],all_tki[uid],all_tki[avg7daysPrice])</f>
        <v>237</v>
      </c>
      <c r="H782" s="70">
        <v>0</v>
      </c>
      <c r="I782" s="70">
        <v>0</v>
      </c>
    </row>
    <row r="783" spans="1:10" ht="30" hidden="1" customHeight="1" x14ac:dyDescent="0.25">
      <c r="A783" s="96" t="s">
        <v>5300</v>
      </c>
      <c r="B783" s="80" t="str">
        <f>_xlfn.CONCAT(_xlfn.XLOOKUP(tbItems[[#This Row],[UID]],all_tki[uid],all_tki[name]), " (",_xlfn.XLOOKUP(tbItems[[#This Row],[UID]],all_tki[uid],all_tki[shortName]),")")</f>
        <v>5.56x45mm M856 (M856)</v>
      </c>
      <c r="C783" s="80" t="str">
        <f>_xlfn.XLOOKUP(tbItems[[#This Row],[UID]],all_tki[uid],all_tki[tags/0])</f>
        <v>Ammo</v>
      </c>
      <c r="D783" s="80" t="s">
        <v>630</v>
      </c>
      <c r="E783" s="70">
        <f>_xlfn.XLOOKUP(tbItems[[#This Row],[UID]],all_tki[uid],all_tki[slots])</f>
        <v>1</v>
      </c>
      <c r="F783" s="97">
        <f>_xlfn.XLOOKUP(tbItems[[#This Row],[UID]],all_tki[uid],all_tki[traderPrice])</f>
        <v>72</v>
      </c>
      <c r="G783" s="97">
        <f>_xlfn.XLOOKUP(tbItems[[#This Row],[UID]],all_tki[uid],all_tki[avg7daysPrice])</f>
        <v>278</v>
      </c>
      <c r="H783" s="70">
        <v>0</v>
      </c>
      <c r="I783" s="70">
        <v>0</v>
      </c>
    </row>
    <row r="784" spans="1:10" ht="30" hidden="1" customHeight="1" x14ac:dyDescent="0.25">
      <c r="A784" s="96" t="s">
        <v>5330</v>
      </c>
      <c r="B784" s="80" t="str">
        <f>_xlfn.CONCAT(_xlfn.XLOOKUP(tbItems[[#This Row],[UID]],all_tki[uid],all_tki[name]), " (",_xlfn.XLOOKUP(tbItems[[#This Row],[UID]],all_tki[uid],all_tki[shortName]),")")</f>
        <v>5.56x45mm FMJ (FMJ)</v>
      </c>
      <c r="C784" s="80" t="str">
        <f>_xlfn.XLOOKUP(tbItems[[#This Row],[UID]],all_tki[uid],all_tki[tags/0])</f>
        <v>Ammo</v>
      </c>
      <c r="D784" s="80" t="s">
        <v>630</v>
      </c>
      <c r="E784" s="70">
        <f>_xlfn.XLOOKUP(tbItems[[#This Row],[UID]],all_tki[uid],all_tki[slots])</f>
        <v>1</v>
      </c>
      <c r="F784" s="97">
        <f>_xlfn.XLOOKUP(tbItems[[#This Row],[UID]],all_tki[uid],all_tki[traderPrice])</f>
        <v>48</v>
      </c>
      <c r="G784" s="97">
        <f>_xlfn.XLOOKUP(tbItems[[#This Row],[UID]],all_tki[uid],all_tki[avg7daysPrice])</f>
        <v>119</v>
      </c>
      <c r="H784" s="70">
        <v>0</v>
      </c>
      <c r="I784" s="70">
        <v>0</v>
      </c>
    </row>
    <row r="785" spans="1:10" ht="30" hidden="1" customHeight="1" x14ac:dyDescent="0.25">
      <c r="A785" s="96" t="s">
        <v>5354</v>
      </c>
      <c r="B785" s="80" t="str">
        <f>_xlfn.CONCAT(_xlfn.XLOOKUP(tbItems[[#This Row],[UID]],all_tki[uid],all_tki[name]), " (",_xlfn.XLOOKUP(tbItems[[#This Row],[UID]],all_tki[uid],all_tki[shortName]),")")</f>
        <v>5.56x45mm HP (HP)</v>
      </c>
      <c r="C785" s="80" t="str">
        <f>_xlfn.XLOOKUP(tbItems[[#This Row],[UID]],all_tki[uid],all_tki[tags/0])</f>
        <v>Ammo</v>
      </c>
      <c r="D785" s="80" t="s">
        <v>630</v>
      </c>
      <c r="E785" s="70">
        <f>_xlfn.XLOOKUP(tbItems[[#This Row],[UID]],all_tki[uid],all_tki[slots])</f>
        <v>1</v>
      </c>
      <c r="F785" s="97">
        <f>_xlfn.XLOOKUP(tbItems[[#This Row],[UID]],all_tki[uid],all_tki[traderPrice])</f>
        <v>32</v>
      </c>
      <c r="G785" s="97">
        <f>_xlfn.XLOOKUP(tbItems[[#This Row],[UID]],all_tki[uid],all_tki[avg7daysPrice])</f>
        <v>176</v>
      </c>
      <c r="H785" s="70">
        <v>0</v>
      </c>
      <c r="I785" s="70">
        <v>0</v>
      </c>
    </row>
    <row r="786" spans="1:10" ht="30" hidden="1" customHeight="1" x14ac:dyDescent="0.25">
      <c r="A786" s="96" t="s">
        <v>10164</v>
      </c>
      <c r="B786" s="80" t="str">
        <f>_xlfn.CONCAT(_xlfn.XLOOKUP(tbItems[[#This Row],[UID]],all_tki[uid],all_tki[name]), " (",_xlfn.XLOOKUP(tbItems[[#This Row],[UID]],all_tki[uid],all_tki[shortName]),")")</f>
        <v>5.56x45mm MK 318 Mod 0 (SOST) (SOST)</v>
      </c>
      <c r="C786" s="80" t="str">
        <f>_xlfn.XLOOKUP(tbItems[[#This Row],[UID]],all_tki[uid],all_tki[tags/0])</f>
        <v>Ammo</v>
      </c>
      <c r="D786" s="80" t="s">
        <v>630</v>
      </c>
      <c r="E786" s="70">
        <f>_xlfn.XLOOKUP(tbItems[[#This Row],[UID]],all_tki[uid],all_tki[slots])</f>
        <v>1</v>
      </c>
      <c r="F786" s="97">
        <f>_xlfn.XLOOKUP(tbItems[[#This Row],[UID]],all_tki[uid],all_tki[traderPrice])</f>
        <v>101</v>
      </c>
      <c r="G786" s="97">
        <f>_xlfn.XLOOKUP(tbItems[[#This Row],[UID]],all_tki[uid],all_tki[avg7daysPrice])</f>
        <v>497</v>
      </c>
      <c r="H786" s="70">
        <v>0</v>
      </c>
      <c r="I786" s="70">
        <v>0</v>
      </c>
    </row>
    <row r="787" spans="1:10" ht="30" hidden="1" customHeight="1" x14ac:dyDescent="0.25">
      <c r="A787" s="96" t="s">
        <v>10169</v>
      </c>
      <c r="B787" s="80" t="str">
        <f>_xlfn.CONCAT(_xlfn.XLOOKUP(tbItems[[#This Row],[UID]],all_tki[uid],all_tki[name]), " (",_xlfn.XLOOKUP(tbItems[[#This Row],[UID]],all_tki[uid],all_tki[shortName]),")")</f>
        <v>5.56x45mm SSA AP (SSA AP)</v>
      </c>
      <c r="C787" s="80" t="str">
        <f>_xlfn.XLOOKUP(tbItems[[#This Row],[UID]],all_tki[uid],all_tki[tags/0])</f>
        <v>Ammo</v>
      </c>
      <c r="D787" s="80" t="s">
        <v>630</v>
      </c>
      <c r="E787" s="70">
        <f>_xlfn.XLOOKUP(tbItems[[#This Row],[UID]],all_tki[uid],all_tki[slots])</f>
        <v>1</v>
      </c>
      <c r="F787" s="97">
        <f>_xlfn.XLOOKUP(tbItems[[#This Row],[UID]],all_tki[uid],all_tki[traderPrice])</f>
        <v>339</v>
      </c>
      <c r="G787" s="97">
        <f>_xlfn.XLOOKUP(tbItems[[#This Row],[UID]],all_tki[uid],all_tki[avg7daysPrice])</f>
        <v>605</v>
      </c>
      <c r="H787" s="70">
        <v>999</v>
      </c>
      <c r="I787" s="70">
        <v>0</v>
      </c>
      <c r="J787" s="80" t="s">
        <v>354</v>
      </c>
    </row>
    <row r="788" spans="1:10" ht="30" hidden="1" customHeight="1" x14ac:dyDescent="0.25">
      <c r="A788" s="96" t="s">
        <v>13554</v>
      </c>
      <c r="B788" s="80" t="str">
        <f>_xlfn.CONCAT(_xlfn.XLOOKUP(tbItems[[#This Row],[UID]],all_tki[uid],all_tki[name]), " (",_xlfn.XLOOKUP(tbItems[[#This Row],[UID]],all_tki[uid],all_tki[shortName]),")")</f>
        <v>5.56x45mm Warmageddon ammo pack (20 pcs) (Warmage)</v>
      </c>
      <c r="C788" s="80" t="str">
        <f>_xlfn.XLOOKUP(tbItems[[#This Row],[UID]],all_tki[uid],all_tki[tags/0])</f>
        <v>Ammo_boxes</v>
      </c>
      <c r="D788" s="80" t="s">
        <v>630</v>
      </c>
      <c r="E788" s="70">
        <f>_xlfn.XLOOKUP(tbItems[[#This Row],[UID]],all_tki[uid],all_tki[slots])</f>
        <v>1</v>
      </c>
      <c r="F788" s="97">
        <f>_xlfn.XLOOKUP(tbItems[[#This Row],[UID]],all_tki[uid],all_tki[traderPrice])</f>
        <v>560</v>
      </c>
      <c r="G788" s="97">
        <f>_xlfn.XLOOKUP(tbItems[[#This Row],[UID]],all_tki[uid],all_tki[avg7daysPrice])</f>
        <v>1473</v>
      </c>
      <c r="I788" s="70">
        <v>0</v>
      </c>
    </row>
    <row r="789" spans="1:10" ht="30" hidden="1" customHeight="1" x14ac:dyDescent="0.25">
      <c r="A789" s="96" t="s">
        <v>5612</v>
      </c>
      <c r="B789" s="80" t="str">
        <f>_xlfn.CONCAT(_xlfn.XLOOKUP(tbItems[[#This Row],[UID]],all_tki[uid],all_tki[name]), " (",_xlfn.XLOOKUP(tbItems[[#This Row],[UID]],all_tki[uid],all_tki[shortName]),")")</f>
        <v>AK 7.62x39 X Products X-47 50-round drum magazine (X-47 7.62)</v>
      </c>
      <c r="C789" s="80" t="str">
        <f>_xlfn.XLOOKUP(tbItems[[#This Row],[UID]],all_tki[uid],all_tki[tags/0])</f>
        <v>Magazines</v>
      </c>
      <c r="E789" s="70">
        <f>_xlfn.XLOOKUP(tbItems[[#This Row],[UID]],all_tki[uid],all_tki[slots])</f>
        <v>2</v>
      </c>
      <c r="F789" s="97">
        <f>_xlfn.XLOOKUP(tbItems[[#This Row],[UID]],all_tki[uid],all_tki[traderPrice])</f>
        <v>16632</v>
      </c>
      <c r="G789" s="97">
        <f>_xlfn.XLOOKUP(tbItems[[#This Row],[UID]],all_tki[uid],all_tki[avg7daysPrice])</f>
        <v>29700</v>
      </c>
      <c r="I789" s="70">
        <v>0</v>
      </c>
    </row>
    <row r="790" spans="1:10" ht="30" hidden="1" customHeight="1" x14ac:dyDescent="0.25">
      <c r="A790" s="96" t="s">
        <v>5617</v>
      </c>
      <c r="B790" s="80" t="str">
        <f>_xlfn.CONCAT(_xlfn.XLOOKUP(tbItems[[#This Row],[UID]],all_tki[uid],all_tki[name]), " (",_xlfn.XLOOKUP(tbItems[[#This Row],[UID]],all_tki[uid],all_tki[shortName]),")")</f>
        <v>Mosin Rifle 7.62x54R ProMag Archangel OPFOR 10-round magazine (AA762R 02)</v>
      </c>
      <c r="C790" s="80" t="str">
        <f>_xlfn.XLOOKUP(tbItems[[#This Row],[UID]],all_tki[uid],all_tki[tags/0])</f>
        <v>Magazines</v>
      </c>
      <c r="E790" s="70">
        <f>_xlfn.XLOOKUP(tbItems[[#This Row],[UID]],all_tki[uid],all_tki[slots])</f>
        <v>1</v>
      </c>
      <c r="F790" s="97">
        <f>_xlfn.XLOOKUP(tbItems[[#This Row],[UID]],all_tki[uid],all_tki[traderPrice])</f>
        <v>3432</v>
      </c>
      <c r="G790" s="97">
        <f>_xlfn.XLOOKUP(tbItems[[#This Row],[UID]],all_tki[uid],all_tki[avg7daysPrice])</f>
        <v>34661</v>
      </c>
      <c r="I790" s="70">
        <v>0</v>
      </c>
    </row>
    <row r="791" spans="1:10" ht="30" hidden="1" customHeight="1" x14ac:dyDescent="0.25">
      <c r="A791" s="96" t="s">
        <v>5622</v>
      </c>
      <c r="B791" s="80" t="str">
        <f>_xlfn.CONCAT(_xlfn.XLOOKUP(tbItems[[#This Row],[UID]],all_tki[uid],all_tki[name]), " (",_xlfn.XLOOKUP(tbItems[[#This Row],[UID]],all_tki[uid],all_tki[shortName]),")")</f>
        <v>5.56x45 Magpul PMAG D-60 STANAG 60-round magazine (PMAG D60)</v>
      </c>
      <c r="C791" s="80" t="str">
        <f>_xlfn.XLOOKUP(tbItems[[#This Row],[UID]],all_tki[uid],all_tki[tags/0])</f>
        <v>Magazines</v>
      </c>
      <c r="D791" s="80" t="s">
        <v>301</v>
      </c>
      <c r="E791" s="70">
        <f>_xlfn.XLOOKUP(tbItems[[#This Row],[UID]],all_tki[uid],all_tki[slots])</f>
        <v>2</v>
      </c>
      <c r="F791" s="97">
        <f>_xlfn.XLOOKUP(tbItems[[#This Row],[UID]],all_tki[uid],all_tki[traderPrice])</f>
        <v>8631</v>
      </c>
      <c r="G791" s="97">
        <f>_xlfn.XLOOKUP(tbItems[[#This Row],[UID]],all_tki[uid],all_tki[avg7daysPrice])</f>
        <v>12000</v>
      </c>
      <c r="H791" s="70">
        <v>0</v>
      </c>
      <c r="I791" s="70">
        <v>0</v>
      </c>
      <c r="J791" s="80" t="s">
        <v>354</v>
      </c>
    </row>
    <row r="792" spans="1:10" ht="30" hidden="1" customHeight="1" x14ac:dyDescent="0.25">
      <c r="A792" s="96" t="s">
        <v>5626</v>
      </c>
      <c r="B792" s="80" t="str">
        <f>_xlfn.CONCAT(_xlfn.XLOOKUP(tbItems[[#This Row],[UID]],all_tki[uid],all_tki[name]), " (",_xlfn.XLOOKUP(tbItems[[#This Row],[UID]],all_tki[uid],all_tki[shortName]),")")</f>
        <v>9x39 SR3M.130 30-round magazine (SR3M.130)</v>
      </c>
      <c r="C792" s="80" t="str">
        <f>_xlfn.XLOOKUP(tbItems[[#This Row],[UID]],all_tki[uid],all_tki[tags/0])</f>
        <v>Magazines</v>
      </c>
      <c r="D792" s="80" t="s">
        <v>301</v>
      </c>
      <c r="E792" s="70">
        <f>_xlfn.XLOOKUP(tbItems[[#This Row],[UID]],all_tki[uid],all_tki[slots])</f>
        <v>2</v>
      </c>
      <c r="F792" s="97">
        <f>_xlfn.XLOOKUP(tbItems[[#This Row],[UID]],all_tki[uid],all_tki[traderPrice])</f>
        <v>11211</v>
      </c>
      <c r="G792" s="97">
        <f>_xlfn.XLOOKUP(tbItems[[#This Row],[UID]],all_tki[uid],all_tki[avg7daysPrice])</f>
        <v>41672</v>
      </c>
      <c r="H792" s="70">
        <v>0</v>
      </c>
      <c r="I792" s="70">
        <v>0</v>
      </c>
    </row>
    <row r="793" spans="1:10" ht="30" hidden="1" customHeight="1" x14ac:dyDescent="0.25">
      <c r="A793" s="96" t="s">
        <v>5631</v>
      </c>
      <c r="B793" s="80" t="str">
        <f>_xlfn.CONCAT(_xlfn.XLOOKUP(tbItems[[#This Row],[UID]],all_tki[uid],all_tki[name]), " (",_xlfn.XLOOKUP(tbItems[[#This Row],[UID]],all_tki[uid],all_tki[shortName]),")")</f>
        <v>5.56x45 SureFire MAG5-100 STANAG 100-round magazine (MAG5-100)</v>
      </c>
      <c r="C793" s="80" t="str">
        <f>_xlfn.XLOOKUP(tbItems[[#This Row],[UID]],all_tki[uid],all_tki[tags/0])</f>
        <v>Magazines</v>
      </c>
      <c r="D793" s="80" t="s">
        <v>301</v>
      </c>
      <c r="E793" s="70">
        <f>_xlfn.XLOOKUP(tbItems[[#This Row],[UID]],all_tki[uid],all_tki[slots])</f>
        <v>3</v>
      </c>
      <c r="F793" s="97">
        <f>_xlfn.XLOOKUP(tbItems[[#This Row],[UID]],all_tki[uid],all_tki[traderPrice])</f>
        <v>21143</v>
      </c>
      <c r="G793" s="97">
        <f>_xlfn.XLOOKUP(tbItems[[#This Row],[UID]],all_tki[uid],all_tki[avg7daysPrice])</f>
        <v>42714</v>
      </c>
      <c r="H793" s="70">
        <v>0</v>
      </c>
      <c r="I793" s="70">
        <v>0</v>
      </c>
    </row>
    <row r="794" spans="1:10" ht="30" hidden="1" customHeight="1" x14ac:dyDescent="0.25">
      <c r="A794" s="96" t="s">
        <v>5635</v>
      </c>
      <c r="B794" s="80" t="str">
        <f>_xlfn.CONCAT(_xlfn.XLOOKUP(tbItems[[#This Row],[UID]],all_tki[uid],all_tki[name]), " (",_xlfn.XLOOKUP(tbItems[[#This Row],[UID]],all_tki[uid],all_tki[shortName]),")")</f>
        <v>HK MP5 9x19 X Products X-5 50-round drum magazine (X-5 MP5)</v>
      </c>
      <c r="C794" s="80" t="str">
        <f>_xlfn.XLOOKUP(tbItems[[#This Row],[UID]],all_tki[uid],all_tki[tags/0])</f>
        <v>Magazines</v>
      </c>
      <c r="E794" s="70">
        <f>_xlfn.XLOOKUP(tbItems[[#This Row],[UID]],all_tki[uid],all_tki[slots])</f>
        <v>2</v>
      </c>
      <c r="F794" s="97">
        <f>_xlfn.XLOOKUP(tbItems[[#This Row],[UID]],all_tki[uid],all_tki[traderPrice])</f>
        <v>7810</v>
      </c>
      <c r="G794" s="97">
        <f>_xlfn.XLOOKUP(tbItems[[#This Row],[UID]],all_tki[uid],all_tki[avg7daysPrice])</f>
        <v>20936</v>
      </c>
      <c r="I794" s="70">
        <v>0</v>
      </c>
    </row>
    <row r="795" spans="1:10" ht="30" hidden="1" customHeight="1" x14ac:dyDescent="0.25">
      <c r="A795" s="96" t="s">
        <v>5640</v>
      </c>
      <c r="B795" s="80" t="str">
        <f>_xlfn.CONCAT(_xlfn.XLOOKUP(tbItems[[#This Row],[UID]],all_tki[uid],all_tki[name]), " (",_xlfn.XLOOKUP(tbItems[[#This Row],[UID]],all_tki[uid],all_tki[shortName]),")")</f>
        <v>5.56x45 SureFire MAG5-60 STANAG 60-round magazine (MAG5-60)</v>
      </c>
      <c r="C795" s="80" t="str">
        <f>_xlfn.XLOOKUP(tbItems[[#This Row],[UID]],all_tki[uid],all_tki[tags/0])</f>
        <v>Magazines</v>
      </c>
      <c r="D795" s="80" t="s">
        <v>301</v>
      </c>
      <c r="E795" s="70">
        <f>_xlfn.XLOOKUP(tbItems[[#This Row],[UID]],all_tki[uid],all_tki[slots])</f>
        <v>2</v>
      </c>
      <c r="F795" s="97">
        <f>_xlfn.XLOOKUP(tbItems[[#This Row],[UID]],all_tki[uid],all_tki[traderPrice])</f>
        <v>12743</v>
      </c>
      <c r="G795" s="97">
        <f>_xlfn.XLOOKUP(tbItems[[#This Row],[UID]],all_tki[uid],all_tki[avg7daysPrice])</f>
        <v>35350</v>
      </c>
      <c r="H795" s="70">
        <v>0</v>
      </c>
      <c r="I795" s="70">
        <v>0</v>
      </c>
    </row>
    <row r="796" spans="1:10" ht="30" hidden="1" customHeight="1" x14ac:dyDescent="0.25">
      <c r="A796" s="96" t="s">
        <v>5645</v>
      </c>
      <c r="B796" s="80" t="str">
        <f>_xlfn.CONCAT(_xlfn.XLOOKUP(tbItems[[#This Row],[UID]],all_tki[uid],all_tki[name]), " (",_xlfn.XLOOKUP(tbItems[[#This Row],[UID]],all_tki[uid],all_tki[shortName]),")")</f>
        <v>MPX 9x19 F5 MFG 50-round drum magazine (MPX Drum)</v>
      </c>
      <c r="C796" s="80" t="str">
        <f>_xlfn.XLOOKUP(tbItems[[#This Row],[UID]],all_tki[uid],all_tki[tags/0])</f>
        <v>Magazines</v>
      </c>
      <c r="D796" s="80" t="s">
        <v>301</v>
      </c>
      <c r="E796" s="70">
        <f>_xlfn.XLOOKUP(tbItems[[#This Row],[UID]],all_tki[uid],all_tki[slots])</f>
        <v>2</v>
      </c>
      <c r="F796" s="97">
        <f>_xlfn.XLOOKUP(tbItems[[#This Row],[UID]],all_tki[uid],all_tki[traderPrice])</f>
        <v>7896</v>
      </c>
      <c r="G796" s="97">
        <f>_xlfn.XLOOKUP(tbItems[[#This Row],[UID]],all_tki[uid],all_tki[avg7daysPrice])</f>
        <v>30706</v>
      </c>
      <c r="H796" s="70">
        <v>0</v>
      </c>
      <c r="I796" s="70">
        <v>0</v>
      </c>
    </row>
    <row r="797" spans="1:10" ht="30" hidden="1" customHeight="1" x14ac:dyDescent="0.25">
      <c r="A797" s="96" t="s">
        <v>5649</v>
      </c>
      <c r="B797" s="80" t="str">
        <f>_xlfn.CONCAT(_xlfn.XLOOKUP(tbItems[[#This Row],[UID]],all_tki[uid],all_tki[name]), " (",_xlfn.XLOOKUP(tbItems[[#This Row],[UID]],all_tki[uid],all_tki[shortName]),")")</f>
        <v>SKS 7.62x39 ProMag AALVX 35-round magazine (SKS AALVX)</v>
      </c>
      <c r="C797" s="80" t="str">
        <f>_xlfn.XLOOKUP(tbItems[[#This Row],[UID]],all_tki[uid],all_tki[tags/0])</f>
        <v>Magazines</v>
      </c>
      <c r="E797" s="70">
        <f>_xlfn.XLOOKUP(tbItems[[#This Row],[UID]],all_tki[uid],all_tki[slots])</f>
        <v>2</v>
      </c>
      <c r="F797" s="97">
        <f>_xlfn.XLOOKUP(tbItems[[#This Row],[UID]],all_tki[uid],all_tki[traderPrice])</f>
        <v>9346</v>
      </c>
      <c r="G797" s="97">
        <f>_xlfn.XLOOKUP(tbItems[[#This Row],[UID]],all_tki[uid],all_tki[avg7daysPrice])</f>
        <v>19866</v>
      </c>
      <c r="I797" s="70">
        <v>0</v>
      </c>
    </row>
    <row r="798" spans="1:10" ht="30" hidden="1" customHeight="1" x14ac:dyDescent="0.25">
      <c r="A798" s="96" t="s">
        <v>5655</v>
      </c>
      <c r="B798" s="80" t="str">
        <f>_xlfn.CONCAT(_xlfn.XLOOKUP(tbItems[[#This Row],[UID]],all_tki[uid],all_tki[name]), " (",_xlfn.XLOOKUP(tbItems[[#This Row],[UID]],all_tki[uid],all_tki[shortName]),")")</f>
        <v>ASh-12 12.7x55 20-round magazine (ASh-12)</v>
      </c>
      <c r="C798" s="80" t="str">
        <f>_xlfn.XLOOKUP(tbItems[[#This Row],[UID]],all_tki[uid],all_tki[tags/0])</f>
        <v>Magazines</v>
      </c>
      <c r="D798" s="80" t="s">
        <v>302</v>
      </c>
      <c r="E798" s="70">
        <f>_xlfn.XLOOKUP(tbItems[[#This Row],[UID]],all_tki[uid],all_tki[slots])</f>
        <v>2</v>
      </c>
      <c r="F798" s="97">
        <f>_xlfn.XLOOKUP(tbItems[[#This Row],[UID]],all_tki[uid],all_tki[traderPrice])</f>
        <v>9296</v>
      </c>
      <c r="G798" s="97">
        <f>_xlfn.XLOOKUP(tbItems[[#This Row],[UID]],all_tki[uid],all_tki[avg7daysPrice])</f>
        <v>39761</v>
      </c>
      <c r="H798" s="70">
        <v>6</v>
      </c>
      <c r="I798" s="70">
        <v>0</v>
      </c>
    </row>
    <row r="799" spans="1:10" ht="30" hidden="1" customHeight="1" x14ac:dyDescent="0.25">
      <c r="A799" s="96" t="s">
        <v>5659</v>
      </c>
      <c r="B799" s="80" t="str">
        <f>_xlfn.CONCAT(_xlfn.XLOOKUP(tbItems[[#This Row],[UID]],all_tki[uid],all_tki[name]), " (",_xlfn.XLOOKUP(tbItems[[#This Row],[UID]],all_tki[uid],all_tki[shortName]),")")</f>
        <v>AK-74 5.45x39 6L31 60-round magazine (6L31)</v>
      </c>
      <c r="C799" s="80" t="str">
        <f>_xlfn.XLOOKUP(tbItems[[#This Row],[UID]],all_tki[uid],all_tki[tags/0])</f>
        <v>Magazines</v>
      </c>
      <c r="E799" s="70">
        <f>_xlfn.XLOOKUP(tbItems[[#This Row],[UID]],all_tki[uid],all_tki[slots])</f>
        <v>2</v>
      </c>
      <c r="F799" s="97">
        <f>_xlfn.XLOOKUP(tbItems[[#This Row],[UID]],all_tki[uid],all_tki[traderPrice])</f>
        <v>10259</v>
      </c>
      <c r="G799" s="97">
        <f>_xlfn.XLOOKUP(tbItems[[#This Row],[UID]],all_tki[uid],all_tki[avg7daysPrice])</f>
        <v>24142</v>
      </c>
      <c r="I799" s="70">
        <v>0</v>
      </c>
    </row>
    <row r="800" spans="1:10" ht="30" hidden="1" customHeight="1" x14ac:dyDescent="0.25">
      <c r="A800" s="96" t="s">
        <v>4944</v>
      </c>
      <c r="B800" s="80" t="str">
        <f>_xlfn.CONCAT(_xlfn.XLOOKUP(tbItems[[#This Row],[UID]],all_tki[uid],all_tki[name]), " (",_xlfn.XLOOKUP(tbItems[[#This Row],[UID]],all_tki[uid],all_tki[shortName]),")")</f>
        <v>Makarov PM 9x18PM pistol (PM)</v>
      </c>
      <c r="C800" s="80" t="str">
        <f>_xlfn.XLOOKUP(tbItems[[#This Row],[UID]],all_tki[uid],all_tki[tags/0])</f>
        <v>Weapon</v>
      </c>
      <c r="D800" s="80" t="s">
        <v>482</v>
      </c>
      <c r="E800" s="70">
        <f>_xlfn.XLOOKUP(tbItems[[#This Row],[UID]],all_tki[uid],all_tki[slots])</f>
        <v>2</v>
      </c>
      <c r="F800" s="97">
        <f>_xlfn.XLOOKUP(tbItems[[#This Row],[UID]],all_tki[uid],all_tki[traderPrice])</f>
        <v>2854</v>
      </c>
      <c r="G800" s="97">
        <f>_xlfn.XLOOKUP(tbItems[[#This Row],[UID]],all_tki[uid],all_tki[avg7daysPrice])</f>
        <v>12481</v>
      </c>
      <c r="H800" s="70">
        <v>3</v>
      </c>
      <c r="I800" s="70">
        <v>0</v>
      </c>
    </row>
    <row r="801" spans="1:9" ht="30" hidden="1" customHeight="1" x14ac:dyDescent="0.25">
      <c r="A801" s="96" t="s">
        <v>5671</v>
      </c>
      <c r="B801" s="80" t="str">
        <f>_xlfn.CONCAT(_xlfn.XLOOKUP(tbItems[[#This Row],[UID]],all_tki[uid],all_tki[name]), " (",_xlfn.XLOOKUP(tbItems[[#This Row],[UID]],all_tki[uid],all_tki[shortName]),")")</f>
        <v>FN Five-seveN 5.7x28 20-round magazine (5-7)</v>
      </c>
      <c r="C801" s="80" t="str">
        <f>_xlfn.XLOOKUP(tbItems[[#This Row],[UID]],all_tki[uid],all_tki[tags/0])</f>
        <v>Magazines</v>
      </c>
      <c r="D801" s="80" t="s">
        <v>302</v>
      </c>
      <c r="E801" s="70">
        <f>_xlfn.XLOOKUP(tbItems[[#This Row],[UID]],all_tki[uid],all_tki[slots])</f>
        <v>1</v>
      </c>
      <c r="F801" s="97">
        <f>_xlfn.XLOOKUP(tbItems[[#This Row],[UID]],all_tki[uid],all_tki[traderPrice])</f>
        <v>2050</v>
      </c>
      <c r="G801" s="97">
        <f>_xlfn.XLOOKUP(tbItems[[#This Row],[UID]],all_tki[uid],all_tki[avg7daysPrice])</f>
        <v>17212</v>
      </c>
      <c r="H801" s="70">
        <v>0</v>
      </c>
      <c r="I801" s="70">
        <v>0</v>
      </c>
    </row>
    <row r="802" spans="1:9" ht="30" hidden="1" customHeight="1" x14ac:dyDescent="0.25">
      <c r="A802" s="96" t="s">
        <v>5675</v>
      </c>
      <c r="B802" s="80" t="str">
        <f>_xlfn.CONCAT(_xlfn.XLOOKUP(tbItems[[#This Row],[UID]],all_tki[uid],all_tki[name]), " (",_xlfn.XLOOKUP(tbItems[[#This Row],[UID]],all_tki[uid],all_tki[shortName]),")")</f>
        <v>M14 7.62x51 X Products X-14 50-round drum magazine (X-14 7.62)</v>
      </c>
      <c r="C802" s="80" t="str">
        <f>_xlfn.XLOOKUP(tbItems[[#This Row],[UID]],all_tki[uid],all_tki[tags/0])</f>
        <v>Magazines</v>
      </c>
      <c r="D802" s="80" t="s">
        <v>301</v>
      </c>
      <c r="E802" s="70">
        <f>_xlfn.XLOOKUP(tbItems[[#This Row],[UID]],all_tki[uid],all_tki[slots])</f>
        <v>2</v>
      </c>
      <c r="F802" s="97">
        <f>_xlfn.XLOOKUP(tbItems[[#This Row],[UID]],all_tki[uid],all_tki[traderPrice])</f>
        <v>10528</v>
      </c>
      <c r="G802" s="97">
        <f>_xlfn.XLOOKUP(tbItems[[#This Row],[UID]],all_tki[uid],all_tki[avg7daysPrice])</f>
        <v>31776</v>
      </c>
      <c r="H802" s="70">
        <v>0</v>
      </c>
      <c r="I802" s="70">
        <v>0</v>
      </c>
    </row>
    <row r="803" spans="1:9" ht="30" hidden="1" customHeight="1" x14ac:dyDescent="0.25">
      <c r="A803" s="96" t="s">
        <v>5679</v>
      </c>
      <c r="B803" s="80" t="str">
        <f>_xlfn.CONCAT(_xlfn.XLOOKUP(tbItems[[#This Row],[UID]],all_tki[uid],all_tki[name]), " (",_xlfn.XLOOKUP(tbItems[[#This Row],[UID]],all_tki[uid],all_tki[shortName]),")")</f>
        <v>SA-58/FAL 7.62x51 X Products X-FAL 50-round drum magazine (X-FAL)</v>
      </c>
      <c r="C803" s="80" t="str">
        <f>_xlfn.XLOOKUP(tbItems[[#This Row],[UID]],all_tki[uid],all_tki[tags/0])</f>
        <v>Magazines</v>
      </c>
      <c r="D803" s="80" t="s">
        <v>301</v>
      </c>
      <c r="E803" s="70">
        <f>_xlfn.XLOOKUP(tbItems[[#This Row],[UID]],all_tki[uid],all_tki[slots])</f>
        <v>2</v>
      </c>
      <c r="F803" s="97">
        <f>_xlfn.XLOOKUP(tbItems[[#This Row],[UID]],all_tki[uid],all_tki[traderPrice])</f>
        <v>14725</v>
      </c>
      <c r="G803" s="97">
        <f>_xlfn.XLOOKUP(tbItems[[#This Row],[UID]],all_tki[uid],all_tki[avg7daysPrice])</f>
        <v>18258</v>
      </c>
      <c r="H803" s="70">
        <v>0</v>
      </c>
      <c r="I803" s="70">
        <v>0</v>
      </c>
    </row>
    <row r="804" spans="1:9" ht="30" hidden="1" customHeight="1" x14ac:dyDescent="0.25">
      <c r="A804" s="96" t="s">
        <v>5683</v>
      </c>
      <c r="B804" s="80" t="str">
        <f>_xlfn.CONCAT(_xlfn.XLOOKUP(tbItems[[#This Row],[UID]],all_tki[uid],all_tki[name]), " (",_xlfn.XLOOKUP(tbItems[[#This Row],[UID]],all_tki[uid],all_tki[shortName]),")")</f>
        <v>SOK-12 12/76 MaxRounds Powermag 20-round magazine (Powermag)</v>
      </c>
      <c r="C804" s="80" t="str">
        <f>_xlfn.XLOOKUP(tbItems[[#This Row],[UID]],all_tki[uid],all_tki[tags/0])</f>
        <v>Magazines</v>
      </c>
      <c r="D804" s="80" t="s">
        <v>302</v>
      </c>
      <c r="E804" s="70">
        <f>_xlfn.XLOOKUP(tbItems[[#This Row],[UID]],all_tki[uid],all_tki[slots])</f>
        <v>4</v>
      </c>
      <c r="F804" s="97">
        <f>_xlfn.XLOOKUP(tbItems[[#This Row],[UID]],all_tki[uid],all_tki[traderPrice])</f>
        <v>14000</v>
      </c>
      <c r="G804" s="97">
        <f>_xlfn.XLOOKUP(tbItems[[#This Row],[UID]],all_tki[uid],all_tki[avg7daysPrice])</f>
        <v>46674</v>
      </c>
      <c r="H804" s="70">
        <v>0</v>
      </c>
      <c r="I804" s="70">
        <v>0</v>
      </c>
    </row>
    <row r="805" spans="1:9" ht="30" hidden="1" customHeight="1" x14ac:dyDescent="0.25">
      <c r="A805" s="96" t="s">
        <v>5688</v>
      </c>
      <c r="B805" s="80" t="str">
        <f>_xlfn.CONCAT(_xlfn.XLOOKUP(tbItems[[#This Row],[UID]],all_tki[uid],all_tki[name]), " (",_xlfn.XLOOKUP(tbItems[[#This Row],[UID]],all_tki[uid],all_tki[shortName]),")")</f>
        <v>HK MP7 4.6x30 40-round magazine (MP7)</v>
      </c>
      <c r="C805" s="80" t="str">
        <f>_xlfn.XLOOKUP(tbItems[[#This Row],[UID]],all_tki[uid],all_tki[tags/0])</f>
        <v>Magazines</v>
      </c>
      <c r="E805" s="70">
        <f>_xlfn.XLOOKUP(tbItems[[#This Row],[UID]],all_tki[uid],all_tki[slots])</f>
        <v>2</v>
      </c>
      <c r="F805" s="97">
        <f>_xlfn.XLOOKUP(tbItems[[#This Row],[UID]],all_tki[uid],all_tki[traderPrice])</f>
        <v>6800</v>
      </c>
      <c r="G805" s="97">
        <f>_xlfn.XLOOKUP(tbItems[[#This Row],[UID]],all_tki[uid],all_tki[avg7daysPrice])</f>
        <v>69359</v>
      </c>
      <c r="I805" s="70">
        <v>0</v>
      </c>
    </row>
    <row r="806" spans="1:9" ht="30" hidden="1" customHeight="1" x14ac:dyDescent="0.25">
      <c r="A806" s="96" t="s">
        <v>5693</v>
      </c>
      <c r="B806" s="80" t="str">
        <f>_xlfn.CONCAT(_xlfn.XLOOKUP(tbItems[[#This Row],[UID]],all_tki[uid],all_tki[name]), " (",_xlfn.XLOOKUP(tbItems[[#This Row],[UID]],all_tki[uid],all_tki[shortName]),")")</f>
        <v>FN P90 5.7x28 50-round magazine (P90)</v>
      </c>
      <c r="C806" s="80" t="str">
        <f>_xlfn.XLOOKUP(tbItems[[#This Row],[UID]],all_tki[uid],all_tki[tags/0])</f>
        <v>Magazines</v>
      </c>
      <c r="E806" s="70">
        <f>_xlfn.XLOOKUP(tbItems[[#This Row],[UID]],all_tki[uid],all_tki[slots])</f>
        <v>2</v>
      </c>
      <c r="F806" s="97">
        <f>_xlfn.XLOOKUP(tbItems[[#This Row],[UID]],all_tki[uid],all_tki[traderPrice])</f>
        <v>5880</v>
      </c>
      <c r="G806" s="97">
        <f>_xlfn.XLOOKUP(tbItems[[#This Row],[UID]],all_tki[uid],all_tki[avg7daysPrice])</f>
        <v>30672</v>
      </c>
      <c r="I806" s="70">
        <v>0</v>
      </c>
    </row>
    <row r="807" spans="1:9" ht="30" hidden="1" customHeight="1" x14ac:dyDescent="0.25">
      <c r="A807" s="96" t="s">
        <v>5698</v>
      </c>
      <c r="B807" s="80" t="str">
        <f>_xlfn.CONCAT(_xlfn.XLOOKUP(tbItems[[#This Row],[UID]],all_tki[uid],all_tki[name]), " (",_xlfn.XLOOKUP(tbItems[[#This Row],[UID]],all_tki[uid],all_tki[shortName]),")")</f>
        <v>SVD 7.62x54R 20-round magazine (SVD)</v>
      </c>
      <c r="C807" s="80" t="str">
        <f>_xlfn.XLOOKUP(tbItems[[#This Row],[UID]],all_tki[uid],all_tki[tags/0])</f>
        <v>Magazines</v>
      </c>
      <c r="E807" s="70">
        <f>_xlfn.XLOOKUP(tbItems[[#This Row],[UID]],all_tki[uid],all_tki[slots])</f>
        <v>2</v>
      </c>
      <c r="F807" s="97">
        <f>_xlfn.XLOOKUP(tbItems[[#This Row],[UID]],all_tki[uid],all_tki[traderPrice])</f>
        <v>5533</v>
      </c>
      <c r="G807" s="97">
        <f>_xlfn.XLOOKUP(tbItems[[#This Row],[UID]],all_tki[uid],all_tki[avg7daysPrice])</f>
        <v>23686</v>
      </c>
      <c r="I807" s="70">
        <v>0</v>
      </c>
    </row>
    <row r="808" spans="1:9" ht="30" hidden="1" customHeight="1" x14ac:dyDescent="0.25">
      <c r="A808" s="96" t="s">
        <v>5704</v>
      </c>
      <c r="B808" s="80" t="str">
        <f>_xlfn.CONCAT(_xlfn.XLOOKUP(tbItems[[#This Row],[UID]],all_tki[uid],all_tki[name]), " (",_xlfn.XLOOKUP(tbItems[[#This Row],[UID]],all_tki[uid],all_tki[shortName]),")")</f>
        <v>KAC 7.62x51 10-round steel magazine (KAC 7.62)</v>
      </c>
      <c r="C808" s="80" t="str">
        <f>_xlfn.XLOOKUP(tbItems[[#This Row],[UID]],all_tki[uid],all_tki[tags/0])</f>
        <v>Magazines</v>
      </c>
      <c r="E808" s="70">
        <f>_xlfn.XLOOKUP(tbItems[[#This Row],[UID]],all_tki[uid],all_tki[slots])</f>
        <v>1</v>
      </c>
      <c r="F808" s="97">
        <f>_xlfn.XLOOKUP(tbItems[[#This Row],[UID]],all_tki[uid],all_tki[traderPrice])</f>
        <v>1008</v>
      </c>
      <c r="G808" s="97">
        <f>_xlfn.XLOOKUP(tbItems[[#This Row],[UID]],all_tki[uid],all_tki[avg7daysPrice])</f>
        <v>11261</v>
      </c>
      <c r="I808" s="70">
        <v>0</v>
      </c>
    </row>
    <row r="809" spans="1:9" ht="30" hidden="1" customHeight="1" x14ac:dyDescent="0.25">
      <c r="A809" s="96" t="s">
        <v>5709</v>
      </c>
      <c r="B809" s="80" t="str">
        <f>_xlfn.CONCAT(_xlfn.XLOOKUP(tbItems[[#This Row],[UID]],all_tki[uid],all_tki[name]), " (",_xlfn.XLOOKUP(tbItems[[#This Row],[UID]],all_tki[uid],all_tki[shortName]),")")</f>
        <v>Remington M700 7.62x51 ProMag AA-70 10-round magazine (AA-70)</v>
      </c>
      <c r="C809" s="80" t="str">
        <f>_xlfn.XLOOKUP(tbItems[[#This Row],[UID]],all_tki[uid],all_tki[tags/0])</f>
        <v>Magazines</v>
      </c>
      <c r="E809" s="70">
        <f>_xlfn.XLOOKUP(tbItems[[#This Row],[UID]],all_tki[uid],all_tki[slots])</f>
        <v>1</v>
      </c>
      <c r="F809" s="97">
        <f>_xlfn.XLOOKUP(tbItems[[#This Row],[UID]],all_tki[uid],all_tki[traderPrice])</f>
        <v>2430</v>
      </c>
      <c r="G809" s="97">
        <f>_xlfn.XLOOKUP(tbItems[[#This Row],[UID]],all_tki[uid],all_tki[avg7daysPrice])</f>
        <v>25756</v>
      </c>
      <c r="I809" s="70">
        <v>0</v>
      </c>
    </row>
    <row r="810" spans="1:9" ht="30" hidden="1" customHeight="1" x14ac:dyDescent="0.25">
      <c r="A810" s="96" t="s">
        <v>5714</v>
      </c>
      <c r="B810" s="80" t="str">
        <f>_xlfn.CONCAT(_xlfn.XLOOKUP(tbItems[[#This Row],[UID]],all_tki[uid],all_tki[name]), " (",_xlfn.XLOOKUP(tbItems[[#This Row],[UID]],all_tki[uid],all_tki[shortName]),")")</f>
        <v>AK 7.62x39 ProMag AK-A-16 73-round drum magazine (AK-A-16)</v>
      </c>
      <c r="C810" s="80" t="str">
        <f>_xlfn.XLOOKUP(tbItems[[#This Row],[UID]],all_tki[uid],all_tki[tags/0])</f>
        <v>Magazines</v>
      </c>
      <c r="E810" s="70">
        <f>_xlfn.XLOOKUP(tbItems[[#This Row],[UID]],all_tki[uid],all_tki[slots])</f>
        <v>4</v>
      </c>
      <c r="F810" s="97">
        <f>_xlfn.XLOOKUP(tbItems[[#This Row],[UID]],all_tki[uid],all_tki[traderPrice])</f>
        <v>23296</v>
      </c>
      <c r="G810" s="97">
        <f>_xlfn.XLOOKUP(tbItems[[#This Row],[UID]],all_tki[uid],all_tki[avg7daysPrice])</f>
        <v>41600</v>
      </c>
      <c r="I810" s="70">
        <v>0</v>
      </c>
    </row>
    <row r="811" spans="1:9" ht="30" hidden="1" customHeight="1" x14ac:dyDescent="0.25">
      <c r="A811" s="96" t="s">
        <v>5720</v>
      </c>
      <c r="B811" s="80" t="str">
        <f>_xlfn.CONCAT(_xlfn.XLOOKUP(tbItems[[#This Row],[UID]],all_tki[uid],all_tki[name]), " (",_xlfn.XLOOKUP(tbItems[[#This Row],[UID]],all_tki[uid],all_tki[shortName]),")")</f>
        <v>MP9 9x19 15-round magazine (MP9)</v>
      </c>
      <c r="C811" s="80" t="str">
        <f>_xlfn.XLOOKUP(tbItems[[#This Row],[UID]],all_tki[uid],all_tki[tags/0])</f>
        <v>Magazines</v>
      </c>
      <c r="E811" s="70">
        <f>_xlfn.XLOOKUP(tbItems[[#This Row],[UID]],all_tki[uid],all_tki[slots])</f>
        <v>1</v>
      </c>
      <c r="F811" s="97">
        <f>_xlfn.XLOOKUP(tbItems[[#This Row],[UID]],all_tki[uid],all_tki[traderPrice])</f>
        <v>952</v>
      </c>
      <c r="G811" s="97">
        <f>_xlfn.XLOOKUP(tbItems[[#This Row],[UID]],all_tki[uid],all_tki[avg7daysPrice])</f>
        <v>23000</v>
      </c>
      <c r="I811" s="70">
        <v>0</v>
      </c>
    </row>
    <row r="812" spans="1:9" ht="30" hidden="1" customHeight="1" x14ac:dyDescent="0.25">
      <c r="A812" s="96" t="s">
        <v>5725</v>
      </c>
      <c r="B812" s="80" t="str">
        <f>_xlfn.CONCAT(_xlfn.XLOOKUP(tbItems[[#This Row],[UID]],all_tki[uid],all_tki[name]), " (",_xlfn.XLOOKUP(tbItems[[#This Row],[UID]],all_tki[uid],all_tki[shortName]),")")</f>
        <v>VPO-101 "Vepr-Hunter" 7.62x51 10-round magazine (VPO101)</v>
      </c>
      <c r="C812" s="80" t="str">
        <f>_xlfn.XLOOKUP(tbItems[[#This Row],[UID]],all_tki[uid],all_tki[tags/0])</f>
        <v>Magazines</v>
      </c>
      <c r="D812" s="80" t="s">
        <v>302</v>
      </c>
      <c r="E812" s="70">
        <f>_xlfn.XLOOKUP(tbItems[[#This Row],[UID]],all_tki[uid],all_tki[slots])</f>
        <v>1</v>
      </c>
      <c r="F812" s="97">
        <f>_xlfn.XLOOKUP(tbItems[[#This Row],[UID]],all_tki[uid],all_tki[traderPrice])</f>
        <v>2156</v>
      </c>
      <c r="G812" s="97">
        <f>_xlfn.XLOOKUP(tbItems[[#This Row],[UID]],all_tki[uid],all_tki[avg7daysPrice])</f>
        <v>10594</v>
      </c>
      <c r="H812" s="70">
        <v>0</v>
      </c>
      <c r="I812" s="70">
        <v>0</v>
      </c>
    </row>
    <row r="813" spans="1:9" ht="30" hidden="1" customHeight="1" x14ac:dyDescent="0.25">
      <c r="A813" s="96" t="s">
        <v>5729</v>
      </c>
      <c r="B813" s="80" t="str">
        <f>_xlfn.CONCAT(_xlfn.XLOOKUP(tbItems[[#This Row],[UID]],all_tki[uid],all_tki[name]), " (",_xlfn.XLOOKUP(tbItems[[#This Row],[UID]],all_tki[uid],all_tki[shortName]),")")</f>
        <v>DVL-10 7.62x51 10-round magazine (DVL-10)</v>
      </c>
      <c r="C813" s="80" t="str">
        <f>_xlfn.XLOOKUP(tbItems[[#This Row],[UID]],all_tki[uid],all_tki[tags/0])</f>
        <v>Magazines</v>
      </c>
      <c r="E813" s="70">
        <f>_xlfn.XLOOKUP(tbItems[[#This Row],[UID]],all_tki[uid],all_tki[slots])</f>
        <v>1</v>
      </c>
      <c r="F813" s="97">
        <f>_xlfn.XLOOKUP(tbItems[[#This Row],[UID]],all_tki[uid],all_tki[traderPrice])</f>
        <v>2516</v>
      </c>
      <c r="G813" s="97">
        <f>_xlfn.XLOOKUP(tbItems[[#This Row],[UID]],all_tki[uid],all_tki[avg7daysPrice])</f>
        <v>14970</v>
      </c>
      <c r="I813" s="70">
        <v>0</v>
      </c>
    </row>
    <row r="814" spans="1:9" ht="30" hidden="1" customHeight="1" x14ac:dyDescent="0.25">
      <c r="A814" s="96" t="s">
        <v>5733</v>
      </c>
      <c r="B814" s="80" t="str">
        <f>_xlfn.CONCAT(_xlfn.XLOOKUP(tbItems[[#This Row],[UID]],all_tki[uid],all_tki[name]), " (",_xlfn.XLOOKUP(tbItems[[#This Row],[UID]],all_tki[uid],all_tki[shortName]),")")</f>
        <v>RPK-16 5.45x39 95-round drum magazine (RPK-16 drum)</v>
      </c>
      <c r="C814" s="80" t="str">
        <f>_xlfn.XLOOKUP(tbItems[[#This Row],[UID]],all_tki[uid],all_tki[tags/0])</f>
        <v>Magazines</v>
      </c>
      <c r="D814" s="80" t="s">
        <v>301</v>
      </c>
      <c r="E814" s="70">
        <f>_xlfn.XLOOKUP(tbItems[[#This Row],[UID]],all_tki[uid],all_tki[slots])</f>
        <v>4</v>
      </c>
      <c r="F814" s="97">
        <f>_xlfn.XLOOKUP(tbItems[[#This Row],[UID]],all_tki[uid],all_tki[traderPrice])</f>
        <v>19936</v>
      </c>
      <c r="G814" s="97">
        <f>_xlfn.XLOOKUP(tbItems[[#This Row],[UID]],all_tki[uid],all_tki[avg7daysPrice])</f>
        <v>23403</v>
      </c>
      <c r="H814" s="70">
        <v>0</v>
      </c>
      <c r="I814" s="70">
        <v>0</v>
      </c>
    </row>
    <row r="815" spans="1:9" ht="30" hidden="1" customHeight="1" x14ac:dyDescent="0.25">
      <c r="A815" s="96" t="s">
        <v>5738</v>
      </c>
      <c r="B815" s="80" t="str">
        <f>_xlfn.CONCAT(_xlfn.XLOOKUP(tbItems[[#This Row],[UID]],all_tki[uid],all_tki[name]), " (",_xlfn.XLOOKUP(tbItems[[#This Row],[UID]],all_tki[uid],all_tki[shortName]),")")</f>
        <v>MP9 9x19 20-round magazine (MP9)</v>
      </c>
      <c r="C815" s="80" t="str">
        <f>_xlfn.XLOOKUP(tbItems[[#This Row],[UID]],all_tki[uid],all_tki[tags/0])</f>
        <v>Magazines</v>
      </c>
      <c r="E815" s="70">
        <f>_xlfn.XLOOKUP(tbItems[[#This Row],[UID]],all_tki[uid],all_tki[slots])</f>
        <v>1</v>
      </c>
      <c r="F815" s="97">
        <f>_xlfn.XLOOKUP(tbItems[[#This Row],[UID]],all_tki[uid],all_tki[traderPrice])</f>
        <v>1092</v>
      </c>
      <c r="G815" s="97">
        <f>_xlfn.XLOOKUP(tbItems[[#This Row],[UID]],all_tki[uid],all_tki[avg7daysPrice])</f>
        <v>16850</v>
      </c>
      <c r="I815" s="70">
        <v>0</v>
      </c>
    </row>
    <row r="816" spans="1:9" ht="30" hidden="1" customHeight="1" x14ac:dyDescent="0.25">
      <c r="A816" s="96" t="s">
        <v>5743</v>
      </c>
      <c r="B816" s="80" t="str">
        <f>_xlfn.CONCAT(_xlfn.XLOOKUP(tbItems[[#This Row],[UID]],all_tki[uid],all_tki[name]), " (",_xlfn.XLOOKUP(tbItems[[#This Row],[UID]],all_tki[uid],all_tki[shortName]),")")</f>
        <v>HK MP7 4.6x30 20-round magazine (MP7)</v>
      </c>
      <c r="C816" s="80" t="str">
        <f>_xlfn.XLOOKUP(tbItems[[#This Row],[UID]],all_tki[uid],all_tki[tags/0])</f>
        <v>Magazines</v>
      </c>
      <c r="E816" s="70">
        <f>_xlfn.XLOOKUP(tbItems[[#This Row],[UID]],all_tki[uid],all_tki[slots])</f>
        <v>1</v>
      </c>
      <c r="F816" s="97">
        <f>_xlfn.XLOOKUP(tbItems[[#This Row],[UID]],all_tki[uid],all_tki[traderPrice])</f>
        <v>2255</v>
      </c>
      <c r="G816" s="97">
        <f>_xlfn.XLOOKUP(tbItems[[#This Row],[UID]],all_tki[uid],all_tki[avg7daysPrice])</f>
        <v>10663</v>
      </c>
      <c r="I816" s="70">
        <v>0</v>
      </c>
    </row>
    <row r="817" spans="1:9" ht="30" hidden="1" customHeight="1" x14ac:dyDescent="0.25">
      <c r="A817" s="96" t="s">
        <v>5747</v>
      </c>
      <c r="B817" s="80" t="str">
        <f>_xlfn.CONCAT(_xlfn.XLOOKUP(tbItems[[#This Row],[UID]],all_tki[uid],all_tki[name]), " (",_xlfn.XLOOKUP(tbItems[[#This Row],[UID]],all_tki[uid],all_tki[shortName]),")")</f>
        <v>M870 12ga 4-shell magazine (M870x4)</v>
      </c>
      <c r="C817" s="80" t="str">
        <f>_xlfn.XLOOKUP(tbItems[[#This Row],[UID]],all_tki[uid],all_tki[tags/0])</f>
        <v>Magazines</v>
      </c>
      <c r="D817" s="80" t="s">
        <v>307</v>
      </c>
      <c r="E817" s="70">
        <f>_xlfn.XLOOKUP(tbItems[[#This Row],[UID]],all_tki[uid],all_tki[slots])</f>
        <v>1</v>
      </c>
      <c r="F817" s="97">
        <f>_xlfn.XLOOKUP(tbItems[[#This Row],[UID]],all_tki[uid],all_tki[traderPrice])</f>
        <v>577</v>
      </c>
      <c r="G817" s="97">
        <f>_xlfn.XLOOKUP(tbItems[[#This Row],[UID]],all_tki[uid],all_tki[avg7daysPrice])</f>
        <v>13087</v>
      </c>
      <c r="I817" s="70">
        <v>0</v>
      </c>
    </row>
    <row r="818" spans="1:9" ht="30" hidden="1" customHeight="1" x14ac:dyDescent="0.25">
      <c r="A818" s="96" t="s">
        <v>5752</v>
      </c>
      <c r="B818" s="80" t="str">
        <f>_xlfn.CONCAT(_xlfn.XLOOKUP(tbItems[[#This Row],[UID]],all_tki[uid],all_tki[name]), " (",_xlfn.XLOOKUP(tbItems[[#This Row],[UID]],all_tki[uid],all_tki[shortName]),")")</f>
        <v>HK MP5 9x19 20-round magazine (MP5)</v>
      </c>
      <c r="C818" s="80" t="str">
        <f>_xlfn.XLOOKUP(tbItems[[#This Row],[UID]],all_tki[uid],all_tki[tags/0])</f>
        <v>Magazines</v>
      </c>
      <c r="E818" s="70">
        <f>_xlfn.XLOOKUP(tbItems[[#This Row],[UID]],all_tki[uid],all_tki[slots])</f>
        <v>1</v>
      </c>
      <c r="F818" s="97">
        <f>_xlfn.XLOOKUP(tbItems[[#This Row],[UID]],all_tki[uid],all_tki[traderPrice])</f>
        <v>1736</v>
      </c>
      <c r="G818" s="97">
        <f>_xlfn.XLOOKUP(tbItems[[#This Row],[UID]],all_tki[uid],all_tki[avg7daysPrice])</f>
        <v>10500</v>
      </c>
      <c r="I818" s="70">
        <v>0</v>
      </c>
    </row>
    <row r="819" spans="1:9" ht="30" hidden="1" customHeight="1" x14ac:dyDescent="0.25">
      <c r="A819" s="96" t="s">
        <v>5756</v>
      </c>
      <c r="B819" s="80" t="str">
        <f>_xlfn.CONCAT(_xlfn.XLOOKUP(tbItems[[#This Row],[UID]],all_tki[uid],all_tki[name]), " (",_xlfn.XLOOKUP(tbItems[[#This Row],[UID]],all_tki[uid],all_tki[shortName]),")")</f>
        <v>Remington M700 7.62x51 ProMag AA-70 20-round magazine (AA-70)</v>
      </c>
      <c r="C819" s="80" t="str">
        <f>_xlfn.XLOOKUP(tbItems[[#This Row],[UID]],all_tki[uid],all_tki[tags/0])</f>
        <v>Magazines</v>
      </c>
      <c r="D819" s="80" t="s">
        <v>302</v>
      </c>
      <c r="E819" s="70">
        <f>_xlfn.XLOOKUP(tbItems[[#This Row],[UID]],all_tki[uid],all_tki[slots])</f>
        <v>2</v>
      </c>
      <c r="F819" s="97">
        <f>_xlfn.XLOOKUP(tbItems[[#This Row],[UID]],all_tki[uid],all_tki[traderPrice])</f>
        <v>3494</v>
      </c>
      <c r="G819" s="97">
        <f>_xlfn.XLOOKUP(tbItems[[#This Row],[UID]],all_tki[uid],all_tki[avg7daysPrice])</f>
        <v>26443</v>
      </c>
      <c r="H819" s="70">
        <v>0</v>
      </c>
      <c r="I819" s="70">
        <v>0</v>
      </c>
    </row>
    <row r="820" spans="1:9" ht="30" hidden="1" customHeight="1" x14ac:dyDescent="0.25">
      <c r="A820" s="96" t="s">
        <v>5759</v>
      </c>
      <c r="B820" s="80" t="str">
        <f>_xlfn.CONCAT(_xlfn.XLOOKUP(tbItems[[#This Row],[UID]],all_tki[uid],all_tki[name]), " (",_xlfn.XLOOKUP(tbItems[[#This Row],[UID]],all_tki[uid],all_tki[shortName]),")")</f>
        <v>M14 7.62x51 30-round magazine (M14)</v>
      </c>
      <c r="C820" s="80" t="str">
        <f>_xlfn.XLOOKUP(tbItems[[#This Row],[UID]],all_tki[uid],all_tki[tags/0])</f>
        <v>Magazines</v>
      </c>
      <c r="E820" s="70">
        <f>_xlfn.XLOOKUP(tbItems[[#This Row],[UID]],all_tki[uid],all_tki[slots])</f>
        <v>2</v>
      </c>
      <c r="F820" s="97">
        <f>_xlfn.XLOOKUP(tbItems[[#This Row],[UID]],all_tki[uid],all_tki[traderPrice])</f>
        <v>3249</v>
      </c>
      <c r="G820" s="97">
        <f>_xlfn.XLOOKUP(tbItems[[#This Row],[UID]],all_tki[uid],all_tki[avg7daysPrice])</f>
        <v>30912</v>
      </c>
      <c r="I820" s="70">
        <v>0</v>
      </c>
    </row>
    <row r="821" spans="1:9" ht="30" hidden="1" customHeight="1" x14ac:dyDescent="0.25">
      <c r="A821" s="96" t="s">
        <v>5765</v>
      </c>
      <c r="B821" s="80" t="str">
        <f>_xlfn.CONCAT(_xlfn.XLOOKUP(tbItems[[#This Row],[UID]],all_tki[uid],all_tki[name]), " (",_xlfn.XLOOKUP(tbItems[[#This Row],[UID]],all_tki[uid],all_tki[shortName]),")")</f>
        <v>SV-98 7.62x54R polymer 10-round magazine (SV98 poly)</v>
      </c>
      <c r="C821" s="80" t="str">
        <f>_xlfn.XLOOKUP(tbItems[[#This Row],[UID]],all_tki[uid],all_tki[tags/0])</f>
        <v>Magazines</v>
      </c>
      <c r="E821" s="70">
        <f>_xlfn.XLOOKUP(tbItems[[#This Row],[UID]],all_tki[uid],all_tki[slots])</f>
        <v>1</v>
      </c>
      <c r="F821" s="97">
        <f>_xlfn.XLOOKUP(tbItems[[#This Row],[UID]],all_tki[uid],all_tki[traderPrice])</f>
        <v>2184</v>
      </c>
      <c r="G821" s="97">
        <f>_xlfn.XLOOKUP(tbItems[[#This Row],[UID]],all_tki[uid],all_tki[avg7daysPrice])</f>
        <v>7631</v>
      </c>
      <c r="I821" s="70">
        <v>0</v>
      </c>
    </row>
    <row r="822" spans="1:9" ht="30" hidden="1" customHeight="1" x14ac:dyDescent="0.25">
      <c r="A822" s="96" t="s">
        <v>5770</v>
      </c>
      <c r="B822" s="80" t="str">
        <f>_xlfn.CONCAT(_xlfn.XLOOKUP(tbItems[[#This Row],[UID]],all_tki[uid],all_tki[name]), " (",_xlfn.XLOOKUP(tbItems[[#This Row],[UID]],all_tki[uid],all_tki[shortName]),")")</f>
        <v>P226 9x19 20-round extended magazine (P226)</v>
      </c>
      <c r="C822" s="80" t="str">
        <f>_xlfn.XLOOKUP(tbItems[[#This Row],[UID]],all_tki[uid],all_tki[tags/0])</f>
        <v>Magazines</v>
      </c>
      <c r="E822" s="70">
        <f>_xlfn.XLOOKUP(tbItems[[#This Row],[UID]],all_tki[uid],all_tki[slots])</f>
        <v>1</v>
      </c>
      <c r="F822" s="97">
        <f>_xlfn.XLOOKUP(tbItems[[#This Row],[UID]],all_tki[uid],all_tki[traderPrice])</f>
        <v>1646</v>
      </c>
      <c r="G822" s="97">
        <f>_xlfn.XLOOKUP(tbItems[[#This Row],[UID]],all_tki[uid],all_tki[avg7daysPrice])</f>
        <v>24378</v>
      </c>
      <c r="I822" s="70">
        <v>0</v>
      </c>
    </row>
    <row r="823" spans="1:9" ht="30" hidden="1" customHeight="1" x14ac:dyDescent="0.25">
      <c r="A823" s="96" t="s">
        <v>5776</v>
      </c>
      <c r="B823" s="80" t="str">
        <f>_xlfn.CONCAT(_xlfn.XLOOKUP(tbItems[[#This Row],[UID]],all_tki[uid],all_tki[name]), " (",_xlfn.XLOOKUP(tbItems[[#This Row],[UID]],all_tki[uid],all_tki[shortName]),")")</f>
        <v>AK 7.62x39 Molot 75-round drum magazine (Molot)</v>
      </c>
      <c r="C823" s="80" t="str">
        <f>_xlfn.XLOOKUP(tbItems[[#This Row],[UID]],all_tki[uid],all_tki[tags/0])</f>
        <v>Magazines</v>
      </c>
      <c r="D823" s="80" t="s">
        <v>301</v>
      </c>
      <c r="E823" s="70">
        <f>_xlfn.XLOOKUP(tbItems[[#This Row],[UID]],all_tki[uid],all_tki[slots])</f>
        <v>4</v>
      </c>
      <c r="F823" s="97">
        <f>_xlfn.XLOOKUP(tbItems[[#This Row],[UID]],all_tki[uid],all_tki[traderPrice])</f>
        <v>16240</v>
      </c>
      <c r="G823" s="97">
        <f>_xlfn.XLOOKUP(tbItems[[#This Row],[UID]],all_tki[uid],all_tki[avg7daysPrice])</f>
        <v>27438</v>
      </c>
      <c r="H823" s="70">
        <v>0</v>
      </c>
      <c r="I823" s="70">
        <v>0</v>
      </c>
    </row>
    <row r="824" spans="1:9" ht="30" hidden="1" customHeight="1" x14ac:dyDescent="0.25">
      <c r="A824" s="96" t="s">
        <v>5781</v>
      </c>
      <c r="B824" s="80" t="str">
        <f>_xlfn.CONCAT(_xlfn.XLOOKUP(tbItems[[#This Row],[UID]],all_tki[uid],all_tki[name]), " (",_xlfn.XLOOKUP(tbItems[[#This Row],[UID]],all_tki[uid],all_tki[shortName]),")")</f>
        <v>SVD 7.62x54R 10-round magazine (SVD)</v>
      </c>
      <c r="C824" s="80" t="str">
        <f>_xlfn.XLOOKUP(tbItems[[#This Row],[UID]],all_tki[uid],all_tki[tags/0])</f>
        <v>Magazines</v>
      </c>
      <c r="E824" s="70">
        <f>_xlfn.XLOOKUP(tbItems[[#This Row],[UID]],all_tki[uid],all_tki[slots])</f>
        <v>1</v>
      </c>
      <c r="F824" s="97">
        <f>_xlfn.XLOOKUP(tbItems[[#This Row],[UID]],all_tki[uid],all_tki[traderPrice])</f>
        <v>2100</v>
      </c>
      <c r="G824" s="97">
        <f>_xlfn.XLOOKUP(tbItems[[#This Row],[UID]],all_tki[uid],all_tki[avg7daysPrice])</f>
        <v>8689</v>
      </c>
      <c r="I824" s="70">
        <v>0</v>
      </c>
    </row>
    <row r="825" spans="1:9" ht="30" hidden="1" customHeight="1" x14ac:dyDescent="0.25">
      <c r="A825" s="96" t="s">
        <v>5786</v>
      </c>
      <c r="B825" s="80" t="str">
        <f>_xlfn.CONCAT(_xlfn.XLOOKUP(tbItems[[#This Row],[UID]],all_tki[uid],all_tki[name]), " (",_xlfn.XLOOKUP(tbItems[[#This Row],[UID]],all_tki[uid],all_tki[shortName]),")")</f>
        <v>5.56x45 HK 30 STANAG polymer 30-round magazine (HK poly)</v>
      </c>
      <c r="C825" s="80" t="str">
        <f>_xlfn.XLOOKUP(tbItems[[#This Row],[UID]],all_tki[uid],all_tki[tags/0])</f>
        <v>Magazines</v>
      </c>
      <c r="E825" s="70">
        <f>_xlfn.XLOOKUP(tbItems[[#This Row],[UID]],all_tki[uid],all_tki[slots])</f>
        <v>2</v>
      </c>
      <c r="F825" s="97">
        <f>_xlfn.XLOOKUP(tbItems[[#This Row],[UID]],all_tki[uid],all_tki[traderPrice])</f>
        <v>2243</v>
      </c>
      <c r="G825" s="97">
        <f>_xlfn.XLOOKUP(tbItems[[#This Row],[UID]],all_tki[uid],all_tki[avg7daysPrice])</f>
        <v>22758</v>
      </c>
      <c r="I825" s="70">
        <v>0</v>
      </c>
    </row>
    <row r="826" spans="1:9" ht="30" hidden="1" customHeight="1" x14ac:dyDescent="0.25">
      <c r="A826" s="96" t="s">
        <v>5792</v>
      </c>
      <c r="B826" s="80" t="str">
        <f>_xlfn.CONCAT(_xlfn.XLOOKUP(tbItems[[#This Row],[UID]],all_tki[uid],all_tki[name]), " (",_xlfn.XLOOKUP(tbItems[[#This Row],[UID]],all_tki[uid],all_tki[shortName]),")")</f>
        <v>Glock 9x19 SGM Tactical 50-round drum magazine (G SGMT)</v>
      </c>
      <c r="C826" s="80" t="str">
        <f>_xlfn.XLOOKUP(tbItems[[#This Row],[UID]],all_tki[uid],all_tki[tags/0])</f>
        <v>Magazines</v>
      </c>
      <c r="D826" s="80" t="s">
        <v>301</v>
      </c>
      <c r="E826" s="70">
        <f>_xlfn.XLOOKUP(tbItems[[#This Row],[UID]],all_tki[uid],all_tki[slots])</f>
        <v>2</v>
      </c>
      <c r="F826" s="97">
        <f>_xlfn.XLOOKUP(tbItems[[#This Row],[UID]],all_tki[uid],all_tki[traderPrice])</f>
        <v>4850</v>
      </c>
      <c r="G826" s="97">
        <f>_xlfn.XLOOKUP(tbItems[[#This Row],[UID]],all_tki[uid],all_tki[avg7daysPrice])</f>
        <v>20675</v>
      </c>
      <c r="H826" s="70">
        <v>0</v>
      </c>
      <c r="I826" s="70">
        <v>0</v>
      </c>
    </row>
    <row r="827" spans="1:9" ht="30" hidden="1" customHeight="1" x14ac:dyDescent="0.25">
      <c r="A827" s="96" t="s">
        <v>5796</v>
      </c>
      <c r="B827" s="80" t="str">
        <f>_xlfn.CONCAT(_xlfn.XLOOKUP(tbItems[[#This Row],[UID]],all_tki[uid],all_tki[name]), " (",_xlfn.XLOOKUP(tbItems[[#This Row],[UID]],all_tki[uid],all_tki[shortName]),")")</f>
        <v>ASh-12 12.7x55 10-round magazine (ASh-12)</v>
      </c>
      <c r="C827" s="80" t="str">
        <f>_xlfn.XLOOKUP(tbItems[[#This Row],[UID]],all_tki[uid],all_tki[tags/0])</f>
        <v>Magazines</v>
      </c>
      <c r="D827" s="80" t="s">
        <v>302</v>
      </c>
      <c r="E827" s="70">
        <f>_xlfn.XLOOKUP(tbItems[[#This Row],[UID]],all_tki[uid],all_tki[slots])</f>
        <v>2</v>
      </c>
      <c r="F827" s="97">
        <f>_xlfn.XLOOKUP(tbItems[[#This Row],[UID]],all_tki[uid],all_tki[traderPrice])</f>
        <v>3696</v>
      </c>
      <c r="G827" s="97">
        <f>_xlfn.XLOOKUP(tbItems[[#This Row],[UID]],all_tki[uid],all_tki[avg7daysPrice])</f>
        <v>29560</v>
      </c>
      <c r="H827" s="70">
        <v>0</v>
      </c>
      <c r="I827" s="70">
        <v>0</v>
      </c>
    </row>
    <row r="828" spans="1:9" ht="30" hidden="1" customHeight="1" x14ac:dyDescent="0.25">
      <c r="A828" s="96" t="s">
        <v>5800</v>
      </c>
      <c r="B828" s="80" t="str">
        <f>_xlfn.CONCAT(_xlfn.XLOOKUP(tbItems[[#This Row],[UID]],all_tki[uid],all_tki[name]), " (",_xlfn.XLOOKUP(tbItems[[#This Row],[UID]],all_tki[uid],all_tki[shortName]),")")</f>
        <v>7.62x51 Magpul PMAG 20 SR-LR GEN M3 20-round magazine (PMAG 7.62)</v>
      </c>
      <c r="C828" s="80" t="str">
        <f>_xlfn.XLOOKUP(tbItems[[#This Row],[UID]],all_tki[uid],all_tki[tags/0])</f>
        <v>Magazines</v>
      </c>
      <c r="D828" s="80" t="s">
        <v>302</v>
      </c>
      <c r="E828" s="70">
        <f>_xlfn.XLOOKUP(tbItems[[#This Row],[UID]],all_tki[uid],all_tki[slots])</f>
        <v>2</v>
      </c>
      <c r="F828" s="97">
        <f>_xlfn.XLOOKUP(tbItems[[#This Row],[UID]],all_tki[uid],all_tki[traderPrice])</f>
        <v>1810</v>
      </c>
      <c r="G828" s="97">
        <f>_xlfn.XLOOKUP(tbItems[[#This Row],[UID]],all_tki[uid],all_tki[avg7daysPrice])</f>
        <v>26505</v>
      </c>
      <c r="H828" s="70">
        <v>0</v>
      </c>
      <c r="I828" s="70">
        <v>0</v>
      </c>
    </row>
    <row r="829" spans="1:9" ht="30" hidden="1" customHeight="1" x14ac:dyDescent="0.25">
      <c r="A829" s="96" t="s">
        <v>5804</v>
      </c>
      <c r="B829" s="80" t="str">
        <f>_xlfn.CONCAT(_xlfn.XLOOKUP(tbItems[[#This Row],[UID]],all_tki[uid],all_tki[name]), " (",_xlfn.XLOOKUP(tbItems[[#This Row],[UID]],all_tki[uid],all_tki[shortName]),")")</f>
        <v>Remington M700 7.62x51 MDT AICS 12-round magazine (M700 AICS)</v>
      </c>
      <c r="C829" s="80" t="str">
        <f>_xlfn.XLOOKUP(tbItems[[#This Row],[UID]],all_tki[uid],all_tki[tags/0])</f>
        <v>Magazines</v>
      </c>
      <c r="D829" s="80" t="s">
        <v>302</v>
      </c>
      <c r="E829" s="70">
        <f>_xlfn.XLOOKUP(tbItems[[#This Row],[UID]],all_tki[uid],all_tki[slots])</f>
        <v>2</v>
      </c>
      <c r="F829" s="97">
        <f>_xlfn.XLOOKUP(tbItems[[#This Row],[UID]],all_tki[uid],all_tki[traderPrice])</f>
        <v>3136</v>
      </c>
      <c r="G829" s="97">
        <f>_xlfn.XLOOKUP(tbItems[[#This Row],[UID]],all_tki[uid],all_tki[avg7daysPrice])</f>
        <v>22710</v>
      </c>
      <c r="H829" s="70">
        <v>0</v>
      </c>
      <c r="I829" s="70">
        <v>0</v>
      </c>
    </row>
    <row r="830" spans="1:9" ht="30" hidden="1" customHeight="1" x14ac:dyDescent="0.25">
      <c r="A830" s="96" t="s">
        <v>5808</v>
      </c>
      <c r="B830" s="80" t="str">
        <f>_xlfn.CONCAT(_xlfn.XLOOKUP(tbItems[[#This Row],[UID]],all_tki[uid],all_tki[name]), " (",_xlfn.XLOOKUP(tbItems[[#This Row],[UID]],all_tki[uid],all_tki[shortName]),")")</f>
        <v>SLR-106/AK 5.56x45 Circle 10 30-round magazine (C-10 AK)</v>
      </c>
      <c r="C830" s="80" t="str">
        <f>_xlfn.XLOOKUP(tbItems[[#This Row],[UID]],all_tki[uid],all_tki[tags/0])</f>
        <v>Magazines</v>
      </c>
      <c r="E830" s="70">
        <f>_xlfn.XLOOKUP(tbItems[[#This Row],[UID]],all_tki[uid],all_tki[slots])</f>
        <v>2</v>
      </c>
      <c r="F830" s="97">
        <f>_xlfn.XLOOKUP(tbItems[[#This Row],[UID]],all_tki[uid],all_tki[traderPrice])</f>
        <v>1344</v>
      </c>
      <c r="G830" s="97">
        <f>_xlfn.XLOOKUP(tbItems[[#This Row],[UID]],all_tki[uid],all_tki[avg7daysPrice])</f>
        <v>21681</v>
      </c>
      <c r="I830" s="70">
        <v>0</v>
      </c>
    </row>
    <row r="831" spans="1:9" ht="30" hidden="1" customHeight="1" x14ac:dyDescent="0.25">
      <c r="A831" s="96" t="s">
        <v>5813</v>
      </c>
      <c r="B831" s="80" t="str">
        <f>_xlfn.CONCAT(_xlfn.XLOOKUP(tbItems[[#This Row],[UID]],all_tki[uid],all_tki[name]), " (",_xlfn.XLOOKUP(tbItems[[#This Row],[UID]],all_tki[uid],all_tki[shortName]),")")</f>
        <v>VSS 9x39 6L25 20-round magazine (6L25)</v>
      </c>
      <c r="C831" s="80" t="str">
        <f>_xlfn.XLOOKUP(tbItems[[#This Row],[UID]],all_tki[uid],all_tki[tags/0])</f>
        <v>Magazines</v>
      </c>
      <c r="E831" s="70">
        <f>_xlfn.XLOOKUP(tbItems[[#This Row],[UID]],all_tki[uid],all_tki[slots])</f>
        <v>2</v>
      </c>
      <c r="F831" s="97">
        <f>_xlfn.XLOOKUP(tbItems[[#This Row],[UID]],all_tki[uid],all_tki[traderPrice])</f>
        <v>3359</v>
      </c>
      <c r="G831" s="97">
        <f>_xlfn.XLOOKUP(tbItems[[#This Row],[UID]],all_tki[uid],all_tki[avg7daysPrice])</f>
        <v>16590</v>
      </c>
      <c r="I831" s="70">
        <v>0</v>
      </c>
    </row>
    <row r="832" spans="1:9" ht="30" hidden="1" customHeight="1" x14ac:dyDescent="0.25">
      <c r="A832" s="96" t="s">
        <v>5819</v>
      </c>
      <c r="B832" s="80" t="str">
        <f>_xlfn.CONCAT(_xlfn.XLOOKUP(tbItems[[#This Row],[UID]],all_tki[uid],all_tki[name]), " (",_xlfn.XLOOKUP(tbItems[[#This Row],[UID]],all_tki[uid],all_tki[shortName]),")")</f>
        <v>MP9 9x19 30-round magazine (MP9)</v>
      </c>
      <c r="C832" s="80" t="str">
        <f>_xlfn.XLOOKUP(tbItems[[#This Row],[UID]],all_tki[uid],all_tki[tags/0])</f>
        <v>Magazines</v>
      </c>
      <c r="E832" s="70">
        <f>_xlfn.XLOOKUP(tbItems[[#This Row],[UID]],all_tki[uid],all_tki[slots])</f>
        <v>2</v>
      </c>
      <c r="F832" s="97">
        <f>_xlfn.XLOOKUP(tbItems[[#This Row],[UID]],all_tki[uid],all_tki[traderPrice])</f>
        <v>2296</v>
      </c>
      <c r="G832" s="97">
        <f>_xlfn.XLOOKUP(tbItems[[#This Row],[UID]],all_tki[uid],all_tki[avg7daysPrice])</f>
        <v>26131</v>
      </c>
      <c r="I832" s="70">
        <v>0</v>
      </c>
    </row>
    <row r="833" spans="1:9" ht="30" hidden="1" customHeight="1" x14ac:dyDescent="0.25">
      <c r="A833" s="96" t="s">
        <v>5824</v>
      </c>
      <c r="B833" s="80" t="str">
        <f>_xlfn.CONCAT(_xlfn.XLOOKUP(tbItems[[#This Row],[UID]],all_tki[uid],all_tki[name]), " (",_xlfn.XLOOKUP(tbItems[[#This Row],[UID]],all_tki[uid],all_tki[shortName]),")")</f>
        <v>HK MP7 4.6x30 30-round magazine (MP7)</v>
      </c>
      <c r="C833" s="80" t="str">
        <f>_xlfn.XLOOKUP(tbItems[[#This Row],[UID]],all_tki[uid],all_tki[tags/0])</f>
        <v>Magazines</v>
      </c>
      <c r="E833" s="70">
        <f>_xlfn.XLOOKUP(tbItems[[#This Row],[UID]],all_tki[uid],all_tki[slots])</f>
        <v>2</v>
      </c>
      <c r="F833" s="97">
        <f>_xlfn.XLOOKUP(tbItems[[#This Row],[UID]],all_tki[uid],all_tki[traderPrice])</f>
        <v>3361</v>
      </c>
      <c r="G833" s="97">
        <f>_xlfn.XLOOKUP(tbItems[[#This Row],[UID]],all_tki[uid],all_tki[avg7daysPrice])</f>
        <v>54992</v>
      </c>
      <c r="I833" s="70">
        <v>0</v>
      </c>
    </row>
    <row r="834" spans="1:9" ht="30" hidden="1" customHeight="1" x14ac:dyDescent="0.25">
      <c r="A834" s="96" t="s">
        <v>5828</v>
      </c>
      <c r="B834" s="80" t="str">
        <f>_xlfn.CONCAT(_xlfn.XLOOKUP(tbItems[[#This Row],[UID]],all_tki[uid],all_tki[name]), " (",_xlfn.XLOOKUP(tbItems[[#This Row],[UID]],all_tki[uid],all_tki[shortName]),")")</f>
        <v>Glock 9x19 17-round magazine (Glock 9x19)</v>
      </c>
      <c r="C834" s="80" t="str">
        <f>_xlfn.XLOOKUP(tbItems[[#This Row],[UID]],all_tki[uid],all_tki[tags/0])</f>
        <v>Magazines</v>
      </c>
      <c r="D834" s="80" t="s">
        <v>302</v>
      </c>
      <c r="E834" s="70">
        <f>_xlfn.XLOOKUP(tbItems[[#This Row],[UID]],all_tki[uid],all_tki[slots])</f>
        <v>1</v>
      </c>
      <c r="F834" s="97">
        <f>_xlfn.XLOOKUP(tbItems[[#This Row],[UID]],all_tki[uid],all_tki[traderPrice])</f>
        <v>827</v>
      </c>
      <c r="G834" s="97">
        <f>_xlfn.XLOOKUP(tbItems[[#This Row],[UID]],all_tki[uid],all_tki[avg7daysPrice])</f>
        <v>5084</v>
      </c>
      <c r="H834" s="70">
        <v>0</v>
      </c>
      <c r="I834" s="70">
        <v>0</v>
      </c>
    </row>
    <row r="835" spans="1:9" ht="30" hidden="1" customHeight="1" x14ac:dyDescent="0.25">
      <c r="A835" s="96" t="s">
        <v>5833</v>
      </c>
      <c r="B835" s="80" t="str">
        <f>_xlfn.CONCAT(_xlfn.XLOOKUP(tbItems[[#This Row],[UID]],all_tki[uid],all_tki[name]), " (",_xlfn.XLOOKUP(tbItems[[#This Row],[UID]],all_tki[uid],all_tki[shortName]),")")</f>
        <v>5.56x45 Magpul PMAG 20 GEN M3 STANAG 20-round magazine (GEN M3)</v>
      </c>
      <c r="C835" s="80" t="str">
        <f>_xlfn.XLOOKUP(tbItems[[#This Row],[UID]],all_tki[uid],all_tki[tags/0])</f>
        <v>Magazines</v>
      </c>
      <c r="E835" s="70">
        <f>_xlfn.XLOOKUP(tbItems[[#This Row],[UID]],all_tki[uid],all_tki[slots])</f>
        <v>1</v>
      </c>
      <c r="F835" s="97">
        <f>_xlfn.XLOOKUP(tbItems[[#This Row],[UID]],all_tki[uid],all_tki[traderPrice])</f>
        <v>1683</v>
      </c>
      <c r="G835" s="97">
        <f>_xlfn.XLOOKUP(tbItems[[#This Row],[UID]],all_tki[uid],all_tki[avg7daysPrice])</f>
        <v>11509</v>
      </c>
      <c r="I835" s="70">
        <v>0</v>
      </c>
    </row>
    <row r="836" spans="1:9" ht="30" hidden="1" customHeight="1" x14ac:dyDescent="0.25">
      <c r="A836" s="96" t="s">
        <v>5839</v>
      </c>
      <c r="B836" s="80" t="str">
        <f>_xlfn.CONCAT(_xlfn.XLOOKUP(tbItems[[#This Row],[UID]],all_tki[uid],all_tki[name]), " (",_xlfn.XLOOKUP(tbItems[[#This Row],[UID]],all_tki[uid],all_tki[shortName]),")")</f>
        <v>Remington M700 7.62x51 AICS 5-round magazine (AICS)</v>
      </c>
      <c r="C836" s="80" t="str">
        <f>_xlfn.XLOOKUP(tbItems[[#This Row],[UID]],all_tki[uid],all_tki[tags/0])</f>
        <v>Magazines</v>
      </c>
      <c r="D836" s="80" t="s">
        <v>307</v>
      </c>
      <c r="E836" s="70">
        <f>_xlfn.XLOOKUP(tbItems[[#This Row],[UID]],all_tki[uid],all_tki[slots])</f>
        <v>1</v>
      </c>
      <c r="F836" s="97">
        <f>_xlfn.XLOOKUP(tbItems[[#This Row],[UID]],all_tki[uid],all_tki[traderPrice])</f>
        <v>1176</v>
      </c>
      <c r="G836" s="97">
        <f>_xlfn.XLOOKUP(tbItems[[#This Row],[UID]],all_tki[uid],all_tki[avg7daysPrice])</f>
        <v>16790</v>
      </c>
      <c r="H836" s="70">
        <v>0</v>
      </c>
      <c r="I836" s="70">
        <v>0</v>
      </c>
    </row>
    <row r="837" spans="1:9" ht="30" hidden="1" customHeight="1" x14ac:dyDescent="0.25">
      <c r="A837" s="96" t="s">
        <v>5843</v>
      </c>
      <c r="B837" s="80" t="str">
        <f>_xlfn.CONCAT(_xlfn.XLOOKUP(tbItems[[#This Row],[UID]],all_tki[uid],all_tki[name]), " (",_xlfn.XLOOKUP(tbItems[[#This Row],[UID]],all_tki[uid],all_tki[shortName]),")")</f>
        <v>Remington M700 7.62x51 Magpul PMAG AC 5-round magazine (PMAG AC)</v>
      </c>
      <c r="C837" s="80" t="str">
        <f>_xlfn.XLOOKUP(tbItems[[#This Row],[UID]],all_tki[uid],all_tki[tags/0])</f>
        <v>Magazines</v>
      </c>
      <c r="E837" s="70">
        <f>_xlfn.XLOOKUP(tbItems[[#This Row],[UID]],all_tki[uid],all_tki[slots])</f>
        <v>1</v>
      </c>
      <c r="F837" s="97">
        <f>_xlfn.XLOOKUP(tbItems[[#This Row],[UID]],all_tki[uid],all_tki[traderPrice])</f>
        <v>1568</v>
      </c>
      <c r="G837" s="97">
        <f>_xlfn.XLOOKUP(tbItems[[#This Row],[UID]],all_tki[uid],all_tki[avg7daysPrice])</f>
        <v>15724</v>
      </c>
      <c r="I837" s="70">
        <v>0</v>
      </c>
    </row>
    <row r="838" spans="1:9" ht="30" hidden="1" customHeight="1" x14ac:dyDescent="0.25">
      <c r="A838" s="96" t="s">
        <v>5848</v>
      </c>
      <c r="B838" s="80" t="str">
        <f>_xlfn.CONCAT(_xlfn.XLOOKUP(tbItems[[#This Row],[UID]],all_tki[uid],all_tki[name]), " (",_xlfn.XLOOKUP(tbItems[[#This Row],[UID]],all_tki[uid],all_tki[shortName]),")")</f>
        <v>MPX 9x19 20-round magazine (MPX)</v>
      </c>
      <c r="C838" s="80" t="str">
        <f>_xlfn.XLOOKUP(tbItems[[#This Row],[UID]],all_tki[uid],all_tki[tags/0])</f>
        <v>Magazines</v>
      </c>
      <c r="E838" s="70">
        <f>_xlfn.XLOOKUP(tbItems[[#This Row],[UID]],all_tki[uid],all_tki[slots])</f>
        <v>1</v>
      </c>
      <c r="F838" s="97">
        <f>_xlfn.XLOOKUP(tbItems[[#This Row],[UID]],all_tki[uid],all_tki[traderPrice])</f>
        <v>812</v>
      </c>
      <c r="G838" s="97">
        <f>_xlfn.XLOOKUP(tbItems[[#This Row],[UID]],all_tki[uid],all_tki[avg7daysPrice])</f>
        <v>7259</v>
      </c>
      <c r="I838" s="70">
        <v>0</v>
      </c>
    </row>
    <row r="839" spans="1:9" ht="30" hidden="1" customHeight="1" x14ac:dyDescent="0.25">
      <c r="A839" s="96" t="s">
        <v>5853</v>
      </c>
      <c r="B839" s="80" t="str">
        <f>_xlfn.CONCAT(_xlfn.XLOOKUP(tbItems[[#This Row],[UID]],all_tki[uid],all_tki[name]), " (",_xlfn.XLOOKUP(tbItems[[#This Row],[UID]],all_tki[uid],all_tki[shortName]),")")</f>
        <v>SKS 7.62x39 ProMag SKS-A5 20-round magazine (SKS-A5)</v>
      </c>
      <c r="C839" s="80" t="str">
        <f>_xlfn.XLOOKUP(tbItems[[#This Row],[UID]],all_tki[uid],all_tki[tags/0])</f>
        <v>Magazines</v>
      </c>
      <c r="E839" s="70">
        <f>_xlfn.XLOOKUP(tbItems[[#This Row],[UID]],all_tki[uid],all_tki[slots])</f>
        <v>2</v>
      </c>
      <c r="F839" s="97">
        <f>_xlfn.XLOOKUP(tbItems[[#This Row],[UID]],all_tki[uid],all_tki[traderPrice])</f>
        <v>3190</v>
      </c>
      <c r="G839" s="97">
        <f>_xlfn.XLOOKUP(tbItems[[#This Row],[UID]],all_tki[uid],all_tki[avg7daysPrice])</f>
        <v>16386</v>
      </c>
      <c r="I839" s="70">
        <v>0</v>
      </c>
    </row>
    <row r="840" spans="1:9" ht="30" hidden="1" customHeight="1" x14ac:dyDescent="0.25">
      <c r="A840" s="96" t="s">
        <v>5859</v>
      </c>
      <c r="B840" s="80" t="str">
        <f>_xlfn.CONCAT(_xlfn.XLOOKUP(tbItems[[#This Row],[UID]],all_tki[uid],all_tki[name]), " (",_xlfn.XLOOKUP(tbItems[[#This Row],[UID]],all_tki[uid],all_tki[shortName]),")")</f>
        <v>Remington M700 7.62x51 Wyatt's Outdoor 5-round magazine (Wyatt)</v>
      </c>
      <c r="C840" s="80" t="str">
        <f>_xlfn.XLOOKUP(tbItems[[#This Row],[UID]],all_tki[uid],all_tki[tags/0])</f>
        <v>Magazines</v>
      </c>
      <c r="E840" s="70">
        <f>_xlfn.XLOOKUP(tbItems[[#This Row],[UID]],all_tki[uid],all_tki[slots])</f>
        <v>1</v>
      </c>
      <c r="F840" s="97">
        <f>_xlfn.XLOOKUP(tbItems[[#This Row],[UID]],all_tki[uid],all_tki[traderPrice])</f>
        <v>1036</v>
      </c>
      <c r="G840" s="97">
        <f>_xlfn.XLOOKUP(tbItems[[#This Row],[UID]],all_tki[uid],all_tki[avg7daysPrice])</f>
        <v>9600</v>
      </c>
      <c r="I840" s="70">
        <v>0</v>
      </c>
    </row>
    <row r="841" spans="1:9" ht="30" hidden="1" customHeight="1" x14ac:dyDescent="0.25">
      <c r="A841" s="96" t="s">
        <v>5864</v>
      </c>
      <c r="B841" s="80" t="str">
        <f>_xlfn.CONCAT(_xlfn.XLOOKUP(tbItems[[#This Row],[UID]],all_tki[uid],all_tki[name]), " (",_xlfn.XLOOKUP(tbItems[[#This Row],[UID]],all_tki[uid],all_tki[shortName]),")")</f>
        <v>MPX 9x19 TTI "Base Pad +11" 41-round magazine (MPX TTI)</v>
      </c>
      <c r="C841" s="80" t="str">
        <f>_xlfn.XLOOKUP(tbItems[[#This Row],[UID]],all_tki[uid],all_tki[tags/0])</f>
        <v>Magazines</v>
      </c>
      <c r="E841" s="70">
        <f>_xlfn.XLOOKUP(tbItems[[#This Row],[UID]],all_tki[uid],all_tki[slots])</f>
        <v>2</v>
      </c>
      <c r="F841" s="97">
        <f>_xlfn.XLOOKUP(tbItems[[#This Row],[UID]],all_tki[uid],all_tki[traderPrice])</f>
        <v>2953</v>
      </c>
      <c r="G841" s="97">
        <f>_xlfn.XLOOKUP(tbItems[[#This Row],[UID]],all_tki[uid],all_tki[avg7daysPrice])</f>
        <v>19776</v>
      </c>
      <c r="I841" s="70">
        <v>0</v>
      </c>
    </row>
    <row r="842" spans="1:9" ht="30" hidden="1" customHeight="1" x14ac:dyDescent="0.25">
      <c r="A842" s="96" t="s">
        <v>5869</v>
      </c>
      <c r="B842" s="80" t="str">
        <f>_xlfn.CONCAT(_xlfn.XLOOKUP(tbItems[[#This Row],[UID]],all_tki[uid],all_tki[name]), " (",_xlfn.XLOOKUP(tbItems[[#This Row],[UID]],all_tki[uid],all_tki[shortName]),")")</f>
        <v>Remington M700 7.62x51 Magpul PMAG AC 10-round magazine (PMAG AC)</v>
      </c>
      <c r="C842" s="80" t="str">
        <f>_xlfn.XLOOKUP(tbItems[[#This Row],[UID]],all_tki[uid],all_tki[tags/0])</f>
        <v>Magazines</v>
      </c>
      <c r="E842" s="70">
        <f>_xlfn.XLOOKUP(tbItems[[#This Row],[UID]],all_tki[uid],all_tki[slots])</f>
        <v>2</v>
      </c>
      <c r="F842" s="97">
        <f>_xlfn.XLOOKUP(tbItems[[#This Row],[UID]],all_tki[uid],all_tki[traderPrice])</f>
        <v>2800</v>
      </c>
      <c r="G842" s="97">
        <f>_xlfn.XLOOKUP(tbItems[[#This Row],[UID]],all_tki[uid],all_tki[avg7daysPrice])</f>
        <v>21626</v>
      </c>
      <c r="I842" s="70">
        <v>0</v>
      </c>
    </row>
    <row r="843" spans="1:9" ht="30" hidden="1" customHeight="1" x14ac:dyDescent="0.25">
      <c r="A843" s="96" t="s">
        <v>5873</v>
      </c>
      <c r="B843" s="80" t="str">
        <f>_xlfn.CONCAT(_xlfn.XLOOKUP(tbItems[[#This Row],[UID]],all_tki[uid],all_tki[name]), " (",_xlfn.XLOOKUP(tbItems[[#This Row],[UID]],all_tki[uid],all_tki[shortName]),")")</f>
        <v>Remington M700 7.62x51 AICS 10-round magazine (AICS)</v>
      </c>
      <c r="C843" s="80" t="str">
        <f>_xlfn.XLOOKUP(tbItems[[#This Row],[UID]],all_tki[uid],all_tki[tags/0])</f>
        <v>Magazines</v>
      </c>
      <c r="D843" s="80" t="s">
        <v>302</v>
      </c>
      <c r="E843" s="70">
        <f>_xlfn.XLOOKUP(tbItems[[#This Row],[UID]],all_tki[uid],all_tki[slots])</f>
        <v>2</v>
      </c>
      <c r="F843" s="97">
        <f>_xlfn.XLOOKUP(tbItems[[#This Row],[UID]],all_tki[uid],all_tki[traderPrice])</f>
        <v>2184</v>
      </c>
      <c r="G843" s="97">
        <f>_xlfn.XLOOKUP(tbItems[[#This Row],[UID]],all_tki[uid],all_tki[avg7daysPrice])</f>
        <v>20042</v>
      </c>
      <c r="H843" s="70">
        <v>0</v>
      </c>
      <c r="I843" s="70">
        <v>0</v>
      </c>
    </row>
    <row r="844" spans="1:9" ht="30" hidden="1" customHeight="1" x14ac:dyDescent="0.25">
      <c r="A844" s="96" t="s">
        <v>5876</v>
      </c>
      <c r="B844" s="80" t="str">
        <f>_xlfn.CONCAT(_xlfn.XLOOKUP(tbItems[[#This Row],[UID]],all_tki[uid],all_tki[name]), " (",_xlfn.XLOOKUP(tbItems[[#This Row],[UID]],all_tki[uid],all_tki[shortName]),")")</f>
        <v>SA-58/FAL 7.62x51 30-round magazine (SA58/FAL)</v>
      </c>
      <c r="C844" s="80" t="str">
        <f>_xlfn.XLOOKUP(tbItems[[#This Row],[UID]],all_tki[uid],all_tki[tags/0])</f>
        <v>Magazines</v>
      </c>
      <c r="E844" s="70">
        <f>_xlfn.XLOOKUP(tbItems[[#This Row],[UID]],all_tki[uid],all_tki[slots])</f>
        <v>2</v>
      </c>
      <c r="F844" s="97">
        <f>_xlfn.XLOOKUP(tbItems[[#This Row],[UID]],all_tki[uid],all_tki[traderPrice])</f>
        <v>2501</v>
      </c>
      <c r="G844" s="97">
        <f>_xlfn.XLOOKUP(tbItems[[#This Row],[UID]],all_tki[uid],all_tki[avg7daysPrice])</f>
        <v>18157</v>
      </c>
      <c r="I844" s="70">
        <v>0</v>
      </c>
    </row>
    <row r="845" spans="1:9" ht="30" hidden="1" customHeight="1" x14ac:dyDescent="0.25">
      <c r="A845" s="96" t="s">
        <v>5882</v>
      </c>
      <c r="B845" s="80" t="str">
        <f>_xlfn.CONCAT(_xlfn.XLOOKUP(tbItems[[#This Row],[UID]],all_tki[uid],all_tki[name]), " (",_xlfn.XLOOKUP(tbItems[[#This Row],[UID]],all_tki[uid],all_tki[shortName]),")")</f>
        <v>5.56x45 TROY BattleMag STANAG 30-round magazine (BattleMag)</v>
      </c>
      <c r="C845" s="80" t="str">
        <f>_xlfn.XLOOKUP(tbItems[[#This Row],[UID]],all_tki[uid],all_tki[tags/0])</f>
        <v>Magazines</v>
      </c>
      <c r="E845" s="70">
        <f>_xlfn.XLOOKUP(tbItems[[#This Row],[UID]],all_tki[uid],all_tki[slots])</f>
        <v>2</v>
      </c>
      <c r="F845" s="97">
        <f>_xlfn.XLOOKUP(tbItems[[#This Row],[UID]],all_tki[uid],all_tki[traderPrice])</f>
        <v>2621</v>
      </c>
      <c r="G845" s="97">
        <f>_xlfn.XLOOKUP(tbItems[[#This Row],[UID]],all_tki[uid],all_tki[avg7daysPrice])</f>
        <v>15154</v>
      </c>
      <c r="I845" s="70">
        <v>0</v>
      </c>
    </row>
    <row r="846" spans="1:9" ht="30" hidden="1" customHeight="1" x14ac:dyDescent="0.25">
      <c r="A846" s="96" t="s">
        <v>5888</v>
      </c>
      <c r="B846" s="80" t="str">
        <f>_xlfn.CONCAT(_xlfn.XLOOKUP(tbItems[[#This Row],[UID]],all_tki[uid],all_tki[name]), " (",_xlfn.XLOOKUP(tbItems[[#This Row],[UID]],all_tki[uid],all_tki[shortName]),")")</f>
        <v>MP-153 12ga 8-shell magazine (MP153x8)</v>
      </c>
      <c r="C846" s="80" t="str">
        <f>_xlfn.XLOOKUP(tbItems[[#This Row],[UID]],all_tki[uid],all_tki[tags/0])</f>
        <v>Magazines</v>
      </c>
      <c r="D846" s="80" t="s">
        <v>307</v>
      </c>
      <c r="E846" s="70">
        <f>_xlfn.XLOOKUP(tbItems[[#This Row],[UID]],all_tki[uid],all_tki[slots])</f>
        <v>3</v>
      </c>
      <c r="F846" s="97">
        <f>_xlfn.XLOOKUP(tbItems[[#This Row],[UID]],all_tki[uid],all_tki[traderPrice])</f>
        <v>1188</v>
      </c>
      <c r="G846" s="97">
        <f>_xlfn.XLOOKUP(tbItems[[#This Row],[UID]],all_tki[uid],all_tki[avg7daysPrice])</f>
        <v>60177</v>
      </c>
      <c r="I846" s="70">
        <v>0</v>
      </c>
    </row>
    <row r="847" spans="1:9" ht="30" hidden="1" customHeight="1" x14ac:dyDescent="0.25">
      <c r="A847" s="96" t="s">
        <v>5894</v>
      </c>
      <c r="B847" s="80" t="str">
        <f>_xlfn.CONCAT(_xlfn.XLOOKUP(tbItems[[#This Row],[UID]],all_tki[uid],all_tki[name]), " (",_xlfn.XLOOKUP(tbItems[[#This Row],[UID]],all_tki[uid],all_tki[shortName]),")")</f>
        <v>SA-58/FAL 7.62x51 SLR 30-round magazine (SLR 7.62)</v>
      </c>
      <c r="C847" s="80" t="str">
        <f>_xlfn.XLOOKUP(tbItems[[#This Row],[UID]],all_tki[uid],all_tki[tags/0])</f>
        <v>Magazines</v>
      </c>
      <c r="E847" s="70">
        <f>_xlfn.XLOOKUP(tbItems[[#This Row],[UID]],all_tki[uid],all_tki[slots])</f>
        <v>2</v>
      </c>
      <c r="F847" s="97">
        <f>_xlfn.XLOOKUP(tbItems[[#This Row],[UID]],all_tki[uid],all_tki[traderPrice])</f>
        <v>2581</v>
      </c>
      <c r="G847" s="97">
        <f>_xlfn.XLOOKUP(tbItems[[#This Row],[UID]],all_tki[uid],all_tki[avg7daysPrice])</f>
        <v>27587</v>
      </c>
      <c r="I847" s="70">
        <v>0</v>
      </c>
    </row>
    <row r="848" spans="1:9" ht="30" hidden="1" customHeight="1" x14ac:dyDescent="0.25">
      <c r="A848" s="96" t="s">
        <v>5899</v>
      </c>
      <c r="B848" s="80" t="str">
        <f>_xlfn.CONCAT(_xlfn.XLOOKUP(tbItems[[#This Row],[UID]],all_tki[uid],all_tki[name]), " (",_xlfn.XLOOKUP(tbItems[[#This Row],[UID]],all_tki[uid],all_tki[shortName]),")")</f>
        <v>P226 9x19 15-round magazine (P226)</v>
      </c>
      <c r="C848" s="80" t="str">
        <f>_xlfn.XLOOKUP(tbItems[[#This Row],[UID]],all_tki[uid],all_tki[tags/0])</f>
        <v>Magazines</v>
      </c>
      <c r="D848" s="80" t="s">
        <v>302</v>
      </c>
      <c r="E848" s="70">
        <f>_xlfn.XLOOKUP(tbItems[[#This Row],[UID]],all_tki[uid],all_tki[slots])</f>
        <v>1</v>
      </c>
      <c r="F848" s="97">
        <f>_xlfn.XLOOKUP(tbItems[[#This Row],[UID]],all_tki[uid],all_tki[traderPrice])</f>
        <v>1174</v>
      </c>
      <c r="G848" s="97">
        <f>_xlfn.XLOOKUP(tbItems[[#This Row],[UID]],all_tki[uid],all_tki[avg7daysPrice])</f>
        <v>12686</v>
      </c>
      <c r="H848" s="70">
        <v>0</v>
      </c>
      <c r="I848" s="70">
        <v>0</v>
      </c>
    </row>
    <row r="849" spans="1:9" ht="30" hidden="1" customHeight="1" x14ac:dyDescent="0.25">
      <c r="A849" s="96" t="s">
        <v>5903</v>
      </c>
      <c r="B849" s="80" t="str">
        <f>_xlfn.CONCAT(_xlfn.XLOOKUP(tbItems[[#This Row],[UID]],all_tki[uid],all_tki[name]), " (",_xlfn.XLOOKUP(tbItems[[#This Row],[UID]],all_tki[uid],all_tki[shortName]),")")</f>
        <v>VSS 9x39 6L24 10-round magazine (6L24)</v>
      </c>
      <c r="C849" s="80" t="str">
        <f>_xlfn.XLOOKUP(tbItems[[#This Row],[UID]],all_tki[uid],all_tki[tags/0])</f>
        <v>Magazines</v>
      </c>
      <c r="D849" s="80" t="s">
        <v>302</v>
      </c>
      <c r="E849" s="70">
        <f>_xlfn.XLOOKUP(tbItems[[#This Row],[UID]],all_tki[uid],all_tki[slots])</f>
        <v>1</v>
      </c>
      <c r="F849" s="97">
        <f>_xlfn.XLOOKUP(tbItems[[#This Row],[UID]],all_tki[uid],all_tki[traderPrice])</f>
        <v>2597</v>
      </c>
      <c r="G849" s="97">
        <f>_xlfn.XLOOKUP(tbItems[[#This Row],[UID]],all_tki[uid],all_tki[avg7daysPrice])</f>
        <v>5882</v>
      </c>
      <c r="H849" s="70">
        <v>0</v>
      </c>
      <c r="I849" s="70">
        <v>0</v>
      </c>
    </row>
    <row r="850" spans="1:9" ht="30" hidden="1" customHeight="1" x14ac:dyDescent="0.25">
      <c r="A850" s="96" t="s">
        <v>5908</v>
      </c>
      <c r="B850" s="80" t="str">
        <f>_xlfn.CONCAT(_xlfn.XLOOKUP(tbItems[[#This Row],[UID]],all_tki[uid],all_tki[name]), " (",_xlfn.XLOOKUP(tbItems[[#This Row],[UID]],all_tki[uid],all_tki[shortName]),")")</f>
        <v>ORSIS T-5000M 7.62x51 5-round magazine (T-5000M)</v>
      </c>
      <c r="C850" s="80" t="str">
        <f>_xlfn.XLOOKUP(tbItems[[#This Row],[UID]],all_tki[uid],all_tki[tags/0])</f>
        <v>Magazines</v>
      </c>
      <c r="D850" s="80" t="s">
        <v>307</v>
      </c>
      <c r="E850" s="70">
        <f>_xlfn.XLOOKUP(tbItems[[#This Row],[UID]],all_tki[uid],all_tki[slots])</f>
        <v>1</v>
      </c>
      <c r="F850" s="97">
        <f>_xlfn.XLOOKUP(tbItems[[#This Row],[UID]],all_tki[uid],all_tki[traderPrice])</f>
        <v>1092</v>
      </c>
      <c r="G850" s="97">
        <f>_xlfn.XLOOKUP(tbItems[[#This Row],[UID]],all_tki[uid],all_tki[avg7daysPrice])</f>
        <v>21489</v>
      </c>
      <c r="H850" s="70">
        <v>0</v>
      </c>
      <c r="I850" s="70">
        <v>0</v>
      </c>
    </row>
    <row r="851" spans="1:9" ht="30" hidden="1" customHeight="1" x14ac:dyDescent="0.25">
      <c r="A851" s="96" t="s">
        <v>5912</v>
      </c>
      <c r="B851" s="80" t="str">
        <f>_xlfn.CONCAT(_xlfn.XLOOKUP(tbItems[[#This Row],[UID]],all_tki[uid],all_tki[name]), " (",_xlfn.XLOOKUP(tbItems[[#This Row],[UID]],all_tki[uid],all_tki[shortName]),")")</f>
        <v>5.56x45 Magpul PMAG 30 GEN M3 STANAG 30-round magazine (GEN M3)</v>
      </c>
      <c r="C851" s="80" t="str">
        <f>_xlfn.XLOOKUP(tbItems[[#This Row],[UID]],all_tki[uid],all_tki[tags/0])</f>
        <v>Magazines</v>
      </c>
      <c r="E851" s="70">
        <f>_xlfn.XLOOKUP(tbItems[[#This Row],[UID]],all_tki[uid],all_tki[slots])</f>
        <v>2</v>
      </c>
      <c r="F851" s="97">
        <f>_xlfn.XLOOKUP(tbItems[[#This Row],[UID]],all_tki[uid],all_tki[traderPrice])</f>
        <v>1743</v>
      </c>
      <c r="G851" s="97">
        <f>_xlfn.XLOOKUP(tbItems[[#This Row],[UID]],all_tki[uid],all_tki[avg7daysPrice])</f>
        <v>12005</v>
      </c>
      <c r="I851" s="70">
        <v>0</v>
      </c>
    </row>
    <row r="852" spans="1:9" ht="30" hidden="1" customHeight="1" x14ac:dyDescent="0.25">
      <c r="A852" s="96" t="s">
        <v>5916</v>
      </c>
      <c r="B852" s="80" t="str">
        <f>_xlfn.CONCAT(_xlfn.XLOOKUP(tbItems[[#This Row],[UID]],all_tki[uid],all_tki[name]), " (",_xlfn.XLOOKUP(tbItems[[#This Row],[UID]],all_tki[uid],all_tki[shortName]),")")</f>
        <v>HK MP5 9x19 30-round magazine (MP5)</v>
      </c>
      <c r="C852" s="80" t="str">
        <f>_xlfn.XLOOKUP(tbItems[[#This Row],[UID]],all_tki[uid],all_tki[tags/0])</f>
        <v>Magazines</v>
      </c>
      <c r="E852" s="70">
        <f>_xlfn.XLOOKUP(tbItems[[#This Row],[UID]],all_tki[uid],all_tki[slots])</f>
        <v>2</v>
      </c>
      <c r="F852" s="97">
        <f>_xlfn.XLOOKUP(tbItems[[#This Row],[UID]],all_tki[uid],all_tki[traderPrice])</f>
        <v>2246</v>
      </c>
      <c r="G852" s="97">
        <f>_xlfn.XLOOKUP(tbItems[[#This Row],[UID]],all_tki[uid],all_tki[avg7daysPrice])</f>
        <v>14795</v>
      </c>
      <c r="I852" s="70">
        <v>0</v>
      </c>
    </row>
    <row r="853" spans="1:9" ht="30" hidden="1" customHeight="1" x14ac:dyDescent="0.25">
      <c r="A853" s="96" t="s">
        <v>5920</v>
      </c>
      <c r="B853" s="80" t="str">
        <f>_xlfn.CONCAT(_xlfn.XLOOKUP(tbItems[[#This Row],[UID]],all_tki[uid],all_tki[name]), " (",_xlfn.XLOOKUP(tbItems[[#This Row],[UID]],all_tki[uid],all_tki[shortName]),")")</f>
        <v>Glock 9x19 Magpul PMAG GL9 21-round magazine (GL9)</v>
      </c>
      <c r="C853" s="80" t="str">
        <f>_xlfn.XLOOKUP(tbItems[[#This Row],[UID]],all_tki[uid],all_tki[tags/0])</f>
        <v>Magazines</v>
      </c>
      <c r="D853" s="80" t="s">
        <v>302</v>
      </c>
      <c r="E853" s="70">
        <f>_xlfn.XLOOKUP(tbItems[[#This Row],[UID]],all_tki[uid],all_tki[slots])</f>
        <v>1</v>
      </c>
      <c r="F853" s="97">
        <f>_xlfn.XLOOKUP(tbItems[[#This Row],[UID]],all_tki[uid],all_tki[traderPrice])</f>
        <v>969</v>
      </c>
      <c r="G853" s="97">
        <f>_xlfn.XLOOKUP(tbItems[[#This Row],[UID]],all_tki[uid],all_tki[avg7daysPrice])</f>
        <v>23169</v>
      </c>
      <c r="H853" s="70">
        <v>0</v>
      </c>
      <c r="I853" s="70">
        <v>0</v>
      </c>
    </row>
    <row r="854" spans="1:9" ht="30" hidden="1" customHeight="1" x14ac:dyDescent="0.25">
      <c r="A854" s="96" t="s">
        <v>5925</v>
      </c>
      <c r="B854" s="80" t="str">
        <f>_xlfn.CONCAT(_xlfn.XLOOKUP(tbItems[[#This Row],[UID]],all_tki[uid],all_tki[name]), " (",_xlfn.XLOOKUP(tbItems[[#This Row],[UID]],all_tki[uid],all_tki[shortName]),")")</f>
        <v>MP9 9x19 25-round magazine (MP9)</v>
      </c>
      <c r="C854" s="80" t="str">
        <f>_xlfn.XLOOKUP(tbItems[[#This Row],[UID]],all_tki[uid],all_tki[tags/0])</f>
        <v>Magazines</v>
      </c>
      <c r="E854" s="70">
        <f>_xlfn.XLOOKUP(tbItems[[#This Row],[UID]],all_tki[uid],all_tki[slots])</f>
        <v>2</v>
      </c>
      <c r="F854" s="97">
        <f>_xlfn.XLOOKUP(tbItems[[#This Row],[UID]],all_tki[uid],all_tki[traderPrice])</f>
        <v>1428</v>
      </c>
      <c r="G854" s="97">
        <f>_xlfn.XLOOKUP(tbItems[[#This Row],[UID]],all_tki[uid],all_tki[avg7daysPrice])</f>
        <v>25809</v>
      </c>
      <c r="I854" s="70">
        <v>0</v>
      </c>
    </row>
    <row r="855" spans="1:9" ht="30" hidden="1" customHeight="1" x14ac:dyDescent="0.25">
      <c r="A855" s="96" t="s">
        <v>5930</v>
      </c>
      <c r="B855" s="80" t="str">
        <f>_xlfn.CONCAT(_xlfn.XLOOKUP(tbItems[[#This Row],[UID]],all_tki[uid],all_tki[name]), " (",_xlfn.XLOOKUP(tbItems[[#This Row],[UID]],all_tki[uid],all_tki[shortName]),")")</f>
        <v>M9A3 9x19 17-round magazine (M9A3)</v>
      </c>
      <c r="C855" s="80" t="str">
        <f>_xlfn.XLOOKUP(tbItems[[#This Row],[UID]],all_tki[uid],all_tki[tags/0])</f>
        <v>Magazines</v>
      </c>
      <c r="E855" s="70">
        <f>_xlfn.XLOOKUP(tbItems[[#This Row],[UID]],all_tki[uid],all_tki[slots])</f>
        <v>1</v>
      </c>
      <c r="F855" s="97">
        <f>_xlfn.XLOOKUP(tbItems[[#This Row],[UID]],all_tki[uid],all_tki[traderPrice])</f>
        <v>1008</v>
      </c>
      <c r="G855" s="97">
        <f>_xlfn.XLOOKUP(tbItems[[#This Row],[UID]],all_tki[uid],all_tki[avg7daysPrice])</f>
        <v>7335</v>
      </c>
      <c r="I855" s="70">
        <v>0</v>
      </c>
    </row>
    <row r="856" spans="1:9" ht="30" hidden="1" customHeight="1" x14ac:dyDescent="0.25">
      <c r="A856" s="96" t="s">
        <v>5935</v>
      </c>
      <c r="B856" s="80" t="str">
        <f>_xlfn.CONCAT(_xlfn.XLOOKUP(tbItems[[#This Row],[UID]],all_tki[uid],all_tki[name]), " (",_xlfn.XLOOKUP(tbItems[[#This Row],[UID]],all_tki[uid],all_tki[shortName]),")")</f>
        <v>PP-19-01 "Vityaz" 9x19 PUFGUN SG-919 30 30-round magazine (SG-919)</v>
      </c>
      <c r="C856" s="80" t="str">
        <f>_xlfn.XLOOKUP(tbItems[[#This Row],[UID]],all_tki[uid],all_tki[tags/0])</f>
        <v>Magazines</v>
      </c>
      <c r="D856" s="80" t="s">
        <v>301</v>
      </c>
      <c r="E856" s="70">
        <f>_xlfn.XLOOKUP(tbItems[[#This Row],[UID]],all_tki[uid],all_tki[slots])</f>
        <v>2</v>
      </c>
      <c r="F856" s="97">
        <f>_xlfn.XLOOKUP(tbItems[[#This Row],[UID]],all_tki[uid],all_tki[traderPrice])</f>
        <v>1876</v>
      </c>
      <c r="G856" s="97">
        <f>_xlfn.XLOOKUP(tbItems[[#This Row],[UID]],all_tki[uid],all_tki[avg7daysPrice])</f>
        <v>16441</v>
      </c>
      <c r="H856" s="70">
        <v>0</v>
      </c>
      <c r="I856" s="70">
        <v>0</v>
      </c>
    </row>
    <row r="857" spans="1:9" ht="30" hidden="1" customHeight="1" x14ac:dyDescent="0.25">
      <c r="A857" s="96" t="s">
        <v>5939</v>
      </c>
      <c r="B857" s="80" t="str">
        <f>_xlfn.CONCAT(_xlfn.XLOOKUP(tbItems[[#This Row],[UID]],all_tki[uid],all_tki[name]), " (",_xlfn.XLOOKUP(tbItems[[#This Row],[UID]],all_tki[uid],all_tki[shortName]),")")</f>
        <v>KAC 7.62x51 20-round steel magazine (KAC 7.62)</v>
      </c>
      <c r="C857" s="80" t="str">
        <f>_xlfn.XLOOKUP(tbItems[[#This Row],[UID]],all_tki[uid],all_tki[tags/0])</f>
        <v>Magazines</v>
      </c>
      <c r="D857" s="80" t="s">
        <v>302</v>
      </c>
      <c r="E857" s="70">
        <f>_xlfn.XLOOKUP(tbItems[[#This Row],[UID]],all_tki[uid],all_tki[slots])</f>
        <v>2</v>
      </c>
      <c r="F857" s="97">
        <f>_xlfn.XLOOKUP(tbItems[[#This Row],[UID]],all_tki[uid],all_tki[traderPrice])</f>
        <v>1372</v>
      </c>
      <c r="G857" s="97">
        <f>_xlfn.XLOOKUP(tbItems[[#This Row],[UID]],all_tki[uid],all_tki[avg7daysPrice])</f>
        <v>19153</v>
      </c>
      <c r="H857" s="70">
        <v>0</v>
      </c>
      <c r="I857" s="70">
        <v>0</v>
      </c>
    </row>
    <row r="858" spans="1:9" ht="30" hidden="1" customHeight="1" x14ac:dyDescent="0.25">
      <c r="A858" s="96" t="s">
        <v>5942</v>
      </c>
      <c r="B858" s="80" t="str">
        <f>_xlfn.CONCAT(_xlfn.XLOOKUP(tbItems[[#This Row],[UID]],all_tki[uid],all_tki[name]), " (",_xlfn.XLOOKUP(tbItems[[#This Row],[UID]],all_tki[uid],all_tki[shortName]),")")</f>
        <v>Mosin Rifle 7.62x54R 5-round magazine (Mosin)</v>
      </c>
      <c r="C858" s="80" t="str">
        <f>_xlfn.XLOOKUP(tbItems[[#This Row],[UID]],all_tki[uid],all_tki[tags/0])</f>
        <v>Magazines</v>
      </c>
      <c r="D858" s="80" t="s">
        <v>307</v>
      </c>
      <c r="E858" s="70">
        <f>_xlfn.XLOOKUP(tbItems[[#This Row],[UID]],all_tki[uid],all_tki[slots])</f>
        <v>1</v>
      </c>
      <c r="F858" s="97">
        <f>_xlfn.XLOOKUP(tbItems[[#This Row],[UID]],all_tki[uid],all_tki[traderPrice])</f>
        <v>1103</v>
      </c>
      <c r="G858" s="97">
        <f>_xlfn.XLOOKUP(tbItems[[#This Row],[UID]],all_tki[uid],all_tki[avg7daysPrice])</f>
        <v>6258</v>
      </c>
      <c r="H858" s="70">
        <v>0</v>
      </c>
      <c r="I858" s="70">
        <v>0</v>
      </c>
    </row>
    <row r="859" spans="1:9" ht="30" hidden="1" customHeight="1" x14ac:dyDescent="0.25">
      <c r="A859" s="96" t="s">
        <v>5946</v>
      </c>
      <c r="B859" s="80" t="str">
        <f>_xlfn.CONCAT(_xlfn.XLOOKUP(tbItems[[#This Row],[UID]],all_tki[uid],all_tki[name]), " (",_xlfn.XLOOKUP(tbItems[[#This Row],[UID]],all_tki[uid],all_tki[shortName]),")")</f>
        <v>AK 7.62x39 US Palm "AK30" 30-round magazine (Black) (AK30)</v>
      </c>
      <c r="C859" s="80" t="str">
        <f>_xlfn.XLOOKUP(tbItems[[#This Row],[UID]],all_tki[uid],all_tki[tags/0])</f>
        <v>Magazines</v>
      </c>
      <c r="D859" s="80" t="s">
        <v>301</v>
      </c>
      <c r="E859" s="70">
        <f>_xlfn.XLOOKUP(tbItems[[#This Row],[UID]],all_tki[uid],all_tki[slots])</f>
        <v>2</v>
      </c>
      <c r="F859" s="97">
        <f>_xlfn.XLOOKUP(tbItems[[#This Row],[UID]],all_tki[uid],all_tki[traderPrice])</f>
        <v>2457</v>
      </c>
      <c r="G859" s="97">
        <f>_xlfn.XLOOKUP(tbItems[[#This Row],[UID]],all_tki[uid],all_tki[avg7daysPrice])</f>
        <v>21267</v>
      </c>
      <c r="H859" s="70">
        <v>0</v>
      </c>
      <c r="I859" s="70">
        <v>0</v>
      </c>
    </row>
    <row r="860" spans="1:9" ht="30" hidden="1" customHeight="1" x14ac:dyDescent="0.25">
      <c r="A860" s="96" t="s">
        <v>5950</v>
      </c>
      <c r="B860" s="80" t="str">
        <f>_xlfn.CONCAT(_xlfn.XLOOKUP(tbItems[[#This Row],[UID]],all_tki[uid],all_tki[name]), " (",_xlfn.XLOOKUP(tbItems[[#This Row],[UID]],all_tki[uid],all_tki[shortName]),")")</f>
        <v>Glock 9x19 "Big Stick" 33-round magazine (Big Stick)</v>
      </c>
      <c r="C860" s="80" t="str">
        <f>_xlfn.XLOOKUP(tbItems[[#This Row],[UID]],all_tki[uid],all_tki[tags/0])</f>
        <v>Magazines</v>
      </c>
      <c r="D860" s="80" t="s">
        <v>301</v>
      </c>
      <c r="E860" s="70">
        <f>_xlfn.XLOOKUP(tbItems[[#This Row],[UID]],all_tki[uid],all_tki[slots])</f>
        <v>2</v>
      </c>
      <c r="F860" s="97">
        <f>_xlfn.XLOOKUP(tbItems[[#This Row],[UID]],all_tki[uid],all_tki[traderPrice])</f>
        <v>1655</v>
      </c>
      <c r="G860" s="97">
        <f>_xlfn.XLOOKUP(tbItems[[#This Row],[UID]],all_tki[uid],all_tki[avg7daysPrice])</f>
        <v>9533</v>
      </c>
      <c r="H860" s="70">
        <v>0</v>
      </c>
      <c r="I860" s="70">
        <v>0</v>
      </c>
    </row>
    <row r="861" spans="1:9" ht="30" hidden="1" customHeight="1" x14ac:dyDescent="0.25">
      <c r="A861" s="96" t="s">
        <v>5955</v>
      </c>
      <c r="B861" s="80" t="str">
        <f>_xlfn.CONCAT(_xlfn.XLOOKUP(tbItems[[#This Row],[UID]],all_tki[uid],all_tki[name]), " (",_xlfn.XLOOKUP(tbItems[[#This Row],[UID]],all_tki[uid],all_tki[shortName]),")")</f>
        <v>5.56x45 Magpul PMAG 40 GEN M3 STANAG 40-round magazine (GEN M3)</v>
      </c>
      <c r="C861" s="80" t="str">
        <f>_xlfn.XLOOKUP(tbItems[[#This Row],[UID]],all_tki[uid],all_tki[tags/0])</f>
        <v>Magazines</v>
      </c>
      <c r="E861" s="70">
        <f>_xlfn.XLOOKUP(tbItems[[#This Row],[UID]],all_tki[uid],all_tki[slots])</f>
        <v>3</v>
      </c>
      <c r="F861" s="97">
        <f>_xlfn.XLOOKUP(tbItems[[#This Row],[UID]],all_tki[uid],all_tki[traderPrice])</f>
        <v>3459</v>
      </c>
      <c r="G861" s="97">
        <f>_xlfn.XLOOKUP(tbItems[[#This Row],[UID]],all_tki[uid],all_tki[avg7daysPrice])</f>
        <v>6177</v>
      </c>
      <c r="I861" s="70">
        <v>0</v>
      </c>
    </row>
    <row r="862" spans="1:9" ht="30" hidden="1" customHeight="1" x14ac:dyDescent="0.25">
      <c r="A862" s="96" t="s">
        <v>5960</v>
      </c>
      <c r="B862" s="80" t="str">
        <f>_xlfn.CONCAT(_xlfn.XLOOKUP(tbItems[[#This Row],[UID]],all_tki[uid],all_tki[name]), " (",_xlfn.XLOOKUP(tbItems[[#This Row],[UID]],all_tki[uid],all_tki[shortName]),")")</f>
        <v>5.56x45 HK Steel Maritime STANAG 30-round magazine (HK Steel)</v>
      </c>
      <c r="C862" s="80" t="str">
        <f>_xlfn.XLOOKUP(tbItems[[#This Row],[UID]],all_tki[uid],all_tki[tags/0])</f>
        <v>Magazines</v>
      </c>
      <c r="D862" s="80" t="s">
        <v>301</v>
      </c>
      <c r="E862" s="70">
        <f>_xlfn.XLOOKUP(tbItems[[#This Row],[UID]],all_tki[uid],all_tki[slots])</f>
        <v>2</v>
      </c>
      <c r="F862" s="97">
        <f>_xlfn.XLOOKUP(tbItems[[#This Row],[UID]],all_tki[uid],all_tki[traderPrice])</f>
        <v>2027</v>
      </c>
      <c r="G862" s="97">
        <f>_xlfn.XLOOKUP(tbItems[[#This Row],[UID]],all_tki[uid],all_tki[avg7daysPrice])</f>
        <v>14780</v>
      </c>
      <c r="H862" s="70">
        <v>0</v>
      </c>
      <c r="I862" s="70">
        <v>0</v>
      </c>
    </row>
    <row r="863" spans="1:9" ht="30" hidden="1" customHeight="1" x14ac:dyDescent="0.25">
      <c r="A863" s="96" t="s">
        <v>5965</v>
      </c>
      <c r="B863" s="80" t="str">
        <f>_xlfn.CONCAT(_xlfn.XLOOKUP(tbItems[[#This Row],[UID]],all_tki[uid],all_tki[name]), " (",_xlfn.XLOOKUP(tbItems[[#This Row],[UID]],all_tki[uid],all_tki[shortName]),")")</f>
        <v>AK 7.62x39 30-round magazine (issued '55 or later) (AK55)</v>
      </c>
      <c r="C863" s="80" t="str">
        <f>_xlfn.XLOOKUP(tbItems[[#This Row],[UID]],all_tki[uid],all_tki[tags/0])</f>
        <v>Magazines</v>
      </c>
      <c r="D863" s="80" t="s">
        <v>302</v>
      </c>
      <c r="E863" s="70">
        <f>_xlfn.XLOOKUP(tbItems[[#This Row],[UID]],all_tki[uid],all_tki[slots])</f>
        <v>2</v>
      </c>
      <c r="F863" s="97">
        <f>_xlfn.XLOOKUP(tbItems[[#This Row],[UID]],all_tki[uid],all_tki[traderPrice])</f>
        <v>987</v>
      </c>
      <c r="G863" s="97">
        <f>_xlfn.XLOOKUP(tbItems[[#This Row],[UID]],all_tki[uid],all_tki[avg7daysPrice])</f>
        <v>8626</v>
      </c>
      <c r="H863" s="70">
        <v>0</v>
      </c>
      <c r="I863" s="70">
        <v>0</v>
      </c>
    </row>
    <row r="864" spans="1:9" ht="30" hidden="1" customHeight="1" x14ac:dyDescent="0.25">
      <c r="A864" s="96" t="s">
        <v>5970</v>
      </c>
      <c r="B864" s="80" t="str">
        <f>_xlfn.CONCAT(_xlfn.XLOOKUP(tbItems[[#This Row],[UID]],all_tki[uid],all_tki[name]), " (",_xlfn.XLOOKUP(tbItems[[#This Row],[UID]],all_tki[uid],all_tki[shortName]),")")</f>
        <v>5.56x45 Magpul PMAG 30 GEN M3 W STANAG 30-round magazine (GEN M3)</v>
      </c>
      <c r="C864" s="80" t="str">
        <f>_xlfn.XLOOKUP(tbItems[[#This Row],[UID]],all_tki[uid],all_tki[tags/0])</f>
        <v>Magazines</v>
      </c>
      <c r="E864" s="70">
        <f>_xlfn.XLOOKUP(tbItems[[#This Row],[UID]],all_tki[uid],all_tki[slots])</f>
        <v>2</v>
      </c>
      <c r="F864" s="97">
        <f>_xlfn.XLOOKUP(tbItems[[#This Row],[UID]],all_tki[uid],all_tki[traderPrice])</f>
        <v>2126</v>
      </c>
      <c r="G864" s="97">
        <f>_xlfn.XLOOKUP(tbItems[[#This Row],[UID]],all_tki[uid],all_tki[avg7daysPrice])</f>
        <v>13998</v>
      </c>
      <c r="I864" s="70">
        <v>0</v>
      </c>
    </row>
    <row r="865" spans="1:9" ht="30" hidden="1" customHeight="1" x14ac:dyDescent="0.25">
      <c r="A865" s="96" t="s">
        <v>5975</v>
      </c>
      <c r="B865" s="80" t="str">
        <f>_xlfn.CONCAT(_xlfn.XLOOKUP(tbItems[[#This Row],[UID]],all_tki[uid],all_tki[name]), " (",_xlfn.XLOOKUP(tbItems[[#This Row],[UID]],all_tki[uid],all_tki[shortName]),")")</f>
        <v>PP-91 "Kedr" 9x18PM 30-round magazine (PP91)</v>
      </c>
      <c r="C865" s="80" t="str">
        <f>_xlfn.XLOOKUP(tbItems[[#This Row],[UID]],all_tki[uid],all_tki[tags/0])</f>
        <v>Magazines</v>
      </c>
      <c r="D865" s="80" t="s">
        <v>302</v>
      </c>
      <c r="E865" s="70">
        <f>_xlfn.XLOOKUP(tbItems[[#This Row],[UID]],all_tki[uid],all_tki[slots])</f>
        <v>2</v>
      </c>
      <c r="F865" s="97">
        <f>_xlfn.XLOOKUP(tbItems[[#This Row],[UID]],all_tki[uid],all_tki[traderPrice])</f>
        <v>1611</v>
      </c>
      <c r="G865" s="97">
        <f>_xlfn.XLOOKUP(tbItems[[#This Row],[UID]],all_tki[uid],all_tki[avg7daysPrice])</f>
        <v>9154</v>
      </c>
      <c r="H865" s="70">
        <v>0</v>
      </c>
      <c r="I865" s="70">
        <v>0</v>
      </c>
    </row>
    <row r="866" spans="1:9" ht="30" hidden="1" customHeight="1" x14ac:dyDescent="0.25">
      <c r="A866" s="96" t="s">
        <v>5979</v>
      </c>
      <c r="B866" s="80" t="str">
        <f>_xlfn.CONCAT(_xlfn.XLOOKUP(tbItems[[#This Row],[UID]],all_tki[uid],all_tki[name]), " (",_xlfn.XLOOKUP(tbItems[[#This Row],[UID]],all_tki[uid],all_tki[shortName]),")")</f>
        <v>SKS 7.62x39 10-round internal box magazine (SKS int.)</v>
      </c>
      <c r="C866" s="80" t="str">
        <f>_xlfn.XLOOKUP(tbItems[[#This Row],[UID]],all_tki[uid],all_tki[tags/0])</f>
        <v>Magazines</v>
      </c>
      <c r="E866" s="70">
        <f>_xlfn.XLOOKUP(tbItems[[#This Row],[UID]],all_tki[uid],all_tki[slots])</f>
        <v>1</v>
      </c>
      <c r="F866" s="97">
        <f>_xlfn.XLOOKUP(tbItems[[#This Row],[UID]],all_tki[uid],all_tki[traderPrice])</f>
        <v>896</v>
      </c>
      <c r="G866" s="97">
        <f>_xlfn.XLOOKUP(tbItems[[#This Row],[UID]],all_tki[uid],all_tki[avg7daysPrice])</f>
        <v>3672</v>
      </c>
      <c r="I866" s="70">
        <v>0</v>
      </c>
    </row>
    <row r="867" spans="1:9" ht="30" hidden="1" customHeight="1" x14ac:dyDescent="0.25">
      <c r="A867" s="96" t="s">
        <v>5985</v>
      </c>
      <c r="B867" s="80" t="str">
        <f>_xlfn.CONCAT(_xlfn.XLOOKUP(tbItems[[#This Row],[UID]],all_tki[uid],all_tki[name]), " (",_xlfn.XLOOKUP(tbItems[[#This Row],[UID]],all_tki[uid],all_tki[shortName]),")")</f>
        <v>Remington M700 7.62x51 Wyatt's Outdoor 10-round magazine (Wyatt)</v>
      </c>
      <c r="C867" s="80" t="str">
        <f>_xlfn.XLOOKUP(tbItems[[#This Row],[UID]],all_tki[uid],all_tki[tags/0])</f>
        <v>Magazines</v>
      </c>
      <c r="E867" s="70">
        <f>_xlfn.XLOOKUP(tbItems[[#This Row],[UID]],all_tki[uid],all_tki[slots])</f>
        <v>2</v>
      </c>
      <c r="F867" s="97">
        <f>_xlfn.XLOOKUP(tbItems[[#This Row],[UID]],all_tki[uid],all_tki[traderPrice])</f>
        <v>1960</v>
      </c>
      <c r="G867" s="97">
        <f>_xlfn.XLOOKUP(tbItems[[#This Row],[UID]],all_tki[uid],all_tki[avg7daysPrice])</f>
        <v>24157</v>
      </c>
      <c r="I867" s="70">
        <v>0</v>
      </c>
    </row>
    <row r="868" spans="1:9" ht="30" hidden="1" customHeight="1" x14ac:dyDescent="0.25">
      <c r="A868" s="96" t="s">
        <v>5989</v>
      </c>
      <c r="B868" s="80" t="str">
        <f>_xlfn.CONCAT(_xlfn.XLOOKUP(tbItems[[#This Row],[UID]],all_tki[uid],all_tki[name]), " (",_xlfn.XLOOKUP(tbItems[[#This Row],[UID]],all_tki[uid],all_tki[shortName]),")")</f>
        <v>5.56x45 Magpul PMAG 10 GEN M3 STANAG 10-round magazine (GEN M3)</v>
      </c>
      <c r="C868" s="80" t="str">
        <f>_xlfn.XLOOKUP(tbItems[[#This Row],[UID]],all_tki[uid],all_tki[tags/0])</f>
        <v>Magazines</v>
      </c>
      <c r="D868" s="80" t="s">
        <v>302</v>
      </c>
      <c r="E868" s="70">
        <f>_xlfn.XLOOKUP(tbItems[[#This Row],[UID]],all_tki[uid],all_tki[slots])</f>
        <v>1</v>
      </c>
      <c r="F868" s="97">
        <f>_xlfn.XLOOKUP(tbItems[[#This Row],[UID]],all_tki[uid],all_tki[traderPrice])</f>
        <v>1121</v>
      </c>
      <c r="G868" s="97">
        <f>_xlfn.XLOOKUP(tbItems[[#This Row],[UID]],all_tki[uid],all_tki[avg7daysPrice])</f>
        <v>4120</v>
      </c>
      <c r="H868" s="70">
        <v>0</v>
      </c>
      <c r="I868" s="70">
        <v>0</v>
      </c>
    </row>
    <row r="869" spans="1:9" ht="30" hidden="1" customHeight="1" x14ac:dyDescent="0.25">
      <c r="A869" s="96" t="s">
        <v>5992</v>
      </c>
      <c r="B869" s="80" t="str">
        <f>_xlfn.CONCAT(_xlfn.XLOOKUP(tbItems[[#This Row],[UID]],all_tki[uid],all_tki[name]), " (",_xlfn.XLOOKUP(tbItems[[#This Row],[UID]],all_tki[uid],all_tki[shortName]),")")</f>
        <v>AK 7.62x39 Magpul PMAG 30 GEN M3 30-round magazine (GEN M3)</v>
      </c>
      <c r="C869" s="80" t="str">
        <f>_xlfn.XLOOKUP(tbItems[[#This Row],[UID]],all_tki[uid],all_tki[tags/0])</f>
        <v>Magazines</v>
      </c>
      <c r="D869" s="80" t="s">
        <v>301</v>
      </c>
      <c r="E869" s="70">
        <f>_xlfn.XLOOKUP(tbItems[[#This Row],[UID]],all_tki[uid],all_tki[slots])</f>
        <v>2</v>
      </c>
      <c r="F869" s="97">
        <f>_xlfn.XLOOKUP(tbItems[[#This Row],[UID]],all_tki[uid],all_tki[traderPrice])</f>
        <v>1782</v>
      </c>
      <c r="G869" s="97">
        <f>_xlfn.XLOOKUP(tbItems[[#This Row],[UID]],all_tki[uid],all_tki[avg7daysPrice])</f>
        <v>12273</v>
      </c>
      <c r="H869" s="70">
        <v>0</v>
      </c>
      <c r="I869" s="70">
        <v>0</v>
      </c>
    </row>
    <row r="870" spans="1:9" ht="30" hidden="1" customHeight="1" x14ac:dyDescent="0.25">
      <c r="A870" s="96" t="s">
        <v>5996</v>
      </c>
      <c r="B870" s="80" t="str">
        <f>_xlfn.CONCAT(_xlfn.XLOOKUP(tbItems[[#This Row],[UID]],all_tki[uid],all_tki[name]), " (",_xlfn.XLOOKUP(tbItems[[#This Row],[UID]],all_tki[uid],all_tki[shortName]),")")</f>
        <v>M1A 7.62x51 20-round magazine (M1A)</v>
      </c>
      <c r="C870" s="80" t="str">
        <f>_xlfn.XLOOKUP(tbItems[[#This Row],[UID]],all_tki[uid],all_tki[tags/0])</f>
        <v>Magazines</v>
      </c>
      <c r="E870" s="70">
        <f>_xlfn.XLOOKUP(tbItems[[#This Row],[UID]],all_tki[uid],all_tki[slots])</f>
        <v>2</v>
      </c>
      <c r="F870" s="97">
        <f>_xlfn.XLOOKUP(tbItems[[#This Row],[UID]],all_tki[uid],all_tki[traderPrice])</f>
        <v>1382</v>
      </c>
      <c r="G870" s="97">
        <f>_xlfn.XLOOKUP(tbItems[[#This Row],[UID]],all_tki[uid],all_tki[avg7daysPrice])</f>
        <v>16456</v>
      </c>
      <c r="I870" s="70">
        <v>0</v>
      </c>
    </row>
    <row r="871" spans="1:9" ht="30" hidden="1" customHeight="1" x14ac:dyDescent="0.25">
      <c r="A871" s="96" t="s">
        <v>6001</v>
      </c>
      <c r="B871" s="80" t="str">
        <f>_xlfn.CONCAT(_xlfn.XLOOKUP(tbItems[[#This Row],[UID]],all_tki[uid],all_tki[name]), " (",_xlfn.XLOOKUP(tbItems[[#This Row],[UID]],all_tki[uid],all_tki[shortName]),")")</f>
        <v>SA-58/FAL 7.62x51 MMW polymer 20-round magazine (SA58 MMW)</v>
      </c>
      <c r="C871" s="80" t="str">
        <f>_xlfn.XLOOKUP(tbItems[[#This Row],[UID]],all_tki[uid],all_tki[tags/0])</f>
        <v>Magazines</v>
      </c>
      <c r="E871" s="70">
        <f>_xlfn.XLOOKUP(tbItems[[#This Row],[UID]],all_tki[uid],all_tki[slots])</f>
        <v>2</v>
      </c>
      <c r="F871" s="97">
        <f>_xlfn.XLOOKUP(tbItems[[#This Row],[UID]],all_tki[uid],all_tki[traderPrice])</f>
        <v>1684</v>
      </c>
      <c r="G871" s="97">
        <f>_xlfn.XLOOKUP(tbItems[[#This Row],[UID]],all_tki[uid],all_tki[avg7daysPrice])</f>
        <v>16849</v>
      </c>
      <c r="I871" s="70">
        <v>0</v>
      </c>
    </row>
    <row r="872" spans="1:9" ht="30" hidden="1" customHeight="1" x14ac:dyDescent="0.25">
      <c r="A872" s="96" t="s">
        <v>6006</v>
      </c>
      <c r="B872" s="80" t="str">
        <f>_xlfn.CONCAT(_xlfn.XLOOKUP(tbItems[[#This Row],[UID]],all_tki[uid],all_tki[name]), " (",_xlfn.XLOOKUP(tbItems[[#This Row],[UID]],all_tki[uid],all_tki[shortName]),")")</f>
        <v>MP-443 "Grach" 9x19 18-round magazine (MP-443)</v>
      </c>
      <c r="C872" s="80" t="str">
        <f>_xlfn.XLOOKUP(tbItems[[#This Row],[UID]],all_tki[uid],all_tki[tags/0])</f>
        <v>Magazines</v>
      </c>
      <c r="D872" s="80" t="s">
        <v>302</v>
      </c>
      <c r="E872" s="70">
        <f>_xlfn.XLOOKUP(tbItems[[#This Row],[UID]],all_tki[uid],all_tki[slots])</f>
        <v>1</v>
      </c>
      <c r="F872" s="97">
        <f>_xlfn.XLOOKUP(tbItems[[#This Row],[UID]],all_tki[uid],all_tki[traderPrice])</f>
        <v>860</v>
      </c>
      <c r="G872" s="97">
        <f>_xlfn.XLOOKUP(tbItems[[#This Row],[UID]],all_tki[uid],all_tki[avg7daysPrice])</f>
        <v>4217</v>
      </c>
      <c r="H872" s="70">
        <v>0</v>
      </c>
      <c r="I872" s="70">
        <v>0</v>
      </c>
    </row>
    <row r="873" spans="1:9" ht="30" hidden="1" customHeight="1" x14ac:dyDescent="0.25">
      <c r="A873" s="96" t="s">
        <v>6010</v>
      </c>
      <c r="B873" s="80" t="str">
        <f>_xlfn.CONCAT(_xlfn.XLOOKUP(tbItems[[#This Row],[UID]],all_tki[uid],all_tki[name]), " (",_xlfn.XLOOKUP(tbItems[[#This Row],[UID]],all_tki[uid],all_tki[shortName]),")")</f>
        <v>5.56x45 HK PM Gen.2 STANAG 30-round magazine (PM Gen.2)</v>
      </c>
      <c r="C873" s="80" t="str">
        <f>_xlfn.XLOOKUP(tbItems[[#This Row],[UID]],all_tki[uid],all_tki[tags/0])</f>
        <v>Magazines</v>
      </c>
      <c r="E873" s="70">
        <f>_xlfn.XLOOKUP(tbItems[[#This Row],[UID]],all_tki[uid],all_tki[slots])</f>
        <v>2</v>
      </c>
      <c r="F873" s="97">
        <f>_xlfn.XLOOKUP(tbItems[[#This Row],[UID]],all_tki[uid],all_tki[traderPrice])</f>
        <v>1918</v>
      </c>
      <c r="G873" s="97">
        <f>_xlfn.XLOOKUP(tbItems[[#This Row],[UID]],all_tki[uid],all_tki[avg7daysPrice])</f>
        <v>15844</v>
      </c>
      <c r="I873" s="70">
        <v>0</v>
      </c>
    </row>
    <row r="874" spans="1:9" ht="30" hidden="1" customHeight="1" x14ac:dyDescent="0.25">
      <c r="A874" s="96" t="s">
        <v>6016</v>
      </c>
      <c r="B874" s="80" t="str">
        <f>_xlfn.CONCAT(_xlfn.XLOOKUP(tbItems[[#This Row],[UID]],all_tki[uid],all_tki[name]), " (",_xlfn.XLOOKUP(tbItems[[#This Row],[UID]],all_tki[uid],all_tki[shortName]),")")</f>
        <v>SR-1MP 9x21 18-round magazine (SR-1MP)</v>
      </c>
      <c r="C874" s="80" t="str">
        <f>_xlfn.XLOOKUP(tbItems[[#This Row],[UID]],all_tki[uid],all_tki[tags/0])</f>
        <v>Magazines</v>
      </c>
      <c r="D874" s="80" t="s">
        <v>302</v>
      </c>
      <c r="E874" s="70">
        <f>_xlfn.XLOOKUP(tbItems[[#This Row],[UID]],all_tki[uid],all_tki[slots])</f>
        <v>1</v>
      </c>
      <c r="F874" s="97">
        <f>_xlfn.XLOOKUP(tbItems[[#This Row],[UID]],all_tki[uid],all_tki[traderPrice])</f>
        <v>843</v>
      </c>
      <c r="G874" s="97">
        <f>_xlfn.XLOOKUP(tbItems[[#This Row],[UID]],all_tki[uid],all_tki[avg7daysPrice])</f>
        <v>9890</v>
      </c>
      <c r="H874" s="70">
        <v>3</v>
      </c>
      <c r="I874" s="70">
        <v>0</v>
      </c>
    </row>
    <row r="875" spans="1:9" ht="30" hidden="1" customHeight="1" x14ac:dyDescent="0.25">
      <c r="A875" s="96" t="s">
        <v>6020</v>
      </c>
      <c r="B875" s="80" t="str">
        <f>_xlfn.CONCAT(_xlfn.XLOOKUP(tbItems[[#This Row],[UID]],all_tki[uid],all_tki[name]), " (",_xlfn.XLOOKUP(tbItems[[#This Row],[UID]],all_tki[uid],all_tki[shortName]),")")</f>
        <v>TOZ-106 20ga MTs 20-01 Sb.3 5-shot magazine (Sb.3x5)</v>
      </c>
      <c r="C875" s="80" t="str">
        <f>_xlfn.XLOOKUP(tbItems[[#This Row],[UID]],all_tki[uid],all_tki[tags/0])</f>
        <v>Magazines</v>
      </c>
      <c r="E875" s="70">
        <f>_xlfn.XLOOKUP(tbItems[[#This Row],[UID]],all_tki[uid],all_tki[slots])</f>
        <v>1</v>
      </c>
      <c r="F875" s="97">
        <f>_xlfn.XLOOKUP(tbItems[[#This Row],[UID]],all_tki[uid],all_tki[traderPrice])</f>
        <v>790</v>
      </c>
      <c r="G875" s="97">
        <f>_xlfn.XLOOKUP(tbItems[[#This Row],[UID]],all_tki[uid],all_tki[avg7daysPrice])</f>
        <v>10930</v>
      </c>
      <c r="I875" s="70">
        <v>0</v>
      </c>
    </row>
    <row r="876" spans="1:9" ht="30" hidden="1" customHeight="1" x14ac:dyDescent="0.25">
      <c r="A876" s="96" t="s">
        <v>6025</v>
      </c>
      <c r="B876" s="80" t="str">
        <f>_xlfn.CONCAT(_xlfn.XLOOKUP(tbItems[[#This Row],[UID]],all_tki[uid],all_tki[name]), " (",_xlfn.XLOOKUP(tbItems[[#This Row],[UID]],all_tki[uid],all_tki[shortName]),")")</f>
        <v>VPO-101 "Vepr-Hunter" 7.62x51 5-round magazine (VPO101)</v>
      </c>
      <c r="C876" s="80" t="str">
        <f>_xlfn.XLOOKUP(tbItems[[#This Row],[UID]],all_tki[uid],all_tki[tags/0])</f>
        <v>Magazines</v>
      </c>
      <c r="E876" s="70">
        <f>_xlfn.XLOOKUP(tbItems[[#This Row],[UID]],all_tki[uid],all_tki[slots])</f>
        <v>1</v>
      </c>
      <c r="F876" s="97">
        <f>_xlfn.XLOOKUP(tbItems[[#This Row],[UID]],all_tki[uid],all_tki[traderPrice])</f>
        <v>616</v>
      </c>
      <c r="G876" s="97">
        <f>_xlfn.XLOOKUP(tbItems[[#This Row],[UID]],all_tki[uid],all_tki[avg7daysPrice])</f>
        <v>3734</v>
      </c>
      <c r="I876" s="70">
        <v>0</v>
      </c>
    </row>
    <row r="877" spans="1:9" ht="30" hidden="1" customHeight="1" x14ac:dyDescent="0.25">
      <c r="A877" s="96" t="s">
        <v>6029</v>
      </c>
      <c r="B877" s="80" t="str">
        <f>_xlfn.CONCAT(_xlfn.XLOOKUP(tbItems[[#This Row],[UID]],all_tki[uid],all_tki[name]), " (",_xlfn.XLOOKUP(tbItems[[#This Row],[UID]],all_tki[uid],all_tki[shortName]),")")</f>
        <v>SA-58/FAL 7.62x51 10-round magazine (SA58/FAL)</v>
      </c>
      <c r="C877" s="80" t="str">
        <f>_xlfn.XLOOKUP(tbItems[[#This Row],[UID]],all_tki[uid],all_tki[tags/0])</f>
        <v>Magazines</v>
      </c>
      <c r="E877" s="70">
        <f>_xlfn.XLOOKUP(tbItems[[#This Row],[UID]],all_tki[uid],all_tki[slots])</f>
        <v>1</v>
      </c>
      <c r="F877" s="97">
        <f>_xlfn.XLOOKUP(tbItems[[#This Row],[UID]],all_tki[uid],all_tki[traderPrice])</f>
        <v>1009</v>
      </c>
      <c r="G877" s="97">
        <f>_xlfn.XLOOKUP(tbItems[[#This Row],[UID]],all_tki[uid],all_tki[avg7daysPrice])</f>
        <v>7338</v>
      </c>
      <c r="I877" s="70">
        <v>0</v>
      </c>
    </row>
    <row r="878" spans="1:9" ht="30" hidden="1" customHeight="1" x14ac:dyDescent="0.25">
      <c r="A878" s="96" t="s">
        <v>6034</v>
      </c>
      <c r="B878" s="80" t="str">
        <f>_xlfn.CONCAT(_xlfn.XLOOKUP(tbItems[[#This Row],[UID]],all_tki[uid],all_tki[name]), " (",_xlfn.XLOOKUP(tbItems[[#This Row],[UID]],all_tki[uid],all_tki[shortName]),")")</f>
        <v>Pmag 30 AK74 GEN M3 5.45x39 magazine for AK and compatibles, 30-round capacity (GEN M3)</v>
      </c>
      <c r="C878" s="80" t="str">
        <f>_xlfn.XLOOKUP(tbItems[[#This Row],[UID]],all_tki[uid],all_tki[tags/0])</f>
        <v>Magazines</v>
      </c>
      <c r="E878" s="70">
        <f>_xlfn.XLOOKUP(tbItems[[#This Row],[UID]],all_tki[uid],all_tki[slots])</f>
        <v>2</v>
      </c>
      <c r="F878" s="97">
        <f>_xlfn.XLOOKUP(tbItems[[#This Row],[UID]],all_tki[uid],all_tki[traderPrice])</f>
        <v>1488</v>
      </c>
      <c r="G878" s="97">
        <f>_xlfn.XLOOKUP(tbItems[[#This Row],[UID]],all_tki[uid],all_tki[avg7daysPrice])</f>
        <v>12334</v>
      </c>
      <c r="I878" s="70">
        <v>0</v>
      </c>
    </row>
    <row r="879" spans="1:9" ht="30" hidden="1" customHeight="1" x14ac:dyDescent="0.25">
      <c r="A879" s="96" t="s">
        <v>6039</v>
      </c>
      <c r="B879" s="80" t="str">
        <f>_xlfn.CONCAT(_xlfn.XLOOKUP(tbItems[[#This Row],[UID]],all_tki[uid],all_tki[name]), " (",_xlfn.XLOOKUP(tbItems[[#This Row],[UID]],all_tki[uid],all_tki[shortName]),")")</f>
        <v>AK-12 5.45x39 30-round magazine (AK-12)</v>
      </c>
      <c r="C879" s="80" t="str">
        <f>_xlfn.XLOOKUP(tbItems[[#This Row],[UID]],all_tki[uid],all_tki[tags/0])</f>
        <v>Magazines</v>
      </c>
      <c r="D879" s="80" t="s">
        <v>302</v>
      </c>
      <c r="E879" s="70">
        <f>_xlfn.XLOOKUP(tbItems[[#This Row],[UID]],all_tki[uid],all_tki[slots])</f>
        <v>2</v>
      </c>
      <c r="F879" s="97">
        <f>_xlfn.XLOOKUP(tbItems[[#This Row],[UID]],all_tki[uid],all_tki[traderPrice])</f>
        <v>1540</v>
      </c>
      <c r="G879" s="97">
        <f>_xlfn.XLOOKUP(tbItems[[#This Row],[UID]],all_tki[uid],all_tki[avg7daysPrice])</f>
        <v>14387</v>
      </c>
      <c r="H879" s="70">
        <v>0</v>
      </c>
      <c r="I879" s="70">
        <v>0</v>
      </c>
    </row>
    <row r="880" spans="1:9" ht="30" hidden="1" customHeight="1" x14ac:dyDescent="0.25">
      <c r="A880" s="96" t="s">
        <v>6044</v>
      </c>
      <c r="B880" s="80" t="str">
        <f>_xlfn.CONCAT(_xlfn.XLOOKUP(tbItems[[#This Row],[UID]],all_tki[uid],all_tki[name]), " (",_xlfn.XLOOKUP(tbItems[[#This Row],[UID]],all_tki[uid],all_tki[shortName]),")")</f>
        <v>MPX 9x19 30-round magazine (MPX)</v>
      </c>
      <c r="C880" s="80" t="str">
        <f>_xlfn.XLOOKUP(tbItems[[#This Row],[UID]],all_tki[uid],all_tki[tags/0])</f>
        <v>Magazines</v>
      </c>
      <c r="D880" s="80" t="s">
        <v>301</v>
      </c>
      <c r="E880" s="70">
        <f>_xlfn.XLOOKUP(tbItems[[#This Row],[UID]],all_tki[uid],all_tki[slots])</f>
        <v>2</v>
      </c>
      <c r="F880" s="97">
        <f>_xlfn.XLOOKUP(tbItems[[#This Row],[UID]],all_tki[uid],all_tki[traderPrice])</f>
        <v>1161</v>
      </c>
      <c r="G880" s="97">
        <f>_xlfn.XLOOKUP(tbItems[[#This Row],[UID]],all_tki[uid],all_tki[avg7daysPrice])</f>
        <v>8814</v>
      </c>
      <c r="H880" s="70">
        <v>0</v>
      </c>
      <c r="I880" s="70">
        <v>0</v>
      </c>
    </row>
    <row r="881" spans="1:9" ht="30" hidden="1" customHeight="1" x14ac:dyDescent="0.25">
      <c r="A881" s="96" t="s">
        <v>6048</v>
      </c>
      <c r="B881" s="80" t="str">
        <f>_xlfn.CONCAT(_xlfn.XLOOKUP(tbItems[[#This Row],[UID]],all_tki[uid],all_tki[name]), " (",_xlfn.XLOOKUP(tbItems[[#This Row],[UID]],all_tki[uid],all_tki[shortName]),")")</f>
        <v>PP-19-01 "Vityaz" 9x19 30-round magazine (PP-19-01)</v>
      </c>
      <c r="C881" s="80" t="str">
        <f>_xlfn.XLOOKUP(tbItems[[#This Row],[UID]],all_tki[uid],all_tki[tags/0])</f>
        <v>Magazines</v>
      </c>
      <c r="E881" s="70">
        <f>_xlfn.XLOOKUP(tbItems[[#This Row],[UID]],all_tki[uid],all_tki[slots])</f>
        <v>2</v>
      </c>
      <c r="F881" s="97">
        <f>_xlfn.XLOOKUP(tbItems[[#This Row],[UID]],all_tki[uid],all_tki[traderPrice])</f>
        <v>1356</v>
      </c>
      <c r="G881" s="97">
        <f>_xlfn.XLOOKUP(tbItems[[#This Row],[UID]],all_tki[uid],all_tki[avg7daysPrice])</f>
        <v>15000</v>
      </c>
      <c r="I881" s="70">
        <v>0</v>
      </c>
    </row>
    <row r="882" spans="1:9" ht="30" hidden="1" customHeight="1" x14ac:dyDescent="0.25">
      <c r="A882" s="96" t="s">
        <v>6052</v>
      </c>
      <c r="B882" s="80" t="str">
        <f>_xlfn.CONCAT(_xlfn.XLOOKUP(tbItems[[#This Row],[UID]],all_tki[uid],all_tki[name]), " (",_xlfn.XLOOKUP(tbItems[[#This Row],[UID]],all_tki[uid],all_tki[shortName]),")")</f>
        <v>M870 12ga 7-shell magazine (M870x7)</v>
      </c>
      <c r="C882" s="80" t="str">
        <f>_xlfn.XLOOKUP(tbItems[[#This Row],[UID]],all_tki[uid],all_tki[tags/0])</f>
        <v>Magazines</v>
      </c>
      <c r="D882" s="80" t="s">
        <v>307</v>
      </c>
      <c r="E882" s="70">
        <f>_xlfn.XLOOKUP(tbItems[[#This Row],[UID]],all_tki[uid],all_tki[slots])</f>
        <v>2</v>
      </c>
      <c r="F882" s="97">
        <f>_xlfn.XLOOKUP(tbItems[[#This Row],[UID]],all_tki[uid],all_tki[traderPrice])</f>
        <v>940</v>
      </c>
      <c r="G882" s="97">
        <f>_xlfn.XLOOKUP(tbItems[[#This Row],[UID]],all_tki[uid],all_tki[avg7daysPrice])</f>
        <v>37602</v>
      </c>
      <c r="I882" s="70">
        <v>0</v>
      </c>
    </row>
    <row r="883" spans="1:9" ht="30" hidden="1" customHeight="1" x14ac:dyDescent="0.25">
      <c r="A883" s="96" t="s">
        <v>6058</v>
      </c>
      <c r="B883" s="80" t="str">
        <f>_xlfn.CONCAT(_xlfn.XLOOKUP(tbItems[[#This Row],[UID]],all_tki[uid],all_tki[name]), " (",_xlfn.XLOOKUP(tbItems[[#This Row],[UID]],all_tki[uid],all_tki[shortName]),")")</f>
        <v>AK-74 5.45x39 6L26 45-round magazine (6L26)</v>
      </c>
      <c r="C883" s="80" t="str">
        <f>_xlfn.XLOOKUP(tbItems[[#This Row],[UID]],all_tki[uid],all_tki[tags/0])</f>
        <v>Magazines</v>
      </c>
      <c r="E883" s="70">
        <f>_xlfn.XLOOKUP(tbItems[[#This Row],[UID]],all_tki[uid],all_tki[slots])</f>
        <v>3</v>
      </c>
      <c r="F883" s="97">
        <f>_xlfn.XLOOKUP(tbItems[[#This Row],[UID]],all_tki[uid],all_tki[traderPrice])</f>
        <v>2108</v>
      </c>
      <c r="G883" s="97">
        <f>_xlfn.XLOOKUP(tbItems[[#This Row],[UID]],all_tki[uid],all_tki[avg7daysPrice])</f>
        <v>13505</v>
      </c>
      <c r="I883" s="70">
        <v>0</v>
      </c>
    </row>
    <row r="884" spans="1:9" ht="30" hidden="1" customHeight="1" x14ac:dyDescent="0.25">
      <c r="A884" s="96" t="s">
        <v>6064</v>
      </c>
      <c r="B884" s="80" t="str">
        <f>_xlfn.CONCAT(_xlfn.XLOOKUP(tbItems[[#This Row],[UID]],all_tki[uid],all_tki[name]), " (",_xlfn.XLOOKUP(tbItems[[#This Row],[UID]],all_tki[uid],all_tki[shortName]),")")</f>
        <v>SOK-12 12/76 SAI-02 10-round magazine (SAI-02)</v>
      </c>
      <c r="C884" s="80" t="str">
        <f>_xlfn.XLOOKUP(tbItems[[#This Row],[UID]],all_tki[uid],all_tki[tags/0])</f>
        <v>Magazines</v>
      </c>
      <c r="D884" s="80" t="s">
        <v>302</v>
      </c>
      <c r="E884" s="70">
        <f>_xlfn.XLOOKUP(tbItems[[#This Row],[UID]],all_tki[uid],all_tki[slots])</f>
        <v>3</v>
      </c>
      <c r="F884" s="97">
        <f>_xlfn.XLOOKUP(tbItems[[#This Row],[UID]],all_tki[uid],all_tki[traderPrice])</f>
        <v>2072</v>
      </c>
      <c r="G884" s="97">
        <f>_xlfn.XLOOKUP(tbItems[[#This Row],[UID]],all_tki[uid],all_tki[avg7daysPrice])</f>
        <v>15285</v>
      </c>
      <c r="H884" s="70">
        <v>0</v>
      </c>
      <c r="I884" s="70">
        <v>0</v>
      </c>
    </row>
    <row r="885" spans="1:9" ht="30" hidden="1" customHeight="1" x14ac:dyDescent="0.25">
      <c r="A885" s="96" t="s">
        <v>6069</v>
      </c>
      <c r="B885" s="80" t="str">
        <f>_xlfn.CONCAT(_xlfn.XLOOKUP(tbItems[[#This Row],[UID]],all_tki[uid],all_tki[name]), " (",_xlfn.XLOOKUP(tbItems[[#This Row],[UID]],all_tki[uid],all_tki[shortName]),")")</f>
        <v>AK 7.62x39 bakelite 40-round magazine (6P2 bak.)</v>
      </c>
      <c r="C885" s="80" t="str">
        <f>_xlfn.XLOOKUP(tbItems[[#This Row],[UID]],all_tki[uid],all_tki[tags/0])</f>
        <v>Magazines</v>
      </c>
      <c r="E885" s="70">
        <f>_xlfn.XLOOKUP(tbItems[[#This Row],[UID]],all_tki[uid],all_tki[slots])</f>
        <v>3</v>
      </c>
      <c r="F885" s="97">
        <f>_xlfn.XLOOKUP(tbItems[[#This Row],[UID]],all_tki[uid],all_tki[traderPrice])</f>
        <v>2008</v>
      </c>
      <c r="G885" s="97">
        <f>_xlfn.XLOOKUP(tbItems[[#This Row],[UID]],all_tki[uid],all_tki[avg7daysPrice])</f>
        <v>14247</v>
      </c>
      <c r="I885" s="70">
        <v>0</v>
      </c>
    </row>
    <row r="886" spans="1:9" ht="30" hidden="1" customHeight="1" x14ac:dyDescent="0.25">
      <c r="A886" s="96" t="s">
        <v>6075</v>
      </c>
      <c r="B886" s="80" t="str">
        <f>_xlfn.CONCAT(_xlfn.XLOOKUP(tbItems[[#This Row],[UID]],all_tki[uid],all_tki[name]), " (",_xlfn.XLOOKUP(tbItems[[#This Row],[UID]],all_tki[uid],all_tki[shortName]),")")</f>
        <v>PP-91 "Kedr" 9x18PM 20-round magazine (PP91)</v>
      </c>
      <c r="C886" s="80" t="str">
        <f>_xlfn.XLOOKUP(tbItems[[#This Row],[UID]],all_tki[uid],all_tki[tags/0])</f>
        <v>Magazines</v>
      </c>
      <c r="D886" s="80" t="s">
        <v>302</v>
      </c>
      <c r="E886" s="70">
        <f>_xlfn.XLOOKUP(tbItems[[#This Row],[UID]],all_tki[uid],all_tki[slots])</f>
        <v>1</v>
      </c>
      <c r="F886" s="97">
        <f>_xlfn.XLOOKUP(tbItems[[#This Row],[UID]],all_tki[uid],all_tki[traderPrice])</f>
        <v>841</v>
      </c>
      <c r="G886" s="97">
        <f>_xlfn.XLOOKUP(tbItems[[#This Row],[UID]],all_tki[uid],all_tki[avg7daysPrice])</f>
        <v>2260</v>
      </c>
      <c r="H886" s="70">
        <v>0</v>
      </c>
      <c r="I886" s="70">
        <v>0</v>
      </c>
    </row>
    <row r="887" spans="1:9" ht="30" hidden="1" customHeight="1" x14ac:dyDescent="0.25">
      <c r="A887" s="96" t="s">
        <v>6078</v>
      </c>
      <c r="B887" s="80" t="str">
        <f>_xlfn.CONCAT(_xlfn.XLOOKUP(tbItems[[#This Row],[UID]],all_tki[uid],all_tki[name]), " (",_xlfn.XLOOKUP(tbItems[[#This Row],[UID]],all_tki[uid],all_tki[shortName]),")")</f>
        <v>AK-103 7.62x39 30-round magazine (AK-103)</v>
      </c>
      <c r="C887" s="80" t="str">
        <f>_xlfn.XLOOKUP(tbItems[[#This Row],[UID]],all_tki[uid],all_tki[tags/0])</f>
        <v>Magazines</v>
      </c>
      <c r="E887" s="70">
        <f>_xlfn.XLOOKUP(tbItems[[#This Row],[UID]],all_tki[uid],all_tki[slots])</f>
        <v>2</v>
      </c>
      <c r="F887" s="97">
        <f>_xlfn.XLOOKUP(tbItems[[#This Row],[UID]],all_tki[uid],all_tki[traderPrice])</f>
        <v>1084</v>
      </c>
      <c r="G887" s="97">
        <f>_xlfn.XLOOKUP(tbItems[[#This Row],[UID]],all_tki[uid],all_tki[avg7daysPrice])</f>
        <v>11628</v>
      </c>
      <c r="I887" s="70">
        <v>0</v>
      </c>
    </row>
    <row r="888" spans="1:9" ht="30" hidden="1" customHeight="1" x14ac:dyDescent="0.25">
      <c r="A888" s="96" t="s">
        <v>6083</v>
      </c>
      <c r="B888" s="80" t="str">
        <f>_xlfn.CONCAT(_xlfn.XLOOKUP(tbItems[[#This Row],[UID]],all_tki[uid],all_tki[name]), " (",_xlfn.XLOOKUP(tbItems[[#This Row],[UID]],all_tki[uid],all_tki[shortName]),")")</f>
        <v>TOZ-106 20ga MTs 20-01 Sb.3 4-shot magazine (Sb.3x4)</v>
      </c>
      <c r="C888" s="80" t="str">
        <f>_xlfn.XLOOKUP(tbItems[[#This Row],[UID]],all_tki[uid],all_tki[tags/0])</f>
        <v>Magazines</v>
      </c>
      <c r="E888" s="70">
        <f>_xlfn.XLOOKUP(tbItems[[#This Row],[UID]],all_tki[uid],all_tki[slots])</f>
        <v>1</v>
      </c>
      <c r="F888" s="97">
        <f>_xlfn.XLOOKUP(tbItems[[#This Row],[UID]],all_tki[uid],all_tki[traderPrice])</f>
        <v>602</v>
      </c>
      <c r="G888" s="97">
        <f>_xlfn.XLOOKUP(tbItems[[#This Row],[UID]],all_tki[uid],all_tki[avg7daysPrice])</f>
        <v>2398</v>
      </c>
      <c r="I888" s="70">
        <v>0</v>
      </c>
    </row>
    <row r="889" spans="1:9" ht="30" hidden="1" customHeight="1" x14ac:dyDescent="0.25">
      <c r="A889" s="96" t="s">
        <v>6088</v>
      </c>
      <c r="B889" s="80" t="str">
        <f>_xlfn.CONCAT(_xlfn.XLOOKUP(tbItems[[#This Row],[UID]],all_tki[uid],all_tki[name]), " (",_xlfn.XLOOKUP(tbItems[[#This Row],[UID]],all_tki[uid],all_tki[shortName]),")")</f>
        <v>AK-74 5.45x39 6L18 45-round magazine (6L18)</v>
      </c>
      <c r="C889" s="80" t="str">
        <f>_xlfn.XLOOKUP(tbItems[[#This Row],[UID]],all_tki[uid],all_tki[tags/0])</f>
        <v>Magazines</v>
      </c>
      <c r="E889" s="70">
        <f>_xlfn.XLOOKUP(tbItems[[#This Row],[UID]],all_tki[uid],all_tki[slots])</f>
        <v>3</v>
      </c>
      <c r="F889" s="97">
        <f>_xlfn.XLOOKUP(tbItems[[#This Row],[UID]],all_tki[uid],all_tki[traderPrice])</f>
        <v>1977</v>
      </c>
      <c r="G889" s="97">
        <f>_xlfn.XLOOKUP(tbItems[[#This Row],[UID]],all_tki[uid],all_tki[avg7daysPrice])</f>
        <v>11950</v>
      </c>
      <c r="I889" s="70">
        <v>0</v>
      </c>
    </row>
    <row r="890" spans="1:9" ht="30" hidden="1" customHeight="1" x14ac:dyDescent="0.25">
      <c r="A890" s="96" t="s">
        <v>6094</v>
      </c>
      <c r="B890" s="80" t="str">
        <f>_xlfn.CONCAT(_xlfn.XLOOKUP(tbItems[[#This Row],[UID]],all_tki[uid],all_tki[name]), " (",_xlfn.XLOOKUP(tbItems[[#This Row],[UID]],all_tki[uid],all_tki[shortName]),")")</f>
        <v>M870 12ga 10-shell magazine (M870x10)</v>
      </c>
      <c r="C890" s="80" t="str">
        <f>_xlfn.XLOOKUP(tbItems[[#This Row],[UID]],all_tki[uid],all_tki[tags/0])</f>
        <v>Magazines</v>
      </c>
      <c r="D890" s="80" t="s">
        <v>302</v>
      </c>
      <c r="E890" s="70">
        <f>_xlfn.XLOOKUP(tbItems[[#This Row],[UID]],all_tki[uid],all_tki[slots])</f>
        <v>3</v>
      </c>
      <c r="F890" s="97">
        <f>_xlfn.XLOOKUP(tbItems[[#This Row],[UID]],all_tki[uid],all_tki[traderPrice])</f>
        <v>1369</v>
      </c>
      <c r="G890" s="97">
        <f>_xlfn.XLOOKUP(tbItems[[#This Row],[UID]],all_tki[uid],all_tki[avg7daysPrice])</f>
        <v>26172</v>
      </c>
      <c r="I890" s="70">
        <v>0</v>
      </c>
    </row>
    <row r="891" spans="1:9" ht="30" hidden="1" customHeight="1" x14ac:dyDescent="0.25">
      <c r="A891" s="96" t="s">
        <v>6100</v>
      </c>
      <c r="B891" s="80" t="str">
        <f>_xlfn.CONCAT(_xlfn.XLOOKUP(tbItems[[#This Row],[UID]],all_tki[uid],all_tki[name]), " (",_xlfn.XLOOKUP(tbItems[[#This Row],[UID]],all_tki[uid],all_tki[shortName]),")")</f>
        <v>AK 7.62x39 6L10 30-round magazine (6L10)</v>
      </c>
      <c r="C891" s="80" t="str">
        <f>_xlfn.XLOOKUP(tbItems[[#This Row],[UID]],all_tki[uid],all_tki[tags/0])</f>
        <v>Magazines</v>
      </c>
      <c r="D891" s="80" t="s">
        <v>302</v>
      </c>
      <c r="E891" s="70">
        <f>_xlfn.XLOOKUP(tbItems[[#This Row],[UID]],all_tki[uid],all_tki[slots])</f>
        <v>2</v>
      </c>
      <c r="F891" s="97">
        <f>_xlfn.XLOOKUP(tbItems[[#This Row],[UID]],all_tki[uid],all_tki[traderPrice])</f>
        <v>1105</v>
      </c>
      <c r="G891" s="97">
        <f>_xlfn.XLOOKUP(tbItems[[#This Row],[UID]],all_tki[uid],all_tki[avg7daysPrice])</f>
        <v>8266</v>
      </c>
      <c r="H891" s="70">
        <v>0</v>
      </c>
      <c r="I891" s="70">
        <v>0</v>
      </c>
    </row>
    <row r="892" spans="1:9" ht="30" hidden="1" customHeight="1" x14ac:dyDescent="0.25">
      <c r="A892" s="96" t="s">
        <v>6105</v>
      </c>
      <c r="B892" s="80" t="str">
        <f>_xlfn.CONCAT(_xlfn.XLOOKUP(tbItems[[#This Row],[UID]],all_tki[uid],all_tki[name]), " (",_xlfn.XLOOKUP(tbItems[[#This Row],[UID]],all_tki[uid],all_tki[shortName]),")")</f>
        <v>TT 7.62x25 tt-105 8-round magazine (tt-105)</v>
      </c>
      <c r="C892" s="80" t="str">
        <f>_xlfn.XLOOKUP(tbItems[[#This Row],[UID]],all_tki[uid],all_tki[tags/0])</f>
        <v>Magazines</v>
      </c>
      <c r="D892" s="80" t="s">
        <v>307</v>
      </c>
      <c r="E892" s="70">
        <f>_xlfn.XLOOKUP(tbItems[[#This Row],[UID]],all_tki[uid],all_tki[slots])</f>
        <v>1</v>
      </c>
      <c r="F892" s="97">
        <f>_xlfn.XLOOKUP(tbItems[[#This Row],[UID]],all_tki[uid],all_tki[traderPrice])</f>
        <v>648</v>
      </c>
      <c r="G892" s="97">
        <f>_xlfn.XLOOKUP(tbItems[[#This Row],[UID]],all_tki[uid],all_tki[avg7daysPrice])</f>
        <v>9063</v>
      </c>
      <c r="H892" s="70">
        <v>0</v>
      </c>
      <c r="I892" s="70">
        <v>0</v>
      </c>
    </row>
    <row r="893" spans="1:9" ht="30" hidden="1" customHeight="1" x14ac:dyDescent="0.25">
      <c r="A893" s="96" t="s">
        <v>6110</v>
      </c>
      <c r="B893" s="80" t="str">
        <f>_xlfn.CONCAT(_xlfn.XLOOKUP(tbItems[[#This Row],[UID]],all_tki[uid],all_tki[name]), " (",_xlfn.XLOOKUP(tbItems[[#This Row],[UID]],all_tki[uid],all_tki[shortName]),")")</f>
        <v>AK-101 5.56x45 6L29 30-round magazine (6L29)</v>
      </c>
      <c r="C893" s="80" t="str">
        <f>_xlfn.XLOOKUP(tbItems[[#This Row],[UID]],all_tki[uid],all_tki[tags/0])</f>
        <v>Magazines</v>
      </c>
      <c r="E893" s="70">
        <f>_xlfn.XLOOKUP(tbItems[[#This Row],[UID]],all_tki[uid],all_tki[slots])</f>
        <v>2</v>
      </c>
      <c r="F893" s="97">
        <f>_xlfn.XLOOKUP(tbItems[[#This Row],[UID]],all_tki[uid],all_tki[traderPrice])</f>
        <v>1012</v>
      </c>
      <c r="G893" s="97">
        <f>_xlfn.XLOOKUP(tbItems[[#This Row],[UID]],all_tki[uid],all_tki[avg7daysPrice])</f>
        <v>14655</v>
      </c>
      <c r="I893" s="70">
        <v>0</v>
      </c>
    </row>
    <row r="894" spans="1:9" ht="30" hidden="1" customHeight="1" x14ac:dyDescent="0.25">
      <c r="A894" s="96" t="s">
        <v>5665</v>
      </c>
      <c r="B894" s="80" t="str">
        <f>_xlfn.CONCAT(_xlfn.XLOOKUP(tbItems[[#This Row],[UID]],all_tki[uid],all_tki[name]), " (",_xlfn.XLOOKUP(tbItems[[#This Row],[UID]],all_tki[uid],all_tki[shortName]),")")</f>
        <v>PM 9x18PM 84-round makeshift drum magazine (PM drum)</v>
      </c>
      <c r="C894" s="80" t="str">
        <f>_xlfn.XLOOKUP(tbItems[[#This Row],[UID]],all_tki[uid],all_tki[tags/0])</f>
        <v>Magazines</v>
      </c>
      <c r="E894" s="70">
        <f>_xlfn.XLOOKUP(tbItems[[#This Row],[UID]],all_tki[uid],all_tki[slots])</f>
        <v>2</v>
      </c>
      <c r="F894" s="97">
        <f>_xlfn.XLOOKUP(tbItems[[#This Row],[UID]],all_tki[uid],all_tki[traderPrice])</f>
        <v>9650</v>
      </c>
      <c r="G894" s="97">
        <f>_xlfn.XLOOKUP(tbItems[[#This Row],[UID]],all_tki[uid],all_tki[avg7daysPrice])</f>
        <v>50196</v>
      </c>
      <c r="I894" s="70">
        <v>0</v>
      </c>
    </row>
    <row r="895" spans="1:9" ht="30" hidden="1" customHeight="1" x14ac:dyDescent="0.25">
      <c r="A895" s="96" t="s">
        <v>6119</v>
      </c>
      <c r="B895" s="80" t="str">
        <f>_xlfn.CONCAT(_xlfn.XLOOKUP(tbItems[[#This Row],[UID]],all_tki[uid],all_tki[name]), " (",_xlfn.XLOOKUP(tbItems[[#This Row],[UID]],all_tki[uid],all_tki[shortName]),")")</f>
        <v>PP-19-01 "Vityaz" 9x19 PUFGUN SG-919 20 20-round magazine (SG-919)</v>
      </c>
      <c r="C895" s="80" t="str">
        <f>_xlfn.XLOOKUP(tbItems[[#This Row],[UID]],all_tki[uid],all_tki[tags/0])</f>
        <v>Magazines</v>
      </c>
      <c r="D895" s="80" t="s">
        <v>302</v>
      </c>
      <c r="E895" s="70">
        <f>_xlfn.XLOOKUP(tbItems[[#This Row],[UID]],all_tki[uid],all_tki[slots])</f>
        <v>2</v>
      </c>
      <c r="F895" s="97">
        <f>_xlfn.XLOOKUP(tbItems[[#This Row],[UID]],all_tki[uid],all_tki[traderPrice])</f>
        <v>1036</v>
      </c>
      <c r="G895" s="97">
        <f>_xlfn.XLOOKUP(tbItems[[#This Row],[UID]],all_tki[uid],all_tki[avg7daysPrice])</f>
        <v>3789</v>
      </c>
      <c r="H895" s="70">
        <v>0</v>
      </c>
      <c r="I895" s="70">
        <v>0</v>
      </c>
    </row>
    <row r="896" spans="1:9" ht="30" hidden="1" customHeight="1" x14ac:dyDescent="0.25">
      <c r="A896" s="96" t="s">
        <v>6122</v>
      </c>
      <c r="B896" s="80" t="str">
        <f>_xlfn.CONCAT(_xlfn.XLOOKUP(tbItems[[#This Row],[UID]],all_tki[uid],all_tki[name]), " (",_xlfn.XLOOKUP(tbItems[[#This Row],[UID]],all_tki[uid],all_tki[shortName]),")")</f>
        <v>APS 9x18PM 20-round magazine (APS)</v>
      </c>
      <c r="C896" s="80" t="str">
        <f>_xlfn.XLOOKUP(tbItems[[#This Row],[UID]],all_tki[uid],all_tki[tags/0])</f>
        <v>Magazines</v>
      </c>
      <c r="E896" s="70">
        <f>_xlfn.XLOOKUP(tbItems[[#This Row],[UID]],all_tki[uid],all_tki[slots])</f>
        <v>1</v>
      </c>
      <c r="F896" s="97">
        <f>_xlfn.XLOOKUP(tbItems[[#This Row],[UID]],all_tki[uid],all_tki[traderPrice])</f>
        <v>475</v>
      </c>
      <c r="G896" s="97">
        <f>_xlfn.XLOOKUP(tbItems[[#This Row],[UID]],all_tki[uid],all_tki[avg7daysPrice])</f>
        <v>6226</v>
      </c>
      <c r="I896" s="70">
        <v>0</v>
      </c>
    </row>
    <row r="897" spans="1:9" ht="30" hidden="1" customHeight="1" x14ac:dyDescent="0.25">
      <c r="A897" s="96" t="s">
        <v>6127</v>
      </c>
      <c r="B897" s="80" t="str">
        <f>_xlfn.CONCAT(_xlfn.XLOOKUP(tbItems[[#This Row],[UID]],all_tki[uid],all_tki[name]), " (",_xlfn.XLOOKUP(tbItems[[#This Row],[UID]],all_tki[uid],all_tki[shortName]),")")</f>
        <v>SA-58/FAL 7.62x51 20-round magazine (SA58/FAL)</v>
      </c>
      <c r="C897" s="80" t="str">
        <f>_xlfn.XLOOKUP(tbItems[[#This Row],[UID]],all_tki[uid],all_tki[tags/0])</f>
        <v>Magazines</v>
      </c>
      <c r="E897" s="70">
        <f>_xlfn.XLOOKUP(tbItems[[#This Row],[UID]],all_tki[uid],all_tki[slots])</f>
        <v>2</v>
      </c>
      <c r="F897" s="97">
        <f>_xlfn.XLOOKUP(tbItems[[#This Row],[UID]],all_tki[uid],all_tki[traderPrice])</f>
        <v>1557</v>
      </c>
      <c r="G897" s="97">
        <f>_xlfn.XLOOKUP(tbItems[[#This Row],[UID]],all_tki[uid],all_tki[avg7daysPrice])</f>
        <v>13180</v>
      </c>
      <c r="I897" s="70">
        <v>0</v>
      </c>
    </row>
    <row r="898" spans="1:9" ht="30" hidden="1" customHeight="1" x14ac:dyDescent="0.25">
      <c r="A898" s="96" t="s">
        <v>6132</v>
      </c>
      <c r="B898" s="80" t="str">
        <f>_xlfn.CONCAT(_xlfn.XLOOKUP(tbItems[[#This Row],[UID]],all_tki[uid],all_tki[name]), " (",_xlfn.XLOOKUP(tbItems[[#This Row],[UID]],all_tki[uid],all_tki[shortName]),")")</f>
        <v>AK-74 5.45x39 6L20 30-round magazine (6L20)</v>
      </c>
      <c r="C898" s="80" t="str">
        <f>_xlfn.XLOOKUP(tbItems[[#This Row],[UID]],all_tki[uid],all_tki[tags/0])</f>
        <v>Magazines</v>
      </c>
      <c r="E898" s="70">
        <f>_xlfn.XLOOKUP(tbItems[[#This Row],[UID]],all_tki[uid],all_tki[slots])</f>
        <v>2</v>
      </c>
      <c r="F898" s="97">
        <f>_xlfn.XLOOKUP(tbItems[[#This Row],[UID]],all_tki[uid],all_tki[traderPrice])</f>
        <v>1137</v>
      </c>
      <c r="G898" s="97">
        <f>_xlfn.XLOOKUP(tbItems[[#This Row],[UID]],all_tki[uid],all_tki[avg7daysPrice])</f>
        <v>4821</v>
      </c>
      <c r="I898" s="70">
        <v>0</v>
      </c>
    </row>
    <row r="899" spans="1:9" ht="30" hidden="1" customHeight="1" x14ac:dyDescent="0.25">
      <c r="A899" s="96" t="s">
        <v>6138</v>
      </c>
      <c r="B899" s="80" t="str">
        <f>_xlfn.CONCAT(_xlfn.XLOOKUP(tbItems[[#This Row],[UID]],all_tki[uid],all_tki[name]), " (",_xlfn.XLOOKUP(tbItems[[#This Row],[UID]],all_tki[uid],all_tki[shortName]),")")</f>
        <v>MP-153 12ga 5-shell magazine (MP153x5)</v>
      </c>
      <c r="C899" s="80" t="str">
        <f>_xlfn.XLOOKUP(tbItems[[#This Row],[UID]],all_tki[uid],all_tki[tags/0])</f>
        <v>Magazines</v>
      </c>
      <c r="D899" s="80" t="s">
        <v>307</v>
      </c>
      <c r="E899" s="70">
        <f>_xlfn.XLOOKUP(tbItems[[#This Row],[UID]],all_tki[uid],all_tki[slots])</f>
        <v>1</v>
      </c>
      <c r="F899" s="97">
        <f>_xlfn.XLOOKUP(tbItems[[#This Row],[UID]],all_tki[uid],all_tki[traderPrice])</f>
        <v>505</v>
      </c>
      <c r="G899" s="97">
        <f>_xlfn.XLOOKUP(tbItems[[#This Row],[UID]],all_tki[uid],all_tki[avg7daysPrice])</f>
        <v>902</v>
      </c>
      <c r="I899" s="70">
        <v>0</v>
      </c>
    </row>
    <row r="900" spans="1:9" ht="30" hidden="1" customHeight="1" x14ac:dyDescent="0.25">
      <c r="A900" s="96" t="s">
        <v>6143</v>
      </c>
      <c r="B900" s="80" t="str">
        <f>_xlfn.CONCAT(_xlfn.XLOOKUP(tbItems[[#This Row],[UID]],all_tki[uid],all_tki[name]), " (",_xlfn.XLOOKUP(tbItems[[#This Row],[UID]],all_tki[uid],all_tki[shortName]),")")</f>
        <v>AK-74 "Saiga 545" 5.45x39 10-round magazine (Saiga 545)</v>
      </c>
      <c r="C900" s="80" t="str">
        <f>_xlfn.XLOOKUP(tbItems[[#This Row],[UID]],all_tki[uid],all_tki[tags/0])</f>
        <v>Magazines</v>
      </c>
      <c r="D900" s="80" t="s">
        <v>302</v>
      </c>
      <c r="E900" s="70">
        <f>_xlfn.XLOOKUP(tbItems[[#This Row],[UID]],all_tki[uid],all_tki[slots])</f>
        <v>1</v>
      </c>
      <c r="F900" s="97">
        <f>_xlfn.XLOOKUP(tbItems[[#This Row],[UID]],all_tki[uid],all_tki[traderPrice])</f>
        <v>902</v>
      </c>
      <c r="G900" s="97">
        <f>_xlfn.XLOOKUP(tbItems[[#This Row],[UID]],all_tki[uid],all_tki[avg7daysPrice])</f>
        <v>5024</v>
      </c>
      <c r="H900" s="70">
        <v>0</v>
      </c>
      <c r="I900" s="70">
        <v>0</v>
      </c>
    </row>
    <row r="901" spans="1:9" ht="30" hidden="1" customHeight="1" x14ac:dyDescent="0.25">
      <c r="A901" s="96" t="s">
        <v>6148</v>
      </c>
      <c r="B901" s="80" t="str">
        <f>_xlfn.CONCAT(_xlfn.XLOOKUP(tbItems[[#This Row],[UID]],all_tki[uid],all_tki[name]), " (",_xlfn.XLOOKUP(tbItems[[#This Row],[UID]],all_tki[uid],all_tki[shortName]),")")</f>
        <v>AK 7.62x39 Molot 40-round magazine (6P2.Sb-11) (6P2 Sb-11)</v>
      </c>
      <c r="C901" s="80" t="str">
        <f>_xlfn.XLOOKUP(tbItems[[#This Row],[UID]],all_tki[uid],all_tki[tags/0])</f>
        <v>Magazines</v>
      </c>
      <c r="D901" s="80" t="s">
        <v>301</v>
      </c>
      <c r="E901" s="70">
        <f>_xlfn.XLOOKUP(tbItems[[#This Row],[UID]],all_tki[uid],all_tki[slots])</f>
        <v>3</v>
      </c>
      <c r="F901" s="97">
        <f>_xlfn.XLOOKUP(tbItems[[#This Row],[UID]],all_tki[uid],all_tki[traderPrice])</f>
        <v>1393</v>
      </c>
      <c r="G901" s="97">
        <f>_xlfn.XLOOKUP(tbItems[[#This Row],[UID]],all_tki[uid],all_tki[avg7daysPrice])</f>
        <v>16571</v>
      </c>
      <c r="H901" s="70">
        <v>0</v>
      </c>
      <c r="I901" s="70">
        <v>0</v>
      </c>
    </row>
    <row r="902" spans="1:9" ht="30" hidden="1" customHeight="1" x14ac:dyDescent="0.25">
      <c r="A902" s="96" t="s">
        <v>6153</v>
      </c>
      <c r="B902" s="80" t="str">
        <f>_xlfn.CONCAT(_xlfn.XLOOKUP(tbItems[[#This Row],[UID]],all_tki[uid],all_tki[name]), " (",_xlfn.XLOOKUP(tbItems[[#This Row],[UID]],all_tki[uid],all_tki[shortName]),")")</f>
        <v>SOK-12 12/76 sb.5 5-round magazine (Sb.5)</v>
      </c>
      <c r="C902" s="80" t="str">
        <f>_xlfn.XLOOKUP(tbItems[[#This Row],[UID]],all_tki[uid],all_tki[tags/0])</f>
        <v>Magazines</v>
      </c>
      <c r="D902" s="80" t="s">
        <v>307</v>
      </c>
      <c r="E902" s="70">
        <f>_xlfn.XLOOKUP(tbItems[[#This Row],[UID]],all_tki[uid],all_tki[slots])</f>
        <v>2</v>
      </c>
      <c r="F902" s="97">
        <f>_xlfn.XLOOKUP(tbItems[[#This Row],[UID]],all_tki[uid],all_tki[traderPrice])</f>
        <v>949</v>
      </c>
      <c r="G902" s="97">
        <f>_xlfn.XLOOKUP(tbItems[[#This Row],[UID]],all_tki[uid],all_tki[avg7daysPrice])</f>
        <v>4455</v>
      </c>
      <c r="H902" s="70">
        <v>0</v>
      </c>
      <c r="I902" s="70">
        <v>0</v>
      </c>
    </row>
    <row r="903" spans="1:9" ht="30" hidden="1" customHeight="1" x14ac:dyDescent="0.25">
      <c r="A903" s="96" t="s">
        <v>6158</v>
      </c>
      <c r="B903" s="80" t="str">
        <f>_xlfn.CONCAT(_xlfn.XLOOKUP(tbItems[[#This Row],[UID]],all_tki[uid],all_tki[name]), " (",_xlfn.XLOOKUP(tbItems[[#This Row],[UID]],all_tki[uid],all_tki[shortName]),")")</f>
        <v>MP-133 12ga 8-shell magazine (MP-133x8)</v>
      </c>
      <c r="C903" s="80" t="str">
        <f>_xlfn.XLOOKUP(tbItems[[#This Row],[UID]],all_tki[uid],all_tki[tags/0])</f>
        <v>Magazines</v>
      </c>
      <c r="E903" s="70">
        <f>_xlfn.XLOOKUP(tbItems[[#This Row],[UID]],all_tki[uid],all_tki[slots])</f>
        <v>3</v>
      </c>
      <c r="F903" s="97">
        <f>_xlfn.XLOOKUP(tbItems[[#This Row],[UID]],all_tki[uid],all_tki[traderPrice])</f>
        <v>1285</v>
      </c>
      <c r="G903" s="97">
        <f>_xlfn.XLOOKUP(tbItems[[#This Row],[UID]],all_tki[uid],all_tki[avg7daysPrice])</f>
        <v>33711</v>
      </c>
      <c r="I903" s="70">
        <v>0</v>
      </c>
    </row>
    <row r="904" spans="1:9" ht="30" hidden="1" customHeight="1" x14ac:dyDescent="0.25">
      <c r="A904" s="96" t="s">
        <v>6164</v>
      </c>
      <c r="B904" s="80" t="str">
        <f>_xlfn.CONCAT(_xlfn.XLOOKUP(tbItems[[#This Row],[UID]],all_tki[uid],all_tki[name]), " (",_xlfn.XLOOKUP(tbItems[[#This Row],[UID]],all_tki[uid],all_tki[shortName]),")")</f>
        <v>MP-133 12ga 6-shell magazine (MP-133x6)</v>
      </c>
      <c r="C904" s="80" t="str">
        <f>_xlfn.XLOOKUP(tbItems[[#This Row],[UID]],all_tki[uid],all_tki[tags/0])</f>
        <v>Magazines</v>
      </c>
      <c r="E904" s="70">
        <f>_xlfn.XLOOKUP(tbItems[[#This Row],[UID]],all_tki[uid],all_tki[slots])</f>
        <v>2</v>
      </c>
      <c r="F904" s="97">
        <f>_xlfn.XLOOKUP(tbItems[[#This Row],[UID]],all_tki[uid],all_tki[traderPrice])</f>
        <v>703</v>
      </c>
      <c r="G904" s="97">
        <f>_xlfn.XLOOKUP(tbItems[[#This Row],[UID]],all_tki[uid],all_tki[avg7daysPrice])</f>
        <v>14171</v>
      </c>
      <c r="I904" s="70">
        <v>0</v>
      </c>
    </row>
    <row r="905" spans="1:9" ht="30" hidden="1" customHeight="1" x14ac:dyDescent="0.25">
      <c r="A905" s="96" t="s">
        <v>6170</v>
      </c>
      <c r="B905" s="80" t="str">
        <f>_xlfn.CONCAT(_xlfn.XLOOKUP(tbItems[[#This Row],[UID]],all_tki[uid],all_tki[name]), " (",_xlfn.XLOOKUP(tbItems[[#This Row],[UID]],all_tki[uid],all_tki[shortName]),")")</f>
        <v>5.56x45 Colt AR-15 STANAG 30-round magazine (STANAG)</v>
      </c>
      <c r="C905" s="80" t="str">
        <f>_xlfn.XLOOKUP(tbItems[[#This Row],[UID]],all_tki[uid],all_tki[tags/0])</f>
        <v>Magazines</v>
      </c>
      <c r="D905" s="80" t="s">
        <v>301</v>
      </c>
      <c r="E905" s="70">
        <f>_xlfn.XLOOKUP(tbItems[[#This Row],[UID]],all_tki[uid],all_tki[slots])</f>
        <v>2</v>
      </c>
      <c r="F905" s="97">
        <f>_xlfn.XLOOKUP(tbItems[[#This Row],[UID]],all_tki[uid],all_tki[traderPrice])</f>
        <v>1127</v>
      </c>
      <c r="G905" s="97">
        <f>_xlfn.XLOOKUP(tbItems[[#This Row],[UID]],all_tki[uid],all_tki[avg7daysPrice])</f>
        <v>9468</v>
      </c>
      <c r="H905" s="70">
        <v>0</v>
      </c>
      <c r="I905" s="70">
        <v>0</v>
      </c>
    </row>
    <row r="906" spans="1:9" ht="30" hidden="1" customHeight="1" x14ac:dyDescent="0.25">
      <c r="A906" s="96" t="s">
        <v>6175</v>
      </c>
      <c r="B906" s="80" t="str">
        <f>_xlfn.CONCAT(_xlfn.XLOOKUP(tbItems[[#This Row],[UID]],all_tki[uid],all_tki[name]), " (",_xlfn.XLOOKUP(tbItems[[#This Row],[UID]],all_tki[uid],all_tki[shortName]),")")</f>
        <v>AK-74 5.45x39 6L23 30-round magazine (6L23)</v>
      </c>
      <c r="C906" s="80" t="str">
        <f>_xlfn.XLOOKUP(tbItems[[#This Row],[UID]],all_tki[uid],all_tki[tags/0])</f>
        <v>Magazines</v>
      </c>
      <c r="D906" s="80" t="s">
        <v>302</v>
      </c>
      <c r="E906" s="70">
        <f>_xlfn.XLOOKUP(tbItems[[#This Row],[UID]],all_tki[uid],all_tki[slots])</f>
        <v>2</v>
      </c>
      <c r="F906" s="97">
        <f>_xlfn.XLOOKUP(tbItems[[#This Row],[UID]],all_tki[uid],all_tki[traderPrice])</f>
        <v>1119</v>
      </c>
      <c r="G906" s="97">
        <f>_xlfn.XLOOKUP(tbItems[[#This Row],[UID]],all_tki[uid],all_tki[avg7daysPrice])</f>
        <v>4738</v>
      </c>
      <c r="H906" s="70">
        <v>0</v>
      </c>
      <c r="I906" s="70">
        <v>0</v>
      </c>
    </row>
    <row r="907" spans="1:9" ht="30" hidden="1" customHeight="1" x14ac:dyDescent="0.25">
      <c r="A907" s="96" t="s">
        <v>6180</v>
      </c>
      <c r="B907" s="80" t="str">
        <f>_xlfn.CONCAT(_xlfn.XLOOKUP(tbItems[[#This Row],[UID]],all_tki[uid],all_tki[name]), " (",_xlfn.XLOOKUP(tbItems[[#This Row],[UID]],all_tki[uid],all_tki[shortName]),")")</f>
        <v>AK 7.62x39 ribbed metal 10-round magazine (AK ribbed)</v>
      </c>
      <c r="C907" s="80" t="str">
        <f>_xlfn.XLOOKUP(tbItems[[#This Row],[UID]],all_tki[uid],all_tki[tags/0])</f>
        <v>Magazines</v>
      </c>
      <c r="D907" s="80" t="s">
        <v>302</v>
      </c>
      <c r="E907" s="70">
        <f>_xlfn.XLOOKUP(tbItems[[#This Row],[UID]],all_tki[uid],all_tki[slots])</f>
        <v>1</v>
      </c>
      <c r="F907" s="97">
        <f>_xlfn.XLOOKUP(tbItems[[#This Row],[UID]],all_tki[uid],all_tki[traderPrice])</f>
        <v>559</v>
      </c>
      <c r="G907" s="97">
        <f>_xlfn.XLOOKUP(tbItems[[#This Row],[UID]],all_tki[uid],all_tki[avg7daysPrice])</f>
        <v>1260</v>
      </c>
      <c r="H907" s="70">
        <v>0</v>
      </c>
      <c r="I907" s="70">
        <v>0</v>
      </c>
    </row>
    <row r="908" spans="1:9" ht="30" hidden="1" customHeight="1" x14ac:dyDescent="0.25">
      <c r="A908" s="96" t="s">
        <v>6185</v>
      </c>
      <c r="B908" s="80" t="str">
        <f>_xlfn.CONCAT(_xlfn.XLOOKUP(tbItems[[#This Row],[UID]],all_tki[uid],all_tki[name]), " (",_xlfn.XLOOKUP(tbItems[[#This Row],[UID]],all_tki[uid],all_tki[shortName]),")")</f>
        <v>MP-153 12ga 6-shell magazine (MP153x6)</v>
      </c>
      <c r="C908" s="80" t="str">
        <f>_xlfn.XLOOKUP(tbItems[[#This Row],[UID]],all_tki[uid],all_tki[tags/0])</f>
        <v>Magazines</v>
      </c>
      <c r="D908" s="80" t="s">
        <v>307</v>
      </c>
      <c r="E908" s="70">
        <f>_xlfn.XLOOKUP(tbItems[[#This Row],[UID]],all_tki[uid],all_tki[slots])</f>
        <v>2</v>
      </c>
      <c r="F908" s="97">
        <f>_xlfn.XLOOKUP(tbItems[[#This Row],[UID]],all_tki[uid],all_tki[traderPrice])</f>
        <v>684</v>
      </c>
      <c r="G908" s="97">
        <f>_xlfn.XLOOKUP(tbItems[[#This Row],[UID]],all_tki[uid],all_tki[avg7daysPrice])</f>
        <v>1221</v>
      </c>
      <c r="I908" s="70">
        <v>0</v>
      </c>
    </row>
    <row r="909" spans="1:9" ht="30" hidden="1" customHeight="1" x14ac:dyDescent="0.25">
      <c r="A909" s="96" t="s">
        <v>6190</v>
      </c>
      <c r="B909" s="80" t="str">
        <f>_xlfn.CONCAT(_xlfn.XLOOKUP(tbItems[[#This Row],[UID]],all_tki[uid],all_tki[name]), " (",_xlfn.XLOOKUP(tbItems[[#This Row],[UID]],all_tki[uid],all_tki[shortName]),")")</f>
        <v>MP-153 12ga 7-shell magazine (MP153x7)</v>
      </c>
      <c r="C909" s="80" t="str">
        <f>_xlfn.XLOOKUP(tbItems[[#This Row],[UID]],all_tki[uid],all_tki[tags/0])</f>
        <v>Magazines</v>
      </c>
      <c r="D909" s="80" t="s">
        <v>307</v>
      </c>
      <c r="E909" s="70">
        <f>_xlfn.XLOOKUP(tbItems[[#This Row],[UID]],all_tki[uid],all_tki[slots])</f>
        <v>3</v>
      </c>
      <c r="F909" s="97">
        <f>_xlfn.XLOOKUP(tbItems[[#This Row],[UID]],all_tki[uid],all_tki[traderPrice])</f>
        <v>931</v>
      </c>
      <c r="G909" s="97">
        <f>_xlfn.XLOOKUP(tbItems[[#This Row],[UID]],all_tki[uid],all_tki[avg7daysPrice])</f>
        <v>5777</v>
      </c>
      <c r="I909" s="70">
        <v>0</v>
      </c>
    </row>
    <row r="910" spans="1:9" ht="30" hidden="1" customHeight="1" x14ac:dyDescent="0.25">
      <c r="A910" s="96" t="s">
        <v>6195</v>
      </c>
      <c r="B910" s="80" t="str">
        <f>_xlfn.CONCAT(_xlfn.XLOOKUP(tbItems[[#This Row],[UID]],all_tki[uid],all_tki[name]), " (",_xlfn.XLOOKUP(tbItems[[#This Row],[UID]],all_tki[uid],all_tki[shortName]),")")</f>
        <v>AKMS 7.62x39 aluminium 30-round magazine (AKMS al.)</v>
      </c>
      <c r="C910" s="80" t="str">
        <f>_xlfn.XLOOKUP(tbItems[[#This Row],[UID]],all_tki[uid],all_tki[tags/0])</f>
        <v>Magazines</v>
      </c>
      <c r="E910" s="70">
        <f>_xlfn.XLOOKUP(tbItems[[#This Row],[UID]],all_tki[uid],all_tki[slots])</f>
        <v>2</v>
      </c>
      <c r="F910" s="97">
        <f>_xlfn.XLOOKUP(tbItems[[#This Row],[UID]],all_tki[uid],all_tki[traderPrice])</f>
        <v>1848</v>
      </c>
      <c r="G910" s="97">
        <f>_xlfn.XLOOKUP(tbItems[[#This Row],[UID]],all_tki[uid],all_tki[avg7daysPrice])</f>
        <v>11110</v>
      </c>
      <c r="I910" s="70">
        <v>0</v>
      </c>
    </row>
    <row r="911" spans="1:9" ht="30" hidden="1" customHeight="1" x14ac:dyDescent="0.25">
      <c r="A911" s="96" t="s">
        <v>6200</v>
      </c>
      <c r="B911" s="80" t="str">
        <f>_xlfn.CONCAT(_xlfn.XLOOKUP(tbItems[[#This Row],[UID]],all_tki[uid],all_tki[name]), " (",_xlfn.XLOOKUP(tbItems[[#This Row],[UID]],all_tki[uid],all_tki[shortName]),")")</f>
        <v>Saiga-9 9x19 sb.7 10-round magazine (Sb.7)</v>
      </c>
      <c r="C911" s="80" t="str">
        <f>_xlfn.XLOOKUP(tbItems[[#This Row],[UID]],all_tki[uid],all_tki[tags/0])</f>
        <v>Magazines</v>
      </c>
      <c r="D911" s="80" t="s">
        <v>302</v>
      </c>
      <c r="E911" s="70">
        <f>_xlfn.XLOOKUP(tbItems[[#This Row],[UID]],all_tki[uid],all_tki[slots])</f>
        <v>2</v>
      </c>
      <c r="F911" s="97">
        <f>_xlfn.XLOOKUP(tbItems[[#This Row],[UID]],all_tki[uid],all_tki[traderPrice])</f>
        <v>839</v>
      </c>
      <c r="G911" s="97">
        <f>_xlfn.XLOOKUP(tbItems[[#This Row],[UID]],all_tki[uid],all_tki[avg7daysPrice])</f>
        <v>3359</v>
      </c>
      <c r="H911" s="70">
        <v>0</v>
      </c>
      <c r="I911" s="70">
        <v>0</v>
      </c>
    </row>
    <row r="912" spans="1:9" ht="30" hidden="1" customHeight="1" x14ac:dyDescent="0.25">
      <c r="A912" s="96" t="s">
        <v>6204</v>
      </c>
      <c r="B912" s="80" t="str">
        <f>_xlfn.CONCAT(_xlfn.XLOOKUP(tbItems[[#This Row],[UID]],all_tki[uid],all_tki[name]), " (",_xlfn.XLOOKUP(tbItems[[#This Row],[UID]],all_tki[uid],all_tki[shortName]),")")</f>
        <v>TOZ-106 20ga MTs 20-01 Sb.3 2-shot magazine (20-01 Sb.3x2)</v>
      </c>
      <c r="C912" s="80" t="str">
        <f>_xlfn.XLOOKUP(tbItems[[#This Row],[UID]],all_tki[uid],all_tki[tags/0])</f>
        <v>Magazines</v>
      </c>
      <c r="D912" s="80" t="s">
        <v>355</v>
      </c>
      <c r="E912" s="70">
        <f>_xlfn.XLOOKUP(tbItems[[#This Row],[UID]],all_tki[uid],all_tki[slots])</f>
        <v>1</v>
      </c>
      <c r="F912" s="97">
        <f>_xlfn.XLOOKUP(tbItems[[#This Row],[UID]],all_tki[uid],all_tki[traderPrice])</f>
        <v>440</v>
      </c>
      <c r="G912" s="97">
        <f>_xlfn.XLOOKUP(tbItems[[#This Row],[UID]],all_tki[uid],all_tki[avg7daysPrice])</f>
        <v>1418</v>
      </c>
      <c r="H912" s="70">
        <v>0</v>
      </c>
      <c r="I912" s="70">
        <v>0</v>
      </c>
    </row>
    <row r="913" spans="1:9" ht="30" hidden="1" customHeight="1" x14ac:dyDescent="0.25">
      <c r="A913" s="96" t="s">
        <v>6208</v>
      </c>
      <c r="B913" s="80" t="str">
        <f>_xlfn.CONCAT(_xlfn.XLOOKUP(tbItems[[#This Row],[UID]],all_tki[uid],all_tki[name]), " (",_xlfn.XLOOKUP(tbItems[[#This Row],[UID]],all_tki[uid],all_tki[shortName]),")")</f>
        <v>AK 7.62x39 aluminium 10-round magazine (AK al.)</v>
      </c>
      <c r="C913" s="80" t="str">
        <f>_xlfn.XLOOKUP(tbItems[[#This Row],[UID]],all_tki[uid],all_tki[tags/0])</f>
        <v>Magazines</v>
      </c>
      <c r="E913" s="70">
        <f>_xlfn.XLOOKUP(tbItems[[#This Row],[UID]],all_tki[uid],all_tki[slots])</f>
        <v>2</v>
      </c>
      <c r="F913" s="97">
        <f>_xlfn.XLOOKUP(tbItems[[#This Row],[UID]],all_tki[uid],all_tki[traderPrice])</f>
        <v>392</v>
      </c>
      <c r="G913" s="97">
        <f>_xlfn.XLOOKUP(tbItems[[#This Row],[UID]],all_tki[uid],all_tki[avg7daysPrice])</f>
        <v>2955</v>
      </c>
      <c r="I913" s="70">
        <v>0</v>
      </c>
    </row>
    <row r="914" spans="1:9" ht="30" hidden="1" customHeight="1" x14ac:dyDescent="0.25">
      <c r="A914" s="96" t="s">
        <v>11998</v>
      </c>
      <c r="B914" s="80" t="str">
        <f>_xlfn.CONCAT(_xlfn.XLOOKUP(tbItems[[#This Row],[UID]],all_tki[uid],all_tki[name]), " (",_xlfn.XLOOKUP(tbItems[[#This Row],[UID]],all_tki[uid],all_tki[shortName]),")")</f>
        <v>Vortex Ranger 1500 rangefinder (R1500)</v>
      </c>
      <c r="C914" s="80" t="str">
        <f>_xlfn.XLOOKUP(tbItems[[#This Row],[UID]],all_tki[uid],all_tki[tags/0])</f>
        <v>Special_equipment</v>
      </c>
      <c r="E914" s="70">
        <f>_xlfn.XLOOKUP(tbItems[[#This Row],[UID]],all_tki[uid],all_tki[slots])</f>
        <v>1</v>
      </c>
      <c r="F914" s="97">
        <f>_xlfn.XLOOKUP(tbItems[[#This Row],[UID]],all_tki[uid],all_tki[traderPrice])</f>
        <v>5040</v>
      </c>
      <c r="G914" s="97">
        <f>_xlfn.XLOOKUP(tbItems[[#This Row],[UID]],all_tki[uid],all_tki[avg7daysPrice])</f>
        <v>13785</v>
      </c>
      <c r="I914" s="70">
        <v>0</v>
      </c>
    </row>
    <row r="915" spans="1:9" ht="30" hidden="1" customHeight="1" x14ac:dyDescent="0.25">
      <c r="A915" s="96" t="s">
        <v>13474</v>
      </c>
      <c r="B915" s="80" t="str">
        <f>_xlfn.CONCAT(_xlfn.XLOOKUP(tbItems[[#This Row],[UID]],all_tki[uid],all_tki[name]), " (",_xlfn.XLOOKUP(tbItems[[#This Row],[UID]],all_tki[uid],all_tki[shortName]),")")</f>
        <v>Leatherman Multitool (MultiTool)</v>
      </c>
      <c r="C915" s="80" t="str">
        <f>_xlfn.XLOOKUP(tbItems[[#This Row],[UID]],all_tki[uid],all_tki[tags/0])</f>
        <v>Special_equipment</v>
      </c>
      <c r="E915" s="70">
        <f>_xlfn.XLOOKUP(tbItems[[#This Row],[UID]],all_tki[uid],all_tki[slots])</f>
        <v>1</v>
      </c>
      <c r="F915" s="97">
        <f>_xlfn.XLOOKUP(tbItems[[#This Row],[UID]],all_tki[uid],all_tki[traderPrice])</f>
        <v>11778</v>
      </c>
      <c r="G915" s="97">
        <f>_xlfn.XLOOKUP(tbItems[[#This Row],[UID]],all_tki[uid],all_tki[avg7daysPrice])</f>
        <v>20721</v>
      </c>
      <c r="I915" s="70">
        <v>0</v>
      </c>
    </row>
    <row r="916" spans="1:9" ht="30" hidden="1" customHeight="1" x14ac:dyDescent="0.25">
      <c r="A916" s="96" t="s">
        <v>13480</v>
      </c>
      <c r="B916" s="80" t="str">
        <f>_xlfn.CONCAT(_xlfn.XLOOKUP(tbItems[[#This Row],[UID]],all_tki[uid],all_tki[name]), " (",_xlfn.XLOOKUP(tbItems[[#This Row],[UID]],all_tki[uid],all_tki[shortName]),")")</f>
        <v>WI-FI Camera (Camera)</v>
      </c>
      <c r="C916" s="80" t="str">
        <f>_xlfn.XLOOKUP(tbItems[[#This Row],[UID]],all_tki[uid],all_tki[tags/0])</f>
        <v>Special_equipment</v>
      </c>
      <c r="D916" s="80" t="s">
        <v>1717</v>
      </c>
      <c r="E916" s="70">
        <f>_xlfn.XLOOKUP(tbItems[[#This Row],[UID]],all_tki[uid],all_tki[slots])</f>
        <v>1</v>
      </c>
      <c r="F916" s="97">
        <f>_xlfn.XLOOKUP(tbItems[[#This Row],[UID]],all_tki[uid],all_tki[traderPrice])</f>
        <v>19652</v>
      </c>
      <c r="G916" s="97">
        <f>_xlfn.XLOOKUP(tbItems[[#This Row],[UID]],all_tki[uid],all_tki[avg7daysPrice])</f>
        <v>112297</v>
      </c>
      <c r="H916" s="70">
        <v>0</v>
      </c>
      <c r="I916" s="70">
        <v>0</v>
      </c>
    </row>
    <row r="917" spans="1:9" ht="30" hidden="1" customHeight="1" x14ac:dyDescent="0.25">
      <c r="A917" s="96" t="s">
        <v>13485</v>
      </c>
      <c r="B917" s="80" t="str">
        <f>_xlfn.CONCAT(_xlfn.XLOOKUP(tbItems[[#This Row],[UID]],all_tki[uid],all_tki[name]), " (",_xlfn.XLOOKUP(tbItems[[#This Row],[UID]],all_tki[uid],all_tki[shortName]),")")</f>
        <v>Signal Jammer (Jammer)</v>
      </c>
      <c r="C917" s="80" t="str">
        <f>_xlfn.XLOOKUP(tbItems[[#This Row],[UID]],all_tki[uid],all_tki[tags/0])</f>
        <v>Special_equipment</v>
      </c>
      <c r="E917" s="70">
        <f>_xlfn.XLOOKUP(tbItems[[#This Row],[UID]],all_tki[uid],all_tki[slots])</f>
        <v>1</v>
      </c>
      <c r="F917" s="97">
        <f>_xlfn.XLOOKUP(tbItems[[#This Row],[UID]],all_tki[uid],all_tki[traderPrice])</f>
        <v>9789</v>
      </c>
      <c r="G917" s="97">
        <f>_xlfn.XLOOKUP(tbItems[[#This Row],[UID]],all_tki[uid],all_tki[avg7daysPrice])</f>
        <v>45467</v>
      </c>
      <c r="I917" s="70">
        <v>0</v>
      </c>
    </row>
    <row r="918" spans="1:9" ht="30" hidden="1" customHeight="1" x14ac:dyDescent="0.25">
      <c r="A918" s="96" t="s">
        <v>13491</v>
      </c>
      <c r="B918" s="80" t="str">
        <f>_xlfn.CONCAT(_xlfn.XLOOKUP(tbItems[[#This Row],[UID]],all_tki[uid],all_tki[name]), " (",_xlfn.XLOOKUP(tbItems[[#This Row],[UID]],all_tki[uid],all_tki[shortName]),")")</f>
        <v>MS2000 Marker (MS2000)</v>
      </c>
      <c r="C918" s="80" t="str">
        <f>_xlfn.XLOOKUP(tbItems[[#This Row],[UID]],all_tki[uid],all_tki[tags/0])</f>
        <v>Special_equipment</v>
      </c>
      <c r="D918" s="80" t="s">
        <v>628</v>
      </c>
      <c r="E918" s="70">
        <f>_xlfn.XLOOKUP(tbItems[[#This Row],[UID]],all_tki[uid],all_tki[slots])</f>
        <v>1</v>
      </c>
      <c r="F918" s="97">
        <f>_xlfn.XLOOKUP(tbItems[[#This Row],[UID]],all_tki[uid],all_tki[traderPrice])</f>
        <v>7797</v>
      </c>
      <c r="G918" s="97">
        <f>_xlfn.XLOOKUP(tbItems[[#This Row],[UID]],all_tki[uid],all_tki[avg7daysPrice])</f>
        <v>23672</v>
      </c>
      <c r="H918" s="70">
        <v>0</v>
      </c>
      <c r="I918" s="70">
        <v>0</v>
      </c>
    </row>
    <row r="919" spans="1:9" ht="30" hidden="1" customHeight="1" x14ac:dyDescent="0.25">
      <c r="A919" s="96" t="s">
        <v>14266</v>
      </c>
      <c r="B919" s="80" t="str">
        <f>_xlfn.CONCAT(_xlfn.XLOOKUP(tbItems[[#This Row],[UID]],all_tki[uid],all_tki[name]), " (",_xlfn.XLOOKUP(tbItems[[#This Row],[UID]],all_tki[uid],all_tki[shortName]),")")</f>
        <v>EYE MK.2 professional hand-held compass (Compass)</v>
      </c>
      <c r="C919" s="80" t="str">
        <f>_xlfn.XLOOKUP(tbItems[[#This Row],[UID]],all_tki[uid],all_tki[tags/0])</f>
        <v>Special_equipment</v>
      </c>
      <c r="D919" s="80" t="s">
        <v>628</v>
      </c>
      <c r="E919" s="70">
        <f>_xlfn.XLOOKUP(tbItems[[#This Row],[UID]],all_tki[uid],all_tki[slots])</f>
        <v>1</v>
      </c>
      <c r="F919" s="97">
        <f>_xlfn.XLOOKUP(tbItems[[#This Row],[UID]],all_tki[uid],all_tki[traderPrice])</f>
        <v>36792</v>
      </c>
      <c r="G919" s="97">
        <f>_xlfn.XLOOKUP(tbItems[[#This Row],[UID]],all_tki[uid],all_tki[avg7daysPrice])</f>
        <v>48611</v>
      </c>
      <c r="I919" s="70">
        <v>0</v>
      </c>
    </row>
    <row r="920" spans="1:9" ht="30" hidden="1" customHeight="1" x14ac:dyDescent="0.25">
      <c r="A920" s="96" t="s">
        <v>6214</v>
      </c>
      <c r="B920" s="80" t="str">
        <f>_xlfn.CONCAT(_xlfn.XLOOKUP(tbItems[[#This Row],[UID]],all_tki[uid],all_tki[name]), " (",_xlfn.XLOOKUP(tbItems[[#This Row],[UID]],all_tki[uid],all_tki[shortName]),")")</f>
        <v>LA-5B/PEQ tactical device (LA-5B/PEQ)</v>
      </c>
      <c r="C920" s="80" t="str">
        <f>_xlfn.XLOOKUP(tbItems[[#This Row],[UID]],all_tki[uid],all_tki[tags/0])</f>
        <v>Tactical_devices</v>
      </c>
      <c r="D920" s="80" t="s">
        <v>487</v>
      </c>
      <c r="E920" s="70">
        <f>_xlfn.XLOOKUP(tbItems[[#This Row],[UID]],all_tki[uid],all_tki[slots])</f>
        <v>1</v>
      </c>
      <c r="F920" s="97">
        <f>_xlfn.XLOOKUP(tbItems[[#This Row],[UID]],all_tki[uid],all_tki[traderPrice])</f>
        <v>9104</v>
      </c>
      <c r="G920" s="97">
        <f>_xlfn.XLOOKUP(tbItems[[#This Row],[UID]],all_tki[uid],all_tki[avg7daysPrice])</f>
        <v>16745</v>
      </c>
      <c r="I920" s="70">
        <v>0</v>
      </c>
    </row>
    <row r="921" spans="1:9" ht="30" hidden="1" customHeight="1" x14ac:dyDescent="0.25">
      <c r="A921" s="96" t="s">
        <v>6221</v>
      </c>
      <c r="B921" s="80" t="str">
        <f>_xlfn.CONCAT(_xlfn.XLOOKUP(tbItems[[#This Row],[UID]],all_tki[uid],all_tki[name]), " (",_xlfn.XLOOKUP(tbItems[[#This Row],[UID]],all_tki[uid],all_tki[shortName]),")")</f>
        <v>Zenit Perst-3 tactical device (Perst-3)</v>
      </c>
      <c r="C921" s="80" t="str">
        <f>_xlfn.XLOOKUP(tbItems[[#This Row],[UID]],all_tki[uid],all_tki[tags/0])</f>
        <v>Tactical_devices</v>
      </c>
      <c r="D921" s="80" t="s">
        <v>487</v>
      </c>
      <c r="E921" s="70">
        <f>_xlfn.XLOOKUP(tbItems[[#This Row],[UID]],all_tki[uid],all_tki[slots])</f>
        <v>1</v>
      </c>
      <c r="F921" s="97">
        <f>_xlfn.XLOOKUP(tbItems[[#This Row],[UID]],all_tki[uid],all_tki[traderPrice])</f>
        <v>9548</v>
      </c>
      <c r="G921" s="97">
        <f>_xlfn.XLOOKUP(tbItems[[#This Row],[UID]],all_tki[uid],all_tki[avg7daysPrice])</f>
        <v>21307</v>
      </c>
      <c r="H921" s="70">
        <v>0</v>
      </c>
      <c r="I921" s="70">
        <v>0</v>
      </c>
    </row>
    <row r="922" spans="1:9" ht="30" hidden="1" customHeight="1" x14ac:dyDescent="0.25">
      <c r="A922" s="96" t="s">
        <v>6226</v>
      </c>
      <c r="B922" s="80" t="str">
        <f>_xlfn.CONCAT(_xlfn.XLOOKUP(tbItems[[#This Row],[UID]],all_tki[uid],all_tki[name]), " (",_xlfn.XLOOKUP(tbItems[[#This Row],[UID]],all_tki[uid],all_tki[shortName]),")")</f>
        <v>AN/PEQ-15 tactical device (AN/PEQ-15)</v>
      </c>
      <c r="C922" s="80" t="str">
        <f>_xlfn.XLOOKUP(tbItems[[#This Row],[UID]],all_tki[uid],all_tki[tags/0])</f>
        <v>Tactical_devices</v>
      </c>
      <c r="D922" s="80" t="s">
        <v>487</v>
      </c>
      <c r="E922" s="70">
        <f>_xlfn.XLOOKUP(tbItems[[#This Row],[UID]],all_tki[uid],all_tki[slots])</f>
        <v>1</v>
      </c>
      <c r="F922" s="97">
        <f>_xlfn.XLOOKUP(tbItems[[#This Row],[UID]],all_tki[uid],all_tki[traderPrice])</f>
        <v>10717</v>
      </c>
      <c r="G922" s="97">
        <f>_xlfn.XLOOKUP(tbItems[[#This Row],[UID]],all_tki[uid],all_tki[avg7daysPrice])</f>
        <v>15969</v>
      </c>
      <c r="H922" s="70">
        <v>0</v>
      </c>
      <c r="I922" s="70">
        <v>0</v>
      </c>
    </row>
    <row r="923" spans="1:9" ht="30" hidden="1" customHeight="1" x14ac:dyDescent="0.25">
      <c r="A923" s="96" t="s">
        <v>6231</v>
      </c>
      <c r="B923" s="80" t="str">
        <f>_xlfn.CONCAT(_xlfn.XLOOKUP(tbItems[[#This Row],[UID]],all_tki[uid],all_tki[name]), " (",_xlfn.XLOOKUP(tbItems[[#This Row],[UID]],all_tki[uid],all_tki[shortName]),")")</f>
        <v>Steiner DBAL-PL tactical laser device (DBAL-PL)</v>
      </c>
      <c r="C923" s="80" t="str">
        <f>_xlfn.XLOOKUP(tbItems[[#This Row],[UID]],all_tki[uid],all_tki[tags/0])</f>
        <v>Tactical_devices</v>
      </c>
      <c r="D923" s="80" t="s">
        <v>487</v>
      </c>
      <c r="E923" s="70">
        <f>_xlfn.XLOOKUP(tbItems[[#This Row],[UID]],all_tki[uid],all_tki[slots])</f>
        <v>1</v>
      </c>
      <c r="F923" s="97">
        <f>_xlfn.XLOOKUP(tbItems[[#This Row],[UID]],all_tki[uid],all_tki[traderPrice])</f>
        <v>7560</v>
      </c>
      <c r="G923" s="97">
        <f>_xlfn.XLOOKUP(tbItems[[#This Row],[UID]],all_tki[uid],all_tki[avg7daysPrice])</f>
        <v>25747</v>
      </c>
      <c r="I923" s="70">
        <v>0</v>
      </c>
    </row>
    <row r="924" spans="1:9" ht="30" hidden="1" customHeight="1" x14ac:dyDescent="0.25">
      <c r="A924" s="96" t="s">
        <v>6236</v>
      </c>
      <c r="B924" s="80" t="str">
        <f>_xlfn.CONCAT(_xlfn.XLOOKUP(tbItems[[#This Row],[UID]],all_tki[uid],all_tki[name]), " (",_xlfn.XLOOKUP(tbItems[[#This Row],[UID]],all_tki[uid],all_tki[shortName]),")")</f>
        <v>Steiner LAS/TAC 2 tactical flashlight (LAS/TAC 2)</v>
      </c>
      <c r="C924" s="80" t="str">
        <f>_xlfn.XLOOKUP(tbItems[[#This Row],[UID]],all_tki[uid],all_tki[tags/0])</f>
        <v>Tactical_devices</v>
      </c>
      <c r="D924" s="80" t="s">
        <v>487</v>
      </c>
      <c r="E924" s="70">
        <f>_xlfn.XLOOKUP(tbItems[[#This Row],[UID]],all_tki[uid],all_tki[slots])</f>
        <v>1</v>
      </c>
      <c r="F924" s="97">
        <f>_xlfn.XLOOKUP(tbItems[[#This Row],[UID]],all_tki[uid],all_tki[traderPrice])</f>
        <v>11708</v>
      </c>
      <c r="G924" s="97">
        <f>_xlfn.XLOOKUP(tbItems[[#This Row],[UID]],all_tki[uid],all_tki[avg7daysPrice])</f>
        <v>26412</v>
      </c>
      <c r="H924" s="70">
        <v>0</v>
      </c>
      <c r="I924" s="70">
        <v>0</v>
      </c>
    </row>
    <row r="925" spans="1:9" ht="30" hidden="1" customHeight="1" x14ac:dyDescent="0.25">
      <c r="A925" s="96" t="s">
        <v>6241</v>
      </c>
      <c r="B925" s="80" t="str">
        <f>_xlfn.CONCAT(_xlfn.XLOOKUP(tbItems[[#This Row],[UID]],all_tki[uid],all_tki[name]), " (",_xlfn.XLOOKUP(tbItems[[#This Row],[UID]],all_tki[uid],all_tki[shortName]),")")</f>
        <v>Zenit Klesch-2U tactical flashlight (Klesch-2U)</v>
      </c>
      <c r="C925" s="80" t="str">
        <f>_xlfn.XLOOKUP(tbItems[[#This Row],[UID]],all_tki[uid],all_tki[tags/0])</f>
        <v>Tactical_devices</v>
      </c>
      <c r="D925" s="80" t="s">
        <v>487</v>
      </c>
      <c r="E925" s="70">
        <f>_xlfn.XLOOKUP(tbItems[[#This Row],[UID]],all_tki[uid],all_tki[slots])</f>
        <v>1</v>
      </c>
      <c r="F925" s="97">
        <f>_xlfn.XLOOKUP(tbItems[[#This Row],[UID]],all_tki[uid],all_tki[traderPrice])</f>
        <v>6383</v>
      </c>
      <c r="G925" s="97">
        <f>_xlfn.XLOOKUP(tbItems[[#This Row],[UID]],all_tki[uid],all_tki[avg7daysPrice])</f>
        <v>18300</v>
      </c>
      <c r="I925" s="70">
        <v>0</v>
      </c>
    </row>
    <row r="926" spans="1:9" ht="30" hidden="1" customHeight="1" x14ac:dyDescent="0.25">
      <c r="A926" s="96" t="s">
        <v>6247</v>
      </c>
      <c r="B926" s="80" t="str">
        <f>_xlfn.CONCAT(_xlfn.XLOOKUP(tbItems[[#This Row],[UID]],all_tki[uid],all_tki[name]), " (",_xlfn.XLOOKUP(tbItems[[#This Row],[UID]],all_tki[uid],all_tki[shortName]),")")</f>
        <v>Zenit Klesch-2IKS flashlight with laser (K-2IKS)</v>
      </c>
      <c r="C926" s="80" t="str">
        <f>_xlfn.XLOOKUP(tbItems[[#This Row],[UID]],all_tki[uid],all_tki[tags/0])</f>
        <v>Tactical_devices</v>
      </c>
      <c r="D926" s="80" t="s">
        <v>487</v>
      </c>
      <c r="E926" s="70">
        <f>_xlfn.XLOOKUP(tbItems[[#This Row],[UID]],all_tki[uid],all_tki[slots])</f>
        <v>1</v>
      </c>
      <c r="F926" s="97">
        <f>_xlfn.XLOOKUP(tbItems[[#This Row],[UID]],all_tki[uid],all_tki[traderPrice])</f>
        <v>10035</v>
      </c>
      <c r="G926" s="97">
        <f>_xlfn.XLOOKUP(tbItems[[#This Row],[UID]],all_tki[uid],all_tki[avg7daysPrice])</f>
        <v>14623</v>
      </c>
      <c r="I926" s="70">
        <v>0</v>
      </c>
    </row>
    <row r="927" spans="1:9" ht="30" hidden="1" customHeight="1" x14ac:dyDescent="0.25">
      <c r="A927" s="96" t="s">
        <v>6252</v>
      </c>
      <c r="B927" s="80" t="str">
        <f>_xlfn.CONCAT(_xlfn.XLOOKUP(tbItems[[#This Row],[UID]],all_tki[uid],all_tki[name]), " (",_xlfn.XLOOKUP(tbItems[[#This Row],[UID]],all_tki[uid],all_tki[shortName]),")")</f>
        <v>SureFire XC1 tactical flashlight (XC1)</v>
      </c>
      <c r="C927" s="80" t="str">
        <f>_xlfn.XLOOKUP(tbItems[[#This Row],[UID]],all_tki[uid],all_tki[tags/0])</f>
        <v>Tactical_devices</v>
      </c>
      <c r="D927" s="80" t="s">
        <v>487</v>
      </c>
      <c r="E927" s="70">
        <f>_xlfn.XLOOKUP(tbItems[[#This Row],[UID]],all_tki[uid],all_tki[slots])</f>
        <v>1</v>
      </c>
      <c r="F927" s="97">
        <f>_xlfn.XLOOKUP(tbItems[[#This Row],[UID]],all_tki[uid],all_tki[traderPrice])</f>
        <v>9433</v>
      </c>
      <c r="G927" s="97">
        <f>_xlfn.XLOOKUP(tbItems[[#This Row],[UID]],all_tki[uid],all_tki[avg7daysPrice])</f>
        <v>17919</v>
      </c>
      <c r="H927" s="70">
        <v>0</v>
      </c>
      <c r="I927" s="70">
        <v>0</v>
      </c>
    </row>
    <row r="928" spans="1:9" ht="30" hidden="1" customHeight="1" x14ac:dyDescent="0.25">
      <c r="A928" s="96" t="s">
        <v>6257</v>
      </c>
      <c r="B928" s="80" t="str">
        <f>_xlfn.CONCAT(_xlfn.XLOOKUP(tbItems[[#This Row],[UID]],all_tki[uid],all_tki[name]), " (",_xlfn.XLOOKUP(tbItems[[#This Row],[UID]],all_tki[uid],all_tki[shortName]),")")</f>
        <v>Glock GTL 21 tactical flashlight with laser (GTL 21)</v>
      </c>
      <c r="C928" s="80" t="str">
        <f>_xlfn.XLOOKUP(tbItems[[#This Row],[UID]],all_tki[uid],all_tki[tags/0])</f>
        <v>Tactical_devices</v>
      </c>
      <c r="D928" s="80" t="s">
        <v>487</v>
      </c>
      <c r="E928" s="70">
        <f>_xlfn.XLOOKUP(tbItems[[#This Row],[UID]],all_tki[uid],all_tki[slots])</f>
        <v>1</v>
      </c>
      <c r="F928" s="97">
        <f>_xlfn.XLOOKUP(tbItems[[#This Row],[UID]],all_tki[uid],all_tki[traderPrice])</f>
        <v>8446</v>
      </c>
      <c r="G928" s="97">
        <f>_xlfn.XLOOKUP(tbItems[[#This Row],[UID]],all_tki[uid],all_tki[avg7daysPrice])</f>
        <v>16983</v>
      </c>
      <c r="H928" s="70">
        <v>0</v>
      </c>
      <c r="I928" s="70">
        <v>0</v>
      </c>
    </row>
    <row r="929" spans="1:9" ht="30" hidden="1" customHeight="1" x14ac:dyDescent="0.25">
      <c r="A929" s="96" t="s">
        <v>6262</v>
      </c>
      <c r="B929" s="80" t="str">
        <f>_xlfn.CONCAT(_xlfn.XLOOKUP(tbItems[[#This Row],[UID]],all_tki[uid],all_tki[name]), " (",_xlfn.XLOOKUP(tbItems[[#This Row],[UID]],all_tki[uid],all_tki[shortName]),")")</f>
        <v>AN/PEQ-2 tactical device (AN/PEQ-2)</v>
      </c>
      <c r="C929" s="80" t="str">
        <f>_xlfn.XLOOKUP(tbItems[[#This Row],[UID]],all_tki[uid],all_tki[tags/0])</f>
        <v>Tactical_devices</v>
      </c>
      <c r="D929" s="80" t="s">
        <v>487</v>
      </c>
      <c r="E929" s="70">
        <f>_xlfn.XLOOKUP(tbItems[[#This Row],[UID]],all_tki[uid],all_tki[slots])</f>
        <v>1</v>
      </c>
      <c r="F929" s="97">
        <f>_xlfn.XLOOKUP(tbItems[[#This Row],[UID]],all_tki[uid],all_tki[traderPrice])</f>
        <v>5744</v>
      </c>
      <c r="G929" s="97">
        <f>_xlfn.XLOOKUP(tbItems[[#This Row],[UID]],all_tki[uid],all_tki[avg7daysPrice])</f>
        <v>10026</v>
      </c>
      <c r="H929" s="70">
        <v>0</v>
      </c>
      <c r="I929" s="70">
        <v>0</v>
      </c>
    </row>
    <row r="930" spans="1:9" ht="30" hidden="1" customHeight="1" x14ac:dyDescent="0.25">
      <c r="A930" s="96" t="s">
        <v>6267</v>
      </c>
      <c r="B930" s="80" t="str">
        <f>_xlfn.CONCAT(_xlfn.XLOOKUP(tbItems[[#This Row],[UID]],all_tki[uid],all_tki[name]), " (",_xlfn.XLOOKUP(tbItems[[#This Row],[UID]],all_tki[uid],all_tki[shortName]),")")</f>
        <v>Holosun LS321 Tactical device (LS321)</v>
      </c>
      <c r="C930" s="80" t="str">
        <f>_xlfn.XLOOKUP(tbItems[[#This Row],[UID]],all_tki[uid],all_tki[tags/0])</f>
        <v>Tactical_devices</v>
      </c>
      <c r="D930" s="80" t="s">
        <v>487</v>
      </c>
      <c r="E930" s="70">
        <f>_xlfn.XLOOKUP(tbItems[[#This Row],[UID]],all_tki[uid],all_tki[slots])</f>
        <v>1</v>
      </c>
      <c r="F930" s="97">
        <f>_xlfn.XLOOKUP(tbItems[[#This Row],[UID]],all_tki[uid],all_tki[traderPrice])</f>
        <v>7017</v>
      </c>
      <c r="G930" s="97">
        <f>_xlfn.XLOOKUP(tbItems[[#This Row],[UID]],all_tki[uid],all_tki[avg7daysPrice])</f>
        <v>16646</v>
      </c>
      <c r="H930" s="70">
        <v>0</v>
      </c>
      <c r="I930" s="70">
        <v>0</v>
      </c>
    </row>
    <row r="931" spans="1:9" ht="30" hidden="1" customHeight="1" x14ac:dyDescent="0.25">
      <c r="A931" s="96" t="s">
        <v>6300</v>
      </c>
      <c r="B931" s="80" t="str">
        <f>_xlfn.CONCAT(_xlfn.XLOOKUP(tbItems[[#This Row],[UID]],all_tki[uid],all_tki[name]), " (",_xlfn.XLOOKUP(tbItems[[#This Row],[UID]],all_tki[uid],all_tki[shortName]),")")</f>
        <v>AI-2 medkit (AI-2)</v>
      </c>
      <c r="C931" s="80" t="str">
        <f>_xlfn.XLOOKUP(tbItems[[#This Row],[UID]],all_tki[uid],all_tki[tags/0])</f>
        <v>Meds</v>
      </c>
      <c r="D931" s="80" t="s">
        <v>377</v>
      </c>
      <c r="E931" s="70">
        <f>_xlfn.XLOOKUP(tbItems[[#This Row],[UID]],all_tki[uid],all_tki[slots])</f>
        <v>1</v>
      </c>
      <c r="F931" s="97">
        <f>_xlfn.XLOOKUP(tbItems[[#This Row],[UID]],all_tki[uid],all_tki[traderPrice])</f>
        <v>3276</v>
      </c>
      <c r="G931" s="97">
        <f>_xlfn.XLOOKUP(tbItems[[#This Row],[UID]],all_tki[uid],all_tki[avg7daysPrice])</f>
        <v>5374</v>
      </c>
      <c r="H931" s="70">
        <v>0</v>
      </c>
      <c r="I931" s="70">
        <v>0</v>
      </c>
    </row>
    <row r="932" spans="1:9" ht="30" hidden="1" customHeight="1" x14ac:dyDescent="0.25">
      <c r="A932" s="96" t="s">
        <v>6305</v>
      </c>
      <c r="B932" s="80" t="str">
        <f>_xlfn.CONCAT(_xlfn.XLOOKUP(tbItems[[#This Row],[UID]],all_tki[uid],all_tki[name]), " (",_xlfn.XLOOKUP(tbItems[[#This Row],[UID]],all_tki[uid],all_tki[shortName]),")")</f>
        <v>Analgin painkillers (Analgin)</v>
      </c>
      <c r="C932" s="80" t="str">
        <f>_xlfn.XLOOKUP(tbItems[[#This Row],[UID]],all_tki[uid],all_tki[tags/0])</f>
        <v>Meds</v>
      </c>
      <c r="D932" s="80" t="s">
        <v>385</v>
      </c>
      <c r="E932" s="70">
        <f>_xlfn.XLOOKUP(tbItems[[#This Row],[UID]],all_tki[uid],all_tki[slots])</f>
        <v>1</v>
      </c>
      <c r="F932" s="97">
        <f>_xlfn.XLOOKUP(tbItems[[#This Row],[UID]],all_tki[uid],all_tki[traderPrice])</f>
        <v>3591</v>
      </c>
      <c r="G932" s="97">
        <f>_xlfn.XLOOKUP(tbItems[[#This Row],[UID]],all_tki[uid],all_tki[avg7daysPrice])</f>
        <v>6746</v>
      </c>
      <c r="H932" s="70">
        <v>0</v>
      </c>
      <c r="I932" s="70">
        <v>0</v>
      </c>
    </row>
    <row r="933" spans="1:9" ht="30" hidden="1" customHeight="1" x14ac:dyDescent="0.25">
      <c r="A933" s="96" t="s">
        <v>6310</v>
      </c>
      <c r="B933" s="80" t="str">
        <f>_xlfn.CONCAT(_xlfn.XLOOKUP(tbItems[[#This Row],[UID]],all_tki[uid],all_tki[name]), " (",_xlfn.XLOOKUP(tbItems[[#This Row],[UID]],all_tki[uid],all_tki[shortName]),")")</f>
        <v>Aseptic bandage (Bandage)</v>
      </c>
      <c r="C933" s="80" t="str">
        <f>_xlfn.XLOOKUP(tbItems[[#This Row],[UID]],all_tki[uid],all_tki[tags/0])</f>
        <v>Meds</v>
      </c>
      <c r="D933" s="80" t="s">
        <v>381</v>
      </c>
      <c r="E933" s="70">
        <f>_xlfn.XLOOKUP(tbItems[[#This Row],[UID]],all_tki[uid],all_tki[slots])</f>
        <v>1</v>
      </c>
      <c r="F933" s="97">
        <f>_xlfn.XLOOKUP(tbItems[[#This Row],[UID]],all_tki[uid],all_tki[traderPrice])</f>
        <v>1310</v>
      </c>
      <c r="G933" s="97">
        <f>_xlfn.XLOOKUP(tbItems[[#This Row],[UID]],all_tki[uid],all_tki[avg7daysPrice])</f>
        <v>3295</v>
      </c>
      <c r="H933" s="70">
        <v>0</v>
      </c>
      <c r="I933" s="70">
        <v>0</v>
      </c>
    </row>
    <row r="934" spans="1:9" ht="30" hidden="1" customHeight="1" x14ac:dyDescent="0.25">
      <c r="A934" s="96" t="s">
        <v>6315</v>
      </c>
      <c r="B934" s="80" t="str">
        <f>_xlfn.CONCAT(_xlfn.XLOOKUP(tbItems[[#This Row],[UID]],all_tki[uid],all_tki[name]), " (",_xlfn.XLOOKUP(tbItems[[#This Row],[UID]],all_tki[uid],all_tki[shortName]),")")</f>
        <v>Immobilizing splint (Splint)</v>
      </c>
      <c r="C934" s="80" t="str">
        <f>_xlfn.XLOOKUP(tbItems[[#This Row],[UID]],all_tki[uid],all_tki[tags/0])</f>
        <v>Meds</v>
      </c>
      <c r="D934" s="80" t="s">
        <v>381</v>
      </c>
      <c r="E934" s="70">
        <f>_xlfn.XLOOKUP(tbItems[[#This Row],[UID]],all_tki[uid],all_tki[slots])</f>
        <v>1</v>
      </c>
      <c r="F934" s="97">
        <f>_xlfn.XLOOKUP(tbItems[[#This Row],[UID]],all_tki[uid],all_tki[traderPrice])</f>
        <v>1870</v>
      </c>
      <c r="G934" s="97">
        <f>_xlfn.XLOOKUP(tbItems[[#This Row],[UID]],all_tki[uid],all_tki[avg7daysPrice])</f>
        <v>4100</v>
      </c>
      <c r="H934" s="70">
        <v>0</v>
      </c>
      <c r="I934" s="70">
        <v>0</v>
      </c>
    </row>
    <row r="935" spans="1:9" ht="30" hidden="1" customHeight="1" x14ac:dyDescent="0.25">
      <c r="A935" s="96" t="s">
        <v>6320</v>
      </c>
      <c r="B935" s="80" t="str">
        <f>_xlfn.CONCAT(_xlfn.XLOOKUP(tbItems[[#This Row],[UID]],all_tki[uid],all_tki[name]), " (",_xlfn.XLOOKUP(tbItems[[#This Row],[UID]],all_tki[uid],all_tki[shortName]),")")</f>
        <v>Army bandage (Bandage)</v>
      </c>
      <c r="C935" s="80" t="str">
        <f>_xlfn.XLOOKUP(tbItems[[#This Row],[UID]],all_tki[uid],all_tki[tags/0])</f>
        <v>Meds</v>
      </c>
      <c r="D935" s="80" t="s">
        <v>381</v>
      </c>
      <c r="E935" s="70">
        <f>_xlfn.XLOOKUP(tbItems[[#This Row],[UID]],all_tki[uid],all_tki[slots])</f>
        <v>1</v>
      </c>
      <c r="F935" s="97">
        <f>_xlfn.XLOOKUP(tbItems[[#This Row],[UID]],all_tki[uid],all_tki[traderPrice])</f>
        <v>1845</v>
      </c>
      <c r="G935" s="97">
        <f>_xlfn.XLOOKUP(tbItems[[#This Row],[UID]],all_tki[uid],all_tki[avg7daysPrice])</f>
        <v>3284</v>
      </c>
      <c r="H935" s="70">
        <v>0</v>
      </c>
      <c r="I935" s="70">
        <v>0</v>
      </c>
    </row>
    <row r="936" spans="1:9" ht="30" hidden="1" customHeight="1" x14ac:dyDescent="0.25">
      <c r="A936" s="96" t="s">
        <v>6324</v>
      </c>
      <c r="B936" s="80" t="str">
        <f>_xlfn.CONCAT(_xlfn.XLOOKUP(tbItems[[#This Row],[UID]],all_tki[uid],all_tki[name]), " (",_xlfn.XLOOKUP(tbItems[[#This Row],[UID]],all_tki[uid],all_tki[shortName]),")")</f>
        <v>Zenit RK-1 tactical foregrip on B-25U mount (B-25U RK-1)</v>
      </c>
      <c r="C936" s="80" t="str">
        <f>_xlfn.XLOOKUP(tbItems[[#This Row],[UID]],all_tki[uid],all_tki[tags/0])</f>
        <v>Weapon_parts</v>
      </c>
      <c r="E936" s="70">
        <f>_xlfn.XLOOKUP(tbItems[[#This Row],[UID]],all_tki[uid],all_tki[slots])</f>
        <v>1</v>
      </c>
      <c r="F936" s="97">
        <f>_xlfn.XLOOKUP(tbItems[[#This Row],[UID]],all_tki[uid],all_tki[traderPrice])</f>
        <v>10578</v>
      </c>
      <c r="G936" s="97">
        <f>_xlfn.XLOOKUP(tbItems[[#This Row],[UID]],all_tki[uid],all_tki[avg7daysPrice])</f>
        <v>79825</v>
      </c>
      <c r="I936" s="70">
        <v>0</v>
      </c>
    </row>
    <row r="937" spans="1:9" ht="30" hidden="1" customHeight="1" x14ac:dyDescent="0.25">
      <c r="A937" s="96" t="s">
        <v>6329</v>
      </c>
      <c r="B937" s="80" t="str">
        <f>_xlfn.CONCAT(_xlfn.XLOOKUP(tbItems[[#This Row],[UID]],all_tki[uid],all_tki[name]), " (",_xlfn.XLOOKUP(tbItems[[#This Row],[UID]],all_tki[uid],all_tki[shortName]),")")</f>
        <v>Zenit RK-2 tactical foregrip (RK-2)</v>
      </c>
      <c r="C937" s="80" t="str">
        <f>_xlfn.XLOOKUP(tbItems[[#This Row],[UID]],all_tki[uid],all_tki[tags/0])</f>
        <v>Weapon_parts</v>
      </c>
      <c r="E937" s="70">
        <f>_xlfn.XLOOKUP(tbItems[[#This Row],[UID]],all_tki[uid],all_tki[slots])</f>
        <v>1</v>
      </c>
      <c r="F937" s="97">
        <f>_xlfn.XLOOKUP(tbItems[[#This Row],[UID]],all_tki[uid],all_tki[traderPrice])</f>
        <v>7095</v>
      </c>
      <c r="G937" s="97">
        <f>_xlfn.XLOOKUP(tbItems[[#This Row],[UID]],all_tki[uid],all_tki[avg7daysPrice])</f>
        <v>67355</v>
      </c>
      <c r="I937" s="70">
        <v>0</v>
      </c>
    </row>
    <row r="938" spans="1:9" ht="30" hidden="1" customHeight="1" x14ac:dyDescent="0.25">
      <c r="A938" s="96" t="s">
        <v>6334</v>
      </c>
      <c r="B938" s="80" t="str">
        <f>_xlfn.CONCAT(_xlfn.XLOOKUP(tbItems[[#This Row],[UID]],all_tki[uid],all_tki[name]), " (",_xlfn.XLOOKUP(tbItems[[#This Row],[UID]],all_tki[uid],all_tki[shortName]),")")</f>
        <v>Stark SE-5 Express Forward foregrip (SE-5)</v>
      </c>
      <c r="C938" s="80" t="str">
        <f>_xlfn.XLOOKUP(tbItems[[#This Row],[UID]],all_tki[uid],all_tki[tags/0])</f>
        <v>Weapon_parts</v>
      </c>
      <c r="D938" s="80" t="s">
        <v>375</v>
      </c>
      <c r="E938" s="70">
        <f>_xlfn.XLOOKUP(tbItems[[#This Row],[UID]],all_tki[uid],all_tki[slots])</f>
        <v>1</v>
      </c>
      <c r="F938" s="97">
        <f>_xlfn.XLOOKUP(tbItems[[#This Row],[UID]],all_tki[uid],all_tki[traderPrice])</f>
        <v>7618</v>
      </c>
      <c r="G938" s="97">
        <f>_xlfn.XLOOKUP(tbItems[[#This Row],[UID]],all_tki[uid],all_tki[avg7daysPrice])</f>
        <v>57302</v>
      </c>
      <c r="H938" s="70">
        <v>0</v>
      </c>
      <c r="I938" s="70">
        <v>0</v>
      </c>
    </row>
    <row r="939" spans="1:9" ht="30" hidden="1" customHeight="1" x14ac:dyDescent="0.25">
      <c r="A939" s="96" t="s">
        <v>6338</v>
      </c>
      <c r="B939" s="80" t="str">
        <f>_xlfn.CONCAT(_xlfn.XLOOKUP(tbItems[[#This Row],[UID]],all_tki[uid],all_tki[name]), " (",_xlfn.XLOOKUP(tbItems[[#This Row],[UID]],all_tki[uid],all_tki[shortName]),")")</f>
        <v>MP9-N vertical foregrip (MP9 VFG)</v>
      </c>
      <c r="C939" s="80" t="str">
        <f>_xlfn.XLOOKUP(tbItems[[#This Row],[UID]],all_tki[uid],all_tki[tags/0])</f>
        <v>Weapon_parts</v>
      </c>
      <c r="E939" s="70">
        <f>_xlfn.XLOOKUP(tbItems[[#This Row],[UID]],all_tki[uid],all_tki[slots])</f>
        <v>1</v>
      </c>
      <c r="F939" s="97">
        <f>_xlfn.XLOOKUP(tbItems[[#This Row],[UID]],all_tki[uid],all_tki[traderPrice])</f>
        <v>1484</v>
      </c>
      <c r="G939" s="97">
        <f>_xlfn.XLOOKUP(tbItems[[#This Row],[UID]],all_tki[uid],all_tki[avg7daysPrice])</f>
        <v>11087</v>
      </c>
      <c r="I939" s="70">
        <v>0</v>
      </c>
    </row>
    <row r="940" spans="1:9" ht="30" hidden="1" customHeight="1" x14ac:dyDescent="0.25">
      <c r="A940" s="96" t="s">
        <v>6344</v>
      </c>
      <c r="B940" s="80" t="str">
        <f>_xlfn.CONCAT(_xlfn.XLOOKUP(tbItems[[#This Row],[UID]],all_tki[uid],all_tki[name]), " (",_xlfn.XLOOKUP(tbItems[[#This Row],[UID]],all_tki[uid],all_tki[shortName]),")")</f>
        <v>Zenit RK-1 tactical foregrip (RK-1)</v>
      </c>
      <c r="C940" s="80" t="str">
        <f>_xlfn.XLOOKUP(tbItems[[#This Row],[UID]],all_tki[uid],all_tki[tags/0])</f>
        <v>Weapon_parts</v>
      </c>
      <c r="E940" s="70">
        <f>_xlfn.XLOOKUP(tbItems[[#This Row],[UID]],all_tki[uid],all_tki[slots])</f>
        <v>1</v>
      </c>
      <c r="F940" s="97">
        <f>_xlfn.XLOOKUP(tbItems[[#This Row],[UID]],all_tki[uid],all_tki[traderPrice])</f>
        <v>5253</v>
      </c>
      <c r="G940" s="97">
        <f>_xlfn.XLOOKUP(tbItems[[#This Row],[UID]],all_tki[uid],all_tki[avg7daysPrice])</f>
        <v>83704</v>
      </c>
      <c r="I940" s="70">
        <v>0</v>
      </c>
    </row>
    <row r="941" spans="1:9" ht="30" hidden="1" customHeight="1" x14ac:dyDescent="0.25">
      <c r="A941" s="96" t="s">
        <v>6349</v>
      </c>
      <c r="B941" s="80" t="str">
        <f>_xlfn.CONCAT(_xlfn.XLOOKUP(tbItems[[#This Row],[UID]],all_tki[uid],all_tki[name]), " (",_xlfn.XLOOKUP(tbItems[[#This Row],[UID]],all_tki[uid],all_tki[shortName]),")")</f>
        <v>Fortis Shift tactical foregrip (Shift)</v>
      </c>
      <c r="C941" s="80" t="str">
        <f>_xlfn.XLOOKUP(tbItems[[#This Row],[UID]],all_tki[uid],all_tki[tags/0])</f>
        <v>Weapon_parts</v>
      </c>
      <c r="D941" s="80" t="s">
        <v>366</v>
      </c>
      <c r="E941" s="70">
        <f>_xlfn.XLOOKUP(tbItems[[#This Row],[UID]],all_tki[uid],all_tki[slots])</f>
        <v>1</v>
      </c>
      <c r="F941" s="97">
        <f>_xlfn.XLOOKUP(tbItems[[#This Row],[UID]],all_tki[uid],all_tki[traderPrice])</f>
        <v>7264</v>
      </c>
      <c r="G941" s="97">
        <f>_xlfn.XLOOKUP(tbItems[[#This Row],[UID]],all_tki[uid],all_tki[avg7daysPrice])</f>
        <v>31967</v>
      </c>
      <c r="H941" s="70">
        <v>0</v>
      </c>
      <c r="I941" s="70">
        <v>0</v>
      </c>
    </row>
    <row r="942" spans="1:9" ht="30" hidden="1" customHeight="1" x14ac:dyDescent="0.25">
      <c r="A942" s="96" t="s">
        <v>6353</v>
      </c>
      <c r="B942" s="80" t="str">
        <f>_xlfn.CONCAT(_xlfn.XLOOKUP(tbItems[[#This Row],[UID]],all_tki[uid],all_tki[name]), " (",_xlfn.XLOOKUP(tbItems[[#This Row],[UID]],all_tki[uid],all_tki[shortName]),")")</f>
        <v>Hera Arms CQR tactical foregrip (CQR)</v>
      </c>
      <c r="C942" s="80" t="str">
        <f>_xlfn.XLOOKUP(tbItems[[#This Row],[UID]],all_tki[uid],all_tki[tags/0])</f>
        <v>Weapon_parts</v>
      </c>
      <c r="E942" s="70">
        <f>_xlfn.XLOOKUP(tbItems[[#This Row],[UID]],all_tki[uid],all_tki[slots])</f>
        <v>1</v>
      </c>
      <c r="F942" s="97">
        <f>_xlfn.XLOOKUP(tbItems[[#This Row],[UID]],all_tki[uid],all_tki[traderPrice])</f>
        <v>11738</v>
      </c>
      <c r="G942" s="97">
        <f>_xlfn.XLOOKUP(tbItems[[#This Row],[UID]],all_tki[uid],all_tki[avg7daysPrice])</f>
        <v>29043</v>
      </c>
      <c r="I942" s="70">
        <v>0</v>
      </c>
    </row>
    <row r="943" spans="1:9" ht="30" hidden="1" customHeight="1" x14ac:dyDescent="0.25">
      <c r="A943" s="96" t="s">
        <v>6358</v>
      </c>
      <c r="B943" s="80" t="str">
        <f>_xlfn.CONCAT(_xlfn.XLOOKUP(tbItems[[#This Row],[UID]],all_tki[uid],all_tki[name]), " (",_xlfn.XLOOKUP(tbItems[[#This Row],[UID]],all_tki[uid],all_tki[shortName]),")")</f>
        <v>Strike Industries Cobra Tactical foregrip (SI Cobra)</v>
      </c>
      <c r="C943" s="80" t="str">
        <f>_xlfn.XLOOKUP(tbItems[[#This Row],[UID]],all_tki[uid],all_tki[tags/0])</f>
        <v>Weapon_parts</v>
      </c>
      <c r="E943" s="70">
        <f>_xlfn.XLOOKUP(tbItems[[#This Row],[UID]],all_tki[uid],all_tki[slots])</f>
        <v>1</v>
      </c>
      <c r="F943" s="97">
        <f>_xlfn.XLOOKUP(tbItems[[#This Row],[UID]],all_tki[uid],all_tki[traderPrice])</f>
        <v>5628</v>
      </c>
      <c r="G943" s="97">
        <f>_xlfn.XLOOKUP(tbItems[[#This Row],[UID]],all_tki[uid],all_tki[avg7daysPrice])</f>
        <v>20141</v>
      </c>
      <c r="I943" s="70">
        <v>0</v>
      </c>
    </row>
    <row r="944" spans="1:9" ht="30" hidden="1" customHeight="1" x14ac:dyDescent="0.25">
      <c r="A944" s="96" t="s">
        <v>6364</v>
      </c>
      <c r="B944" s="80" t="str">
        <f>_xlfn.CONCAT(_xlfn.XLOOKUP(tbItems[[#This Row],[UID]],all_tki[uid],all_tki[name]), " (",_xlfn.XLOOKUP(tbItems[[#This Row],[UID]],all_tki[uid],all_tki[shortName]),")")</f>
        <v>Magpul M-LOK AFG tactical foregrip (Black) (AFG M-LOK)</v>
      </c>
      <c r="C944" s="80" t="str">
        <f>_xlfn.XLOOKUP(tbItems[[#This Row],[UID]],all_tki[uid],all_tki[tags/0])</f>
        <v>Weapon_parts</v>
      </c>
      <c r="E944" s="70">
        <f>_xlfn.XLOOKUP(tbItems[[#This Row],[UID]],all_tki[uid],all_tki[slots])</f>
        <v>1</v>
      </c>
      <c r="F944" s="97">
        <f>_xlfn.XLOOKUP(tbItems[[#This Row],[UID]],all_tki[uid],all_tki[traderPrice])</f>
        <v>3944</v>
      </c>
      <c r="G944" s="97">
        <f>_xlfn.XLOOKUP(tbItems[[#This Row],[UID]],all_tki[uid],all_tki[avg7daysPrice])</f>
        <v>27570</v>
      </c>
      <c r="I944" s="70">
        <v>0</v>
      </c>
    </row>
    <row r="945" spans="1:9" ht="30" hidden="1" customHeight="1" x14ac:dyDescent="0.25">
      <c r="A945" s="96" t="s">
        <v>6369</v>
      </c>
      <c r="B945" s="80" t="str">
        <f>_xlfn.CONCAT(_xlfn.XLOOKUP(tbItems[[#This Row],[UID]],all_tki[uid],all_tki[name]), " (",_xlfn.XLOOKUP(tbItems[[#This Row],[UID]],all_tki[uid],all_tki[shortName]),")")</f>
        <v>Zenit RK-5 tactical foregrip (RK-5)</v>
      </c>
      <c r="C945" s="80" t="str">
        <f>_xlfn.XLOOKUP(tbItems[[#This Row],[UID]],all_tki[uid],all_tki[tags/0])</f>
        <v>Weapon_parts</v>
      </c>
      <c r="D945" s="80" t="s">
        <v>375</v>
      </c>
      <c r="E945" s="70">
        <f>_xlfn.XLOOKUP(tbItems[[#This Row],[UID]],all_tki[uid],all_tki[slots])</f>
        <v>1</v>
      </c>
      <c r="F945" s="97">
        <f>_xlfn.XLOOKUP(tbItems[[#This Row],[UID]],all_tki[uid],all_tki[traderPrice])</f>
        <v>3366</v>
      </c>
      <c r="G945" s="97">
        <f>_xlfn.XLOOKUP(tbItems[[#This Row],[UID]],all_tki[uid],all_tki[avg7daysPrice])</f>
        <v>15736</v>
      </c>
      <c r="H945" s="70">
        <v>0</v>
      </c>
      <c r="I945" s="70">
        <v>0</v>
      </c>
    </row>
    <row r="946" spans="1:9" ht="30" hidden="1" customHeight="1" x14ac:dyDescent="0.25">
      <c r="A946" s="96" t="s">
        <v>6373</v>
      </c>
      <c r="B946" s="80" t="str">
        <f>_xlfn.CONCAT(_xlfn.XLOOKUP(tbItems[[#This Row],[UID]],all_tki[uid],all_tki[name]), " (",_xlfn.XLOOKUP(tbItems[[#This Row],[UID]],all_tki[uid],all_tki[shortName]),")")</f>
        <v>Zenit RK-6 tactical foregrip (RK-6)</v>
      </c>
      <c r="C946" s="80" t="str">
        <f>_xlfn.XLOOKUP(tbItems[[#This Row],[UID]],all_tki[uid],all_tki[tags/0])</f>
        <v>Weapon_parts</v>
      </c>
      <c r="E946" s="70">
        <f>_xlfn.XLOOKUP(tbItems[[#This Row],[UID]],all_tki[uid],all_tki[slots])</f>
        <v>1</v>
      </c>
      <c r="F946" s="97">
        <f>_xlfn.XLOOKUP(tbItems[[#This Row],[UID]],all_tki[uid],all_tki[traderPrice])</f>
        <v>3102</v>
      </c>
      <c r="G946" s="97">
        <f>_xlfn.XLOOKUP(tbItems[[#This Row],[UID]],all_tki[uid],all_tki[avg7daysPrice])</f>
        <v>8204</v>
      </c>
      <c r="I946" s="70">
        <v>0</v>
      </c>
    </row>
    <row r="947" spans="1:9" ht="30" hidden="1" customHeight="1" x14ac:dyDescent="0.25">
      <c r="A947" s="96" t="s">
        <v>6378</v>
      </c>
      <c r="B947" s="80" t="str">
        <f>_xlfn.CONCAT(_xlfn.XLOOKUP(tbItems[[#This Row],[UID]],all_tki[uid],all_tki[name]), " (",_xlfn.XLOOKUP(tbItems[[#This Row],[UID]],all_tki[uid],all_tki[shortName]),")")</f>
        <v>Magpul AFG tactical foregrip (FDE) (AFG FDE)</v>
      </c>
      <c r="C947" s="80" t="str">
        <f>_xlfn.XLOOKUP(tbItems[[#This Row],[UID]],all_tki[uid],all_tki[tags/0])</f>
        <v>Weapon_parts</v>
      </c>
      <c r="E947" s="70">
        <f>_xlfn.XLOOKUP(tbItems[[#This Row],[UID]],all_tki[uid],all_tki[slots])</f>
        <v>1</v>
      </c>
      <c r="F947" s="97">
        <f>_xlfn.XLOOKUP(tbItems[[#This Row],[UID]],all_tki[uid],all_tki[traderPrice])</f>
        <v>3049</v>
      </c>
      <c r="G947" s="97">
        <f>_xlfn.XLOOKUP(tbItems[[#This Row],[UID]],all_tki[uid],all_tki[avg7daysPrice])</f>
        <v>22072</v>
      </c>
      <c r="I947" s="70">
        <v>0</v>
      </c>
    </row>
    <row r="948" spans="1:9" ht="30" hidden="1" customHeight="1" x14ac:dyDescent="0.25">
      <c r="A948" s="96" t="s">
        <v>6383</v>
      </c>
      <c r="B948" s="80" t="str">
        <f>_xlfn.CONCAT(_xlfn.XLOOKUP(tbItems[[#This Row],[UID]],all_tki[uid],all_tki[name]), " (",_xlfn.XLOOKUP(tbItems[[#This Row],[UID]],all_tki[uid],all_tki[shortName]),")")</f>
        <v>Magpul AFG tactical foregrip (Forest Green) (AFG FG)</v>
      </c>
      <c r="C948" s="80" t="str">
        <f>_xlfn.XLOOKUP(tbItems[[#This Row],[UID]],all_tki[uid],all_tki[tags/0])</f>
        <v>Weapon_parts</v>
      </c>
      <c r="E948" s="70">
        <f>_xlfn.XLOOKUP(tbItems[[#This Row],[UID]],all_tki[uid],all_tki[slots])</f>
        <v>1</v>
      </c>
      <c r="F948" s="97">
        <f>_xlfn.XLOOKUP(tbItems[[#This Row],[UID]],all_tki[uid],all_tki[traderPrice])</f>
        <v>2944</v>
      </c>
      <c r="G948" s="97">
        <f>_xlfn.XLOOKUP(tbItems[[#This Row],[UID]],all_tki[uid],all_tki[avg7daysPrice])</f>
        <v>12814</v>
      </c>
      <c r="I948" s="70">
        <v>0</v>
      </c>
    </row>
    <row r="949" spans="1:9" ht="30" hidden="1" customHeight="1" x14ac:dyDescent="0.25">
      <c r="A949" s="96" t="s">
        <v>6388</v>
      </c>
      <c r="B949" s="80" t="str">
        <f>_xlfn.CONCAT(_xlfn.XLOOKUP(tbItems[[#This Row],[UID]],all_tki[uid],all_tki[name]), " (",_xlfn.XLOOKUP(tbItems[[#This Row],[UID]],all_tki[uid],all_tki[shortName]),")")</f>
        <v>Magpul AFG tactical foregrip (Olive Drab) (AFG OD)</v>
      </c>
      <c r="C949" s="80" t="str">
        <f>_xlfn.XLOOKUP(tbItems[[#This Row],[UID]],all_tki[uid],all_tki[tags/0])</f>
        <v>Weapon_parts</v>
      </c>
      <c r="E949" s="70">
        <f>_xlfn.XLOOKUP(tbItems[[#This Row],[UID]],all_tki[uid],all_tki[slots])</f>
        <v>1</v>
      </c>
      <c r="F949" s="97">
        <f>_xlfn.XLOOKUP(tbItems[[#This Row],[UID]],all_tki[uid],all_tki[traderPrice])</f>
        <v>3543</v>
      </c>
      <c r="G949" s="97">
        <f>_xlfn.XLOOKUP(tbItems[[#This Row],[UID]],all_tki[uid],all_tki[avg7daysPrice])</f>
        <v>22855</v>
      </c>
      <c r="I949" s="70">
        <v>0</v>
      </c>
    </row>
    <row r="950" spans="1:9" ht="30" hidden="1" customHeight="1" x14ac:dyDescent="0.25">
      <c r="A950" s="96" t="s">
        <v>6393</v>
      </c>
      <c r="B950" s="80" t="str">
        <f>_xlfn.CONCAT(_xlfn.XLOOKUP(tbItems[[#This Row],[UID]],all_tki[uid],all_tki[name]), " (",_xlfn.XLOOKUP(tbItems[[#This Row],[UID]],all_tki[uid],all_tki[shortName]),")")</f>
        <v>Magpul AFG tactical foregrip (Black) (AFG BLK)</v>
      </c>
      <c r="C950" s="80" t="str">
        <f>_xlfn.XLOOKUP(tbItems[[#This Row],[UID]],all_tki[uid],all_tki[tags/0])</f>
        <v>Weapon_parts</v>
      </c>
      <c r="D950" s="80" t="s">
        <v>375</v>
      </c>
      <c r="E950" s="70">
        <f>_xlfn.XLOOKUP(tbItems[[#This Row],[UID]],all_tki[uid],all_tki[slots])</f>
        <v>1</v>
      </c>
      <c r="F950" s="97">
        <f>_xlfn.XLOOKUP(tbItems[[#This Row],[UID]],all_tki[uid],all_tki[traderPrice])</f>
        <v>3670</v>
      </c>
      <c r="G950" s="97">
        <f>_xlfn.XLOOKUP(tbItems[[#This Row],[UID]],all_tki[uid],all_tki[avg7daysPrice])</f>
        <v>17463</v>
      </c>
      <c r="H950" s="70">
        <v>0</v>
      </c>
      <c r="I950" s="70">
        <v>0</v>
      </c>
    </row>
    <row r="951" spans="1:9" ht="30" hidden="1" customHeight="1" x14ac:dyDescent="0.25">
      <c r="A951" s="96" t="s">
        <v>6397</v>
      </c>
      <c r="B951" s="80" t="str">
        <f>_xlfn.CONCAT(_xlfn.XLOOKUP(tbItems[[#This Row],[UID]],all_tki[uid],all_tki[name]), " (",_xlfn.XLOOKUP(tbItems[[#This Row],[UID]],all_tki[uid],all_tki[shortName]),")")</f>
        <v>Zenit RK-0 tactical foregrip (RK-0)</v>
      </c>
      <c r="C951" s="80" t="str">
        <f>_xlfn.XLOOKUP(tbItems[[#This Row],[UID]],all_tki[uid],all_tki[tags/0])</f>
        <v>Weapon_parts</v>
      </c>
      <c r="E951" s="70">
        <f>_xlfn.XLOOKUP(tbItems[[#This Row],[UID]],all_tki[uid],all_tki[slots])</f>
        <v>1</v>
      </c>
      <c r="F951" s="97">
        <f>_xlfn.XLOOKUP(tbItems[[#This Row],[UID]],all_tki[uid],all_tki[traderPrice])</f>
        <v>3528</v>
      </c>
      <c r="G951" s="97">
        <f>_xlfn.XLOOKUP(tbItems[[#This Row],[UID]],all_tki[uid],all_tki[avg7daysPrice])</f>
        <v>14849</v>
      </c>
      <c r="I951" s="70">
        <v>0</v>
      </c>
    </row>
    <row r="952" spans="1:9" ht="30" hidden="1" customHeight="1" x14ac:dyDescent="0.25">
      <c r="A952" s="96" t="s">
        <v>6402</v>
      </c>
      <c r="B952" s="80" t="str">
        <f>_xlfn.CONCAT(_xlfn.XLOOKUP(tbItems[[#This Row],[UID]],all_tki[uid],all_tki[name]), " (",_xlfn.XLOOKUP(tbItems[[#This Row],[UID]],all_tki[uid],all_tki[shortName]),")")</f>
        <v>Magpul RVG foregrip (Black) (RVG BLK)</v>
      </c>
      <c r="C952" s="80" t="str">
        <f>_xlfn.XLOOKUP(tbItems[[#This Row],[UID]],all_tki[uid],all_tki[tags/0])</f>
        <v>Weapon_parts</v>
      </c>
      <c r="D952" s="80" t="s">
        <v>375</v>
      </c>
      <c r="E952" s="70">
        <f>_xlfn.XLOOKUP(tbItems[[#This Row],[UID]],all_tki[uid],all_tki[slots])</f>
        <v>1</v>
      </c>
      <c r="F952" s="97">
        <f>_xlfn.XLOOKUP(tbItems[[#This Row],[UID]],all_tki[uid],all_tki[traderPrice])</f>
        <v>3981</v>
      </c>
      <c r="G952" s="97">
        <f>_xlfn.XLOOKUP(tbItems[[#This Row],[UID]],all_tki[uid],all_tki[avg7daysPrice])</f>
        <v>19693</v>
      </c>
      <c r="H952" s="70">
        <v>0</v>
      </c>
      <c r="I952" s="70">
        <v>0</v>
      </c>
    </row>
    <row r="953" spans="1:9" ht="30" hidden="1" customHeight="1" x14ac:dyDescent="0.25">
      <c r="A953" s="96" t="s">
        <v>6407</v>
      </c>
      <c r="B953" s="80" t="str">
        <f>_xlfn.CONCAT(_xlfn.XLOOKUP(tbItems[[#This Row],[UID]],all_tki[uid],all_tki[name]), " (",_xlfn.XLOOKUP(tbItems[[#This Row],[UID]],all_tki[uid],all_tki[shortName]),")")</f>
        <v>Zenit RK-4 tactical foregrip (RK-4)</v>
      </c>
      <c r="C953" s="80" t="str">
        <f>_xlfn.XLOOKUP(tbItems[[#This Row],[UID]],all_tki[uid],all_tki[tags/0])</f>
        <v>Weapon_parts</v>
      </c>
      <c r="E953" s="70">
        <f>_xlfn.XLOOKUP(tbItems[[#This Row],[UID]],all_tki[uid],all_tki[slots])</f>
        <v>1</v>
      </c>
      <c r="F953" s="97">
        <f>_xlfn.XLOOKUP(tbItems[[#This Row],[UID]],all_tki[uid],all_tki[traderPrice])</f>
        <v>3298</v>
      </c>
      <c r="G953" s="97">
        <f>_xlfn.XLOOKUP(tbItems[[#This Row],[UID]],all_tki[uid],all_tki[avg7daysPrice])</f>
        <v>13810</v>
      </c>
      <c r="I953" s="70">
        <v>0</v>
      </c>
    </row>
    <row r="954" spans="1:9" ht="30" hidden="1" customHeight="1" x14ac:dyDescent="0.25">
      <c r="A954" s="96" t="s">
        <v>6412</v>
      </c>
      <c r="B954" s="80" t="str">
        <f>_xlfn.CONCAT(_xlfn.XLOOKUP(tbItems[[#This Row],[UID]],all_tki[uid],all_tki[name]), " (",_xlfn.XLOOKUP(tbItems[[#This Row],[UID]],all_tki[uid],all_tki[shortName]),")")</f>
        <v>BCM GUNFIGHTER MOD 3 vertical foregrip (GF MOD3)</v>
      </c>
      <c r="C954" s="80" t="str">
        <f>_xlfn.XLOOKUP(tbItems[[#This Row],[UID]],all_tki[uid],all_tki[tags/0])</f>
        <v>Weapon_parts</v>
      </c>
      <c r="E954" s="70">
        <f>_xlfn.XLOOKUP(tbItems[[#This Row],[UID]],all_tki[uid],all_tki[slots])</f>
        <v>1</v>
      </c>
      <c r="F954" s="97">
        <f>_xlfn.XLOOKUP(tbItems[[#This Row],[UID]],all_tki[uid],all_tki[traderPrice])</f>
        <v>2744</v>
      </c>
      <c r="G954" s="97">
        <f>_xlfn.XLOOKUP(tbItems[[#This Row],[UID]],all_tki[uid],all_tki[avg7daysPrice])</f>
        <v>15907</v>
      </c>
      <c r="I954" s="70">
        <v>0</v>
      </c>
    </row>
    <row r="955" spans="1:9" ht="30" hidden="1" customHeight="1" x14ac:dyDescent="0.25">
      <c r="A955" s="96" t="s">
        <v>6417</v>
      </c>
      <c r="B955" s="80" t="str">
        <f>_xlfn.CONCAT(_xlfn.XLOOKUP(tbItems[[#This Row],[UID]],all_tki[uid],all_tki[name]), " (",_xlfn.XLOOKUP(tbItems[[#This Row],[UID]],all_tki[uid],all_tki[shortName]),")")</f>
        <v>RTM Pillau tactical foregrip (Pillau)</v>
      </c>
      <c r="C955" s="80" t="str">
        <f>_xlfn.XLOOKUP(tbItems[[#This Row],[UID]],all_tki[uid],all_tki[tags/0])</f>
        <v>Weapon_parts</v>
      </c>
      <c r="E955" s="70">
        <f>_xlfn.XLOOKUP(tbItems[[#This Row],[UID]],all_tki[uid],all_tki[slots])</f>
        <v>1</v>
      </c>
      <c r="F955" s="97">
        <f>_xlfn.XLOOKUP(tbItems[[#This Row],[UID]],all_tki[uid],all_tki[traderPrice])</f>
        <v>1960</v>
      </c>
      <c r="G955" s="97">
        <f>_xlfn.XLOOKUP(tbItems[[#This Row],[UID]],all_tki[uid],all_tki[avg7daysPrice])</f>
        <v>8263</v>
      </c>
      <c r="I955" s="70">
        <v>0</v>
      </c>
    </row>
    <row r="956" spans="1:9" ht="30" hidden="1" customHeight="1" x14ac:dyDescent="0.25">
      <c r="A956" s="96" t="s">
        <v>6423</v>
      </c>
      <c r="B956" s="80" t="str">
        <f>_xlfn.CONCAT(_xlfn.XLOOKUP(tbItems[[#This Row],[UID]],all_tki[uid],all_tki[name]), " (",_xlfn.XLOOKUP(tbItems[[#This Row],[UID]],all_tki[uid],all_tki[shortName]),")")</f>
        <v>KAC vertical foregrip (KAC VFG)</v>
      </c>
      <c r="C956" s="80" t="str">
        <f>_xlfn.XLOOKUP(tbItems[[#This Row],[UID]],all_tki[uid],all_tki[tags/0])</f>
        <v>Weapon_parts</v>
      </c>
      <c r="E956" s="70">
        <f>_xlfn.XLOOKUP(tbItems[[#This Row],[UID]],all_tki[uid],all_tki[slots])</f>
        <v>1</v>
      </c>
      <c r="F956" s="97">
        <f>_xlfn.XLOOKUP(tbItems[[#This Row],[UID]],all_tki[uid],all_tki[traderPrice])</f>
        <v>1790</v>
      </c>
      <c r="G956" s="97">
        <f>_xlfn.XLOOKUP(tbItems[[#This Row],[UID]],all_tki[uid],all_tki[avg7daysPrice])</f>
        <v>11598</v>
      </c>
      <c r="I956" s="70">
        <v>0</v>
      </c>
    </row>
    <row r="957" spans="1:9" ht="30" hidden="1" customHeight="1" x14ac:dyDescent="0.25">
      <c r="A957" s="96" t="s">
        <v>6429</v>
      </c>
      <c r="B957" s="80" t="str">
        <f>_xlfn.CONCAT(_xlfn.XLOOKUP(tbItems[[#This Row],[UID]],all_tki[uid],all_tki[name]), " (",_xlfn.XLOOKUP(tbItems[[#This Row],[UID]],all_tki[uid],all_tki[shortName]),")")</f>
        <v>TangoDown Stubby BGV-MK46K foregrip (Black) (BGV-MK46K)</v>
      </c>
      <c r="C957" s="80" t="str">
        <f>_xlfn.XLOOKUP(tbItems[[#This Row],[UID]],all_tki[uid],all_tki[tags/0])</f>
        <v>Weapon_parts</v>
      </c>
      <c r="D957" s="80" t="s">
        <v>375</v>
      </c>
      <c r="E957" s="70">
        <f>_xlfn.XLOOKUP(tbItems[[#This Row],[UID]],all_tki[uid],all_tki[slots])</f>
        <v>1</v>
      </c>
      <c r="F957" s="97">
        <f>_xlfn.XLOOKUP(tbItems[[#This Row],[UID]],all_tki[uid],all_tki[traderPrice])</f>
        <v>2126</v>
      </c>
      <c r="G957" s="97">
        <f>_xlfn.XLOOKUP(tbItems[[#This Row],[UID]],all_tki[uid],all_tki[avg7daysPrice])</f>
        <v>8581</v>
      </c>
      <c r="H957" s="70">
        <v>0</v>
      </c>
      <c r="I957" s="70">
        <v>0</v>
      </c>
    </row>
    <row r="958" spans="1:9" ht="30" hidden="1" customHeight="1" x14ac:dyDescent="0.25">
      <c r="A958" s="96" t="s">
        <v>6434</v>
      </c>
      <c r="B958" s="80" t="str">
        <f>_xlfn.CONCAT(_xlfn.XLOOKUP(tbItems[[#This Row],[UID]],all_tki[uid],all_tki[name]), " (",_xlfn.XLOOKUP(tbItems[[#This Row],[UID]],all_tki[uid],all_tki[shortName]),")")</f>
        <v>TangoDown Stubby BGV-MK46K foregrip (FDE) (BGV-MK46K FDE)</v>
      </c>
      <c r="C958" s="80" t="str">
        <f>_xlfn.XLOOKUP(tbItems[[#This Row],[UID]],all_tki[uid],all_tki[tags/0])</f>
        <v>Weapon_parts</v>
      </c>
      <c r="D958" s="80" t="s">
        <v>375</v>
      </c>
      <c r="E958" s="70">
        <f>_xlfn.XLOOKUP(tbItems[[#This Row],[UID]],all_tki[uid],all_tki[slots])</f>
        <v>1</v>
      </c>
      <c r="F958" s="97">
        <f>_xlfn.XLOOKUP(tbItems[[#This Row],[UID]],all_tki[uid],all_tki[traderPrice])</f>
        <v>2072</v>
      </c>
      <c r="G958" s="97">
        <f>_xlfn.XLOOKUP(tbItems[[#This Row],[UID]],all_tki[uid],all_tki[avg7daysPrice])</f>
        <v>7208</v>
      </c>
      <c r="H958" s="70">
        <v>0</v>
      </c>
      <c r="I958" s="70">
        <v>0</v>
      </c>
    </row>
    <row r="959" spans="1:9" ht="30" hidden="1" customHeight="1" x14ac:dyDescent="0.25">
      <c r="A959" s="96" t="s">
        <v>6438</v>
      </c>
      <c r="B959" s="80" t="str">
        <f>_xlfn.CONCAT(_xlfn.XLOOKUP(tbItems[[#This Row],[UID]],all_tki[uid],all_tki[name]), " (",_xlfn.XLOOKUP(tbItems[[#This Row],[UID]],all_tki[uid],all_tki[shortName]),")")</f>
        <v>TangoDown Stubby BGV-MK46K foregrip (Stealth Gray) (BGV-MK46K SG)</v>
      </c>
      <c r="C959" s="80" t="str">
        <f>_xlfn.XLOOKUP(tbItems[[#This Row],[UID]],all_tki[uid],all_tki[tags/0])</f>
        <v>Weapon_parts</v>
      </c>
      <c r="D959" s="80" t="s">
        <v>375</v>
      </c>
      <c r="E959" s="70">
        <f>_xlfn.XLOOKUP(tbItems[[#This Row],[UID]],all_tki[uid],all_tki[slots])</f>
        <v>1</v>
      </c>
      <c r="F959" s="97">
        <f>_xlfn.XLOOKUP(tbItems[[#This Row],[UID]],all_tki[uid],all_tki[traderPrice])</f>
        <v>2072</v>
      </c>
      <c r="G959" s="97">
        <f>_xlfn.XLOOKUP(tbItems[[#This Row],[UID]],all_tki[uid],all_tki[avg7daysPrice])</f>
        <v>7499</v>
      </c>
      <c r="H959" s="70">
        <v>0</v>
      </c>
      <c r="I959" s="70">
        <v>0</v>
      </c>
    </row>
    <row r="960" spans="1:9" ht="30" hidden="1" customHeight="1" x14ac:dyDescent="0.25">
      <c r="A960" s="96" t="s">
        <v>6442</v>
      </c>
      <c r="B960" s="80" t="str">
        <f>_xlfn.CONCAT(_xlfn.XLOOKUP(tbItems[[#This Row],[UID]],all_tki[uid],all_tki[name]), " (",_xlfn.XLOOKUP(tbItems[[#This Row],[UID]],all_tki[uid],all_tki[shortName]),")")</f>
        <v>Viking Tactics UVG tactical foregrip (UVG)</v>
      </c>
      <c r="C960" s="80" t="str">
        <f>_xlfn.XLOOKUP(tbItems[[#This Row],[UID]],all_tki[uid],all_tki[tags/0])</f>
        <v>Weapon_parts</v>
      </c>
      <c r="D960" s="80" t="s">
        <v>375</v>
      </c>
      <c r="E960" s="70">
        <f>_xlfn.XLOOKUP(tbItems[[#This Row],[UID]],all_tki[uid],all_tki[slots])</f>
        <v>1</v>
      </c>
      <c r="F960" s="97">
        <f>_xlfn.XLOOKUP(tbItems[[#This Row],[UID]],all_tki[uid],all_tki[traderPrice])</f>
        <v>3656</v>
      </c>
      <c r="G960" s="97">
        <f>_xlfn.XLOOKUP(tbItems[[#This Row],[UID]],all_tki[uid],all_tki[avg7daysPrice])</f>
        <v>16803</v>
      </c>
      <c r="H960" s="70">
        <v>0</v>
      </c>
      <c r="I960" s="70">
        <v>0</v>
      </c>
    </row>
    <row r="961" spans="1:9" ht="30" hidden="1" customHeight="1" x14ac:dyDescent="0.25">
      <c r="A961" s="96" t="s">
        <v>6446</v>
      </c>
      <c r="B961" s="80" t="str">
        <f>_xlfn.CONCAT(_xlfn.XLOOKUP(tbItems[[#This Row],[UID]],all_tki[uid],all_tki[name]), " (",_xlfn.XLOOKUP(tbItems[[#This Row],[UID]],all_tki[uid],all_tki[shortName]),")")</f>
        <v>ASh-12 vertical foregrip (ASh-12)</v>
      </c>
      <c r="C961" s="80" t="str">
        <f>_xlfn.XLOOKUP(tbItems[[#This Row],[UID]],all_tki[uid],all_tki[tags/0])</f>
        <v>Weapon_parts</v>
      </c>
      <c r="E961" s="70">
        <f>_xlfn.XLOOKUP(tbItems[[#This Row],[UID]],all_tki[uid],all_tki[slots])</f>
        <v>1</v>
      </c>
      <c r="F961" s="97">
        <f>_xlfn.XLOOKUP(tbItems[[#This Row],[UID]],all_tki[uid],all_tki[traderPrice])</f>
        <v>1204</v>
      </c>
      <c r="G961" s="97">
        <f>_xlfn.XLOOKUP(tbItems[[#This Row],[UID]],all_tki[uid],all_tki[avg7daysPrice])</f>
        <v>23104</v>
      </c>
      <c r="I961" s="70">
        <v>0</v>
      </c>
    </row>
    <row r="962" spans="1:9" ht="30" hidden="1" customHeight="1" x14ac:dyDescent="0.25">
      <c r="A962" s="96" t="s">
        <v>6450</v>
      </c>
      <c r="B962" s="80" t="str">
        <f>_xlfn.CONCAT(_xlfn.XLOOKUP(tbItems[[#This Row],[UID]],all_tki[uid],all_tki[name]), " (",_xlfn.XLOOKUP(tbItems[[#This Row],[UID]],all_tki[uid],all_tki[shortName]),")")</f>
        <v>ORSIS T-5000M padded handguard grip (T-5000M pad)</v>
      </c>
      <c r="C962" s="80" t="str">
        <f>_xlfn.XLOOKUP(tbItems[[#This Row],[UID]],all_tki[uid],all_tki[tags/0])</f>
        <v>Weapon_parts</v>
      </c>
      <c r="D962" s="80" t="s">
        <v>361</v>
      </c>
      <c r="E962" s="70">
        <f>_xlfn.XLOOKUP(tbItems[[#This Row],[UID]],all_tki[uid],all_tki[slots])</f>
        <v>1</v>
      </c>
      <c r="F962" s="97">
        <f>_xlfn.XLOOKUP(tbItems[[#This Row],[UID]],all_tki[uid],all_tki[traderPrice])</f>
        <v>1036</v>
      </c>
      <c r="G962" s="97">
        <f>_xlfn.XLOOKUP(tbItems[[#This Row],[UID]],all_tki[uid],all_tki[avg7daysPrice])</f>
        <v>6769</v>
      </c>
      <c r="H962" s="70">
        <v>0</v>
      </c>
      <c r="I962" s="70">
        <v>0</v>
      </c>
    </row>
    <row r="963" spans="1:9" ht="30" hidden="1" customHeight="1" x14ac:dyDescent="0.25">
      <c r="A963" s="96" t="s">
        <v>6455</v>
      </c>
      <c r="B963" s="80" t="str">
        <f>_xlfn.CONCAT(_xlfn.XLOOKUP(tbItems[[#This Row],[UID]],all_tki[uid],all_tki[name]), " (",_xlfn.XLOOKUP(tbItems[[#This Row],[UID]],all_tki[uid],all_tki[shortName]),")")</f>
        <v>Magpul M-LOK AFG tactical foregrip (FDE) (AFG M-LOK)</v>
      </c>
      <c r="C963" s="80" t="str">
        <f>_xlfn.XLOOKUP(tbItems[[#This Row],[UID]],all_tki[uid],all_tki[tags/0])</f>
        <v>Weapon_parts</v>
      </c>
      <c r="E963" s="70">
        <f>_xlfn.XLOOKUP(tbItems[[#This Row],[UID]],all_tki[uid],all_tki[slots])</f>
        <v>1</v>
      </c>
      <c r="F963" s="97">
        <f>_xlfn.XLOOKUP(tbItems[[#This Row],[UID]],all_tki[uid],all_tki[traderPrice])</f>
        <v>3928</v>
      </c>
      <c r="G963" s="97">
        <f>_xlfn.XLOOKUP(tbItems[[#This Row],[UID]],all_tki[uid],all_tki[avg7daysPrice])</f>
        <v>12187</v>
      </c>
      <c r="I963" s="70">
        <v>0</v>
      </c>
    </row>
    <row r="964" spans="1:9" ht="30" hidden="1" customHeight="1" x14ac:dyDescent="0.25">
      <c r="A964" s="96" t="s">
        <v>6459</v>
      </c>
      <c r="B964" s="80" t="str">
        <f>_xlfn.CONCAT(_xlfn.XLOOKUP(tbItems[[#This Row],[UID]],all_tki[uid],all_tki[name]), " (",_xlfn.XLOOKUP(tbItems[[#This Row],[UID]],all_tki[uid],all_tki[shortName]),")")</f>
        <v>Magpul M-LOK AFG tactical foregrip (Olive Drab) (AFG M-LOK)</v>
      </c>
      <c r="C964" s="80" t="str">
        <f>_xlfn.XLOOKUP(tbItems[[#This Row],[UID]],all_tki[uid],all_tki[tags/0])</f>
        <v>Weapon_parts</v>
      </c>
      <c r="E964" s="70">
        <f>_xlfn.XLOOKUP(tbItems[[#This Row],[UID]],all_tki[uid],all_tki[slots])</f>
        <v>1</v>
      </c>
      <c r="F964" s="97">
        <f>_xlfn.XLOOKUP(tbItems[[#This Row],[UID]],all_tki[uid],all_tki[traderPrice])</f>
        <v>4471</v>
      </c>
      <c r="G964" s="97">
        <f>_xlfn.XLOOKUP(tbItems[[#This Row],[UID]],all_tki[uid],all_tki[avg7daysPrice])</f>
        <v>25218</v>
      </c>
      <c r="I964" s="70">
        <v>0</v>
      </c>
    </row>
    <row r="965" spans="1:9" ht="30" hidden="1" customHeight="1" x14ac:dyDescent="0.25">
      <c r="A965" s="96" t="s">
        <v>6463</v>
      </c>
      <c r="B965" s="80" t="str">
        <f>_xlfn.CONCAT(_xlfn.XLOOKUP(tbItems[[#This Row],[UID]],all_tki[uid],all_tki[name]), " (",_xlfn.XLOOKUP(tbItems[[#This Row],[UID]],all_tki[uid],all_tki[shortName]),")")</f>
        <v>Magpul M-LOK AFG tactical foregrip (Stealth Gray) (AFG M-LOK)</v>
      </c>
      <c r="C965" s="80" t="str">
        <f>_xlfn.XLOOKUP(tbItems[[#This Row],[UID]],all_tki[uid],all_tki[tags/0])</f>
        <v>Weapon_parts</v>
      </c>
      <c r="E965" s="70">
        <f>_xlfn.XLOOKUP(tbItems[[#This Row],[UID]],all_tki[uid],all_tki[slots])</f>
        <v>1</v>
      </c>
      <c r="F965" s="97">
        <f>_xlfn.XLOOKUP(tbItems[[#This Row],[UID]],all_tki[uid],all_tki[traderPrice])</f>
        <v>4438</v>
      </c>
      <c r="G965" s="97">
        <f>_xlfn.XLOOKUP(tbItems[[#This Row],[UID]],all_tki[uid],all_tki[avg7daysPrice])</f>
        <v>23968</v>
      </c>
      <c r="I965" s="70">
        <v>0</v>
      </c>
    </row>
    <row r="966" spans="1:9" ht="30" hidden="1" customHeight="1" x14ac:dyDescent="0.25">
      <c r="A966" s="96" t="s">
        <v>6467</v>
      </c>
      <c r="B966" s="80" t="str">
        <f>_xlfn.CONCAT(_xlfn.XLOOKUP(tbItems[[#This Row],[UID]],all_tki[uid],all_tki[name]), " (",_xlfn.XLOOKUP(tbItems[[#This Row],[UID]],all_tki[uid],all_tki[shortName]),")")</f>
        <v>AR-15 Hera Arms CQR pistol grip/buttstock (CQR AR15)</v>
      </c>
      <c r="C966" s="80" t="str">
        <f>_xlfn.XLOOKUP(tbItems[[#This Row],[UID]],all_tki[uid],all_tki[tags/0])</f>
        <v>Weapon_parts</v>
      </c>
      <c r="E966" s="70">
        <f>_xlfn.XLOOKUP(tbItems[[#This Row],[UID]],all_tki[uid],all_tki[slots])</f>
        <v>2</v>
      </c>
      <c r="F966" s="97">
        <f>_xlfn.XLOOKUP(tbItems[[#This Row],[UID]],all_tki[uid],all_tki[traderPrice])</f>
        <v>21427</v>
      </c>
      <c r="G966" s="97">
        <f>_xlfn.XLOOKUP(tbItems[[#This Row],[UID]],all_tki[uid],all_tki[avg7daysPrice])</f>
        <v>27287</v>
      </c>
      <c r="I966" s="70">
        <v>0</v>
      </c>
    </row>
    <row r="967" spans="1:9" ht="30" hidden="1" customHeight="1" x14ac:dyDescent="0.25">
      <c r="A967" s="96" t="s">
        <v>6472</v>
      </c>
      <c r="B967" s="80" t="str">
        <f>_xlfn.CONCAT(_xlfn.XLOOKUP(tbItems[[#This Row],[UID]],all_tki[uid],all_tki[name]), " (",_xlfn.XLOOKUP(tbItems[[#This Row],[UID]],all_tki[uid],all_tki[shortName]),")")</f>
        <v>AR-15 HK Ergo PSG-1 style pistol grip (Ergo)</v>
      </c>
      <c r="C967" s="80" t="str">
        <f>_xlfn.XLOOKUP(tbItems[[#This Row],[UID]],all_tki[uid],all_tki[tags/0])</f>
        <v>Weapon_parts</v>
      </c>
      <c r="E967" s="70">
        <f>_xlfn.XLOOKUP(tbItems[[#This Row],[UID]],all_tki[uid],all_tki[slots])</f>
        <v>1</v>
      </c>
      <c r="F967" s="97">
        <f>_xlfn.XLOOKUP(tbItems[[#This Row],[UID]],all_tki[uid],all_tki[traderPrice])</f>
        <v>12096</v>
      </c>
      <c r="G967" s="97">
        <f>_xlfn.XLOOKUP(tbItems[[#This Row],[UID]],all_tki[uid],all_tki[avg7daysPrice])</f>
        <v>44363</v>
      </c>
      <c r="I967" s="70">
        <v>0</v>
      </c>
    </row>
    <row r="968" spans="1:9" ht="30" hidden="1" customHeight="1" x14ac:dyDescent="0.25">
      <c r="A968" s="96" t="s">
        <v>6477</v>
      </c>
      <c r="B968" s="80" t="str">
        <f>_xlfn.CONCAT(_xlfn.XLOOKUP(tbItems[[#This Row],[UID]],all_tki[uid],all_tki[name]), " (",_xlfn.XLOOKUP(tbItems[[#This Row],[UID]],all_tki[uid],all_tki[shortName]),")")</f>
        <v>ORSIS T-5000M pistol grip (T-5000M)</v>
      </c>
      <c r="C968" s="80" t="str">
        <f>_xlfn.XLOOKUP(tbItems[[#This Row],[UID]],all_tki[uid],all_tki[tags/0])</f>
        <v>Weapon_parts</v>
      </c>
      <c r="D968" s="80" t="s">
        <v>366</v>
      </c>
      <c r="E968" s="70">
        <f>_xlfn.XLOOKUP(tbItems[[#This Row],[UID]],all_tki[uid],all_tki[slots])</f>
        <v>1</v>
      </c>
      <c r="F968" s="97">
        <f>_xlfn.XLOOKUP(tbItems[[#This Row],[UID]],all_tki[uid],all_tki[traderPrice])</f>
        <v>1521</v>
      </c>
      <c r="G968" s="97">
        <f>_xlfn.XLOOKUP(tbItems[[#This Row],[UID]],all_tki[uid],all_tki[avg7daysPrice])</f>
        <v>13837</v>
      </c>
      <c r="H968" s="70">
        <v>0</v>
      </c>
      <c r="I968" s="70">
        <v>0</v>
      </c>
    </row>
    <row r="969" spans="1:9" ht="30" hidden="1" customHeight="1" x14ac:dyDescent="0.25">
      <c r="A969" s="96" t="s">
        <v>6481</v>
      </c>
      <c r="B969" s="80" t="str">
        <f>_xlfn.CONCAT(_xlfn.XLOOKUP(tbItems[[#This Row],[UID]],all_tki[uid],all_tki[name]), " (",_xlfn.XLOOKUP(tbItems[[#This Row],[UID]],all_tki[uid],all_tki[shortName]),")")</f>
        <v>TT ornated side grips (TT grips)</v>
      </c>
      <c r="C969" s="80" t="str">
        <f>_xlfn.XLOOKUP(tbItems[[#This Row],[UID]],all_tki[uid],all_tki[tags/0])</f>
        <v>Weapon_parts</v>
      </c>
      <c r="E969" s="70">
        <f>_xlfn.XLOOKUP(tbItems[[#This Row],[UID]],all_tki[uid],all_tki[slots])</f>
        <v>1</v>
      </c>
      <c r="F969" s="97">
        <f>_xlfn.XLOOKUP(tbItems[[#This Row],[UID]],all_tki[uid],all_tki[traderPrice])</f>
        <v>7929</v>
      </c>
      <c r="G969" s="97">
        <f>_xlfn.XLOOKUP(tbItems[[#This Row],[UID]],all_tki[uid],all_tki[avg7daysPrice])</f>
        <v>15000</v>
      </c>
      <c r="I969" s="70">
        <v>0</v>
      </c>
    </row>
    <row r="970" spans="1:9" ht="30" hidden="1" customHeight="1" x14ac:dyDescent="0.25">
      <c r="A970" s="96" t="s">
        <v>6487</v>
      </c>
      <c r="B970" s="80" t="str">
        <f>_xlfn.CONCAT(_xlfn.XLOOKUP(tbItems[[#This Row],[UID]],all_tki[uid],all_tki[name]), " (",_xlfn.XLOOKUP(tbItems[[#This Row],[UID]],all_tki[uid],all_tki[shortName]),")")</f>
        <v>PB bakilte side grips (PB bak.)</v>
      </c>
      <c r="C970" s="80" t="str">
        <f>_xlfn.XLOOKUP(tbItems[[#This Row],[UID]],all_tki[uid],all_tki[tags/0])</f>
        <v>Weapon_parts</v>
      </c>
      <c r="D970" s="80" t="s">
        <v>366</v>
      </c>
      <c r="E970" s="70">
        <f>_xlfn.XLOOKUP(tbItems[[#This Row],[UID]],all_tki[uid],all_tki[slots])</f>
        <v>1</v>
      </c>
      <c r="F970" s="97">
        <f>_xlfn.XLOOKUP(tbItems[[#This Row],[UID]],all_tki[uid],all_tki[traderPrice])</f>
        <v>561</v>
      </c>
      <c r="G970" s="97">
        <f>_xlfn.XLOOKUP(tbItems[[#This Row],[UID]],all_tki[uid],all_tki[avg7daysPrice])</f>
        <v>7499</v>
      </c>
      <c r="H970" s="70">
        <v>0</v>
      </c>
      <c r="I970" s="70">
        <v>0</v>
      </c>
    </row>
    <row r="971" spans="1:9" ht="30" hidden="1" customHeight="1" x14ac:dyDescent="0.25">
      <c r="A971" s="96" t="s">
        <v>6492</v>
      </c>
      <c r="B971" s="80" t="str">
        <f>_xlfn.CONCAT(_xlfn.XLOOKUP(tbItems[[#This Row],[UID]],all_tki[uid],all_tki[name]), " (",_xlfn.XLOOKUP(tbItems[[#This Row],[UID]],all_tki[uid],all_tki[shortName]),")")</f>
        <v>AR-15 Naroh Arms GRAL-S pistol grip (GRAL-S)</v>
      </c>
      <c r="C971" s="80" t="str">
        <f>_xlfn.XLOOKUP(tbItems[[#This Row],[UID]],all_tki[uid],all_tki[tags/0])</f>
        <v>Weapon_parts</v>
      </c>
      <c r="D971" s="80" t="s">
        <v>366</v>
      </c>
      <c r="E971" s="70">
        <f>_xlfn.XLOOKUP(tbItems[[#This Row],[UID]],all_tki[uid],all_tki[slots])</f>
        <v>1</v>
      </c>
      <c r="F971" s="97">
        <f>_xlfn.XLOOKUP(tbItems[[#This Row],[UID]],all_tki[uid],all_tki[traderPrice])</f>
        <v>6727</v>
      </c>
      <c r="G971" s="97">
        <f>_xlfn.XLOOKUP(tbItems[[#This Row],[UID]],all_tki[uid],all_tki[avg7daysPrice])</f>
        <v>52750</v>
      </c>
      <c r="H971" s="70">
        <v>0</v>
      </c>
      <c r="I971" s="70">
        <v>0</v>
      </c>
    </row>
    <row r="972" spans="1:9" ht="30" hidden="1" customHeight="1" x14ac:dyDescent="0.25">
      <c r="A972" s="96" t="s">
        <v>6497</v>
      </c>
      <c r="B972" s="80" t="str">
        <f>_xlfn.CONCAT(_xlfn.XLOOKUP(tbItems[[#This Row],[UID]],all_tki[uid],all_tki[name]), " (",_xlfn.XLOOKUP(tbItems[[#This Row],[UID]],all_tki[uid],all_tki[shortName]),")")</f>
        <v>AK KGB MG-47 pistol grip (MG-47 AK)</v>
      </c>
      <c r="C972" s="80" t="str">
        <f>_xlfn.XLOOKUP(tbItems[[#This Row],[UID]],all_tki[uid],all_tki[tags/0])</f>
        <v>Weapon_parts</v>
      </c>
      <c r="E972" s="70">
        <f>_xlfn.XLOOKUP(tbItems[[#This Row],[UID]],all_tki[uid],all_tki[slots])</f>
        <v>1</v>
      </c>
      <c r="F972" s="97">
        <f>_xlfn.XLOOKUP(tbItems[[#This Row],[UID]],all_tki[uid],all_tki[traderPrice])</f>
        <v>2660</v>
      </c>
      <c r="G972" s="97">
        <f>_xlfn.XLOOKUP(tbItems[[#This Row],[UID]],all_tki[uid],all_tki[avg7daysPrice])</f>
        <v>15641</v>
      </c>
      <c r="I972" s="70">
        <v>0</v>
      </c>
    </row>
    <row r="973" spans="1:9" ht="30" hidden="1" customHeight="1" x14ac:dyDescent="0.25">
      <c r="A973" s="96" t="s">
        <v>6503</v>
      </c>
      <c r="B973" s="80" t="str">
        <f>_xlfn.CONCAT(_xlfn.XLOOKUP(tbItems[[#This Row],[UID]],all_tki[uid],all_tki[name]), " (",_xlfn.XLOOKUP(tbItems[[#This Row],[UID]],all_tki[uid],all_tki[shortName]),")")</f>
        <v>AK Magpul MOE pistol grip (Black) (MOE AK)</v>
      </c>
      <c r="C973" s="80" t="str">
        <f>_xlfn.XLOOKUP(tbItems[[#This Row],[UID]],all_tki[uid],all_tki[tags/0])</f>
        <v>Weapon_parts</v>
      </c>
      <c r="E973" s="70">
        <f>_xlfn.XLOOKUP(tbItems[[#This Row],[UID]],all_tki[uid],all_tki[slots])</f>
        <v>1</v>
      </c>
      <c r="F973" s="97">
        <f>_xlfn.XLOOKUP(tbItems[[#This Row],[UID]],all_tki[uid],all_tki[traderPrice])</f>
        <v>4119</v>
      </c>
      <c r="G973" s="97">
        <f>_xlfn.XLOOKUP(tbItems[[#This Row],[UID]],all_tki[uid],all_tki[avg7daysPrice])</f>
        <v>28477</v>
      </c>
      <c r="I973" s="70">
        <v>0</v>
      </c>
    </row>
    <row r="974" spans="1:9" ht="30" hidden="1" customHeight="1" x14ac:dyDescent="0.25">
      <c r="A974" s="96" t="s">
        <v>6508</v>
      </c>
      <c r="B974" s="80" t="str">
        <f>_xlfn.CONCAT(_xlfn.XLOOKUP(tbItems[[#This Row],[UID]],all_tki[uid],all_tki[name]), " (",_xlfn.XLOOKUP(tbItems[[#This Row],[UID]],all_tki[uid],all_tki[shortName]),")")</f>
        <v>AK US Palm pistol grip (US Palm)</v>
      </c>
      <c r="C974" s="80" t="str">
        <f>_xlfn.XLOOKUP(tbItems[[#This Row],[UID]],all_tki[uid],all_tki[tags/0])</f>
        <v>Weapon_parts</v>
      </c>
      <c r="E974" s="70">
        <f>_xlfn.XLOOKUP(tbItems[[#This Row],[UID]],all_tki[uid],all_tki[slots])</f>
        <v>1</v>
      </c>
      <c r="F974" s="97">
        <f>_xlfn.XLOOKUP(tbItems[[#This Row],[UID]],all_tki[uid],all_tki[traderPrice])</f>
        <v>4116</v>
      </c>
      <c r="G974" s="97">
        <f>_xlfn.XLOOKUP(tbItems[[#This Row],[UID]],all_tki[uid],all_tki[avg7daysPrice])</f>
        <v>25649</v>
      </c>
      <c r="I974" s="70">
        <v>0</v>
      </c>
    </row>
    <row r="975" spans="1:9" ht="30" hidden="1" customHeight="1" x14ac:dyDescent="0.25">
      <c r="A975" s="96" t="s">
        <v>6514</v>
      </c>
      <c r="B975" s="80" t="str">
        <f>_xlfn.CONCAT(_xlfn.XLOOKUP(tbItems[[#This Row],[UID]],all_tki[uid],all_tki[name]), " (",_xlfn.XLOOKUP(tbItems[[#This Row],[UID]],all_tki[uid],all_tki[shortName]),")")</f>
        <v>P226 Hogue G10 Chain Link pistol grip (P226 CL)</v>
      </c>
      <c r="C975" s="80" t="str">
        <f>_xlfn.XLOOKUP(tbItems[[#This Row],[UID]],all_tki[uid],all_tki[tags/0])</f>
        <v>Weapon_parts</v>
      </c>
      <c r="E975" s="70">
        <f>_xlfn.XLOOKUP(tbItems[[#This Row],[UID]],all_tki[uid],all_tki[slots])</f>
        <v>1</v>
      </c>
      <c r="F975" s="97">
        <f>_xlfn.XLOOKUP(tbItems[[#This Row],[UID]],all_tki[uid],all_tki[traderPrice])</f>
        <v>4648</v>
      </c>
      <c r="G975" s="97">
        <f>_xlfn.XLOOKUP(tbItems[[#This Row],[UID]],all_tki[uid],all_tki[avg7daysPrice])</f>
        <v>8300</v>
      </c>
      <c r="I975" s="70">
        <v>0</v>
      </c>
    </row>
    <row r="976" spans="1:9" ht="30" hidden="1" customHeight="1" x14ac:dyDescent="0.25">
      <c r="A976" s="96" t="s">
        <v>6519</v>
      </c>
      <c r="B976" s="80" t="str">
        <f>_xlfn.CONCAT(_xlfn.XLOOKUP(tbItems[[#This Row],[UID]],all_tki[uid],all_tki[name]), " (",_xlfn.XLOOKUP(tbItems[[#This Row],[UID]],all_tki[uid],all_tki[shortName]),")")</f>
        <v>AR-15 Magpul MOE pistol grip (Black) (MOE AR15)</v>
      </c>
      <c r="C976" s="80" t="str">
        <f>_xlfn.XLOOKUP(tbItems[[#This Row],[UID]],all_tki[uid],all_tki[tags/0])</f>
        <v>Weapon_parts</v>
      </c>
      <c r="E976" s="70">
        <f>_xlfn.XLOOKUP(tbItems[[#This Row],[UID]],all_tki[uid],all_tki[slots])</f>
        <v>1</v>
      </c>
      <c r="F976" s="97">
        <f>_xlfn.XLOOKUP(tbItems[[#This Row],[UID]],all_tki[uid],all_tki[traderPrice])</f>
        <v>2296</v>
      </c>
      <c r="G976" s="97">
        <f>_xlfn.XLOOKUP(tbItems[[#This Row],[UID]],all_tki[uid],all_tki[avg7daysPrice])</f>
        <v>12609</v>
      </c>
      <c r="I976" s="70">
        <v>0</v>
      </c>
    </row>
    <row r="977" spans="1:9" ht="30" hidden="1" customHeight="1" x14ac:dyDescent="0.25">
      <c r="A977" s="96" t="s">
        <v>6525</v>
      </c>
      <c r="B977" s="80" t="str">
        <f>_xlfn.CONCAT(_xlfn.XLOOKUP(tbItems[[#This Row],[UID]],all_tki[uid],all_tki[name]), " (",_xlfn.XLOOKUP(tbItems[[#This Row],[UID]],all_tki[uid],all_tki[shortName]),")")</f>
        <v>AR-15 Magpul MOE pistol grip (FDE) (MOE AR15)</v>
      </c>
      <c r="C977" s="80" t="str">
        <f>_xlfn.XLOOKUP(tbItems[[#This Row],[UID]],all_tki[uid],all_tki[tags/0])</f>
        <v>Weapon_parts</v>
      </c>
      <c r="E977" s="70">
        <f>_xlfn.XLOOKUP(tbItems[[#This Row],[UID]],all_tki[uid],all_tki[slots])</f>
        <v>1</v>
      </c>
      <c r="F977" s="97">
        <f>_xlfn.XLOOKUP(tbItems[[#This Row],[UID]],all_tki[uid],all_tki[traderPrice])</f>
        <v>2296</v>
      </c>
      <c r="G977" s="97">
        <f>_xlfn.XLOOKUP(tbItems[[#This Row],[UID]],all_tki[uid],all_tki[avg7daysPrice])</f>
        <v>30544</v>
      </c>
      <c r="I977" s="70">
        <v>0</v>
      </c>
    </row>
    <row r="978" spans="1:9" ht="30" hidden="1" customHeight="1" x14ac:dyDescent="0.25">
      <c r="A978" s="96" t="s">
        <v>6529</v>
      </c>
      <c r="B978" s="80" t="str">
        <f>_xlfn.CONCAT(_xlfn.XLOOKUP(tbItems[[#This Row],[UID]],all_tki[uid],all_tki[name]), " (",_xlfn.XLOOKUP(tbItems[[#This Row],[UID]],all_tki[uid],all_tki[shortName]),")")</f>
        <v>AR-15 HK V2 pistol grip (HK V2)</v>
      </c>
      <c r="C978" s="80" t="str">
        <f>_xlfn.XLOOKUP(tbItems[[#This Row],[UID]],all_tki[uid],all_tki[tags/0])</f>
        <v>Weapon_parts</v>
      </c>
      <c r="E978" s="70">
        <f>_xlfn.XLOOKUP(tbItems[[#This Row],[UID]],all_tki[uid],all_tki[slots])</f>
        <v>1</v>
      </c>
      <c r="F978" s="97">
        <f>_xlfn.XLOOKUP(tbItems[[#This Row],[UID]],all_tki[uid],all_tki[traderPrice])</f>
        <v>1736</v>
      </c>
      <c r="G978" s="97">
        <f>_xlfn.XLOOKUP(tbItems[[#This Row],[UID]],all_tki[uid],all_tki[avg7daysPrice])</f>
        <v>11396</v>
      </c>
      <c r="I978" s="70">
        <v>0</v>
      </c>
    </row>
    <row r="979" spans="1:9" ht="30" hidden="1" customHeight="1" x14ac:dyDescent="0.25">
      <c r="A979" s="96" t="s">
        <v>6535</v>
      </c>
      <c r="B979" s="80" t="str">
        <f>_xlfn.CONCAT(_xlfn.XLOOKUP(tbItems[[#This Row],[UID]],all_tki[uid],all_tki[name]), " (",_xlfn.XLOOKUP(tbItems[[#This Row],[UID]],all_tki[uid],all_tki[shortName]),")")</f>
        <v>AR-15 HK Battle Grip Beavertail pistol grip (Battle Grip)</v>
      </c>
      <c r="C979" s="80" t="str">
        <f>_xlfn.XLOOKUP(tbItems[[#This Row],[UID]],all_tki[uid],all_tki[tags/0])</f>
        <v>Weapon_parts</v>
      </c>
      <c r="D979" s="80" t="s">
        <v>366</v>
      </c>
      <c r="E979" s="70">
        <f>_xlfn.XLOOKUP(tbItems[[#This Row],[UID]],all_tki[uid],all_tki[slots])</f>
        <v>1</v>
      </c>
      <c r="F979" s="97">
        <f>_xlfn.XLOOKUP(tbItems[[#This Row],[UID]],all_tki[uid],all_tki[traderPrice])</f>
        <v>1674</v>
      </c>
      <c r="G979" s="97">
        <f>_xlfn.XLOOKUP(tbItems[[#This Row],[UID]],all_tki[uid],all_tki[avg7daysPrice])</f>
        <v>12246</v>
      </c>
      <c r="H979" s="70">
        <v>0</v>
      </c>
      <c r="I979" s="70">
        <v>0</v>
      </c>
    </row>
    <row r="980" spans="1:9" ht="30" hidden="1" customHeight="1" x14ac:dyDescent="0.25">
      <c r="A980" s="96" t="s">
        <v>6540</v>
      </c>
      <c r="B980" s="80" t="str">
        <f>_xlfn.CONCAT(_xlfn.XLOOKUP(tbItems[[#This Row],[UID]],all_tki[uid],all_tki[name]), " (",_xlfn.XLOOKUP(tbItems[[#This Row],[UID]],all_tki[uid],all_tki[shortName]),")")</f>
        <v>AK Zenit RK-3 pistol grip (RK-3)</v>
      </c>
      <c r="C980" s="80" t="str">
        <f>_xlfn.XLOOKUP(tbItems[[#This Row],[UID]],all_tki[uid],all_tki[tags/0])</f>
        <v>Weapon_parts</v>
      </c>
      <c r="D980" s="80" t="s">
        <v>366</v>
      </c>
      <c r="E980" s="70">
        <f>_xlfn.XLOOKUP(tbItems[[#This Row],[UID]],all_tki[uid],all_tki[slots])</f>
        <v>1</v>
      </c>
      <c r="F980" s="97">
        <f>_xlfn.XLOOKUP(tbItems[[#This Row],[UID]],all_tki[uid],all_tki[traderPrice])</f>
        <v>4547</v>
      </c>
      <c r="G980" s="97">
        <f>_xlfn.XLOOKUP(tbItems[[#This Row],[UID]],all_tki[uid],all_tki[avg7daysPrice])</f>
        <v>30171</v>
      </c>
      <c r="H980" s="70">
        <v>0</v>
      </c>
      <c r="I980" s="70">
        <v>0</v>
      </c>
    </row>
    <row r="981" spans="1:9" ht="30" hidden="1" customHeight="1" x14ac:dyDescent="0.25">
      <c r="A981" s="96" t="s">
        <v>6545</v>
      </c>
      <c r="B981" s="80" t="str">
        <f>_xlfn.CONCAT(_xlfn.XLOOKUP(tbItems[[#This Row],[UID]],all_tki[uid],all_tki[name]), " (",_xlfn.XLOOKUP(tbItems[[#This Row],[UID]],all_tki[uid],all_tki[shortName]),")")</f>
        <v>SKS/VZ-58 FAB Defense AG-58 pistol grip (SKS AG-58)</v>
      </c>
      <c r="C981" s="80" t="str">
        <f>_xlfn.XLOOKUP(tbItems[[#This Row],[UID]],all_tki[uid],all_tki[tags/0])</f>
        <v>Weapon_parts</v>
      </c>
      <c r="E981" s="70">
        <f>_xlfn.XLOOKUP(tbItems[[#This Row],[UID]],all_tki[uid],all_tki[slots])</f>
        <v>1</v>
      </c>
      <c r="F981" s="97">
        <f>_xlfn.XLOOKUP(tbItems[[#This Row],[UID]],all_tki[uid],all_tki[traderPrice])</f>
        <v>3559</v>
      </c>
      <c r="G981" s="97">
        <f>_xlfn.XLOOKUP(tbItems[[#This Row],[UID]],all_tki[uid],all_tki[avg7daysPrice])</f>
        <v>11749</v>
      </c>
      <c r="I981" s="70">
        <v>0</v>
      </c>
    </row>
    <row r="982" spans="1:9" ht="30" hidden="1" customHeight="1" x14ac:dyDescent="0.25">
      <c r="A982" s="96" t="s">
        <v>6551</v>
      </c>
      <c r="B982" s="80" t="str">
        <f>_xlfn.CONCAT(_xlfn.XLOOKUP(tbItems[[#This Row],[UID]],all_tki[uid],all_tki[name]), " (",_xlfn.XLOOKUP(tbItems[[#This Row],[UID]],all_tki[uid],all_tki[shortName]),")")</f>
        <v>TT PM-Laser TT-206 side grips with laser sight (TT-206)</v>
      </c>
      <c r="C982" s="80" t="str">
        <f>_xlfn.XLOOKUP(tbItems[[#This Row],[UID]],all_tki[uid],all_tki[tags/0])</f>
        <v>Weapon_parts</v>
      </c>
      <c r="D982" s="80" t="s">
        <v>366</v>
      </c>
      <c r="E982" s="70">
        <f>_xlfn.XLOOKUP(tbItems[[#This Row],[UID]],all_tki[uid],all_tki[slots])</f>
        <v>1</v>
      </c>
      <c r="F982" s="97">
        <f>_xlfn.XLOOKUP(tbItems[[#This Row],[UID]],all_tki[uid],all_tki[traderPrice])</f>
        <v>1954</v>
      </c>
      <c r="G982" s="97">
        <f>_xlfn.XLOOKUP(tbItems[[#This Row],[UID]],all_tki[uid],all_tki[avg7daysPrice])</f>
        <v>14076</v>
      </c>
      <c r="H982" s="70">
        <v>0</v>
      </c>
      <c r="I982" s="70">
        <v>0</v>
      </c>
    </row>
    <row r="983" spans="1:9" ht="30" hidden="1" customHeight="1" x14ac:dyDescent="0.25">
      <c r="A983" s="96" t="s">
        <v>6556</v>
      </c>
      <c r="B983" s="80" t="str">
        <f>_xlfn.CONCAT(_xlfn.XLOOKUP(tbItems[[#This Row],[UID]],all_tki[uid],all_tki[name]), " (",_xlfn.XLOOKUP(tbItems[[#This Row],[UID]],all_tki[uid],all_tki[shortName]),")")</f>
        <v>Mosin Rifle Tacfire pistol grip (Mosin)</v>
      </c>
      <c r="C983" s="80" t="str">
        <f>_xlfn.XLOOKUP(tbItems[[#This Row],[UID]],all_tki[uid],all_tki[tags/0])</f>
        <v>Weapon_parts</v>
      </c>
      <c r="E983" s="70">
        <f>_xlfn.XLOOKUP(tbItems[[#This Row],[UID]],all_tki[uid],all_tki[slots])</f>
        <v>1</v>
      </c>
      <c r="F983" s="97">
        <f>_xlfn.XLOOKUP(tbItems[[#This Row],[UID]],all_tki[uid],all_tki[traderPrice])</f>
        <v>1267</v>
      </c>
      <c r="G983" s="97">
        <f>_xlfn.XLOOKUP(tbItems[[#This Row],[UID]],all_tki[uid],all_tki[avg7daysPrice])</f>
        <v>25142</v>
      </c>
      <c r="I983" s="70">
        <v>0</v>
      </c>
    </row>
    <row r="984" spans="1:9" ht="30" hidden="1" customHeight="1" x14ac:dyDescent="0.25">
      <c r="A984" s="96" t="s">
        <v>6560</v>
      </c>
      <c r="B984" s="80" t="str">
        <f>_xlfn.CONCAT(_xlfn.XLOOKUP(tbItems[[#This Row],[UID]],all_tki[uid],all_tki[name]), " (",_xlfn.XLOOKUP(tbItems[[#This Row],[UID]],all_tki[uid],all_tki[shortName]),")")</f>
        <v>AR-15 Tactical Dynamics Skeletonized pistol grip (TD120001)</v>
      </c>
      <c r="C984" s="80" t="str">
        <f>_xlfn.XLOOKUP(tbItems[[#This Row],[UID]],all_tki[uid],all_tki[tags/0])</f>
        <v>Weapon_parts</v>
      </c>
      <c r="D984" s="80" t="s">
        <v>366</v>
      </c>
      <c r="E984" s="70">
        <f>_xlfn.XLOOKUP(tbItems[[#This Row],[UID]],all_tki[uid],all_tki[slots])</f>
        <v>1</v>
      </c>
      <c r="F984" s="97">
        <f>_xlfn.XLOOKUP(tbItems[[#This Row],[UID]],all_tki[uid],all_tki[traderPrice])</f>
        <v>3128</v>
      </c>
      <c r="G984" s="97">
        <f>_xlfn.XLOOKUP(tbItems[[#This Row],[UID]],all_tki[uid],all_tki[avg7daysPrice])</f>
        <v>25626</v>
      </c>
      <c r="H984" s="70">
        <v>0</v>
      </c>
      <c r="I984" s="70">
        <v>0</v>
      </c>
    </row>
    <row r="985" spans="1:9" ht="30" hidden="1" customHeight="1" x14ac:dyDescent="0.25">
      <c r="A985" s="96" t="s">
        <v>6564</v>
      </c>
      <c r="B985" s="80" t="str">
        <f>_xlfn.CONCAT(_xlfn.XLOOKUP(tbItems[[#This Row],[UID]],all_tki[uid],all_tki[name]), " (",_xlfn.XLOOKUP(tbItems[[#This Row],[UID]],all_tki[uid],all_tki[shortName]),")")</f>
        <v>TT Razor Arms rubber grip (TT RazorA)</v>
      </c>
      <c r="C985" s="80" t="str">
        <f>_xlfn.XLOOKUP(tbItems[[#This Row],[UID]],all_tki[uid],all_tki[tags/0])</f>
        <v>Weapon_parts</v>
      </c>
      <c r="E985" s="70">
        <f>_xlfn.XLOOKUP(tbItems[[#This Row],[UID]],all_tki[uid],all_tki[slots])</f>
        <v>1</v>
      </c>
      <c r="F985" s="97">
        <f>_xlfn.XLOOKUP(tbItems[[#This Row],[UID]],all_tki[uid],all_tki[traderPrice])</f>
        <v>2744</v>
      </c>
      <c r="G985" s="97">
        <f>_xlfn.XLOOKUP(tbItems[[#This Row],[UID]],all_tki[uid],all_tki[avg7daysPrice])</f>
        <v>12546</v>
      </c>
      <c r="I985" s="70">
        <v>0</v>
      </c>
    </row>
    <row r="986" spans="1:9" ht="30" hidden="1" customHeight="1" x14ac:dyDescent="0.25">
      <c r="A986" s="96" t="s">
        <v>6570</v>
      </c>
      <c r="B986" s="80" t="str">
        <f>_xlfn.CONCAT(_xlfn.XLOOKUP(tbItems[[#This Row],[UID]],all_tki[uid],all_tki[name]), " (",_xlfn.XLOOKUP(tbItems[[#This Row],[UID]],all_tki[uid],all_tki[shortName]),")")</f>
        <v>AR-15 Stark AR rifle grip (FDE) (Stark AR)</v>
      </c>
      <c r="C986" s="80" t="str">
        <f>_xlfn.XLOOKUP(tbItems[[#This Row],[UID]],all_tki[uid],all_tki[tags/0])</f>
        <v>Weapon_parts</v>
      </c>
      <c r="E986" s="70">
        <f>_xlfn.XLOOKUP(tbItems[[#This Row],[UID]],all_tki[uid],all_tki[slots])</f>
        <v>1</v>
      </c>
      <c r="F986" s="97">
        <f>_xlfn.XLOOKUP(tbItems[[#This Row],[UID]],all_tki[uid],all_tki[traderPrice])</f>
        <v>2576</v>
      </c>
      <c r="G986" s="97">
        <f>_xlfn.XLOOKUP(tbItems[[#This Row],[UID]],all_tki[uid],all_tki[avg7daysPrice])</f>
        <v>15569</v>
      </c>
      <c r="I986" s="70">
        <v>0</v>
      </c>
    </row>
    <row r="987" spans="1:9" ht="30" hidden="1" customHeight="1" x14ac:dyDescent="0.25">
      <c r="A987" s="96" t="s">
        <v>6576</v>
      </c>
      <c r="B987" s="80" t="str">
        <f>_xlfn.CONCAT(_xlfn.XLOOKUP(tbItems[[#This Row],[UID]],all_tki[uid],all_tki[name]), " (",_xlfn.XLOOKUP(tbItems[[#This Row],[UID]],all_tki[uid],all_tki[shortName]),")")</f>
        <v>AR-15 Stark AR Rifle grip (Black) (Stark AR)</v>
      </c>
      <c r="C987" s="80" t="str">
        <f>_xlfn.XLOOKUP(tbItems[[#This Row],[UID]],all_tki[uid],all_tki[tags/0])</f>
        <v>Weapon_parts</v>
      </c>
      <c r="E987" s="70">
        <f>_xlfn.XLOOKUP(tbItems[[#This Row],[UID]],all_tki[uid],all_tki[slots])</f>
        <v>1</v>
      </c>
      <c r="F987" s="97">
        <f>_xlfn.XLOOKUP(tbItems[[#This Row],[UID]],all_tki[uid],all_tki[traderPrice])</f>
        <v>2576</v>
      </c>
      <c r="G987" s="97">
        <f>_xlfn.XLOOKUP(tbItems[[#This Row],[UID]],all_tki[uid],all_tki[avg7daysPrice])</f>
        <v>19676</v>
      </c>
      <c r="I987" s="70">
        <v>0</v>
      </c>
    </row>
    <row r="988" spans="1:9" ht="30" hidden="1" customHeight="1" x14ac:dyDescent="0.25">
      <c r="A988" s="96" t="s">
        <v>6580</v>
      </c>
      <c r="B988" s="80" t="str">
        <f>_xlfn.CONCAT(_xlfn.XLOOKUP(tbItems[[#This Row],[UID]],all_tki[uid],all_tki[name]), " (",_xlfn.XLOOKUP(tbItems[[#This Row],[UID]],all_tki[uid],all_tki[shortName]),")")</f>
        <v>AR-15 Hera Arms HG-15 pistol grip (HG-15)</v>
      </c>
      <c r="C988" s="80" t="str">
        <f>_xlfn.XLOOKUP(tbItems[[#This Row],[UID]],all_tki[uid],all_tki[tags/0])</f>
        <v>Weapon_parts</v>
      </c>
      <c r="E988" s="70">
        <f>_xlfn.XLOOKUP(tbItems[[#This Row],[UID]],all_tki[uid],all_tki[slots])</f>
        <v>1</v>
      </c>
      <c r="F988" s="97">
        <f>_xlfn.XLOOKUP(tbItems[[#This Row],[UID]],all_tki[uid],all_tki[traderPrice])</f>
        <v>2856</v>
      </c>
      <c r="G988" s="97">
        <f>_xlfn.XLOOKUP(tbItems[[#This Row],[UID]],all_tki[uid],all_tki[avg7daysPrice])</f>
        <v>16178</v>
      </c>
      <c r="I988" s="70">
        <v>0</v>
      </c>
    </row>
    <row r="989" spans="1:9" ht="30" hidden="1" customHeight="1" x14ac:dyDescent="0.25">
      <c r="A989" s="96" t="s">
        <v>6586</v>
      </c>
      <c r="B989" s="80" t="str">
        <f>_xlfn.CONCAT(_xlfn.XLOOKUP(tbItems[[#This Row],[UID]],all_tki[uid],all_tki[name]), " (",_xlfn.XLOOKUP(tbItems[[#This Row],[UID]],all_tki[uid],all_tki[shortName]),")")</f>
        <v>AK TAPCO SAW-Style pistol grip (FDE) (SAW)</v>
      </c>
      <c r="C989" s="80" t="str">
        <f>_xlfn.XLOOKUP(tbItems[[#This Row],[UID]],all_tki[uid],all_tki[tags/0])</f>
        <v>Weapon_parts</v>
      </c>
      <c r="D989" s="80" t="s">
        <v>366</v>
      </c>
      <c r="E989" s="70">
        <f>_xlfn.XLOOKUP(tbItems[[#This Row],[UID]],all_tki[uid],all_tki[slots])</f>
        <v>1</v>
      </c>
      <c r="F989" s="97">
        <f>_xlfn.XLOOKUP(tbItems[[#This Row],[UID]],all_tki[uid],all_tki[traderPrice])</f>
        <v>2520</v>
      </c>
      <c r="G989" s="97">
        <f>_xlfn.XLOOKUP(tbItems[[#This Row],[UID]],all_tki[uid],all_tki[avg7daysPrice])</f>
        <v>14443</v>
      </c>
      <c r="H989" s="70">
        <v>0</v>
      </c>
      <c r="I989" s="70">
        <v>0</v>
      </c>
    </row>
    <row r="990" spans="1:9" ht="30" hidden="1" customHeight="1" x14ac:dyDescent="0.25">
      <c r="A990" s="96" t="s">
        <v>6590</v>
      </c>
      <c r="B990" s="80" t="str">
        <f>_xlfn.CONCAT(_xlfn.XLOOKUP(tbItems[[#This Row],[UID]],all_tki[uid],all_tki[name]), " (",_xlfn.XLOOKUP(tbItems[[#This Row],[UID]],all_tki[uid],all_tki[shortName]),")")</f>
        <v>AK TAPCO SAW-Style pistol grip (Black) (SAW)</v>
      </c>
      <c r="C990" s="80" t="str">
        <f>_xlfn.XLOOKUP(tbItems[[#This Row],[UID]],all_tki[uid],all_tki[tags/0])</f>
        <v>Weapon_parts</v>
      </c>
      <c r="D990" s="80" t="s">
        <v>366</v>
      </c>
      <c r="E990" s="70">
        <f>_xlfn.XLOOKUP(tbItems[[#This Row],[UID]],all_tki[uid],all_tki[slots])</f>
        <v>1</v>
      </c>
      <c r="F990" s="97">
        <f>_xlfn.XLOOKUP(tbItems[[#This Row],[UID]],all_tki[uid],all_tki[traderPrice])</f>
        <v>2520</v>
      </c>
      <c r="G990" s="97">
        <f>_xlfn.XLOOKUP(tbItems[[#This Row],[UID]],all_tki[uid],all_tki[avg7daysPrice])</f>
        <v>16744</v>
      </c>
      <c r="H990" s="70">
        <v>0</v>
      </c>
      <c r="I990" s="70">
        <v>0</v>
      </c>
    </row>
    <row r="991" spans="1:9" ht="30" hidden="1" customHeight="1" x14ac:dyDescent="0.25">
      <c r="A991" s="96" t="s">
        <v>6594</v>
      </c>
      <c r="B991" s="80" t="str">
        <f>_xlfn.CONCAT(_xlfn.XLOOKUP(tbItems[[#This Row],[UID]],all_tki[uid],all_tki[name]), " (",_xlfn.XLOOKUP(tbItems[[#This Row],[UID]],all_tki[uid],all_tki[shortName]),")")</f>
        <v>SA-58 FAB Defense AG-FAL pistol grip (AG-FAL)</v>
      </c>
      <c r="C991" s="80" t="str">
        <f>_xlfn.XLOOKUP(tbItems[[#This Row],[UID]],all_tki[uid],all_tki[tags/0])</f>
        <v>Weapon_parts</v>
      </c>
      <c r="E991" s="70">
        <f>_xlfn.XLOOKUP(tbItems[[#This Row],[UID]],all_tki[uid],all_tki[slots])</f>
        <v>1</v>
      </c>
      <c r="F991" s="97">
        <f>_xlfn.XLOOKUP(tbItems[[#This Row],[UID]],all_tki[uid],all_tki[traderPrice])</f>
        <v>2359</v>
      </c>
      <c r="G991" s="97">
        <f>_xlfn.XLOOKUP(tbItems[[#This Row],[UID]],all_tki[uid],all_tki[avg7daysPrice])</f>
        <v>21066</v>
      </c>
      <c r="I991" s="70">
        <v>0</v>
      </c>
    </row>
    <row r="992" spans="1:9" ht="30" hidden="1" customHeight="1" x14ac:dyDescent="0.25">
      <c r="A992" s="96" t="s">
        <v>6600</v>
      </c>
      <c r="B992" s="80" t="str">
        <f>_xlfn.CONCAT(_xlfn.XLOOKUP(tbItems[[#This Row],[UID]],all_tki[uid],all_tki[name]), " (",_xlfn.XLOOKUP(tbItems[[#This Row],[UID]],all_tki[uid],all_tki[shortName]),")")</f>
        <v>SA-58 TAPCO SAW-style pistol grip (Black) (SAW SA58)</v>
      </c>
      <c r="C992" s="80" t="str">
        <f>_xlfn.XLOOKUP(tbItems[[#This Row],[UID]],all_tki[uid],all_tki[tags/0])</f>
        <v>Weapon_parts</v>
      </c>
      <c r="D992" s="80" t="s">
        <v>366</v>
      </c>
      <c r="E992" s="70">
        <f>_xlfn.XLOOKUP(tbItems[[#This Row],[UID]],all_tki[uid],all_tki[slots])</f>
        <v>1</v>
      </c>
      <c r="F992" s="97">
        <f>_xlfn.XLOOKUP(tbItems[[#This Row],[UID]],all_tki[uid],all_tki[traderPrice])</f>
        <v>1796</v>
      </c>
      <c r="G992" s="97">
        <f>_xlfn.XLOOKUP(tbItems[[#This Row],[UID]],all_tki[uid],all_tki[avg7daysPrice])</f>
        <v>9403</v>
      </c>
      <c r="H992" s="70">
        <v>0</v>
      </c>
      <c r="I992" s="70">
        <v>0</v>
      </c>
    </row>
    <row r="993" spans="1:9" ht="30" hidden="1" customHeight="1" x14ac:dyDescent="0.25">
      <c r="A993" s="96" t="s">
        <v>6605</v>
      </c>
      <c r="B993" s="80" t="str">
        <f>_xlfn.CONCAT(_xlfn.XLOOKUP(tbItems[[#This Row],[UID]],all_tki[uid],all_tki[name]), " (",_xlfn.XLOOKUP(tbItems[[#This Row],[UID]],all_tki[uid],all_tki[shortName]),")")</f>
        <v>AS VAL Rotor 43 pistol grip &amp; buffer tube (R43 VAL)</v>
      </c>
      <c r="C993" s="80" t="str">
        <f>_xlfn.XLOOKUP(tbItems[[#This Row],[UID]],all_tki[uid],all_tki[tags/0])</f>
        <v>Weapon_parts</v>
      </c>
      <c r="D993" s="80" t="s">
        <v>366</v>
      </c>
      <c r="E993" s="70">
        <f>_xlfn.XLOOKUP(tbItems[[#This Row],[UID]],all_tki[uid],all_tki[slots])</f>
        <v>2</v>
      </c>
      <c r="F993" s="97">
        <f>_xlfn.XLOOKUP(tbItems[[#This Row],[UID]],all_tki[uid],all_tki[traderPrice])</f>
        <v>4579</v>
      </c>
      <c r="G993" s="97">
        <f>_xlfn.XLOOKUP(tbItems[[#This Row],[UID]],all_tki[uid],all_tki[avg7daysPrice])</f>
        <v>67898</v>
      </c>
      <c r="H993" s="70">
        <v>0</v>
      </c>
      <c r="I993" s="70">
        <v>0</v>
      </c>
    </row>
    <row r="994" spans="1:9" ht="30" hidden="1" customHeight="1" x14ac:dyDescent="0.25">
      <c r="A994" s="96" t="s">
        <v>6610</v>
      </c>
      <c r="B994" s="80" t="str">
        <f>_xlfn.CONCAT(_xlfn.XLOOKUP(tbItems[[#This Row],[UID]],all_tki[uid],all_tki[name]), " (",_xlfn.XLOOKUP(tbItems[[#This Row],[UID]],all_tki[uid],all_tki[shortName]),")")</f>
        <v>Hogue OverMolded Rubber Grip (Black) (OMRG BLK)</v>
      </c>
      <c r="C994" s="80" t="str">
        <f>_xlfn.XLOOKUP(tbItems[[#This Row],[UID]],all_tki[uid],all_tki[tags/0])</f>
        <v>Weapon_parts</v>
      </c>
      <c r="E994" s="70">
        <f>_xlfn.XLOOKUP(tbItems[[#This Row],[UID]],all_tki[uid],all_tki[slots])</f>
        <v>1</v>
      </c>
      <c r="F994" s="97">
        <f>_xlfn.XLOOKUP(tbItems[[#This Row],[UID]],all_tki[uid],all_tki[traderPrice])</f>
        <v>2016</v>
      </c>
      <c r="G994" s="97">
        <f>_xlfn.XLOOKUP(tbItems[[#This Row],[UID]],all_tki[uid],all_tki[avg7daysPrice])</f>
        <v>15753</v>
      </c>
      <c r="I994" s="70">
        <v>0</v>
      </c>
    </row>
    <row r="995" spans="1:9" ht="30" hidden="1" customHeight="1" x14ac:dyDescent="0.25">
      <c r="A995" s="96" t="s">
        <v>6615</v>
      </c>
      <c r="B995" s="80" t="str">
        <f>_xlfn.CONCAT(_xlfn.XLOOKUP(tbItems[[#This Row],[UID]],all_tki[uid],all_tki[name]), " (",_xlfn.XLOOKUP(tbItems[[#This Row],[UID]],all_tki[uid],all_tki[shortName]),")")</f>
        <v>Hogue OverMolded Rubber Grip (FDE) (OMRG FDE)</v>
      </c>
      <c r="C995" s="80" t="str">
        <f>_xlfn.XLOOKUP(tbItems[[#This Row],[UID]],all_tki[uid],all_tki[tags/0])</f>
        <v>Weapon_parts</v>
      </c>
      <c r="E995" s="70">
        <f>_xlfn.XLOOKUP(tbItems[[#This Row],[UID]],all_tki[uid],all_tki[slots])</f>
        <v>1</v>
      </c>
      <c r="F995" s="97">
        <f>_xlfn.XLOOKUP(tbItems[[#This Row],[UID]],all_tki[uid],all_tki[traderPrice])</f>
        <v>2016</v>
      </c>
      <c r="G995" s="97">
        <f>_xlfn.XLOOKUP(tbItems[[#This Row],[UID]],all_tki[uid],all_tki[avg7daysPrice])</f>
        <v>16336</v>
      </c>
      <c r="I995" s="70">
        <v>0</v>
      </c>
    </row>
    <row r="996" spans="1:9" ht="30" hidden="1" customHeight="1" x14ac:dyDescent="0.25">
      <c r="A996" s="96" t="s">
        <v>6620</v>
      </c>
      <c r="B996" s="80" t="str">
        <f>_xlfn.CONCAT(_xlfn.XLOOKUP(tbItems[[#This Row],[UID]],all_tki[uid],all_tki[name]), " (",_xlfn.XLOOKUP(tbItems[[#This Row],[UID]],all_tki[uid],all_tki[shortName]),")")</f>
        <v>Hogue OverMolded Rubber Grip (Ghillie Earth) (OMRG GE)</v>
      </c>
      <c r="C996" s="80" t="str">
        <f>_xlfn.XLOOKUP(tbItems[[#This Row],[UID]],all_tki[uid],all_tki[tags/0])</f>
        <v>Weapon_parts</v>
      </c>
      <c r="E996" s="70">
        <f>_xlfn.XLOOKUP(tbItems[[#This Row],[UID]],all_tki[uid],all_tki[slots])</f>
        <v>1</v>
      </c>
      <c r="F996" s="97">
        <f>_xlfn.XLOOKUP(tbItems[[#This Row],[UID]],all_tki[uid],all_tki[traderPrice])</f>
        <v>2016</v>
      </c>
      <c r="G996" s="97">
        <f>_xlfn.XLOOKUP(tbItems[[#This Row],[UID]],all_tki[uid],all_tki[avg7daysPrice])</f>
        <v>12564</v>
      </c>
      <c r="I996" s="70">
        <v>0</v>
      </c>
    </row>
    <row r="997" spans="1:9" ht="30" hidden="1" customHeight="1" x14ac:dyDescent="0.25">
      <c r="A997" s="96" t="s">
        <v>6625</v>
      </c>
      <c r="B997" s="80" t="str">
        <f>_xlfn.CONCAT(_xlfn.XLOOKUP(tbItems[[#This Row],[UID]],all_tki[uid],all_tki[name]), " (",_xlfn.XLOOKUP(tbItems[[#This Row],[UID]],all_tki[uid],all_tki[shortName]),")")</f>
        <v>Hogue OverMolded Rubber Grip (Ghillie Green) (OMRG GG)</v>
      </c>
      <c r="C997" s="80" t="str">
        <f>_xlfn.XLOOKUP(tbItems[[#This Row],[UID]],all_tki[uid],all_tki[tags/0])</f>
        <v>Weapon_parts</v>
      </c>
      <c r="E997" s="70">
        <f>_xlfn.XLOOKUP(tbItems[[#This Row],[UID]],all_tki[uid],all_tki[slots])</f>
        <v>1</v>
      </c>
      <c r="F997" s="97">
        <f>_xlfn.XLOOKUP(tbItems[[#This Row],[UID]],all_tki[uid],all_tki[traderPrice])</f>
        <v>2016</v>
      </c>
      <c r="G997" s="97">
        <f>_xlfn.XLOOKUP(tbItems[[#This Row],[UID]],all_tki[uid],all_tki[avg7daysPrice])</f>
        <v>11375</v>
      </c>
      <c r="I997" s="70">
        <v>0</v>
      </c>
    </row>
    <row r="998" spans="1:9" ht="30" hidden="1" customHeight="1" x14ac:dyDescent="0.25">
      <c r="A998" s="96" t="s">
        <v>6630</v>
      </c>
      <c r="B998" s="80" t="str">
        <f>_xlfn.CONCAT(_xlfn.XLOOKUP(tbItems[[#This Row],[UID]],all_tki[uid],all_tki[name]), " (",_xlfn.XLOOKUP(tbItems[[#This Row],[UID]],all_tki[uid],all_tki[shortName]),")")</f>
        <v>Hogue OverMolded Rubber Grip (Olive Drab) (OMRG OD)</v>
      </c>
      <c r="C998" s="80" t="str">
        <f>_xlfn.XLOOKUP(tbItems[[#This Row],[UID]],all_tki[uid],all_tki[tags/0])</f>
        <v>Weapon_parts</v>
      </c>
      <c r="E998" s="70">
        <f>_xlfn.XLOOKUP(tbItems[[#This Row],[UID]],all_tki[uid],all_tki[slots])</f>
        <v>1</v>
      </c>
      <c r="F998" s="97">
        <f>_xlfn.XLOOKUP(tbItems[[#This Row],[UID]],all_tki[uid],all_tki[traderPrice])</f>
        <v>2016</v>
      </c>
      <c r="G998" s="97">
        <f>_xlfn.XLOOKUP(tbItems[[#This Row],[UID]],all_tki[uid],all_tki[avg7daysPrice])</f>
        <v>10852</v>
      </c>
      <c r="I998" s="70">
        <v>0</v>
      </c>
    </row>
    <row r="999" spans="1:9" ht="30" hidden="1" customHeight="1" x14ac:dyDescent="0.25">
      <c r="A999" s="96" t="s">
        <v>6635</v>
      </c>
      <c r="B999" s="80" t="str">
        <f>_xlfn.CONCAT(_xlfn.XLOOKUP(tbItems[[#This Row],[UID]],all_tki[uid],all_tki[name]), " (",_xlfn.XLOOKUP(tbItems[[#This Row],[UID]],all_tki[uid],all_tki[shortName]),")")</f>
        <v>P226 Hogue Rubberized pistol grip (P226 Hogue)</v>
      </c>
      <c r="C999" s="80" t="str">
        <f>_xlfn.XLOOKUP(tbItems[[#This Row],[UID]],all_tki[uid],all_tki[tags/0])</f>
        <v>Weapon_parts</v>
      </c>
      <c r="E999" s="70">
        <f>_xlfn.XLOOKUP(tbItems[[#This Row],[UID]],all_tki[uid],all_tki[slots])</f>
        <v>1</v>
      </c>
      <c r="F999" s="97">
        <f>_xlfn.XLOOKUP(tbItems[[#This Row],[UID]],all_tki[uid],all_tki[traderPrice])</f>
        <v>1736</v>
      </c>
      <c r="G999" s="97">
        <f>_xlfn.XLOOKUP(tbItems[[#This Row],[UID]],all_tki[uid],all_tki[avg7daysPrice])</f>
        <v>11090</v>
      </c>
      <c r="I999" s="70">
        <v>0</v>
      </c>
    </row>
    <row r="1000" spans="1:9" ht="30" hidden="1" customHeight="1" x14ac:dyDescent="0.25">
      <c r="A1000" s="96" t="s">
        <v>6640</v>
      </c>
      <c r="B1000" s="80" t="str">
        <f>_xlfn.CONCAT(_xlfn.XLOOKUP(tbItems[[#This Row],[UID]],all_tki[uid],all_tki[name]), " (",_xlfn.XLOOKUP(tbItems[[#This Row],[UID]],all_tki[uid],all_tki[shortName]),")")</f>
        <v>SVDS pistol grip (SVDS)</v>
      </c>
      <c r="C1000" s="80" t="str">
        <f>_xlfn.XLOOKUP(tbItems[[#This Row],[UID]],all_tki[uid],all_tki[tags/0])</f>
        <v>Weapon_parts</v>
      </c>
      <c r="E1000" s="70">
        <f>_xlfn.XLOOKUP(tbItems[[#This Row],[UID]],all_tki[uid],all_tki[slots])</f>
        <v>1</v>
      </c>
      <c r="F1000" s="97">
        <f>_xlfn.XLOOKUP(tbItems[[#This Row],[UID]],all_tki[uid],all_tki[traderPrice])</f>
        <v>428</v>
      </c>
      <c r="G1000" s="97">
        <f>_xlfn.XLOOKUP(tbItems[[#This Row],[UID]],all_tki[uid],all_tki[avg7daysPrice])</f>
        <v>10927</v>
      </c>
      <c r="I1000" s="70">
        <v>0</v>
      </c>
    </row>
    <row r="1001" spans="1:9" ht="30" hidden="1" customHeight="1" x14ac:dyDescent="0.25">
      <c r="A1001" s="96" t="s">
        <v>6645</v>
      </c>
      <c r="B1001" s="80" t="str">
        <f>_xlfn.CONCAT(_xlfn.XLOOKUP(tbItems[[#This Row],[UID]],all_tki[uid],all_tki[name]), " (",_xlfn.XLOOKUP(tbItems[[#This Row],[UID]],all_tki[uid],all_tki[shortName]),")")</f>
        <v>AK Strike Industries Enhanced Pistol Grip (Black) (AK-EPG)</v>
      </c>
      <c r="C1001" s="80" t="str">
        <f>_xlfn.XLOOKUP(tbItems[[#This Row],[UID]],all_tki[uid],all_tki[tags/0])</f>
        <v>Weapon_parts</v>
      </c>
      <c r="D1001" s="80" t="s">
        <v>366</v>
      </c>
      <c r="E1001" s="70">
        <f>_xlfn.XLOOKUP(tbItems[[#This Row],[UID]],all_tki[uid],all_tki[slots])</f>
        <v>1</v>
      </c>
      <c r="F1001" s="97">
        <f>_xlfn.XLOOKUP(tbItems[[#This Row],[UID]],all_tki[uid],all_tki[traderPrice])</f>
        <v>2184</v>
      </c>
      <c r="G1001" s="97">
        <f>_xlfn.XLOOKUP(tbItems[[#This Row],[UID]],all_tki[uid],all_tki[avg7daysPrice])</f>
        <v>3900</v>
      </c>
      <c r="H1001" s="70">
        <v>0</v>
      </c>
      <c r="I1001" s="70">
        <v>0</v>
      </c>
    </row>
    <row r="1002" spans="1:9" ht="30" hidden="1" customHeight="1" x14ac:dyDescent="0.25">
      <c r="A1002" s="96" t="s">
        <v>6650</v>
      </c>
      <c r="B1002" s="80" t="str">
        <f>_xlfn.CONCAT(_xlfn.XLOOKUP(tbItems[[#This Row],[UID]],all_tki[uid],all_tki[name]), " (",_xlfn.XLOOKUP(tbItems[[#This Row],[UID]],all_tki[uid],all_tki[shortName]),")")</f>
        <v>AK Strike Industries Enhanced Pistol Grip (FDE) (AK-EPG)</v>
      </c>
      <c r="C1002" s="80" t="str">
        <f>_xlfn.XLOOKUP(tbItems[[#This Row],[UID]],all_tki[uid],all_tki[tags/0])</f>
        <v>Weapon_parts</v>
      </c>
      <c r="D1002" s="80" t="s">
        <v>366</v>
      </c>
      <c r="E1002" s="70">
        <f>_xlfn.XLOOKUP(tbItems[[#This Row],[UID]],all_tki[uid],all_tki[slots])</f>
        <v>1</v>
      </c>
      <c r="F1002" s="97">
        <f>_xlfn.XLOOKUP(tbItems[[#This Row],[UID]],all_tki[uid],all_tki[traderPrice])</f>
        <v>2184</v>
      </c>
      <c r="G1002" s="97">
        <f>_xlfn.XLOOKUP(tbItems[[#This Row],[UID]],all_tki[uid],all_tki[avg7daysPrice])</f>
        <v>11864</v>
      </c>
      <c r="H1002" s="70">
        <v>0</v>
      </c>
      <c r="I1002" s="70">
        <v>0</v>
      </c>
    </row>
    <row r="1003" spans="1:9" ht="30" hidden="1" customHeight="1" x14ac:dyDescent="0.25">
      <c r="A1003" s="96" t="s">
        <v>6653</v>
      </c>
      <c r="B1003" s="80" t="str">
        <f>_xlfn.CONCAT(_xlfn.XLOOKUP(tbItems[[#This Row],[UID]],all_tki[uid],all_tki[name]), " (",_xlfn.XLOOKUP(tbItems[[#This Row],[UID]],all_tki[uid],all_tki[shortName]),")")</f>
        <v>PP-91 "Kedr" polymer pistol grip (PP91)</v>
      </c>
      <c r="C1003" s="80" t="str">
        <f>_xlfn.XLOOKUP(tbItems[[#This Row],[UID]],all_tki[uid],all_tki[tags/0])</f>
        <v>Weapon_parts</v>
      </c>
      <c r="D1003" s="80" t="s">
        <v>366</v>
      </c>
      <c r="E1003" s="70">
        <f>_xlfn.XLOOKUP(tbItems[[#This Row],[UID]],all_tki[uid],all_tki[slots])</f>
        <v>1</v>
      </c>
      <c r="F1003" s="97">
        <f>_xlfn.XLOOKUP(tbItems[[#This Row],[UID]],all_tki[uid],all_tki[traderPrice])</f>
        <v>739</v>
      </c>
      <c r="G1003" s="97">
        <f>_xlfn.XLOOKUP(tbItems[[#This Row],[UID]],all_tki[uid],all_tki[avg7daysPrice])</f>
        <v>10313</v>
      </c>
      <c r="H1003" s="70">
        <v>0</v>
      </c>
      <c r="I1003" s="70">
        <v>0</v>
      </c>
    </row>
    <row r="1004" spans="1:9" ht="30" hidden="1" customHeight="1" x14ac:dyDescent="0.25">
      <c r="A1004" s="96" t="s">
        <v>6656</v>
      </c>
      <c r="B1004" s="80" t="str">
        <f>_xlfn.CONCAT(_xlfn.XLOOKUP(tbItems[[#This Row],[UID]],all_tki[uid],all_tki[name]), " (",_xlfn.XLOOKUP(tbItems[[#This Row],[UID]],all_tki[uid],all_tki[shortName]),")")</f>
        <v>AR-15 HK Battle Grip pistol grip (Battle Grip)</v>
      </c>
      <c r="C1004" s="80" t="str">
        <f>_xlfn.XLOOKUP(tbItems[[#This Row],[UID]],all_tki[uid],all_tki[tags/0])</f>
        <v>Weapon_parts</v>
      </c>
      <c r="E1004" s="70">
        <f>_xlfn.XLOOKUP(tbItems[[#This Row],[UID]],all_tki[uid],all_tki[slots])</f>
        <v>1</v>
      </c>
      <c r="F1004" s="97">
        <f>_xlfn.XLOOKUP(tbItems[[#This Row],[UID]],all_tki[uid],all_tki[traderPrice])</f>
        <v>1400</v>
      </c>
      <c r="G1004" s="97">
        <f>_xlfn.XLOOKUP(tbItems[[#This Row],[UID]],all_tki[uid],all_tki[avg7daysPrice])</f>
        <v>11711</v>
      </c>
      <c r="I1004" s="70">
        <v>0</v>
      </c>
    </row>
    <row r="1005" spans="1:9" ht="30" hidden="1" customHeight="1" x14ac:dyDescent="0.25">
      <c r="A1005" s="96" t="s">
        <v>6661</v>
      </c>
      <c r="B1005" s="80" t="str">
        <f>_xlfn.CONCAT(_xlfn.XLOOKUP(tbItems[[#This Row],[UID]],all_tki[uid],all_tki[name]), " (",_xlfn.XLOOKUP(tbItems[[#This Row],[UID]],all_tki[uid],all_tki[shortName]),")")</f>
        <v>AR-15 Colt A2 pistol grip (A2)</v>
      </c>
      <c r="C1005" s="80" t="str">
        <f>_xlfn.XLOOKUP(tbItems[[#This Row],[UID]],all_tki[uid],all_tki[tags/0])</f>
        <v>Weapon_parts</v>
      </c>
      <c r="D1005" s="80" t="s">
        <v>366</v>
      </c>
      <c r="E1005" s="70">
        <f>_xlfn.XLOOKUP(tbItems[[#This Row],[UID]],all_tki[uid],all_tki[slots])</f>
        <v>1</v>
      </c>
      <c r="F1005" s="97">
        <f>_xlfn.XLOOKUP(tbItems[[#This Row],[UID]],all_tki[uid],all_tki[traderPrice])</f>
        <v>679</v>
      </c>
      <c r="G1005" s="97">
        <f>_xlfn.XLOOKUP(tbItems[[#This Row],[UID]],all_tki[uid],all_tki[avg7daysPrice])</f>
        <v>6443</v>
      </c>
      <c r="H1005" s="70">
        <v>0</v>
      </c>
      <c r="I1005" s="70">
        <v>0</v>
      </c>
    </row>
    <row r="1006" spans="1:9" ht="30" hidden="1" customHeight="1" x14ac:dyDescent="0.25">
      <c r="A1006" s="96" t="s">
        <v>6666</v>
      </c>
      <c r="B1006" s="80" t="str">
        <f>_xlfn.CONCAT(_xlfn.XLOOKUP(tbItems[[#This Row],[UID]],all_tki[uid],all_tki[name]), " (",_xlfn.XLOOKUP(tbItems[[#This Row],[UID]],all_tki[uid],all_tki[shortName]),")")</f>
        <v>MDR pistol grip (MDR)</v>
      </c>
      <c r="C1006" s="80" t="str">
        <f>_xlfn.XLOOKUP(tbItems[[#This Row],[UID]],all_tki[uid],all_tki[tags/0])</f>
        <v>Weapon_parts</v>
      </c>
      <c r="E1006" s="70">
        <f>_xlfn.XLOOKUP(tbItems[[#This Row],[UID]],all_tki[uid],all_tki[slots])</f>
        <v>1</v>
      </c>
      <c r="F1006" s="97">
        <f>_xlfn.XLOOKUP(tbItems[[#This Row],[UID]],all_tki[uid],all_tki[traderPrice])</f>
        <v>1299</v>
      </c>
      <c r="G1006" s="97">
        <f>_xlfn.XLOOKUP(tbItems[[#This Row],[UID]],all_tki[uid],all_tki[avg7daysPrice])</f>
        <v>13895</v>
      </c>
      <c r="I1006" s="70">
        <v>0</v>
      </c>
    </row>
    <row r="1007" spans="1:9" ht="30" hidden="1" customHeight="1" x14ac:dyDescent="0.25">
      <c r="A1007" s="96" t="s">
        <v>6671</v>
      </c>
      <c r="B1007" s="80" t="str">
        <f>_xlfn.CONCAT(_xlfn.XLOOKUP(tbItems[[#This Row],[UID]],all_tki[uid],all_tki[name]), " (",_xlfn.XLOOKUP(tbItems[[#This Row],[UID]],all_tki[uid],all_tki[shortName]),")")</f>
        <v>MDR pistol grip (Black) (MDR Black)</v>
      </c>
      <c r="C1007" s="80" t="str">
        <f>_xlfn.XLOOKUP(tbItems[[#This Row],[UID]],all_tki[uid],all_tki[tags/0])</f>
        <v>Weapon_parts</v>
      </c>
      <c r="E1007" s="70">
        <f>_xlfn.XLOOKUP(tbItems[[#This Row],[UID]],all_tki[uid],all_tki[slots])</f>
        <v>1</v>
      </c>
      <c r="F1007" s="97">
        <f>_xlfn.XLOOKUP(tbItems[[#This Row],[UID]],all_tki[uid],all_tki[traderPrice])</f>
        <v>1299</v>
      </c>
      <c r="G1007" s="97">
        <f>_xlfn.XLOOKUP(tbItems[[#This Row],[UID]],all_tki[uid],all_tki[avg7daysPrice])</f>
        <v>20221</v>
      </c>
      <c r="I1007" s="70">
        <v>0</v>
      </c>
    </row>
    <row r="1008" spans="1:9" ht="30" hidden="1" customHeight="1" x14ac:dyDescent="0.25">
      <c r="A1008" s="96" t="s">
        <v>6676</v>
      </c>
      <c r="B1008" s="80" t="str">
        <f>_xlfn.CONCAT(_xlfn.XLOOKUP(tbItems[[#This Row],[UID]],all_tki[uid],all_tki[name]), " (",_xlfn.XLOOKUP(tbItems[[#This Row],[UID]],all_tki[uid],all_tki[shortName]),")")</f>
        <v>P226 Axelson Tactical MK.25 pistol grip (P226 Axelson)</v>
      </c>
      <c r="C1008" s="80" t="str">
        <f>_xlfn.XLOOKUP(tbItems[[#This Row],[UID]],all_tki[uid],all_tki[tags/0])</f>
        <v>Weapon_parts</v>
      </c>
      <c r="D1008" s="80" t="s">
        <v>366</v>
      </c>
      <c r="E1008" s="70">
        <f>_xlfn.XLOOKUP(tbItems[[#This Row],[UID]],all_tki[uid],all_tki[slots])</f>
        <v>1</v>
      </c>
      <c r="F1008" s="97">
        <f>_xlfn.XLOOKUP(tbItems[[#This Row],[UID]],all_tki[uid],all_tki[traderPrice])</f>
        <v>1680</v>
      </c>
      <c r="G1008" s="97">
        <f>_xlfn.XLOOKUP(tbItems[[#This Row],[UID]],all_tki[uid],all_tki[avg7daysPrice])</f>
        <v>11742</v>
      </c>
      <c r="H1008" s="70">
        <v>0</v>
      </c>
      <c r="I1008" s="70">
        <v>0</v>
      </c>
    </row>
    <row r="1009" spans="1:9" ht="30" hidden="1" customHeight="1" x14ac:dyDescent="0.25">
      <c r="A1009" s="96" t="s">
        <v>6681</v>
      </c>
      <c r="B1009" s="80" t="str">
        <f>_xlfn.CONCAT(_xlfn.XLOOKUP(tbItems[[#This Row],[UID]],all_tki[uid],all_tki[name]), " (",_xlfn.XLOOKUP(tbItems[[#This Row],[UID]],all_tki[uid],all_tki[shortName]),")")</f>
        <v>AR-15 Magpul MIAD pistol grip (FDE) (MIAD FDE)</v>
      </c>
      <c r="C1009" s="80" t="str">
        <f>_xlfn.XLOOKUP(tbItems[[#This Row],[UID]],all_tki[uid],all_tki[tags/0])</f>
        <v>Weapon_parts</v>
      </c>
      <c r="E1009" s="70">
        <f>_xlfn.XLOOKUP(tbItems[[#This Row],[UID]],all_tki[uid],all_tki[slots])</f>
        <v>1</v>
      </c>
      <c r="F1009" s="97">
        <f>_xlfn.XLOOKUP(tbItems[[#This Row],[UID]],all_tki[uid],all_tki[traderPrice])</f>
        <v>1764</v>
      </c>
      <c r="G1009" s="97">
        <f>_xlfn.XLOOKUP(tbItems[[#This Row],[UID]],all_tki[uid],all_tki[avg7daysPrice])</f>
        <v>15220</v>
      </c>
      <c r="I1009" s="70">
        <v>0</v>
      </c>
    </row>
    <row r="1010" spans="1:9" ht="30" hidden="1" customHeight="1" x14ac:dyDescent="0.25">
      <c r="A1010" s="96" t="s">
        <v>6686</v>
      </c>
      <c r="B1010" s="80" t="str">
        <f>_xlfn.CONCAT(_xlfn.XLOOKUP(tbItems[[#This Row],[UID]],all_tki[uid],all_tki[name]), " (",_xlfn.XLOOKUP(tbItems[[#This Row],[UID]],all_tki[uid],all_tki[shortName]),")")</f>
        <v>M14 SAGE International M14ALCS (MOD-0) pistol grip (M14ALCS)</v>
      </c>
      <c r="C1010" s="80" t="str">
        <f>_xlfn.XLOOKUP(tbItems[[#This Row],[UID]],all_tki[uid],all_tki[tags/0])</f>
        <v>Weapon_parts</v>
      </c>
      <c r="E1010" s="70">
        <f>_xlfn.XLOOKUP(tbItems[[#This Row],[UID]],all_tki[uid],all_tki[slots])</f>
        <v>1</v>
      </c>
      <c r="F1010" s="97">
        <f>_xlfn.XLOOKUP(tbItems[[#This Row],[UID]],all_tki[uid],all_tki[traderPrice])</f>
        <v>1463</v>
      </c>
      <c r="G1010" s="97">
        <f>_xlfn.XLOOKUP(tbItems[[#This Row],[UID]],all_tki[uid],all_tki[avg7daysPrice])</f>
        <v>13151</v>
      </c>
      <c r="I1010" s="70">
        <v>0</v>
      </c>
    </row>
    <row r="1011" spans="1:9" ht="30" hidden="1" customHeight="1" x14ac:dyDescent="0.25">
      <c r="A1011" s="96" t="s">
        <v>6692</v>
      </c>
      <c r="B1011" s="80" t="str">
        <f>_xlfn.CONCAT(_xlfn.XLOOKUP(tbItems[[#This Row],[UID]],all_tki[uid],all_tki[name]), " (",_xlfn.XLOOKUP(tbItems[[#This Row],[UID]],all_tki[uid],all_tki[shortName]),")")</f>
        <v>M870 FAB Defense AGR-870 pistol grip (AGR-870)</v>
      </c>
      <c r="C1011" s="80" t="str">
        <f>_xlfn.XLOOKUP(tbItems[[#This Row],[UID]],all_tki[uid],all_tki[tags/0])</f>
        <v>Weapon_parts</v>
      </c>
      <c r="D1011" s="80" t="s">
        <v>366</v>
      </c>
      <c r="E1011" s="70">
        <f>_xlfn.XLOOKUP(tbItems[[#This Row],[UID]],all_tki[uid],all_tki[slots])</f>
        <v>1</v>
      </c>
      <c r="F1011" s="97">
        <f>_xlfn.XLOOKUP(tbItems[[#This Row],[UID]],all_tki[uid],all_tki[traderPrice])</f>
        <v>1460</v>
      </c>
      <c r="G1011" s="97">
        <f>_xlfn.XLOOKUP(tbItems[[#This Row],[UID]],all_tki[uid],all_tki[avg7daysPrice])</f>
        <v>10400</v>
      </c>
      <c r="I1011" s="70">
        <v>0</v>
      </c>
    </row>
    <row r="1012" spans="1:9" ht="30" hidden="1" customHeight="1" x14ac:dyDescent="0.25">
      <c r="A1012" s="96" t="s">
        <v>6698</v>
      </c>
      <c r="B1012" s="80" t="str">
        <f>_xlfn.CONCAT(_xlfn.XLOOKUP(tbItems[[#This Row],[UID]],all_tki[uid],all_tki[name]), " (",_xlfn.XLOOKUP(tbItems[[#This Row],[UID]],all_tki[uid],all_tki[shortName]),")")</f>
        <v>SKS TAPCO Intrafuse kit SAW-Style pistol grip (SAW SKS)</v>
      </c>
      <c r="C1012" s="80" t="str">
        <f>_xlfn.XLOOKUP(tbItems[[#This Row],[UID]],all_tki[uid],all_tki[tags/0])</f>
        <v>Weapon_parts</v>
      </c>
      <c r="D1012" s="80" t="s">
        <v>366</v>
      </c>
      <c r="E1012" s="70">
        <f>_xlfn.XLOOKUP(tbItems[[#This Row],[UID]],all_tki[uid],all_tki[slots])</f>
        <v>1</v>
      </c>
      <c r="F1012" s="97">
        <f>_xlfn.XLOOKUP(tbItems[[#This Row],[UID]],all_tki[uid],all_tki[traderPrice])</f>
        <v>1513</v>
      </c>
      <c r="G1012" s="97">
        <f>_xlfn.XLOOKUP(tbItems[[#This Row],[UID]],all_tki[uid],all_tki[avg7daysPrice])</f>
        <v>11823</v>
      </c>
      <c r="H1012" s="70">
        <v>0</v>
      </c>
      <c r="I1012" s="70">
        <v>0</v>
      </c>
    </row>
    <row r="1013" spans="1:9" ht="30" hidden="1" customHeight="1" x14ac:dyDescent="0.25">
      <c r="A1013" s="96" t="s">
        <v>6703</v>
      </c>
      <c r="B1013" s="80" t="str">
        <f>_xlfn.CONCAT(_xlfn.XLOOKUP(tbItems[[#This Row],[UID]],all_tki[uid],all_tki[name]), " (",_xlfn.XLOOKUP(tbItems[[#This Row],[UID]],all_tki[uid],all_tki[shortName]),")")</f>
        <v>Remington M700 Magpul Pro 700 pistol grip (Pro700)</v>
      </c>
      <c r="C1013" s="80" t="str">
        <f>_xlfn.XLOOKUP(tbItems[[#This Row],[UID]],all_tki[uid],all_tki[tags/0])</f>
        <v>Weapon_parts</v>
      </c>
      <c r="E1013" s="70">
        <f>_xlfn.XLOOKUP(tbItems[[#This Row],[UID]],all_tki[uid],all_tki[slots])</f>
        <v>1</v>
      </c>
      <c r="F1013" s="97">
        <f>_xlfn.XLOOKUP(tbItems[[#This Row],[UID]],all_tki[uid],all_tki[traderPrice])</f>
        <v>1008</v>
      </c>
      <c r="G1013" s="97">
        <f>_xlfn.XLOOKUP(tbItems[[#This Row],[UID]],all_tki[uid],all_tki[avg7daysPrice])</f>
        <v>15180</v>
      </c>
      <c r="I1013" s="70">
        <v>0</v>
      </c>
    </row>
    <row r="1014" spans="1:9" ht="30" hidden="1" customHeight="1" x14ac:dyDescent="0.25">
      <c r="A1014" s="96" t="s">
        <v>6709</v>
      </c>
      <c r="B1014" s="80" t="str">
        <f>_xlfn.CONCAT(_xlfn.XLOOKUP(tbItems[[#This Row],[UID]],all_tki[uid],all_tki[name]), " (",_xlfn.XLOOKUP(tbItems[[#This Row],[UID]],all_tki[uid],all_tki[shortName]),")")</f>
        <v>AK-12 pistol grip (AK-12)</v>
      </c>
      <c r="C1014" s="80" t="str">
        <f>_xlfn.XLOOKUP(tbItems[[#This Row],[UID]],all_tki[uid],all_tki[tags/0])</f>
        <v>Weapon_parts</v>
      </c>
      <c r="E1014" s="70">
        <f>_xlfn.XLOOKUP(tbItems[[#This Row],[UID]],all_tki[uid],all_tki[slots])</f>
        <v>1</v>
      </c>
      <c r="F1014" s="97">
        <f>_xlfn.XLOOKUP(tbItems[[#This Row],[UID]],all_tki[uid],all_tki[traderPrice])</f>
        <v>840</v>
      </c>
      <c r="G1014" s="97">
        <f>_xlfn.XLOOKUP(tbItems[[#This Row],[UID]],all_tki[uid],all_tki[avg7daysPrice])</f>
        <v>20354</v>
      </c>
      <c r="I1014" s="70">
        <v>0</v>
      </c>
    </row>
    <row r="1015" spans="1:9" ht="30" hidden="1" customHeight="1" x14ac:dyDescent="0.25">
      <c r="A1015" s="96" t="s">
        <v>6714</v>
      </c>
      <c r="B1015" s="80" t="str">
        <f>_xlfn.CONCAT(_xlfn.XLOOKUP(tbItems[[#This Row],[UID]],all_tki[uid],all_tki[name]), " (",_xlfn.XLOOKUP(tbItems[[#This Row],[UID]],all_tki[uid],all_tki[shortName]),")")</f>
        <v>Glock Pachmayr Tactical Grip Glove (G TGG)</v>
      </c>
      <c r="C1015" s="80" t="str">
        <f>_xlfn.XLOOKUP(tbItems[[#This Row],[UID]],all_tki[uid],all_tki[tags/0])</f>
        <v>Weapon_parts</v>
      </c>
      <c r="D1015" s="80" t="s">
        <v>366</v>
      </c>
      <c r="E1015" s="70">
        <f>_xlfn.XLOOKUP(tbItems[[#This Row],[UID]],all_tki[uid],all_tki[slots])</f>
        <v>1</v>
      </c>
      <c r="F1015" s="97">
        <f>_xlfn.XLOOKUP(tbItems[[#This Row],[UID]],all_tki[uid],all_tki[traderPrice])</f>
        <v>565</v>
      </c>
      <c r="G1015" s="97">
        <f>_xlfn.XLOOKUP(tbItems[[#This Row],[UID]],all_tki[uid],all_tki[avg7daysPrice])</f>
        <v>20114</v>
      </c>
      <c r="H1015" s="70">
        <v>0</v>
      </c>
      <c r="I1015" s="70">
        <v>0</v>
      </c>
    </row>
    <row r="1016" spans="1:9" ht="30" hidden="1" customHeight="1" x14ac:dyDescent="0.25">
      <c r="A1016" s="96" t="s">
        <v>6718</v>
      </c>
      <c r="B1016" s="80" t="str">
        <f>_xlfn.CONCAT(_xlfn.XLOOKUP(tbItems[[#This Row],[UID]],all_tki[uid],all_tki[name]), " (",_xlfn.XLOOKUP(tbItems[[#This Row],[UID]],all_tki[uid],all_tki[shortName]),")")</f>
        <v>AR-15 Damage Industries ECS pistol grip (FDE) (ECS FDE)</v>
      </c>
      <c r="C1016" s="80" t="str">
        <f>_xlfn.XLOOKUP(tbItems[[#This Row],[UID]],all_tki[uid],all_tki[tags/0])</f>
        <v>Weapon_parts</v>
      </c>
      <c r="E1016" s="70">
        <f>_xlfn.XLOOKUP(tbItems[[#This Row],[UID]],all_tki[uid],all_tki[slots])</f>
        <v>1</v>
      </c>
      <c r="F1016" s="97">
        <f>_xlfn.XLOOKUP(tbItems[[#This Row],[UID]],all_tki[uid],all_tki[traderPrice])</f>
        <v>895</v>
      </c>
      <c r="G1016" s="97">
        <f>_xlfn.XLOOKUP(tbItems[[#This Row],[UID]],all_tki[uid],all_tki[avg7daysPrice])</f>
        <v>6621</v>
      </c>
      <c r="I1016" s="70">
        <v>0</v>
      </c>
    </row>
    <row r="1017" spans="1:9" ht="30" hidden="1" customHeight="1" x14ac:dyDescent="0.25">
      <c r="A1017" s="96" t="s">
        <v>6724</v>
      </c>
      <c r="B1017" s="80" t="str">
        <f>_xlfn.CONCAT(_xlfn.XLOOKUP(tbItems[[#This Row],[UID]],all_tki[uid],all_tki[name]), " (",_xlfn.XLOOKUP(tbItems[[#This Row],[UID]],all_tki[uid],all_tki[shortName]),")")</f>
        <v>P226 Stainless Elite wooden pistol grip (P226 Elite)</v>
      </c>
      <c r="C1017" s="80" t="str">
        <f>_xlfn.XLOOKUP(tbItems[[#This Row],[UID]],all_tki[uid],all_tki[tags/0])</f>
        <v>Weapon_parts</v>
      </c>
      <c r="E1017" s="70">
        <f>_xlfn.XLOOKUP(tbItems[[#This Row],[UID]],all_tki[uid],all_tki[slots])</f>
        <v>1</v>
      </c>
      <c r="F1017" s="97">
        <f>_xlfn.XLOOKUP(tbItems[[#This Row],[UID]],all_tki[uid],all_tki[traderPrice])</f>
        <v>1120</v>
      </c>
      <c r="G1017" s="97">
        <f>_xlfn.XLOOKUP(tbItems[[#This Row],[UID]],all_tki[uid],all_tki[avg7daysPrice])</f>
        <v>18132</v>
      </c>
      <c r="I1017" s="70">
        <v>0</v>
      </c>
    </row>
    <row r="1018" spans="1:9" ht="30" hidden="1" customHeight="1" x14ac:dyDescent="0.25">
      <c r="A1018" s="96" t="s">
        <v>6729</v>
      </c>
      <c r="B1018" s="80" t="str">
        <f>_xlfn.CONCAT(_xlfn.XLOOKUP(tbItems[[#This Row],[UID]],all_tki[uid],all_tki[name]), " (",_xlfn.XLOOKUP(tbItems[[#This Row],[UID]],all_tki[uid],all_tki[shortName]),")")</f>
        <v>AKM wooden pistol grip (AKM wood)</v>
      </c>
      <c r="C1018" s="80" t="str">
        <f>_xlfn.XLOOKUP(tbItems[[#This Row],[UID]],all_tki[uid],all_tki[tags/0])</f>
        <v>Weapon_parts</v>
      </c>
      <c r="E1018" s="70">
        <f>_xlfn.XLOOKUP(tbItems[[#This Row],[UID]],all_tki[uid],all_tki[slots])</f>
        <v>1</v>
      </c>
      <c r="F1018" s="97">
        <f>_xlfn.XLOOKUP(tbItems[[#This Row],[UID]],all_tki[uid],all_tki[traderPrice])</f>
        <v>403</v>
      </c>
      <c r="G1018" s="97">
        <f>_xlfn.XLOOKUP(tbItems[[#This Row],[UID]],all_tki[uid],all_tki[avg7daysPrice])</f>
        <v>21294</v>
      </c>
      <c r="I1018" s="70">
        <v>0</v>
      </c>
    </row>
    <row r="1019" spans="1:9" ht="30" hidden="1" customHeight="1" x14ac:dyDescent="0.25">
      <c r="A1019" s="96" t="s">
        <v>6735</v>
      </c>
      <c r="B1019" s="80" t="str">
        <f>_xlfn.CONCAT(_xlfn.XLOOKUP(tbItems[[#This Row],[UID]],all_tki[uid],all_tki[name]), " (",_xlfn.XLOOKUP(tbItems[[#This Row],[UID]],all_tki[uid],all_tki[shortName]),")")</f>
        <v>AS VAL pistol grip (VAL)</v>
      </c>
      <c r="C1019" s="80" t="str">
        <f>_xlfn.XLOOKUP(tbItems[[#This Row],[UID]],all_tki[uid],all_tki[tags/0])</f>
        <v>Weapon_parts</v>
      </c>
      <c r="D1019" s="80" t="s">
        <v>366</v>
      </c>
      <c r="E1019" s="70">
        <f>_xlfn.XLOOKUP(tbItems[[#This Row],[UID]],all_tki[uid],all_tki[slots])</f>
        <v>1</v>
      </c>
      <c r="F1019" s="97">
        <f>_xlfn.XLOOKUP(tbItems[[#This Row],[UID]],all_tki[uid],all_tki[traderPrice])</f>
        <v>836</v>
      </c>
      <c r="G1019" s="97">
        <f>_xlfn.XLOOKUP(tbItems[[#This Row],[UID]],all_tki[uid],all_tki[avg7daysPrice])</f>
        <v>11020</v>
      </c>
      <c r="H1019" s="70">
        <v>0</v>
      </c>
      <c r="I1019" s="70">
        <v>0</v>
      </c>
    </row>
    <row r="1020" spans="1:9" ht="30" hidden="1" customHeight="1" x14ac:dyDescent="0.25">
      <c r="A1020" s="96" t="s">
        <v>6740</v>
      </c>
      <c r="B1020" s="80" t="str">
        <f>_xlfn.CONCAT(_xlfn.XLOOKUP(tbItems[[#This Row],[UID]],all_tki[uid],all_tki[name]), " (",_xlfn.XLOOKUP(tbItems[[#This Row],[UID]],all_tki[uid],all_tki[shortName]),")")</f>
        <v>TT side grips (TT grips)</v>
      </c>
      <c r="C1020" s="80" t="str">
        <f>_xlfn.XLOOKUP(tbItems[[#This Row],[UID]],all_tki[uid],all_tki[tags/0])</f>
        <v>Weapon_parts</v>
      </c>
      <c r="E1020" s="70">
        <f>_xlfn.XLOOKUP(tbItems[[#This Row],[UID]],all_tki[uid],all_tki[slots])</f>
        <v>1</v>
      </c>
      <c r="F1020" s="97">
        <f>_xlfn.XLOOKUP(tbItems[[#This Row],[UID]],all_tki[uid],all_tki[traderPrice])</f>
        <v>563</v>
      </c>
      <c r="G1020" s="97">
        <f>_xlfn.XLOOKUP(tbItems[[#This Row],[UID]],all_tki[uid],all_tki[avg7daysPrice])</f>
        <v>8750</v>
      </c>
      <c r="I1020" s="70">
        <v>0</v>
      </c>
    </row>
    <row r="1021" spans="1:9" ht="30" hidden="1" customHeight="1" x14ac:dyDescent="0.25">
      <c r="A1021" s="96" t="s">
        <v>6745</v>
      </c>
      <c r="B1021" s="80" t="str">
        <f>_xlfn.CONCAT(_xlfn.XLOOKUP(tbItems[[#This Row],[UID]],all_tki[uid],all_tki[name]), " (",_xlfn.XLOOKUP(tbItems[[#This Row],[UID]],all_tki[uid],all_tki[shortName]),")")</f>
        <v>P226 polymer pistol grip (Black) (P226 Black)</v>
      </c>
      <c r="C1021" s="80" t="str">
        <f>_xlfn.XLOOKUP(tbItems[[#This Row],[UID]],all_tki[uid],all_tki[tags/0])</f>
        <v>Weapon_parts</v>
      </c>
      <c r="E1021" s="70">
        <f>_xlfn.XLOOKUP(tbItems[[#This Row],[UID]],all_tki[uid],all_tki[slots])</f>
        <v>1</v>
      </c>
      <c r="F1021" s="97">
        <f>_xlfn.XLOOKUP(tbItems[[#This Row],[UID]],all_tki[uid],all_tki[traderPrice])</f>
        <v>561</v>
      </c>
      <c r="G1021" s="97">
        <f>_xlfn.XLOOKUP(tbItems[[#This Row],[UID]],all_tki[uid],all_tki[avg7daysPrice])</f>
        <v>1001</v>
      </c>
      <c r="I1021" s="70">
        <v>0</v>
      </c>
    </row>
    <row r="1022" spans="1:9" ht="30" hidden="1" customHeight="1" x14ac:dyDescent="0.25">
      <c r="A1022" s="96" t="s">
        <v>6751</v>
      </c>
      <c r="B1022" s="80" t="str">
        <f>_xlfn.CONCAT(_xlfn.XLOOKUP(tbItems[[#This Row],[UID]],all_tki[uid],all_tki[name]), " (",_xlfn.XLOOKUP(tbItems[[#This Row],[UID]],all_tki[uid],all_tki[shortName]),")")</f>
        <v>P226 Emperor Scorpion pistol grip (P226 Scorpion)</v>
      </c>
      <c r="C1022" s="80" t="str">
        <f>_xlfn.XLOOKUP(tbItems[[#This Row],[UID]],all_tki[uid],all_tki[tags/0])</f>
        <v>Weapon_parts</v>
      </c>
      <c r="E1022" s="70">
        <f>_xlfn.XLOOKUP(tbItems[[#This Row],[UID]],all_tki[uid],all_tki[slots])</f>
        <v>1</v>
      </c>
      <c r="F1022" s="97">
        <f>_xlfn.XLOOKUP(tbItems[[#This Row],[UID]],all_tki[uid],all_tki[traderPrice])</f>
        <v>1372</v>
      </c>
      <c r="G1022" s="97">
        <f>_xlfn.XLOOKUP(tbItems[[#This Row],[UID]],all_tki[uid],all_tki[avg7daysPrice])</f>
        <v>2450</v>
      </c>
      <c r="I1022" s="70">
        <v>0</v>
      </c>
    </row>
    <row r="1023" spans="1:9" ht="30" hidden="1" customHeight="1" x14ac:dyDescent="0.25">
      <c r="A1023" s="96" t="s">
        <v>6757</v>
      </c>
      <c r="B1023" s="80" t="str">
        <f>_xlfn.CONCAT(_xlfn.XLOOKUP(tbItems[[#This Row],[UID]],all_tki[uid],all_tki[name]), " (",_xlfn.XLOOKUP(tbItems[[#This Row],[UID]],all_tki[uid],all_tki[shortName]),")")</f>
        <v>MPX pistol grip (MPX)</v>
      </c>
      <c r="C1023" s="80" t="str">
        <f>_xlfn.XLOOKUP(tbItems[[#This Row],[UID]],all_tki[uid],all_tki[tags/0])</f>
        <v>Weapon_parts</v>
      </c>
      <c r="E1023" s="70">
        <f>_xlfn.XLOOKUP(tbItems[[#This Row],[UID]],all_tki[uid],all_tki[slots])</f>
        <v>1</v>
      </c>
      <c r="F1023" s="97">
        <f>_xlfn.XLOOKUP(tbItems[[#This Row],[UID]],all_tki[uid],all_tki[traderPrice])</f>
        <v>1833</v>
      </c>
      <c r="G1023" s="97">
        <f>_xlfn.XLOOKUP(tbItems[[#This Row],[UID]],all_tki[uid],all_tki[avg7daysPrice])</f>
        <v>8523</v>
      </c>
      <c r="I1023" s="70">
        <v>0</v>
      </c>
    </row>
    <row r="1024" spans="1:9" ht="30" hidden="1" customHeight="1" x14ac:dyDescent="0.25">
      <c r="A1024" s="96" t="s">
        <v>6762</v>
      </c>
      <c r="B1024" s="80" t="str">
        <f>_xlfn.CONCAT(_xlfn.XLOOKUP(tbItems[[#This Row],[UID]],all_tki[uid],all_tki[name]), " (",_xlfn.XLOOKUP(tbItems[[#This Row],[UID]],all_tki[uid],all_tki[shortName]),")")</f>
        <v>APS bakelite side-pieces (APS bak.)</v>
      </c>
      <c r="C1024" s="80" t="str">
        <f>_xlfn.XLOOKUP(tbItems[[#This Row],[UID]],all_tki[uid],all_tki[tags/0])</f>
        <v>Weapon_parts</v>
      </c>
      <c r="E1024" s="70">
        <f>_xlfn.XLOOKUP(tbItems[[#This Row],[UID]],all_tki[uid],all_tki[slots])</f>
        <v>1</v>
      </c>
      <c r="F1024" s="97">
        <f>_xlfn.XLOOKUP(tbItems[[#This Row],[UID]],all_tki[uid],all_tki[traderPrice])</f>
        <v>562</v>
      </c>
      <c r="G1024" s="97">
        <f>_xlfn.XLOOKUP(tbItems[[#This Row],[UID]],all_tki[uid],all_tki[avg7daysPrice])</f>
        <v>1004</v>
      </c>
      <c r="I1024" s="70">
        <v>0</v>
      </c>
    </row>
    <row r="1025" spans="1:10" ht="30" hidden="1" customHeight="1" x14ac:dyDescent="0.25">
      <c r="A1025" s="96" t="s">
        <v>6768</v>
      </c>
      <c r="B1025" s="80" t="str">
        <f>_xlfn.CONCAT(_xlfn.XLOOKUP(tbItems[[#This Row],[UID]],all_tki[uid],all_tki[name]), " (",_xlfn.XLOOKUP(tbItems[[#This Row],[UID]],all_tki[uid],all_tki[shortName]),")")</f>
        <v>TT Hogue-like rubber grip (Hogue-like)</v>
      </c>
      <c r="C1025" s="80" t="str">
        <f>_xlfn.XLOOKUP(tbItems[[#This Row],[UID]],all_tki[uid],all_tki[tags/0])</f>
        <v>Weapon_parts</v>
      </c>
      <c r="E1025" s="70">
        <f>_xlfn.XLOOKUP(tbItems[[#This Row],[UID]],all_tki[uid],all_tki[slots])</f>
        <v>1</v>
      </c>
      <c r="F1025" s="97">
        <f>_xlfn.XLOOKUP(tbItems[[#This Row],[UID]],all_tki[uid],all_tki[traderPrice])</f>
        <v>1512</v>
      </c>
      <c r="G1025" s="97">
        <f>_xlfn.XLOOKUP(tbItems[[#This Row],[UID]],all_tki[uid],all_tki[avg7daysPrice])</f>
        <v>8876</v>
      </c>
      <c r="I1025" s="70">
        <v>0</v>
      </c>
    </row>
    <row r="1026" spans="1:10" ht="30" hidden="1" customHeight="1" x14ac:dyDescent="0.25">
      <c r="A1026" s="96" t="s">
        <v>6774</v>
      </c>
      <c r="B1026" s="80" t="str">
        <f>_xlfn.CONCAT(_xlfn.XLOOKUP(tbItems[[#This Row],[UID]],all_tki[uid],all_tki[name]), " (",_xlfn.XLOOKUP(tbItems[[#This Row],[UID]],all_tki[uid],all_tki[shortName]),")")</f>
        <v>SA-58 pistol grip (SA58)</v>
      </c>
      <c r="C1026" s="80" t="str">
        <f>_xlfn.XLOOKUP(tbItems[[#This Row],[UID]],all_tki[uid],all_tki[tags/0])</f>
        <v>Weapon_parts</v>
      </c>
      <c r="E1026" s="70">
        <f>_xlfn.XLOOKUP(tbItems[[#This Row],[UID]],all_tki[uid],all_tki[slots])</f>
        <v>1</v>
      </c>
      <c r="F1026" s="97">
        <f>_xlfn.XLOOKUP(tbItems[[#This Row],[UID]],all_tki[uid],all_tki[traderPrice])</f>
        <v>616</v>
      </c>
      <c r="G1026" s="97">
        <f>_xlfn.XLOOKUP(tbItems[[#This Row],[UID]],all_tki[uid],all_tki[avg7daysPrice])</f>
        <v>7004</v>
      </c>
      <c r="I1026" s="70">
        <v>0</v>
      </c>
    </row>
    <row r="1027" spans="1:10" ht="30" hidden="1" customHeight="1" x14ac:dyDescent="0.25">
      <c r="A1027" s="96" t="s">
        <v>6780</v>
      </c>
      <c r="B1027" s="80" t="str">
        <f>_xlfn.CONCAT(_xlfn.XLOOKUP(tbItems[[#This Row],[UID]],all_tki[uid],all_tki[name]), " (",_xlfn.XLOOKUP(tbItems[[#This Row],[UID]],all_tki[uid],all_tki[shortName]),")")</f>
        <v>PP-19-01 "Vityaz" pistol grip (PP-19-01)</v>
      </c>
      <c r="C1027" s="80" t="str">
        <f>_xlfn.XLOOKUP(tbItems[[#This Row],[UID]],all_tki[uid],all_tki[tags/0])</f>
        <v>Weapon_parts</v>
      </c>
      <c r="D1027" s="80" t="s">
        <v>366</v>
      </c>
      <c r="E1027" s="70">
        <f>_xlfn.XLOOKUP(tbItems[[#This Row],[UID]],all_tki[uid],all_tki[slots])</f>
        <v>1</v>
      </c>
      <c r="F1027" s="97">
        <f>_xlfn.XLOOKUP(tbItems[[#This Row],[UID]],all_tki[uid],all_tki[traderPrice])</f>
        <v>503</v>
      </c>
      <c r="G1027" s="97">
        <f>_xlfn.XLOOKUP(tbItems[[#This Row],[UID]],all_tki[uid],all_tki[avg7daysPrice])</f>
        <v>6944</v>
      </c>
      <c r="H1027" s="70">
        <v>0</v>
      </c>
      <c r="I1027" s="70">
        <v>0</v>
      </c>
    </row>
    <row r="1028" spans="1:10" ht="30" hidden="1" customHeight="1" x14ac:dyDescent="0.25">
      <c r="A1028" s="96" t="s">
        <v>6783</v>
      </c>
      <c r="B1028" s="80" t="str">
        <f>_xlfn.CONCAT(_xlfn.XLOOKUP(tbItems[[#This Row],[UID]],all_tki[uid],all_tki[name]), " (",_xlfn.XLOOKUP(tbItems[[#This Row],[UID]],all_tki[uid],all_tki[shortName]),")")</f>
        <v>AKM bakelite pistol grip (AKM bak.)</v>
      </c>
      <c r="C1028" s="80" t="str">
        <f>_xlfn.XLOOKUP(tbItems[[#This Row],[UID]],all_tki[uid],all_tki[tags/0])</f>
        <v>Weapon_parts</v>
      </c>
      <c r="E1028" s="70">
        <f>_xlfn.XLOOKUP(tbItems[[#This Row],[UID]],all_tki[uid],all_tki[slots])</f>
        <v>1</v>
      </c>
      <c r="F1028" s="97">
        <f>_xlfn.XLOOKUP(tbItems[[#This Row],[UID]],all_tki[uid],all_tki[traderPrice])</f>
        <v>393</v>
      </c>
      <c r="G1028" s="97">
        <f>_xlfn.XLOOKUP(tbItems[[#This Row],[UID]],all_tki[uid],all_tki[avg7daysPrice])</f>
        <v>5167</v>
      </c>
      <c r="I1028" s="70">
        <v>0</v>
      </c>
    </row>
    <row r="1029" spans="1:10" ht="30" hidden="1" customHeight="1" x14ac:dyDescent="0.25">
      <c r="A1029" s="96" t="s">
        <v>6789</v>
      </c>
      <c r="B1029" s="80" t="str">
        <f>_xlfn.CONCAT(_xlfn.XLOOKUP(tbItems[[#This Row],[UID]],all_tki[uid],all_tki[name]), " (",_xlfn.XLOOKUP(tbItems[[#This Row],[UID]],all_tki[uid],all_tki[shortName]),")")</f>
        <v>AK bakelite pistol grip (6P1 Sb.8V) (6P1 Sb.8V)</v>
      </c>
      <c r="C1029" s="80" t="str">
        <f>_xlfn.XLOOKUP(tbItems[[#This Row],[UID]],all_tki[uid],all_tki[tags/0])</f>
        <v>Weapon_parts</v>
      </c>
      <c r="D1029" s="80" t="s">
        <v>366</v>
      </c>
      <c r="E1029" s="70">
        <f>_xlfn.XLOOKUP(tbItems[[#This Row],[UID]],all_tki[uid],all_tki[slots])</f>
        <v>1</v>
      </c>
      <c r="F1029" s="97">
        <f>_xlfn.XLOOKUP(tbItems[[#This Row],[UID]],all_tki[uid],all_tki[traderPrice])</f>
        <v>428</v>
      </c>
      <c r="G1029" s="97">
        <f>_xlfn.XLOOKUP(tbItems[[#This Row],[UID]],all_tki[uid],all_tki[avg7daysPrice])</f>
        <v>764</v>
      </c>
      <c r="H1029" s="70">
        <v>0</v>
      </c>
      <c r="I1029" s="70">
        <v>0</v>
      </c>
    </row>
    <row r="1030" spans="1:10" ht="30" hidden="1" customHeight="1" x14ac:dyDescent="0.25">
      <c r="A1030" s="96" t="s">
        <v>6794</v>
      </c>
      <c r="B1030" s="80" t="str">
        <f>_xlfn.CONCAT(_xlfn.XLOOKUP(tbItems[[#This Row],[UID]],all_tki[uid],all_tki[name]), " (",_xlfn.XLOOKUP(tbItems[[#This Row],[UID]],all_tki[uid],all_tki[shortName]),")")</f>
        <v>MP-443 "Grach" polymer pistol grip (MP443)</v>
      </c>
      <c r="C1030" s="80" t="str">
        <f>_xlfn.XLOOKUP(tbItems[[#This Row],[UID]],all_tki[uid],all_tki[tags/0])</f>
        <v>Weapon_parts</v>
      </c>
      <c r="E1030" s="70">
        <f>_xlfn.XLOOKUP(tbItems[[#This Row],[UID]],all_tki[uid],all_tki[slots])</f>
        <v>1</v>
      </c>
      <c r="F1030" s="97">
        <f>_xlfn.XLOOKUP(tbItems[[#This Row],[UID]],all_tki[uid],all_tki[traderPrice])</f>
        <v>394</v>
      </c>
      <c r="G1030" s="97">
        <f>_xlfn.XLOOKUP(tbItems[[#This Row],[UID]],all_tki[uid],all_tki[avg7daysPrice])</f>
        <v>7148</v>
      </c>
      <c r="I1030" s="70">
        <v>0</v>
      </c>
    </row>
    <row r="1031" spans="1:10" ht="30" hidden="1" customHeight="1" x14ac:dyDescent="0.25">
      <c r="A1031" s="96" t="s">
        <v>6799</v>
      </c>
      <c r="B1031" s="80" t="str">
        <f>_xlfn.CONCAT(_xlfn.XLOOKUP(tbItems[[#This Row],[UID]],all_tki[uid],all_tki[name]), " (",_xlfn.XLOOKUP(tbItems[[#This Row],[UID]],all_tki[uid],all_tki[shortName]),")")</f>
        <v>AK polymer pistol grip (6P1 Sb.8) (6P1 Sb.8)</v>
      </c>
      <c r="C1031" s="80" t="str">
        <f>_xlfn.XLOOKUP(tbItems[[#This Row],[UID]],all_tki[uid],all_tki[tags/0])</f>
        <v>Weapon_parts</v>
      </c>
      <c r="D1031" s="80" t="s">
        <v>366</v>
      </c>
      <c r="E1031" s="70">
        <f>_xlfn.XLOOKUP(tbItems[[#This Row],[UID]],all_tki[uid],all_tki[slots])</f>
        <v>1</v>
      </c>
      <c r="F1031" s="97">
        <f>_xlfn.XLOOKUP(tbItems[[#This Row],[UID]],all_tki[uid],all_tki[traderPrice])</f>
        <v>442</v>
      </c>
      <c r="G1031" s="97">
        <f>_xlfn.XLOOKUP(tbItems[[#This Row],[UID]],all_tki[uid],all_tki[avg7daysPrice])</f>
        <v>8000</v>
      </c>
      <c r="H1031" s="70">
        <v>0</v>
      </c>
      <c r="I1031" s="70">
        <v>0</v>
      </c>
    </row>
    <row r="1032" spans="1:10" ht="30" hidden="1" customHeight="1" x14ac:dyDescent="0.25">
      <c r="A1032" s="96" t="s">
        <v>6804</v>
      </c>
      <c r="B1032" s="80" t="str">
        <f>_xlfn.CONCAT(_xlfn.XLOOKUP(tbItems[[#This Row],[UID]],all_tki[uid],all_tki[name]), " (",_xlfn.XLOOKUP(tbItems[[#This Row],[UID]],all_tki[uid],all_tki[shortName]),")")</f>
        <v>TOZ-106 002 pistol grip (TOZ106)</v>
      </c>
      <c r="C1032" s="80" t="str">
        <f>_xlfn.XLOOKUP(tbItems[[#This Row],[UID]],all_tki[uid],all_tki[tags/0])</f>
        <v>Weapon_parts</v>
      </c>
      <c r="E1032" s="70">
        <f>_xlfn.XLOOKUP(tbItems[[#This Row],[UID]],all_tki[uid],all_tki[slots])</f>
        <v>1</v>
      </c>
      <c r="F1032" s="97">
        <f>_xlfn.XLOOKUP(tbItems[[#This Row],[UID]],all_tki[uid],all_tki[traderPrice])</f>
        <v>408</v>
      </c>
      <c r="G1032" s="97">
        <f>_xlfn.XLOOKUP(tbItems[[#This Row],[UID]],all_tki[uid],all_tki[avg7daysPrice])</f>
        <v>30313</v>
      </c>
      <c r="I1032" s="70">
        <v>0</v>
      </c>
    </row>
    <row r="1033" spans="1:10" ht="30" hidden="1" customHeight="1" x14ac:dyDescent="0.25">
      <c r="A1033" s="96" t="s">
        <v>6810</v>
      </c>
      <c r="B1033" s="80" t="str">
        <f>_xlfn.CONCAT(_xlfn.XLOOKUP(tbItems[[#This Row],[UID]],all_tki[uid],all_tki[name]), " (",_xlfn.XLOOKUP(tbItems[[#This Row],[UID]],all_tki[uid],all_tki[shortName]),")")</f>
        <v>AK bakelite pistol grip (Molot bak.)</v>
      </c>
      <c r="C1033" s="80" t="str">
        <f>_xlfn.XLOOKUP(tbItems[[#This Row],[UID]],all_tki[uid],all_tki[tags/0])</f>
        <v>Weapon_parts</v>
      </c>
      <c r="E1033" s="70">
        <f>_xlfn.XLOOKUP(tbItems[[#This Row],[UID]],all_tki[uid],all_tki[slots])</f>
        <v>1</v>
      </c>
      <c r="F1033" s="97">
        <f>_xlfn.XLOOKUP(tbItems[[#This Row],[UID]],all_tki[uid],all_tki[traderPrice])</f>
        <v>430</v>
      </c>
      <c r="G1033" s="97">
        <f>_xlfn.XLOOKUP(tbItems[[#This Row],[UID]],all_tki[uid],all_tki[avg7daysPrice])</f>
        <v>840</v>
      </c>
      <c r="I1033" s="70">
        <v>0</v>
      </c>
    </row>
    <row r="1034" spans="1:10" ht="30" hidden="1" customHeight="1" x14ac:dyDescent="0.25">
      <c r="A1034" s="96" t="s">
        <v>6816</v>
      </c>
      <c r="B1034" s="80" t="str">
        <f>_xlfn.CONCAT(_xlfn.XLOOKUP(tbItems[[#This Row],[UID]],all_tki[uid],all_tki[name]), " (",_xlfn.XLOOKUP(tbItems[[#This Row],[UID]],all_tki[uid],all_tki[shortName]),")")</f>
        <v>AK bakelite pistol grip (6P4 Sb.9) (6P4 Sb.9)</v>
      </c>
      <c r="C1034" s="80" t="str">
        <f>_xlfn.XLOOKUP(tbItems[[#This Row],[UID]],all_tki[uid],all_tki[tags/0])</f>
        <v>Weapon_parts</v>
      </c>
      <c r="D1034" s="80" t="s">
        <v>366</v>
      </c>
      <c r="E1034" s="70">
        <f>_xlfn.XLOOKUP(tbItems[[#This Row],[UID]],all_tki[uid],all_tki[slots])</f>
        <v>1</v>
      </c>
      <c r="F1034" s="97">
        <f>_xlfn.XLOOKUP(tbItems[[#This Row],[UID]],all_tki[uid],all_tki[traderPrice])</f>
        <v>414</v>
      </c>
      <c r="G1034" s="97">
        <f>_xlfn.XLOOKUP(tbItems[[#This Row],[UID]],all_tki[uid],all_tki[avg7daysPrice])</f>
        <v>739</v>
      </c>
      <c r="H1034" s="70">
        <v>0</v>
      </c>
      <c r="I1034" s="70">
        <v>0</v>
      </c>
    </row>
    <row r="1035" spans="1:10" ht="30" hidden="1" customHeight="1" x14ac:dyDescent="0.25">
      <c r="A1035" s="96" t="s">
        <v>6820</v>
      </c>
      <c r="B1035" s="80" t="str">
        <f>_xlfn.CONCAT(_xlfn.XLOOKUP(tbItems[[#This Row],[UID]],all_tki[uid],all_tki[name]), " (",_xlfn.XLOOKUP(tbItems[[#This Row],[UID]],all_tki[uid],all_tki[shortName]),")")</f>
        <v>M9A3 polymer pistol grip (M9A3)</v>
      </c>
      <c r="C1035" s="80" t="str">
        <f>_xlfn.XLOOKUP(tbItems[[#This Row],[UID]],all_tki[uid],all_tki[tags/0])</f>
        <v>Weapon_parts</v>
      </c>
      <c r="E1035" s="70">
        <f>_xlfn.XLOOKUP(tbItems[[#This Row],[UID]],all_tki[uid],all_tki[slots])</f>
        <v>1</v>
      </c>
      <c r="F1035" s="97">
        <f>_xlfn.XLOOKUP(tbItems[[#This Row],[UID]],all_tki[uid],all_tki[traderPrice])</f>
        <v>448</v>
      </c>
      <c r="G1035" s="97">
        <f>_xlfn.XLOOKUP(tbItems[[#This Row],[UID]],all_tki[uid],all_tki[avg7daysPrice])</f>
        <v>13199</v>
      </c>
      <c r="I1035" s="70">
        <v>0</v>
      </c>
    </row>
    <row r="1036" spans="1:10" ht="30" hidden="1" customHeight="1" x14ac:dyDescent="0.25">
      <c r="A1036" s="96" t="s">
        <v>6825</v>
      </c>
      <c r="B1036" s="80" t="str">
        <f>_xlfn.CONCAT(_xlfn.XLOOKUP(tbItems[[#This Row],[UID]],all_tki[uid],all_tki[name]), " (",_xlfn.XLOOKUP(tbItems[[#This Row],[UID]],all_tki[uid],all_tki[shortName]),")")</f>
        <v>Oakley SI M Frame safety glasses (M Frame)</v>
      </c>
      <c r="C1036" s="80" t="str">
        <f>_xlfn.XLOOKUP(tbItems[[#This Row],[UID]],all_tki[uid],all_tki[tags/0])</f>
        <v>Gear</v>
      </c>
      <c r="D1036" s="80" t="s">
        <v>299</v>
      </c>
      <c r="E1036" s="70">
        <f>_xlfn.XLOOKUP(tbItems[[#This Row],[UID]],all_tki[uid],all_tki[slots])</f>
        <v>2</v>
      </c>
      <c r="F1036" s="97">
        <f>_xlfn.XLOOKUP(tbItems[[#This Row],[UID]],all_tki[uid],all_tki[traderPrice])</f>
        <v>2914</v>
      </c>
      <c r="G1036" s="97">
        <f>_xlfn.XLOOKUP(tbItems[[#This Row],[UID]],all_tki[uid],all_tki[avg7daysPrice])</f>
        <v>9725</v>
      </c>
      <c r="H1036" s="70">
        <v>0</v>
      </c>
      <c r="I1036" s="70">
        <v>0</v>
      </c>
    </row>
    <row r="1037" spans="1:10" ht="30" hidden="1" customHeight="1" x14ac:dyDescent="0.25">
      <c r="A1037" s="96" t="s">
        <v>6830</v>
      </c>
      <c r="B1037" s="80" t="str">
        <f>_xlfn.CONCAT(_xlfn.XLOOKUP(tbItems[[#This Row],[UID]],all_tki[uid],all_tki[name]), " (",_xlfn.XLOOKUP(tbItems[[#This Row],[UID]],all_tki[uid],all_tki[shortName]),")")</f>
        <v>Round frame sunglasses (RGlasses)</v>
      </c>
      <c r="C1037" s="80" t="str">
        <f>_xlfn.XLOOKUP(tbItems[[#This Row],[UID]],all_tki[uid],all_tki[tags/0])</f>
        <v>Gear</v>
      </c>
      <c r="D1037" s="80" t="s">
        <v>311</v>
      </c>
      <c r="E1037" s="70">
        <f>_xlfn.XLOOKUP(tbItems[[#This Row],[UID]],all_tki[uid],all_tki[slots])</f>
        <v>2</v>
      </c>
      <c r="F1037" s="97">
        <f>_xlfn.XLOOKUP(tbItems[[#This Row],[UID]],all_tki[uid],all_tki[traderPrice])</f>
        <v>1912</v>
      </c>
      <c r="G1037" s="97">
        <f>_xlfn.XLOOKUP(tbItems[[#This Row],[UID]],all_tki[uid],all_tki[avg7daysPrice])</f>
        <v>16290</v>
      </c>
      <c r="H1037" s="70">
        <v>0</v>
      </c>
      <c r="I1037" s="70">
        <v>0</v>
      </c>
      <c r="J1037" s="80" t="s">
        <v>557</v>
      </c>
    </row>
    <row r="1038" spans="1:10" ht="30" hidden="1" customHeight="1" x14ac:dyDescent="0.25">
      <c r="A1038" s="96" t="s">
        <v>6835</v>
      </c>
      <c r="B1038" s="80" t="str">
        <f>_xlfn.CONCAT(_xlfn.XLOOKUP(tbItems[[#This Row],[UID]],all_tki[uid],all_tki[name]), " (",_xlfn.XLOOKUP(tbItems[[#This Row],[UID]],all_tki[uid],all_tki[shortName]),")")</f>
        <v>Crossbow tactical glasses (Crossbow)</v>
      </c>
      <c r="C1038" s="80" t="str">
        <f>_xlfn.XLOOKUP(tbItems[[#This Row],[UID]],all_tki[uid],all_tki[tags/0])</f>
        <v>Gear</v>
      </c>
      <c r="D1038" s="80" t="s">
        <v>312</v>
      </c>
      <c r="E1038" s="70">
        <f>_xlfn.XLOOKUP(tbItems[[#This Row],[UID]],all_tki[uid],all_tki[slots])</f>
        <v>2</v>
      </c>
      <c r="F1038" s="97">
        <f>_xlfn.XLOOKUP(tbItems[[#This Row],[UID]],all_tki[uid],all_tki[traderPrice])</f>
        <v>2170</v>
      </c>
      <c r="G1038" s="97">
        <f>_xlfn.XLOOKUP(tbItems[[#This Row],[UID]],all_tki[uid],all_tki[avg7daysPrice])</f>
        <v>8584</v>
      </c>
      <c r="H1038" s="70">
        <v>0</v>
      </c>
      <c r="I1038" s="70">
        <v>0</v>
      </c>
      <c r="J1038" s="80" t="s">
        <v>658</v>
      </c>
    </row>
    <row r="1039" spans="1:10" ht="30" hidden="1" customHeight="1" x14ac:dyDescent="0.25">
      <c r="A1039" s="96" t="s">
        <v>6840</v>
      </c>
      <c r="B1039" s="80" t="str">
        <f>_xlfn.CONCAT(_xlfn.XLOOKUP(tbItems[[#This Row],[UID]],all_tki[uid],all_tki[name]), " (",_xlfn.XLOOKUP(tbItems[[#This Row],[UID]],all_tki[uid],all_tki[shortName]),")")</f>
        <v>Anti-fragmentation glasses (AFGlass)</v>
      </c>
      <c r="C1039" s="80" t="str">
        <f>_xlfn.XLOOKUP(tbItems[[#This Row],[UID]],all_tki[uid],all_tki[tags/0])</f>
        <v>Gear</v>
      </c>
      <c r="D1039" s="80" t="s">
        <v>299</v>
      </c>
      <c r="E1039" s="70">
        <f>_xlfn.XLOOKUP(tbItems[[#This Row],[UID]],all_tki[uid],all_tki[slots])</f>
        <v>2</v>
      </c>
      <c r="F1039" s="97">
        <f>_xlfn.XLOOKUP(tbItems[[#This Row],[UID]],all_tki[uid],all_tki[traderPrice])</f>
        <v>1352</v>
      </c>
      <c r="G1039" s="97">
        <f>_xlfn.XLOOKUP(tbItems[[#This Row],[UID]],all_tki[uid],all_tki[avg7daysPrice])</f>
        <v>12684</v>
      </c>
      <c r="H1039" s="70">
        <v>0</v>
      </c>
      <c r="I1039" s="70">
        <v>0</v>
      </c>
      <c r="J1039" s="80" t="s">
        <v>376</v>
      </c>
    </row>
    <row r="1040" spans="1:10" ht="30" hidden="1" customHeight="1" x14ac:dyDescent="0.25">
      <c r="A1040" s="96" t="s">
        <v>6845</v>
      </c>
      <c r="B1040" s="80" t="str">
        <f>_xlfn.CONCAT(_xlfn.XLOOKUP(tbItems[[#This Row],[UID]],all_tki[uid],all_tki[name]), " (",_xlfn.XLOOKUP(tbItems[[#This Row],[UID]],all_tki[uid],all_tki[shortName]),")")</f>
        <v>Pyramex Proximity safety glasses (Proximity)</v>
      </c>
      <c r="C1040" s="80" t="str">
        <f>_xlfn.XLOOKUP(tbItems[[#This Row],[UID]],all_tki[uid],all_tki[tags/0])</f>
        <v>Gear</v>
      </c>
      <c r="D1040" s="80" t="s">
        <v>299</v>
      </c>
      <c r="E1040" s="70">
        <f>_xlfn.XLOOKUP(tbItems[[#This Row],[UID]],all_tki[uid],all_tki[slots])</f>
        <v>2</v>
      </c>
      <c r="F1040" s="97">
        <f>_xlfn.XLOOKUP(tbItems[[#This Row],[UID]],all_tki[uid],all_tki[traderPrice])</f>
        <v>1984</v>
      </c>
      <c r="G1040" s="97">
        <f>_xlfn.XLOOKUP(tbItems[[#This Row],[UID]],all_tki[uid],all_tki[avg7daysPrice])</f>
        <v>7509</v>
      </c>
      <c r="H1040" s="70">
        <v>0</v>
      </c>
      <c r="I1040" s="70">
        <v>0</v>
      </c>
    </row>
    <row r="1041" spans="1:10" ht="30" hidden="1" customHeight="1" x14ac:dyDescent="0.25">
      <c r="A1041" s="96" t="s">
        <v>6850</v>
      </c>
      <c r="B1041" s="80" t="str">
        <f>_xlfn.CONCAT(_xlfn.XLOOKUP(tbItems[[#This Row],[UID]],all_tki[uid],all_tki[name]), " (",_xlfn.XLOOKUP(tbItems[[#This Row],[UID]],all_tki[uid],all_tki[shortName]),")")</f>
        <v>RayBench Aviator glasses (Aviator)</v>
      </c>
      <c r="C1041" s="80" t="str">
        <f>_xlfn.XLOOKUP(tbItems[[#This Row],[UID]],all_tki[uid],all_tki[tags/0])</f>
        <v>Gear</v>
      </c>
      <c r="D1041" s="80" t="s">
        <v>311</v>
      </c>
      <c r="E1041" s="70">
        <f>_xlfn.XLOOKUP(tbItems[[#This Row],[UID]],all_tki[uid],all_tki[slots])</f>
        <v>2</v>
      </c>
      <c r="F1041" s="97">
        <f>_xlfn.XLOOKUP(tbItems[[#This Row],[UID]],all_tki[uid],all_tki[traderPrice])</f>
        <v>4154</v>
      </c>
      <c r="G1041" s="97">
        <f>_xlfn.XLOOKUP(tbItems[[#This Row],[UID]],all_tki[uid],all_tki[avg7daysPrice])</f>
        <v>8870</v>
      </c>
      <c r="H1041" s="70">
        <v>0</v>
      </c>
      <c r="I1041" s="70">
        <v>0</v>
      </c>
    </row>
    <row r="1042" spans="1:10" ht="30" hidden="1" customHeight="1" x14ac:dyDescent="0.25">
      <c r="A1042" s="96" t="s">
        <v>6855</v>
      </c>
      <c r="B1042" s="80" t="str">
        <f>_xlfn.CONCAT(_xlfn.XLOOKUP(tbItems[[#This Row],[UID]],all_tki[uid],all_tki[name]), " (",_xlfn.XLOOKUP(tbItems[[#This Row],[UID]],all_tki[uid],all_tki[shortName]),")")</f>
        <v>Gascan glasses (Gascan)</v>
      </c>
      <c r="C1042" s="80" t="str">
        <f>_xlfn.XLOOKUP(tbItems[[#This Row],[UID]],all_tki[uid],all_tki[tags/0])</f>
        <v>Gear</v>
      </c>
      <c r="D1042" s="80" t="s">
        <v>299</v>
      </c>
      <c r="E1042" s="70">
        <f>_xlfn.XLOOKUP(tbItems[[#This Row],[UID]],all_tki[uid],all_tki[slots])</f>
        <v>2</v>
      </c>
      <c r="F1042" s="97">
        <f>_xlfn.XLOOKUP(tbItems[[#This Row],[UID]],all_tki[uid],all_tki[traderPrice])</f>
        <v>3472</v>
      </c>
      <c r="G1042" s="97">
        <f>_xlfn.XLOOKUP(tbItems[[#This Row],[UID]],all_tki[uid],all_tki[avg7daysPrice])</f>
        <v>6651</v>
      </c>
      <c r="H1042" s="70">
        <v>0</v>
      </c>
      <c r="I1042" s="70">
        <v>0</v>
      </c>
      <c r="J1042" s="80" t="s">
        <v>459</v>
      </c>
    </row>
    <row r="1043" spans="1:10" ht="30" hidden="1" customHeight="1" x14ac:dyDescent="0.25">
      <c r="A1043" s="96" t="s">
        <v>6860</v>
      </c>
      <c r="B1043" s="80" t="str">
        <f>_xlfn.CONCAT(_xlfn.XLOOKUP(tbItems[[#This Row],[UID]],all_tki[uid],all_tki[name]), " (",_xlfn.XLOOKUP(tbItems[[#This Row],[UID]],all_tki[uid],all_tki[shortName]),")")</f>
        <v>6B34 anti-fragmentation glasses (6B34)</v>
      </c>
      <c r="C1043" s="80" t="str">
        <f>_xlfn.XLOOKUP(tbItems[[#This Row],[UID]],all_tki[uid],all_tki[tags/0])</f>
        <v>Gear</v>
      </c>
      <c r="D1043" s="80" t="s">
        <v>299</v>
      </c>
      <c r="E1043" s="70">
        <f>_xlfn.XLOOKUP(tbItems[[#This Row],[UID]],all_tki[uid],all_tki[slots])</f>
        <v>2</v>
      </c>
      <c r="F1043" s="97">
        <f>_xlfn.XLOOKUP(tbItems[[#This Row],[UID]],all_tki[uid],all_tki[traderPrice])</f>
        <v>1708</v>
      </c>
      <c r="G1043" s="97">
        <f>_xlfn.XLOOKUP(tbItems[[#This Row],[UID]],all_tki[uid],all_tki[avg7daysPrice])</f>
        <v>5775</v>
      </c>
      <c r="H1043" s="70">
        <v>0</v>
      </c>
      <c r="I1043" s="70">
        <v>0</v>
      </c>
    </row>
    <row r="1044" spans="1:10" ht="30" hidden="1" customHeight="1" x14ac:dyDescent="0.25">
      <c r="A1044" s="96" t="s">
        <v>6865</v>
      </c>
      <c r="B1044" s="80" t="str">
        <f>_xlfn.CONCAT(_xlfn.XLOOKUP(tbItems[[#This Row],[UID]],all_tki[uid],all_tki[name]), " (",_xlfn.XLOOKUP(tbItems[[#This Row],[UID]],all_tki[uid],all_tki[shortName]),")")</f>
        <v>RayBench Hipster Reserve sunglasses (RayBench)</v>
      </c>
      <c r="C1044" s="80" t="str">
        <f>_xlfn.XLOOKUP(tbItems[[#This Row],[UID]],all_tki[uid],all_tki[tags/0])</f>
        <v>Gear</v>
      </c>
      <c r="D1044" s="80" t="s">
        <v>311</v>
      </c>
      <c r="E1044" s="70">
        <f>_xlfn.XLOOKUP(tbItems[[#This Row],[UID]],all_tki[uid],all_tki[slots])</f>
        <v>2</v>
      </c>
      <c r="F1044" s="97">
        <f>_xlfn.XLOOKUP(tbItems[[#This Row],[UID]],all_tki[uid],all_tki[traderPrice])</f>
        <v>2220</v>
      </c>
      <c r="G1044" s="97">
        <f>_xlfn.XLOOKUP(tbItems[[#This Row],[UID]],all_tki[uid],all_tki[avg7daysPrice])</f>
        <v>11177</v>
      </c>
      <c r="H1044" s="70">
        <v>0</v>
      </c>
      <c r="I1044" s="70">
        <v>0</v>
      </c>
      <c r="J1044" s="80" t="s">
        <v>551</v>
      </c>
    </row>
    <row r="1045" spans="1:10" ht="30" hidden="1" customHeight="1" x14ac:dyDescent="0.25">
      <c r="A1045" s="96" t="s">
        <v>6870</v>
      </c>
      <c r="B1045" s="80" t="str">
        <f>_xlfn.CONCAT(_xlfn.XLOOKUP(tbItems[[#This Row],[UID]],all_tki[uid],all_tki[name]), " (",_xlfn.XLOOKUP(tbItems[[#This Row],[UID]],all_tki[uid],all_tki[shortName]),")")</f>
        <v>Dundukk sport sunglasses (Dundukk)</v>
      </c>
      <c r="C1045" s="80" t="str">
        <f>_xlfn.XLOOKUP(tbItems[[#This Row],[UID]],all_tki[uid],all_tki[tags/0])</f>
        <v>Gear</v>
      </c>
      <c r="D1045" s="80" t="s">
        <v>299</v>
      </c>
      <c r="E1045" s="70">
        <f>_xlfn.XLOOKUP(tbItems[[#This Row],[UID]],all_tki[uid],all_tki[slots])</f>
        <v>2</v>
      </c>
      <c r="F1045" s="97">
        <f>_xlfn.XLOOKUP(tbItems[[#This Row],[UID]],all_tki[uid],all_tki[traderPrice])</f>
        <v>1257</v>
      </c>
      <c r="G1045" s="97">
        <f>_xlfn.XLOOKUP(tbItems[[#This Row],[UID]],all_tki[uid],all_tki[avg7daysPrice])</f>
        <v>4101</v>
      </c>
      <c r="H1045" s="70">
        <v>0</v>
      </c>
      <c r="I1045" s="70">
        <v>0</v>
      </c>
      <c r="J1045" s="80" t="s">
        <v>459</v>
      </c>
    </row>
    <row r="1046" spans="1:10" ht="30" hidden="1" customHeight="1" x14ac:dyDescent="0.25">
      <c r="A1046" s="96" t="s">
        <v>6875</v>
      </c>
      <c r="B1046" s="80" t="str">
        <f>_xlfn.CONCAT(_xlfn.XLOOKUP(tbItems[[#This Row],[UID]],all_tki[uid],all_tki[name]), " (",_xlfn.XLOOKUP(tbItems[[#This Row],[UID]],all_tki[uid],all_tki[shortName]),")")</f>
        <v>Tactical glasses (TGlasses)</v>
      </c>
      <c r="C1046" s="80" t="str">
        <f>_xlfn.XLOOKUP(tbItems[[#This Row],[UID]],all_tki[uid],all_tki[tags/0])</f>
        <v>Gear</v>
      </c>
      <c r="D1046" s="80" t="s">
        <v>299</v>
      </c>
      <c r="E1046" s="70">
        <f>_xlfn.XLOOKUP(tbItems[[#This Row],[UID]],all_tki[uid],all_tki[slots])</f>
        <v>2</v>
      </c>
      <c r="F1046" s="97">
        <f>_xlfn.XLOOKUP(tbItems[[#This Row],[UID]],all_tki[uid],all_tki[traderPrice])</f>
        <v>1035</v>
      </c>
      <c r="G1046" s="97">
        <f>_xlfn.XLOOKUP(tbItems[[#This Row],[UID]],all_tki[uid],all_tki[avg7daysPrice])</f>
        <v>2883</v>
      </c>
      <c r="H1046" s="70">
        <v>0</v>
      </c>
      <c r="I1046" s="70">
        <v>0</v>
      </c>
      <c r="J1046" s="80" t="s">
        <v>376</v>
      </c>
    </row>
    <row r="1047" spans="1:10" ht="30" hidden="1" customHeight="1" x14ac:dyDescent="0.25">
      <c r="A1047" s="96" t="s">
        <v>6880</v>
      </c>
      <c r="B1047" s="80" t="str">
        <f>_xlfn.CONCAT(_xlfn.XLOOKUP(tbItems[[#This Row],[UID]],all_tki[uid],all_tki[name]), " (",_xlfn.XLOOKUP(tbItems[[#This Row],[UID]],all_tki[uid],all_tki[shortName]),")")</f>
        <v>Norotos Titanium Advanced Tactical Mount (TATM)</v>
      </c>
      <c r="C1047" s="80" t="str">
        <f>_xlfn.XLOOKUP(tbItems[[#This Row],[UID]],all_tki[uid],all_tki[tags/0])</f>
        <v>Gear</v>
      </c>
      <c r="E1047" s="70">
        <f>_xlfn.XLOOKUP(tbItems[[#This Row],[UID]],all_tki[uid],all_tki[slots])</f>
        <v>1</v>
      </c>
      <c r="F1047" s="97">
        <f>_xlfn.XLOOKUP(tbItems[[#This Row],[UID]],all_tki[uid],all_tki[traderPrice])</f>
        <v>1989</v>
      </c>
      <c r="G1047" s="97">
        <f>_xlfn.XLOOKUP(tbItems[[#This Row],[UID]],all_tki[uid],all_tki[avg7daysPrice])</f>
        <v>32085</v>
      </c>
      <c r="I1047" s="70">
        <v>0</v>
      </c>
    </row>
    <row r="1048" spans="1:10" ht="30" hidden="1" customHeight="1" x14ac:dyDescent="0.25">
      <c r="A1048" s="96" t="s">
        <v>6886</v>
      </c>
      <c r="B1048" s="80" t="str">
        <f>_xlfn.CONCAT(_xlfn.XLOOKUP(tbItems[[#This Row],[UID]],all_tki[uid],all_tki[name]), " (",_xlfn.XLOOKUP(tbItems[[#This Row],[UID]],all_tki[uid],all_tki[shortName]),")")</f>
        <v>AN/PVS-14 Dual Dovetail Mount (DDT)</v>
      </c>
      <c r="C1048" s="80" t="str">
        <f>_xlfn.XLOOKUP(tbItems[[#This Row],[UID]],all_tki[uid],all_tki[tags/0])</f>
        <v>Gear</v>
      </c>
      <c r="E1048" s="70">
        <f>_xlfn.XLOOKUP(tbItems[[#This Row],[UID]],all_tki[uid],all_tki[slots])</f>
        <v>1</v>
      </c>
      <c r="F1048" s="97">
        <f>_xlfn.XLOOKUP(tbItems[[#This Row],[UID]],all_tki[uid],all_tki[traderPrice])</f>
        <v>1374</v>
      </c>
      <c r="G1048" s="97">
        <f>_xlfn.XLOOKUP(tbItems[[#This Row],[UID]],all_tki[uid],all_tki[avg7daysPrice])</f>
        <v>21511</v>
      </c>
      <c r="I1048" s="70">
        <v>0</v>
      </c>
    </row>
    <row r="1049" spans="1:10" ht="30" hidden="1" customHeight="1" x14ac:dyDescent="0.25">
      <c r="A1049" s="96" t="s">
        <v>6892</v>
      </c>
      <c r="B1049" s="80" t="str">
        <f>_xlfn.CONCAT(_xlfn.XLOOKUP(tbItems[[#This Row],[UID]],all_tki[uid],all_tki[name]), " (",_xlfn.XLOOKUP(tbItems[[#This Row],[UID]],all_tki[uid],all_tki[shortName]),")")</f>
        <v>Wilcox Interface for PVS-7 (W-PVS7)</v>
      </c>
      <c r="C1049" s="80" t="str">
        <f>_xlfn.XLOOKUP(tbItems[[#This Row],[UID]],all_tki[uid],all_tki[tags/0])</f>
        <v>Gear</v>
      </c>
      <c r="E1049" s="70">
        <f>_xlfn.XLOOKUP(tbItems[[#This Row],[UID]],all_tki[uid],all_tki[slots])</f>
        <v>1</v>
      </c>
      <c r="F1049" s="97">
        <f>_xlfn.XLOOKUP(tbItems[[#This Row],[UID]],all_tki[uid],all_tki[traderPrice])</f>
        <v>1374</v>
      </c>
      <c r="G1049" s="97">
        <f>_xlfn.XLOOKUP(tbItems[[#This Row],[UID]],all_tki[uid],all_tki[avg7daysPrice])</f>
        <v>15846</v>
      </c>
      <c r="I1049" s="70">
        <v>0</v>
      </c>
    </row>
    <row r="1050" spans="1:10" ht="30" hidden="1" customHeight="1" x14ac:dyDescent="0.25">
      <c r="A1050" s="96" t="s">
        <v>6898</v>
      </c>
      <c r="B1050" s="80" t="str">
        <f>_xlfn.CONCAT(_xlfn.XLOOKUP(tbItems[[#This Row],[UID]],all_tki[uid],all_tki[name]), " (",_xlfn.XLOOKUP(tbItems[[#This Row],[UID]],all_tki[uid],all_tki[shortName]),")")</f>
        <v>PNV-10T dovetail adapter (10T adpt)</v>
      </c>
      <c r="C1050" s="80" t="str">
        <f>_xlfn.XLOOKUP(tbItems[[#This Row],[UID]],all_tki[uid],all_tki[tags/0])</f>
        <v>Gear</v>
      </c>
      <c r="E1050" s="70">
        <f>_xlfn.XLOOKUP(tbItems[[#This Row],[UID]],all_tki[uid],all_tki[slots])</f>
        <v>1</v>
      </c>
      <c r="F1050" s="97">
        <f>_xlfn.XLOOKUP(tbItems[[#This Row],[UID]],all_tki[uid],all_tki[traderPrice])</f>
        <v>1294</v>
      </c>
      <c r="G1050" s="97">
        <f>_xlfn.XLOOKUP(tbItems[[#This Row],[UID]],all_tki[uid],all_tki[avg7daysPrice])</f>
        <v>38354</v>
      </c>
      <c r="I1050" s="70">
        <v>0</v>
      </c>
    </row>
    <row r="1051" spans="1:10" ht="30" hidden="1" customHeight="1" x14ac:dyDescent="0.25">
      <c r="A1051" s="96" t="s">
        <v>6904</v>
      </c>
      <c r="B1051" s="80" t="str">
        <f>_xlfn.CONCAT(_xlfn.XLOOKUP(tbItems[[#This Row],[UID]],all_tki[uid],all_tki[name]), " (",_xlfn.XLOOKUP(tbItems[[#This Row],[UID]],all_tki[uid],all_tki[shortName]),")")</f>
        <v>Ops-Core SLAAP armor helmet plate (Tan) (SLAAP)</v>
      </c>
      <c r="C1051" s="80" t="str">
        <f>_xlfn.XLOOKUP(tbItems[[#This Row],[UID]],all_tki[uid],all_tki[tags/0])</f>
        <v>Gear</v>
      </c>
      <c r="D1051" s="80" t="s">
        <v>387</v>
      </c>
      <c r="E1051" s="70">
        <f>_xlfn.XLOOKUP(tbItems[[#This Row],[UID]],all_tki[uid],all_tki[slots])</f>
        <v>2</v>
      </c>
      <c r="F1051" s="97">
        <f>_xlfn.XLOOKUP(tbItems[[#This Row],[UID]],all_tki[uid],all_tki[traderPrice])</f>
        <v>55366</v>
      </c>
      <c r="G1051" s="97">
        <f>_xlfn.XLOOKUP(tbItems[[#This Row],[UID]],all_tki[uid],all_tki[avg7daysPrice])</f>
        <v>91366</v>
      </c>
      <c r="H1051" s="70">
        <v>0</v>
      </c>
      <c r="I1051" s="70">
        <v>0</v>
      </c>
    </row>
    <row r="1052" spans="1:10" ht="30" hidden="1" customHeight="1" x14ac:dyDescent="0.25">
      <c r="A1052" s="96" t="s">
        <v>6909</v>
      </c>
      <c r="B1052" s="80" t="str">
        <f>_xlfn.CONCAT(_xlfn.XLOOKUP(tbItems[[#This Row],[UID]],all_tki[uid],all_tki[name]), " (",_xlfn.XLOOKUP(tbItems[[#This Row],[UID]],all_tki[uid],all_tki[shortName]),")")</f>
        <v>LSHZ-2DTM Aventail (Aventail)</v>
      </c>
      <c r="C1052" s="80" t="str">
        <f>_xlfn.XLOOKUP(tbItems[[#This Row],[UID]],all_tki[uid],all_tki[tags/0])</f>
        <v>Gear</v>
      </c>
      <c r="D1052" s="80" t="s">
        <v>387</v>
      </c>
      <c r="E1052" s="70">
        <f>_xlfn.XLOOKUP(tbItems[[#This Row],[UID]],all_tki[uid],all_tki[slots])</f>
        <v>2</v>
      </c>
      <c r="F1052" s="97">
        <f>_xlfn.XLOOKUP(tbItems[[#This Row],[UID]],all_tki[uid],all_tki[traderPrice])</f>
        <v>20584</v>
      </c>
      <c r="G1052" s="97">
        <f>_xlfn.XLOOKUP(tbItems[[#This Row],[UID]],all_tki[uid],all_tki[avg7daysPrice])</f>
        <v>24520</v>
      </c>
      <c r="H1052" s="70">
        <v>0</v>
      </c>
      <c r="I1052" s="70">
        <v>0</v>
      </c>
    </row>
    <row r="1053" spans="1:10" ht="30" hidden="1" customHeight="1" x14ac:dyDescent="0.25">
      <c r="A1053" s="96" t="s">
        <v>6914</v>
      </c>
      <c r="B1053" s="80" t="str">
        <f>_xlfn.CONCAT(_xlfn.XLOOKUP(tbItems[[#This Row],[UID]],all_tki[uid],all_tki[name]), " (",_xlfn.XLOOKUP(tbItems[[#This Row],[UID]],all_tki[uid],all_tki[shortName]),")")</f>
        <v>TW EXFIL Ear Covers (Black) (TW Ears)</v>
      </c>
      <c r="C1053" s="80" t="str">
        <f>_xlfn.XLOOKUP(tbItems[[#This Row],[UID]],all_tki[uid],all_tki[tags/0])</f>
        <v>Gear</v>
      </c>
      <c r="D1053" s="80" t="s">
        <v>387</v>
      </c>
      <c r="E1053" s="70">
        <f>_xlfn.XLOOKUP(tbItems[[#This Row],[UID]],all_tki[uid],all_tki[slots])</f>
        <v>4</v>
      </c>
      <c r="F1053" s="97">
        <f>_xlfn.XLOOKUP(tbItems[[#This Row],[UID]],all_tki[uid],all_tki[traderPrice])</f>
        <v>24304</v>
      </c>
      <c r="G1053" s="97">
        <f>_xlfn.XLOOKUP(tbItems[[#This Row],[UID]],all_tki[uid],all_tki[avg7daysPrice])</f>
        <v>39362</v>
      </c>
      <c r="H1053" s="70">
        <v>0</v>
      </c>
      <c r="I1053" s="70">
        <v>0</v>
      </c>
    </row>
    <row r="1054" spans="1:10" ht="30" hidden="1" customHeight="1" x14ac:dyDescent="0.25">
      <c r="A1054" s="96" t="s">
        <v>6919</v>
      </c>
      <c r="B1054" s="80" t="str">
        <f>_xlfn.CONCAT(_xlfn.XLOOKUP(tbItems[[#This Row],[UID]],all_tki[uid],all_tki[name]), " (",_xlfn.XLOOKUP(tbItems[[#This Row],[UID]],all_tki[uid],all_tki[shortName]),")")</f>
        <v>Ops-Core FAST Side Armor (FAST Ears)</v>
      </c>
      <c r="C1054" s="80" t="str">
        <f>_xlfn.XLOOKUP(tbItems[[#This Row],[UID]],all_tki[uid],all_tki[tags/0])</f>
        <v>Gear</v>
      </c>
      <c r="D1054" s="80" t="s">
        <v>387</v>
      </c>
      <c r="E1054" s="70">
        <f>_xlfn.XLOOKUP(tbItems[[#This Row],[UID]],all_tki[uid],all_tki[slots])</f>
        <v>4</v>
      </c>
      <c r="F1054" s="97">
        <f>_xlfn.XLOOKUP(tbItems[[#This Row],[UID]],all_tki[uid],all_tki[traderPrice])</f>
        <v>21371</v>
      </c>
      <c r="G1054" s="97">
        <f>_xlfn.XLOOKUP(tbItems[[#This Row],[UID]],all_tki[uid],all_tki[avg7daysPrice])</f>
        <v>34697</v>
      </c>
      <c r="H1054" s="70">
        <v>0</v>
      </c>
      <c r="I1054" s="70">
        <v>0</v>
      </c>
    </row>
    <row r="1055" spans="1:10" ht="30" hidden="1" customHeight="1" x14ac:dyDescent="0.25">
      <c r="A1055" s="96" t="s">
        <v>6924</v>
      </c>
      <c r="B1055" s="80" t="str">
        <f>_xlfn.CONCAT(_xlfn.XLOOKUP(tbItems[[#This Row],[UID]],all_tki[uid],all_tki[name]), " (",_xlfn.XLOOKUP(tbItems[[#This Row],[UID]],all_tki[uid],all_tki[shortName]),")")</f>
        <v>Crye Precision AirFrame Chops (AF Chops)</v>
      </c>
      <c r="C1055" s="80" t="str">
        <f>_xlfn.XLOOKUP(tbItems[[#This Row],[UID]],all_tki[uid],all_tki[tags/0])</f>
        <v>Gear</v>
      </c>
      <c r="D1055" s="80" t="s">
        <v>387</v>
      </c>
      <c r="E1055" s="70">
        <f>_xlfn.XLOOKUP(tbItems[[#This Row],[UID]],all_tki[uid],all_tki[slots])</f>
        <v>4</v>
      </c>
      <c r="F1055" s="97">
        <f>_xlfn.XLOOKUP(tbItems[[#This Row],[UID]],all_tki[uid],all_tki[traderPrice])</f>
        <v>23870</v>
      </c>
      <c r="G1055" s="97">
        <f>_xlfn.XLOOKUP(tbItems[[#This Row],[UID]],all_tki[uid],all_tki[avg7daysPrice])</f>
        <v>42141</v>
      </c>
      <c r="H1055" s="70">
        <v>0</v>
      </c>
      <c r="I1055" s="70">
        <v>0</v>
      </c>
    </row>
    <row r="1056" spans="1:10" ht="30" hidden="1" customHeight="1" x14ac:dyDescent="0.25">
      <c r="A1056" s="96" t="s">
        <v>6929</v>
      </c>
      <c r="B1056" s="80" t="str">
        <f>_xlfn.CONCAT(_xlfn.XLOOKUP(tbItems[[#This Row],[UID]],all_tki[uid],all_tki[name]), " (",_xlfn.XLOOKUP(tbItems[[#This Row],[UID]],all_tki[uid],all_tki[shortName]),")")</f>
        <v>Crye Precision AirFrame Ears (AF Ears)</v>
      </c>
      <c r="C1056" s="80" t="str">
        <f>_xlfn.XLOOKUP(tbItems[[#This Row],[UID]],all_tki[uid],all_tki[tags/0])</f>
        <v>Gear</v>
      </c>
      <c r="D1056" s="80" t="s">
        <v>387</v>
      </c>
      <c r="E1056" s="70">
        <f>_xlfn.XLOOKUP(tbItems[[#This Row],[UID]],all_tki[uid],all_tki[slots])</f>
        <v>4</v>
      </c>
      <c r="F1056" s="97">
        <f>_xlfn.XLOOKUP(tbItems[[#This Row],[UID]],all_tki[uid],all_tki[traderPrice])</f>
        <v>22444</v>
      </c>
      <c r="G1056" s="97">
        <f>_xlfn.XLOOKUP(tbItems[[#This Row],[UID]],all_tki[uid],all_tki[avg7daysPrice])</f>
        <v>33795</v>
      </c>
      <c r="H1056" s="70">
        <v>0</v>
      </c>
      <c r="I1056" s="70">
        <v>0</v>
      </c>
    </row>
    <row r="1057" spans="1:9" ht="30" hidden="1" customHeight="1" x14ac:dyDescent="0.25">
      <c r="A1057" s="96" t="s">
        <v>6934</v>
      </c>
      <c r="B1057" s="80" t="str">
        <f>_xlfn.CONCAT(_xlfn.XLOOKUP(tbItems[[#This Row],[UID]],all_tki[uid],all_tki[name]), " (",_xlfn.XLOOKUP(tbItems[[#This Row],[UID]],all_tki[uid],all_tki[shortName]),")")</f>
        <v>Ops-Core FAST Gunsight Mandible (Gunsight)</v>
      </c>
      <c r="C1057" s="80" t="str">
        <f>_xlfn.XLOOKUP(tbItems[[#This Row],[UID]],all_tki[uid],all_tki[tags/0])</f>
        <v>Gear</v>
      </c>
      <c r="D1057" s="80" t="s">
        <v>387</v>
      </c>
      <c r="E1057" s="70">
        <f>_xlfn.XLOOKUP(tbItems[[#This Row],[UID]],all_tki[uid],all_tki[slots])</f>
        <v>4</v>
      </c>
      <c r="F1057" s="97">
        <f>_xlfn.XLOOKUP(tbItems[[#This Row],[UID]],all_tki[uid],all_tki[traderPrice])</f>
        <v>13231</v>
      </c>
      <c r="G1057" s="97">
        <f>_xlfn.XLOOKUP(tbItems[[#This Row],[UID]],all_tki[uid],all_tki[avg7daysPrice])</f>
        <v>16741</v>
      </c>
      <c r="H1057" s="70">
        <v>0</v>
      </c>
      <c r="I1057" s="70">
        <v>0</v>
      </c>
    </row>
    <row r="1058" spans="1:9" ht="30" hidden="1" customHeight="1" x14ac:dyDescent="0.25">
      <c r="A1058" s="96" t="s">
        <v>6939</v>
      </c>
      <c r="B1058" s="80" t="str">
        <f>_xlfn.CONCAT(_xlfn.XLOOKUP(tbItems[[#This Row],[UID]],all_tki[uid],all_tki[name]), " (",_xlfn.XLOOKUP(tbItems[[#This Row],[UID]],all_tki[uid],all_tki[shortName]),")")</f>
        <v>TW EXFIL Ear Covers (Coyote Brown) (TW Ears)</v>
      </c>
      <c r="C1058" s="80" t="str">
        <f>_xlfn.XLOOKUP(tbItems[[#This Row],[UID]],all_tki[uid],all_tki[tags/0])</f>
        <v>Gear</v>
      </c>
      <c r="D1058" s="80" t="s">
        <v>387</v>
      </c>
      <c r="E1058" s="70">
        <f>_xlfn.XLOOKUP(tbItems[[#This Row],[UID]],all_tki[uid],all_tki[slots])</f>
        <v>4</v>
      </c>
      <c r="F1058" s="97">
        <f>_xlfn.XLOOKUP(tbItems[[#This Row],[UID]],all_tki[uid],all_tki[traderPrice])</f>
        <v>24304</v>
      </c>
      <c r="G1058" s="97">
        <f>_xlfn.XLOOKUP(tbItems[[#This Row],[UID]],all_tki[uid],all_tki[avg7daysPrice])</f>
        <v>38049</v>
      </c>
      <c r="H1058" s="70">
        <v>0</v>
      </c>
      <c r="I1058" s="70">
        <v>0</v>
      </c>
    </row>
    <row r="1059" spans="1:9" ht="30" hidden="1" customHeight="1" x14ac:dyDescent="0.25">
      <c r="A1059" s="96" t="s">
        <v>6943</v>
      </c>
      <c r="B1059" s="80" t="str">
        <f>_xlfn.CONCAT(_xlfn.XLOOKUP(tbItems[[#This Row],[UID]],all_tki[uid],all_tki[name]), " (",_xlfn.XLOOKUP(tbItems[[#This Row],[UID]],all_tki[uid],all_tki[shortName]),")")</f>
        <v>LShZ-2DTM cover (Black) (Cover)</v>
      </c>
      <c r="C1059" s="80" t="str">
        <f>_xlfn.XLOOKUP(tbItems[[#This Row],[UID]],all_tki[uid],all_tki[tags/0])</f>
        <v>Gear</v>
      </c>
      <c r="D1059" s="80" t="s">
        <v>387</v>
      </c>
      <c r="E1059" s="70">
        <f>_xlfn.XLOOKUP(tbItems[[#This Row],[UID]],all_tki[uid],all_tki[slots])</f>
        <v>1</v>
      </c>
      <c r="F1059" s="97">
        <f>_xlfn.XLOOKUP(tbItems[[#This Row],[UID]],all_tki[uid],all_tki[traderPrice])</f>
        <v>930</v>
      </c>
      <c r="G1059" s="97">
        <f>_xlfn.XLOOKUP(tbItems[[#This Row],[UID]],all_tki[uid],all_tki[avg7daysPrice])</f>
        <v>10401</v>
      </c>
      <c r="H1059" s="70">
        <v>0</v>
      </c>
      <c r="I1059" s="70">
        <v>0</v>
      </c>
    </row>
    <row r="1060" spans="1:9" ht="30" hidden="1" customHeight="1" x14ac:dyDescent="0.25">
      <c r="A1060" s="96" t="s">
        <v>6947</v>
      </c>
      <c r="B1060" s="80" t="str">
        <f>_xlfn.CONCAT(_xlfn.XLOOKUP(tbItems[[#This Row],[UID]],all_tki[uid],all_tki[name]), " (",_xlfn.XLOOKUP(tbItems[[#This Row],[UID]],all_tki[uid],all_tki[shortName]),")")</f>
        <v>HK MP5K 9x19 upper receiver (MP5K)</v>
      </c>
      <c r="C1060" s="80" t="str">
        <f>_xlfn.XLOOKUP(tbItems[[#This Row],[UID]],all_tki[uid],all_tki[tags/0])</f>
        <v>Weapon_parts</v>
      </c>
      <c r="D1060" s="80" t="s">
        <v>368</v>
      </c>
      <c r="E1060" s="70">
        <f>_xlfn.XLOOKUP(tbItems[[#This Row],[UID]],all_tki[uid],all_tki[slots])</f>
        <v>2</v>
      </c>
      <c r="F1060" s="97">
        <f>_xlfn.XLOOKUP(tbItems[[#This Row],[UID]],all_tki[uid],all_tki[traderPrice])</f>
        <v>1708</v>
      </c>
      <c r="G1060" s="97">
        <f>_xlfn.XLOOKUP(tbItems[[#This Row],[UID]],all_tki[uid],all_tki[avg7daysPrice])</f>
        <v>11180</v>
      </c>
      <c r="I1060" s="70">
        <v>0</v>
      </c>
    </row>
    <row r="1061" spans="1:9" ht="30" hidden="1" customHeight="1" x14ac:dyDescent="0.25">
      <c r="A1061" s="96" t="s">
        <v>6952</v>
      </c>
      <c r="B1061" s="80" t="str">
        <f>_xlfn.CONCAT(_xlfn.XLOOKUP(tbItems[[#This Row],[UID]],all_tki[uid],all_tki[name]), " (",_xlfn.XLOOKUP(tbItems[[#This Row],[UID]],all_tki[uid],all_tki[shortName]),")")</f>
        <v>AR-15 Noveske Gen.3 5.56x45 upper receiver (Gen.3)</v>
      </c>
      <c r="C1061" s="80" t="str">
        <f>_xlfn.XLOOKUP(tbItems[[#This Row],[UID]],all_tki[uid],all_tki[tags/0])</f>
        <v>Weapon_parts</v>
      </c>
      <c r="D1061" s="80" t="s">
        <v>368</v>
      </c>
      <c r="E1061" s="70">
        <f>_xlfn.XLOOKUP(tbItems[[#This Row],[UID]],all_tki[uid],all_tki[slots])</f>
        <v>2</v>
      </c>
      <c r="F1061" s="97">
        <f>_xlfn.XLOOKUP(tbItems[[#This Row],[UID]],all_tki[uid],all_tki[traderPrice])</f>
        <v>14084</v>
      </c>
      <c r="G1061" s="97">
        <f>_xlfn.XLOOKUP(tbItems[[#This Row],[UID]],all_tki[uid],all_tki[avg7daysPrice])</f>
        <v>35229</v>
      </c>
      <c r="I1061" s="70">
        <v>0</v>
      </c>
    </row>
    <row r="1062" spans="1:9" ht="30" hidden="1" customHeight="1" x14ac:dyDescent="0.25">
      <c r="A1062" s="96" t="s">
        <v>6958</v>
      </c>
      <c r="B1062" s="80" t="str">
        <f>_xlfn.CONCAT(_xlfn.XLOOKUP(tbItems[[#This Row],[UID]],all_tki[uid],all_tki[name]), " (",_xlfn.XLOOKUP(tbItems[[#This Row],[UID]],all_tki[uid],all_tki[shortName]),")")</f>
        <v>AR-15 Vltor MUR-1S 5.56x45 upper receiver (MUR-1S)</v>
      </c>
      <c r="C1062" s="80" t="str">
        <f>_xlfn.XLOOKUP(tbItems[[#This Row],[UID]],all_tki[uid],all_tki[tags/0])</f>
        <v>Weapon_parts</v>
      </c>
      <c r="D1062" s="80" t="s">
        <v>368</v>
      </c>
      <c r="E1062" s="70">
        <f>_xlfn.XLOOKUP(tbItems[[#This Row],[UID]],all_tki[uid],all_tki[slots])</f>
        <v>2</v>
      </c>
      <c r="F1062" s="97">
        <f>_xlfn.XLOOKUP(tbItems[[#This Row],[UID]],all_tki[uid],all_tki[traderPrice])</f>
        <v>18300</v>
      </c>
      <c r="G1062" s="97">
        <f>_xlfn.XLOOKUP(tbItems[[#This Row],[UID]],all_tki[uid],all_tki[avg7daysPrice])</f>
        <v>74684</v>
      </c>
      <c r="I1062" s="70">
        <v>0</v>
      </c>
    </row>
    <row r="1063" spans="1:9" ht="30" hidden="1" customHeight="1" x14ac:dyDescent="0.25">
      <c r="A1063" s="96" t="s">
        <v>6964</v>
      </c>
      <c r="B1063" s="80" t="str">
        <f>_xlfn.CONCAT(_xlfn.XLOOKUP(tbItems[[#This Row],[UID]],all_tki[uid],all_tki[name]), " (",_xlfn.XLOOKUP(tbItems[[#This Row],[UID]],all_tki[uid],all_tki[shortName]),")")</f>
        <v>Glock ZEV Tech HEX Spartan pistol slide (G ZT Spartan)</v>
      </c>
      <c r="C1063" s="80" t="str">
        <f>_xlfn.XLOOKUP(tbItems[[#This Row],[UID]],all_tki[uid],all_tki[tags/0])</f>
        <v>Weapon_parts</v>
      </c>
      <c r="D1063" s="80" t="s">
        <v>368</v>
      </c>
      <c r="E1063" s="70">
        <f>_xlfn.XLOOKUP(tbItems[[#This Row],[UID]],all_tki[uid],all_tki[slots])</f>
        <v>2</v>
      </c>
      <c r="F1063" s="97">
        <f>_xlfn.XLOOKUP(tbItems[[#This Row],[UID]],all_tki[uid],all_tki[traderPrice])</f>
        <v>12868</v>
      </c>
      <c r="G1063" s="97">
        <f>_xlfn.XLOOKUP(tbItems[[#This Row],[UID]],all_tki[uid],all_tki[avg7daysPrice])</f>
        <v>35491</v>
      </c>
      <c r="I1063" s="70">
        <v>0</v>
      </c>
    </row>
    <row r="1064" spans="1:9" ht="30" hidden="1" customHeight="1" x14ac:dyDescent="0.25">
      <c r="A1064" s="96" t="s">
        <v>6969</v>
      </c>
      <c r="B1064" s="80" t="str">
        <f>_xlfn.CONCAT(_xlfn.XLOOKUP(tbItems[[#This Row],[UID]],all_tki[uid],all_tki[name]), " (",_xlfn.XLOOKUP(tbItems[[#This Row],[UID]],all_tki[uid],all_tki[shortName]),")")</f>
        <v>AK TWS Dog Leg Rail dust cover (Dog Leg Rail)</v>
      </c>
      <c r="C1064" s="80" t="str">
        <f>_xlfn.XLOOKUP(tbItems[[#This Row],[UID]],all_tki[uid],all_tki[tags/0])</f>
        <v>Weapon_parts</v>
      </c>
      <c r="D1064" s="80" t="s">
        <v>368</v>
      </c>
      <c r="E1064" s="70">
        <f>_xlfn.XLOOKUP(tbItems[[#This Row],[UID]],all_tki[uid],all_tki[slots])</f>
        <v>2</v>
      </c>
      <c r="F1064" s="97">
        <f>_xlfn.XLOOKUP(tbItems[[#This Row],[UID]],all_tki[uid],all_tki[traderPrice])</f>
        <v>6496</v>
      </c>
      <c r="G1064" s="97">
        <f>_xlfn.XLOOKUP(tbItems[[#This Row],[UID]],all_tki[uid],all_tki[avg7daysPrice])</f>
        <v>33735</v>
      </c>
      <c r="H1064" s="70">
        <v>0</v>
      </c>
      <c r="I1064" s="70">
        <v>0</v>
      </c>
    </row>
    <row r="1065" spans="1:9" ht="30" hidden="1" customHeight="1" x14ac:dyDescent="0.25">
      <c r="A1065" s="96" t="s">
        <v>6974</v>
      </c>
      <c r="B1065" s="80" t="str">
        <f>_xlfn.CONCAT(_xlfn.XLOOKUP(tbItems[[#This Row],[UID]],all_tki[uid],all_tki[name]), " (",_xlfn.XLOOKUP(tbItems[[#This Row],[UID]],all_tki[uid],all_tki[shortName]),")")</f>
        <v>M9A3 9x19 pistol slide (M9A3)</v>
      </c>
      <c r="C1065" s="80" t="str">
        <f>_xlfn.XLOOKUP(tbItems[[#This Row],[UID]],all_tki[uid],all_tki[tags/0])</f>
        <v>Weapon_parts</v>
      </c>
      <c r="D1065" s="80" t="s">
        <v>368</v>
      </c>
      <c r="E1065" s="70">
        <f>_xlfn.XLOOKUP(tbItems[[#This Row],[UID]],all_tki[uid],all_tki[slots])</f>
        <v>2</v>
      </c>
      <c r="F1065" s="97">
        <f>_xlfn.XLOOKUP(tbItems[[#This Row],[UID]],all_tki[uid],all_tki[traderPrice])</f>
        <v>1316</v>
      </c>
      <c r="G1065" s="97">
        <f>_xlfn.XLOOKUP(tbItems[[#This Row],[UID]],all_tki[uid],all_tki[avg7daysPrice])</f>
        <v>11543</v>
      </c>
      <c r="I1065" s="70">
        <v>0</v>
      </c>
    </row>
    <row r="1066" spans="1:9" ht="30" hidden="1" customHeight="1" x14ac:dyDescent="0.25">
      <c r="A1066" s="96" t="s">
        <v>6979</v>
      </c>
      <c r="B1066" s="80" t="str">
        <f>_xlfn.CONCAT(_xlfn.XLOOKUP(tbItems[[#This Row],[UID]],all_tki[uid],all_tki[name]), " (",_xlfn.XLOOKUP(tbItems[[#This Row],[UID]],all_tki[uid],all_tki[shortName]),")")</f>
        <v>Glock Polymer80 PS9 pistol slide (G PS9)</v>
      </c>
      <c r="C1066" s="80" t="str">
        <f>_xlfn.XLOOKUP(tbItems[[#This Row],[UID]],all_tki[uid],all_tki[tags/0])</f>
        <v>Weapon_parts</v>
      </c>
      <c r="D1066" s="80" t="s">
        <v>368</v>
      </c>
      <c r="E1066" s="70">
        <f>_xlfn.XLOOKUP(tbItems[[#This Row],[UID]],all_tki[uid],all_tki[slots])</f>
        <v>2</v>
      </c>
      <c r="F1066" s="97">
        <f>_xlfn.XLOOKUP(tbItems[[#This Row],[UID]],all_tki[uid],all_tki[traderPrice])</f>
        <v>7908</v>
      </c>
      <c r="G1066" s="97">
        <f>_xlfn.XLOOKUP(tbItems[[#This Row],[UID]],all_tki[uid],all_tki[avg7daysPrice])</f>
        <v>14122</v>
      </c>
      <c r="I1066" s="70">
        <v>0</v>
      </c>
    </row>
    <row r="1067" spans="1:9" ht="30" hidden="1" customHeight="1" x14ac:dyDescent="0.25">
      <c r="A1067" s="96" t="s">
        <v>6985</v>
      </c>
      <c r="B1067" s="80" t="str">
        <f>_xlfn.CONCAT(_xlfn.XLOOKUP(tbItems[[#This Row],[UID]],all_tki[uid],all_tki[name]), " (",_xlfn.XLOOKUP(tbItems[[#This Row],[UID]],all_tki[uid],all_tki[shortName]),")")</f>
        <v>Glock ZEV Tech HEX Gen3 pistol slide (G ZT HEX)</v>
      </c>
      <c r="C1067" s="80" t="str">
        <f>_xlfn.XLOOKUP(tbItems[[#This Row],[UID]],all_tki[uid],all_tki[tags/0])</f>
        <v>Weapon_parts</v>
      </c>
      <c r="D1067" s="80" t="s">
        <v>368</v>
      </c>
      <c r="E1067" s="70">
        <f>_xlfn.XLOOKUP(tbItems[[#This Row],[UID]],all_tki[uid],all_tki[slots])</f>
        <v>2</v>
      </c>
      <c r="F1067" s="97">
        <f>_xlfn.XLOOKUP(tbItems[[#This Row],[UID]],all_tki[uid],all_tki[traderPrice])</f>
        <v>11267</v>
      </c>
      <c r="G1067" s="97">
        <f>_xlfn.XLOOKUP(tbItems[[#This Row],[UID]],all_tki[uid],all_tki[avg7daysPrice])</f>
        <v>33502</v>
      </c>
      <c r="I1067" s="70">
        <v>0</v>
      </c>
    </row>
    <row r="1068" spans="1:9" ht="30" hidden="1" customHeight="1" x14ac:dyDescent="0.25">
      <c r="A1068" s="96" t="s">
        <v>6991</v>
      </c>
      <c r="B1068" s="80" t="str">
        <f>_xlfn.CONCAT(_xlfn.XLOOKUP(tbItems[[#This Row],[UID]],all_tki[uid],all_tki[name]), " (",_xlfn.XLOOKUP(tbItems[[#This Row],[UID]],all_tki[uid],all_tki[shortName]),")")</f>
        <v>AK FAB Defense PDC dust cover (PDC)</v>
      </c>
      <c r="C1068" s="80" t="str">
        <f>_xlfn.XLOOKUP(tbItems[[#This Row],[UID]],all_tki[uid],all_tki[tags/0])</f>
        <v>Weapon_parts</v>
      </c>
      <c r="E1068" s="70">
        <f>_xlfn.XLOOKUP(tbItems[[#This Row],[UID]],all_tki[uid],all_tki[slots])</f>
        <v>2</v>
      </c>
      <c r="F1068" s="97">
        <f>_xlfn.XLOOKUP(tbItems[[#This Row],[UID]],all_tki[uid],all_tki[traderPrice])</f>
        <v>8316</v>
      </c>
      <c r="G1068" s="97">
        <f>_xlfn.XLOOKUP(tbItems[[#This Row],[UID]],all_tki[uid],all_tki[avg7daysPrice])</f>
        <v>69607</v>
      </c>
      <c r="I1068" s="70">
        <v>0</v>
      </c>
    </row>
    <row r="1069" spans="1:9" ht="30" hidden="1" customHeight="1" x14ac:dyDescent="0.25">
      <c r="A1069" s="96" t="s">
        <v>6996</v>
      </c>
      <c r="B1069" s="80" t="str">
        <f>_xlfn.CONCAT(_xlfn.XLOOKUP(tbItems[[#This Row],[UID]],all_tki[uid],all_tki[name]), " (",_xlfn.XLOOKUP(tbItems[[#This Row],[UID]],all_tki[uid],all_tki[shortName]),")")</f>
        <v>MP9-N 9x19 upper receiver (MP9-N)</v>
      </c>
      <c r="C1069" s="80" t="str">
        <f>_xlfn.XLOOKUP(tbItems[[#This Row],[UID]],all_tki[uid],all_tki[tags/0])</f>
        <v>Weapon_parts</v>
      </c>
      <c r="D1069" s="80" t="s">
        <v>368</v>
      </c>
      <c r="E1069" s="70">
        <f>_xlfn.XLOOKUP(tbItems[[#This Row],[UID]],all_tki[uid],all_tki[slots])</f>
        <v>2</v>
      </c>
      <c r="F1069" s="97">
        <f>_xlfn.XLOOKUP(tbItems[[#This Row],[UID]],all_tki[uid],all_tki[traderPrice])</f>
        <v>2946</v>
      </c>
      <c r="G1069" s="97">
        <f>_xlfn.XLOOKUP(tbItems[[#This Row],[UID]],all_tki[uid],all_tki[avg7daysPrice])</f>
        <v>5260</v>
      </c>
      <c r="I1069" s="70">
        <v>0</v>
      </c>
    </row>
    <row r="1070" spans="1:9" ht="30" hidden="1" customHeight="1" x14ac:dyDescent="0.25">
      <c r="A1070" s="96" t="s">
        <v>7001</v>
      </c>
      <c r="B1070" s="80" t="str">
        <f>_xlfn.CONCAT(_xlfn.XLOOKUP(tbItems[[#This Row],[UID]],all_tki[uid],all_tki[name]), " (",_xlfn.XLOOKUP(tbItems[[#This Row],[UID]],all_tki[uid],all_tki[shortName]),")")</f>
        <v>P226 Axelson Tactical Mk.25 pistol slide (P226 Axelson)</v>
      </c>
      <c r="C1070" s="80" t="str">
        <f>_xlfn.XLOOKUP(tbItems[[#This Row],[UID]],all_tki[uid],all_tki[tags/0])</f>
        <v>Weapon_parts</v>
      </c>
      <c r="D1070" s="80" t="s">
        <v>368</v>
      </c>
      <c r="E1070" s="70">
        <f>_xlfn.XLOOKUP(tbItems[[#This Row],[UID]],all_tki[uid],all_tki[slots])</f>
        <v>2</v>
      </c>
      <c r="F1070" s="97">
        <f>_xlfn.XLOOKUP(tbItems[[#This Row],[UID]],all_tki[uid],all_tki[traderPrice])</f>
        <v>5544</v>
      </c>
      <c r="G1070" s="97">
        <f>_xlfn.XLOOKUP(tbItems[[#This Row],[UID]],all_tki[uid],all_tki[avg7daysPrice])</f>
        <v>18473</v>
      </c>
      <c r="I1070" s="70">
        <v>0</v>
      </c>
    </row>
    <row r="1071" spans="1:9" ht="30" hidden="1" customHeight="1" x14ac:dyDescent="0.25">
      <c r="A1071" s="96" t="s">
        <v>7005</v>
      </c>
      <c r="B1071" s="80" t="str">
        <f>_xlfn.CONCAT(_xlfn.XLOOKUP(tbItems[[#This Row],[UID]],all_tki[uid],all_tki[name]), " (",_xlfn.XLOOKUP(tbItems[[#This Row],[UID]],all_tki[uid],all_tki[shortName]),")")</f>
        <v>HK 416A5 5.56x45 upper receiver (416A5)</v>
      </c>
      <c r="C1071" s="80" t="str">
        <f>_xlfn.XLOOKUP(tbItems[[#This Row],[UID]],all_tki[uid],all_tki[tags/0])</f>
        <v>Weapon_parts</v>
      </c>
      <c r="D1071" s="80" t="s">
        <v>368</v>
      </c>
      <c r="E1071" s="70">
        <f>_xlfn.XLOOKUP(tbItems[[#This Row],[UID]],all_tki[uid],all_tki[slots])</f>
        <v>2</v>
      </c>
      <c r="F1071" s="97">
        <f>_xlfn.XLOOKUP(tbItems[[#This Row],[UID]],all_tki[uid],all_tki[traderPrice])</f>
        <v>3640</v>
      </c>
      <c r="G1071" s="97">
        <f>_xlfn.XLOOKUP(tbItems[[#This Row],[UID]],all_tki[uid],all_tki[avg7daysPrice])</f>
        <v>13809</v>
      </c>
      <c r="H1071" s="70">
        <v>0</v>
      </c>
      <c r="I1071" s="70">
        <v>0</v>
      </c>
    </row>
    <row r="1072" spans="1:9" ht="30" hidden="1" customHeight="1" x14ac:dyDescent="0.25">
      <c r="A1072" s="96" t="s">
        <v>7010</v>
      </c>
      <c r="B1072" s="80" t="str">
        <f>_xlfn.CONCAT(_xlfn.XLOOKUP(tbItems[[#This Row],[UID]],all_tki[uid],all_tki[name]), " (",_xlfn.XLOOKUP(tbItems[[#This Row],[UID]],all_tki[uid],all_tki[shortName]),")")</f>
        <v>VPO-101 "Vepr-Hunter" dust cover (VPO101)</v>
      </c>
      <c r="C1072" s="80" t="str">
        <f>_xlfn.XLOOKUP(tbItems[[#This Row],[UID]],all_tki[uid],all_tki[tags/0])</f>
        <v>Weapon_parts</v>
      </c>
      <c r="E1072" s="70">
        <f>_xlfn.XLOOKUP(tbItems[[#This Row],[UID]],all_tki[uid],all_tki[slots])</f>
        <v>2</v>
      </c>
      <c r="F1072" s="97">
        <f>_xlfn.XLOOKUP(tbItems[[#This Row],[UID]],all_tki[uid],all_tki[traderPrice])</f>
        <v>571</v>
      </c>
      <c r="G1072" s="97">
        <f>_xlfn.XLOOKUP(tbItems[[#This Row],[UID]],all_tki[uid],all_tki[avg7daysPrice])</f>
        <v>16647</v>
      </c>
      <c r="I1072" s="70">
        <v>0</v>
      </c>
    </row>
    <row r="1073" spans="1:9" ht="30" hidden="1" customHeight="1" x14ac:dyDescent="0.25">
      <c r="A1073" s="96" t="s">
        <v>7014</v>
      </c>
      <c r="B1073" s="80" t="str">
        <f>_xlfn.CONCAT(_xlfn.XLOOKUP(tbItems[[#This Row],[UID]],all_tki[uid],all_tki[name]), " (",_xlfn.XLOOKUP(tbItems[[#This Row],[UID]],all_tki[uid],all_tki[shortName]),")")</f>
        <v>TX-15 5.56x45 Lightweight upper receiver (TX15 LW)</v>
      </c>
      <c r="C1073" s="80" t="str">
        <f>_xlfn.XLOOKUP(tbItems[[#This Row],[UID]],all_tki[uid],all_tki[tags/0])</f>
        <v>Weapon_parts</v>
      </c>
      <c r="D1073" s="80" t="s">
        <v>368</v>
      </c>
      <c r="E1073" s="70">
        <f>_xlfn.XLOOKUP(tbItems[[#This Row],[UID]],all_tki[uid],all_tki[slots])</f>
        <v>2</v>
      </c>
      <c r="F1073" s="97">
        <f>_xlfn.XLOOKUP(tbItems[[#This Row],[UID]],all_tki[uid],all_tki[traderPrice])</f>
        <v>5152</v>
      </c>
      <c r="G1073" s="97">
        <f>_xlfn.XLOOKUP(tbItems[[#This Row],[UID]],all_tki[uid],all_tki[avg7daysPrice])</f>
        <v>25993</v>
      </c>
      <c r="H1073" s="70">
        <v>0</v>
      </c>
      <c r="I1073" s="70">
        <v>0</v>
      </c>
    </row>
    <row r="1074" spans="1:9" ht="30" hidden="1" customHeight="1" x14ac:dyDescent="0.25">
      <c r="A1074" s="96" t="s">
        <v>7020</v>
      </c>
      <c r="B1074" s="80" t="str">
        <f>_xlfn.CONCAT(_xlfn.XLOOKUP(tbItems[[#This Row],[UID]],all_tki[uid],all_tki[name]), " (",_xlfn.XLOOKUP(tbItems[[#This Row],[UID]],all_tki[uid],all_tki[shortName]),")")</f>
        <v>AK Zenit B-33 dust cover (B-33)</v>
      </c>
      <c r="C1074" s="80" t="str">
        <f>_xlfn.XLOOKUP(tbItems[[#This Row],[UID]],all_tki[uid],all_tki[tags/0])</f>
        <v>Weapon_parts</v>
      </c>
      <c r="D1074" s="80" t="s">
        <v>368</v>
      </c>
      <c r="E1074" s="70">
        <f>_xlfn.XLOOKUP(tbItems[[#This Row],[UID]],all_tki[uid],all_tki[slots])</f>
        <v>2</v>
      </c>
      <c r="F1074" s="97">
        <f>_xlfn.XLOOKUP(tbItems[[#This Row],[UID]],all_tki[uid],all_tki[traderPrice])</f>
        <v>7587</v>
      </c>
      <c r="G1074" s="97">
        <f>_xlfn.XLOOKUP(tbItems[[#This Row],[UID]],all_tki[uid],all_tki[avg7daysPrice])</f>
        <v>22568</v>
      </c>
      <c r="H1074" s="70">
        <v>0</v>
      </c>
      <c r="I1074" s="70">
        <v>0</v>
      </c>
    </row>
    <row r="1075" spans="1:9" ht="30" hidden="1" customHeight="1" x14ac:dyDescent="0.25">
      <c r="A1075" s="96" t="s">
        <v>7025</v>
      </c>
      <c r="B1075" s="80" t="str">
        <f>_xlfn.CONCAT(_xlfn.XLOOKUP(tbItems[[#This Row],[UID]],all_tki[uid],all_tki[name]), " (",_xlfn.XLOOKUP(tbItems[[#This Row],[UID]],all_tki[uid],all_tki[shortName]),")")</f>
        <v>SA-58 Extreme Duty dust cover (SA58 ED)</v>
      </c>
      <c r="C1075" s="80" t="str">
        <f>_xlfn.XLOOKUP(tbItems[[#This Row],[UID]],all_tki[uid],all_tki[tags/0])</f>
        <v>Weapon_parts</v>
      </c>
      <c r="E1075" s="70">
        <f>_xlfn.XLOOKUP(tbItems[[#This Row],[UID]],all_tki[uid],all_tki[slots])</f>
        <v>2</v>
      </c>
      <c r="F1075" s="97">
        <f>_xlfn.XLOOKUP(tbItems[[#This Row],[UID]],all_tki[uid],all_tki[traderPrice])</f>
        <v>6478</v>
      </c>
      <c r="G1075" s="97">
        <f>_xlfn.XLOOKUP(tbItems[[#This Row],[UID]],all_tki[uid],all_tki[avg7daysPrice])</f>
        <v>37042</v>
      </c>
      <c r="I1075" s="70">
        <v>0</v>
      </c>
    </row>
    <row r="1076" spans="1:9" ht="30" hidden="1" customHeight="1" x14ac:dyDescent="0.25">
      <c r="A1076" s="96" t="s">
        <v>7031</v>
      </c>
      <c r="B1076" s="80" t="str">
        <f>_xlfn.CONCAT(_xlfn.XLOOKUP(tbItems[[#This Row],[UID]],all_tki[uid],all_tki[name]), " (",_xlfn.XLOOKUP(tbItems[[#This Row],[UID]],all_tki[uid],all_tki[shortName]),")")</f>
        <v>RPK-16 dust cover (RPK-16)</v>
      </c>
      <c r="C1076" s="80" t="str">
        <f>_xlfn.XLOOKUP(tbItems[[#This Row],[UID]],all_tki[uid],all_tki[tags/0])</f>
        <v>Weapon_parts</v>
      </c>
      <c r="E1076" s="70">
        <f>_xlfn.XLOOKUP(tbItems[[#This Row],[UID]],all_tki[uid],all_tki[slots])</f>
        <v>2</v>
      </c>
      <c r="F1076" s="97">
        <f>_xlfn.XLOOKUP(tbItems[[#This Row],[UID]],all_tki[uid],all_tki[traderPrice])</f>
        <v>4032</v>
      </c>
      <c r="G1076" s="97">
        <f>_xlfn.XLOOKUP(tbItems[[#This Row],[UID]],all_tki[uid],all_tki[avg7daysPrice])</f>
        <v>15769</v>
      </c>
      <c r="I1076" s="70">
        <v>0</v>
      </c>
    </row>
    <row r="1077" spans="1:9" ht="30" hidden="1" customHeight="1" x14ac:dyDescent="0.25">
      <c r="A1077" s="96" t="s">
        <v>7036</v>
      </c>
      <c r="B1077" s="80" t="str">
        <f>_xlfn.CONCAT(_xlfn.XLOOKUP(tbItems[[#This Row],[UID]],all_tki[uid],all_tki[name]), " (",_xlfn.XLOOKUP(tbItems[[#This Row],[UID]],all_tki[uid],all_tki[shortName]),")")</f>
        <v>HK MP5SD 9x19 upper receiver (MP5SD)</v>
      </c>
      <c r="C1077" s="80" t="str">
        <f>_xlfn.XLOOKUP(tbItems[[#This Row],[UID]],all_tki[uid],all_tki[tags/0])</f>
        <v>Weapon_parts</v>
      </c>
      <c r="D1077" s="80" t="s">
        <v>368</v>
      </c>
      <c r="E1077" s="70">
        <f>_xlfn.XLOOKUP(tbItems[[#This Row],[UID]],all_tki[uid],all_tki[slots])</f>
        <v>2</v>
      </c>
      <c r="F1077" s="97">
        <f>_xlfn.XLOOKUP(tbItems[[#This Row],[UID]],all_tki[uid],all_tki[traderPrice])</f>
        <v>4388</v>
      </c>
      <c r="G1077" s="97">
        <f>_xlfn.XLOOKUP(tbItems[[#This Row],[UID]],all_tki[uid],all_tki[avg7daysPrice])</f>
        <v>43858</v>
      </c>
      <c r="I1077" s="70">
        <v>0</v>
      </c>
    </row>
    <row r="1078" spans="1:9" ht="30" hidden="1" customHeight="1" x14ac:dyDescent="0.25">
      <c r="A1078" s="96" t="s">
        <v>7041</v>
      </c>
      <c r="B1078" s="80" t="str">
        <f>_xlfn.CONCAT(_xlfn.XLOOKUP(tbItems[[#This Row],[UID]],all_tki[uid],all_tki[name]), " (",_xlfn.XLOOKUP(tbItems[[#This Row],[UID]],all_tki[uid],all_tki[shortName]),")")</f>
        <v>AKS-74UB dust cover (AKS-74UB)</v>
      </c>
      <c r="C1078" s="80" t="str">
        <f>_xlfn.XLOOKUP(tbItems[[#This Row],[UID]],all_tki[uid],all_tki[tags/0])</f>
        <v>Weapon_parts</v>
      </c>
      <c r="E1078" s="70">
        <f>_xlfn.XLOOKUP(tbItems[[#This Row],[UID]],all_tki[uid],all_tki[slots])</f>
        <v>2</v>
      </c>
      <c r="F1078" s="97">
        <f>_xlfn.XLOOKUP(tbItems[[#This Row],[UID]],all_tki[uid],all_tki[traderPrice])</f>
        <v>1794</v>
      </c>
      <c r="G1078" s="97">
        <f>_xlfn.XLOOKUP(tbItems[[#This Row],[UID]],all_tki[uid],all_tki[avg7daysPrice])</f>
        <v>42970</v>
      </c>
      <c r="I1078" s="70">
        <v>0</v>
      </c>
    </row>
    <row r="1079" spans="1:9" ht="30" hidden="1" customHeight="1" x14ac:dyDescent="0.25">
      <c r="A1079" s="96" t="s">
        <v>7046</v>
      </c>
      <c r="B1079" s="80" t="str">
        <f>_xlfn.CONCAT(_xlfn.XLOOKUP(tbItems[[#This Row],[UID]],all_tki[uid],all_tki[name]), " (",_xlfn.XLOOKUP(tbItems[[#This Row],[UID]],all_tki[uid],all_tki[shortName]),")")</f>
        <v>Glock 9x19 Viper Cut pistol slide (G ViperCut)</v>
      </c>
      <c r="C1079" s="80" t="str">
        <f>_xlfn.XLOOKUP(tbItems[[#This Row],[UID]],all_tki[uid],all_tki[tags/0])</f>
        <v>Weapon_parts</v>
      </c>
      <c r="D1079" s="80" t="s">
        <v>368</v>
      </c>
      <c r="E1079" s="70">
        <f>_xlfn.XLOOKUP(tbItems[[#This Row],[UID]],all_tki[uid],all_tki[slots])</f>
        <v>2</v>
      </c>
      <c r="F1079" s="97">
        <f>_xlfn.XLOOKUP(tbItems[[#This Row],[UID]],all_tki[uid],all_tki[traderPrice])</f>
        <v>6271</v>
      </c>
      <c r="G1079" s="97">
        <f>_xlfn.XLOOKUP(tbItems[[#This Row],[UID]],all_tki[uid],all_tki[avg7daysPrice])</f>
        <v>17136</v>
      </c>
      <c r="I1079" s="70">
        <v>0</v>
      </c>
    </row>
    <row r="1080" spans="1:9" ht="30" hidden="1" customHeight="1" x14ac:dyDescent="0.25">
      <c r="A1080" s="96" t="s">
        <v>7052</v>
      </c>
      <c r="B1080" s="80" t="str">
        <f>_xlfn.CONCAT(_xlfn.XLOOKUP(tbItems[[#This Row],[UID]],all_tki[uid],all_tki[name]), " (",_xlfn.XLOOKUP(tbItems[[#This Row],[UID]],all_tki[uid],all_tki[shortName]),")")</f>
        <v>FN P90 5.7x28 upper receiver (P90)</v>
      </c>
      <c r="C1080" s="80" t="str">
        <f>_xlfn.XLOOKUP(tbItems[[#This Row],[UID]],all_tki[uid],all_tki[tags/0])</f>
        <v>Weapon_parts</v>
      </c>
      <c r="D1080" s="80" t="s">
        <v>368</v>
      </c>
      <c r="E1080" s="70">
        <f>_xlfn.XLOOKUP(tbItems[[#This Row],[UID]],all_tki[uid],all_tki[slots])</f>
        <v>2</v>
      </c>
      <c r="F1080" s="97">
        <f>_xlfn.XLOOKUP(tbItems[[#This Row],[UID]],all_tki[uid],all_tki[traderPrice])</f>
        <v>1344</v>
      </c>
      <c r="G1080" s="97">
        <f>_xlfn.XLOOKUP(tbItems[[#This Row],[UID]],all_tki[uid],all_tki[avg7daysPrice])</f>
        <v>10982</v>
      </c>
      <c r="I1080" s="70">
        <v>0</v>
      </c>
    </row>
    <row r="1081" spans="1:9" ht="30" hidden="1" customHeight="1" x14ac:dyDescent="0.25">
      <c r="A1081" s="96" t="s">
        <v>7056</v>
      </c>
      <c r="B1081" s="80" t="str">
        <f>_xlfn.CONCAT(_xlfn.XLOOKUP(tbItems[[#This Row],[UID]],all_tki[uid],all_tki[name]), " (",_xlfn.XLOOKUP(tbItems[[#This Row],[UID]],all_tki[uid],all_tki[shortName]),")")</f>
        <v>Glock 9x19 Moto Cut pistol slide (G MotoCut)</v>
      </c>
      <c r="C1081" s="80" t="str">
        <f>_xlfn.XLOOKUP(tbItems[[#This Row],[UID]],all_tki[uid],all_tki[tags/0])</f>
        <v>Weapon_parts</v>
      </c>
      <c r="D1081" s="80" t="s">
        <v>368</v>
      </c>
      <c r="E1081" s="70">
        <f>_xlfn.XLOOKUP(tbItems[[#This Row],[UID]],all_tki[uid],all_tki[slots])</f>
        <v>2</v>
      </c>
      <c r="F1081" s="97">
        <f>_xlfn.XLOOKUP(tbItems[[#This Row],[UID]],all_tki[uid],all_tki[traderPrice])</f>
        <v>5704</v>
      </c>
      <c r="G1081" s="97">
        <f>_xlfn.XLOOKUP(tbItems[[#This Row],[UID]],all_tki[uid],all_tki[avg7daysPrice])</f>
        <v>17732</v>
      </c>
      <c r="I1081" s="70">
        <v>0</v>
      </c>
    </row>
    <row r="1082" spans="1:9" ht="30" hidden="1" customHeight="1" x14ac:dyDescent="0.25">
      <c r="A1082" s="96" t="s">
        <v>7062</v>
      </c>
      <c r="B1082" s="80" t="str">
        <f>_xlfn.CONCAT(_xlfn.XLOOKUP(tbItems[[#This Row],[UID]],all_tki[uid],all_tki[name]), " (",_xlfn.XLOOKUP(tbItems[[#This Row],[UID]],all_tki[uid],all_tki[shortName]),")")</f>
        <v>Glock 9x19 Alpha Wolf custom pistol slide (G AW C)</v>
      </c>
      <c r="C1082" s="80" t="str">
        <f>_xlfn.XLOOKUP(tbItems[[#This Row],[UID]],all_tki[uid],all_tki[tags/0])</f>
        <v>Weapon_parts</v>
      </c>
      <c r="D1082" s="80" t="s">
        <v>368</v>
      </c>
      <c r="E1082" s="70">
        <f>_xlfn.XLOOKUP(tbItems[[#This Row],[UID]],all_tki[uid],all_tki[slots])</f>
        <v>2</v>
      </c>
      <c r="F1082" s="97">
        <f>_xlfn.XLOOKUP(tbItems[[#This Row],[UID]],all_tki[uid],all_tki[traderPrice])</f>
        <v>7052</v>
      </c>
      <c r="G1082" s="97">
        <f>_xlfn.XLOOKUP(tbItems[[#This Row],[UID]],all_tki[uid],all_tki[avg7daysPrice])</f>
        <v>15013</v>
      </c>
      <c r="I1082" s="70">
        <v>0</v>
      </c>
    </row>
    <row r="1083" spans="1:9" ht="30" hidden="1" customHeight="1" x14ac:dyDescent="0.25">
      <c r="A1083" s="96" t="s">
        <v>7068</v>
      </c>
      <c r="B1083" s="80" t="str">
        <f>_xlfn.CONCAT(_xlfn.XLOOKUP(tbItems[[#This Row],[UID]],all_tki[uid],all_tki[name]), " (",_xlfn.XLOOKUP(tbItems[[#This Row],[UID]],all_tki[uid],all_tki[shortName]),")")</f>
        <v>Glock Alpha Wolf pistol slide (G AW)</v>
      </c>
      <c r="C1083" s="80" t="str">
        <f>_xlfn.XLOOKUP(tbItems[[#This Row],[UID]],all_tki[uid],all_tki[tags/0])</f>
        <v>Weapon_parts</v>
      </c>
      <c r="D1083" s="80" t="s">
        <v>368</v>
      </c>
      <c r="E1083" s="70">
        <f>_xlfn.XLOOKUP(tbItems[[#This Row],[UID]],all_tki[uid],all_tki[slots])</f>
        <v>2</v>
      </c>
      <c r="F1083" s="97">
        <f>_xlfn.XLOOKUP(tbItems[[#This Row],[UID]],all_tki[uid],all_tki[traderPrice])</f>
        <v>4489</v>
      </c>
      <c r="G1083" s="97">
        <f>_xlfn.XLOOKUP(tbItems[[#This Row],[UID]],all_tki[uid],all_tki[avg7daysPrice])</f>
        <v>14704</v>
      </c>
      <c r="I1083" s="70">
        <v>0</v>
      </c>
    </row>
    <row r="1084" spans="1:9" ht="30" hidden="1" customHeight="1" x14ac:dyDescent="0.25">
      <c r="A1084" s="96" t="s">
        <v>7074</v>
      </c>
      <c r="B1084" s="80" t="str">
        <f>_xlfn.CONCAT(_xlfn.XLOOKUP(tbItems[[#This Row],[UID]],all_tki[uid],all_tki[name]), " (",_xlfn.XLOOKUP(tbItems[[#This Row],[UID]],all_tki[uid],all_tki[shortName]),")")</f>
        <v>P226 Emperor Scorpion pistol slide (P226 Scorpion)</v>
      </c>
      <c r="C1084" s="80" t="str">
        <f>_xlfn.XLOOKUP(tbItems[[#This Row],[UID]],all_tki[uid],all_tki[tags/0])</f>
        <v>Weapon_parts</v>
      </c>
      <c r="D1084" s="80" t="s">
        <v>368</v>
      </c>
      <c r="E1084" s="70">
        <f>_xlfn.XLOOKUP(tbItems[[#This Row],[UID]],all_tki[uid],all_tki[slots])</f>
        <v>2</v>
      </c>
      <c r="F1084" s="97">
        <f>_xlfn.XLOOKUP(tbItems[[#This Row],[UID]],all_tki[uid],all_tki[traderPrice])</f>
        <v>3237</v>
      </c>
      <c r="G1084" s="97">
        <f>_xlfn.XLOOKUP(tbItems[[#This Row],[UID]],all_tki[uid],all_tki[avg7daysPrice])</f>
        <v>13765</v>
      </c>
      <c r="I1084" s="70">
        <v>0</v>
      </c>
    </row>
    <row r="1085" spans="1:9" ht="30" hidden="1" customHeight="1" x14ac:dyDescent="0.25">
      <c r="A1085" s="96" t="s">
        <v>7079</v>
      </c>
      <c r="B1085" s="80" t="str">
        <f>_xlfn.CONCAT(_xlfn.XLOOKUP(tbItems[[#This Row],[UID]],all_tki[uid],all_tki[name]), " (",_xlfn.XLOOKUP(tbItems[[#This Row],[UID]],all_tki[uid],all_tki[shortName]),")")</f>
        <v>AK AKademia Bastion dust cover (Bastion)</v>
      </c>
      <c r="C1085" s="80" t="str">
        <f>_xlfn.XLOOKUP(tbItems[[#This Row],[UID]],all_tki[uid],all_tki[tags/0])</f>
        <v>Weapon_parts</v>
      </c>
      <c r="D1085" s="80" t="s">
        <v>368</v>
      </c>
      <c r="E1085" s="70">
        <f>_xlfn.XLOOKUP(tbItems[[#This Row],[UID]],all_tki[uid],all_tki[slots])</f>
        <v>2</v>
      </c>
      <c r="F1085" s="97">
        <f>_xlfn.XLOOKUP(tbItems[[#This Row],[UID]],all_tki[uid],all_tki[traderPrice])</f>
        <v>3080</v>
      </c>
      <c r="G1085" s="97">
        <f>_xlfn.XLOOKUP(tbItems[[#This Row],[UID]],all_tki[uid],all_tki[avg7daysPrice])</f>
        <v>10106</v>
      </c>
      <c r="H1085" s="70">
        <v>0</v>
      </c>
      <c r="I1085" s="70">
        <v>0</v>
      </c>
    </row>
    <row r="1086" spans="1:9" ht="30" hidden="1" customHeight="1" x14ac:dyDescent="0.25">
      <c r="A1086" s="96" t="s">
        <v>7084</v>
      </c>
      <c r="B1086" s="80" t="str">
        <f>_xlfn.CONCAT(_xlfn.XLOOKUP(tbItems[[#This Row],[UID]],all_tki[uid],all_tki[name]), " (",_xlfn.XLOOKUP(tbItems[[#This Row],[UID]],all_tki[uid],all_tki[shortName]),")")</f>
        <v>MPX GEN1 9x19 upper receiver (MPX GEN1)</v>
      </c>
      <c r="C1086" s="80" t="str">
        <f>_xlfn.XLOOKUP(tbItems[[#This Row],[UID]],all_tki[uid],all_tki[tags/0])</f>
        <v>Weapon_parts</v>
      </c>
      <c r="D1086" s="80" t="s">
        <v>368</v>
      </c>
      <c r="E1086" s="70">
        <f>_xlfn.XLOOKUP(tbItems[[#This Row],[UID]],all_tki[uid],all_tki[slots])</f>
        <v>2</v>
      </c>
      <c r="F1086" s="97">
        <f>_xlfn.XLOOKUP(tbItems[[#This Row],[UID]],all_tki[uid],all_tki[traderPrice])</f>
        <v>1965</v>
      </c>
      <c r="G1086" s="97">
        <f>_xlfn.XLOOKUP(tbItems[[#This Row],[UID]],all_tki[uid],all_tki[avg7daysPrice])</f>
        <v>4100</v>
      </c>
      <c r="I1086" s="70">
        <v>0</v>
      </c>
    </row>
    <row r="1087" spans="1:9" ht="30" hidden="1" customHeight="1" x14ac:dyDescent="0.25">
      <c r="A1087" s="96" t="s">
        <v>7089</v>
      </c>
      <c r="B1087" s="80" t="str">
        <f>_xlfn.CONCAT(_xlfn.XLOOKUP(tbItems[[#This Row],[UID]],all_tki[uid],all_tki[name]), " (",_xlfn.XLOOKUP(tbItems[[#This Row],[UID]],all_tki[uid],all_tki[shortName]),")")</f>
        <v>SVDS dust cover (SVDS)</v>
      </c>
      <c r="C1087" s="80" t="str">
        <f>_xlfn.XLOOKUP(tbItems[[#This Row],[UID]],all_tki[uid],all_tki[tags/0])</f>
        <v>Weapon_parts</v>
      </c>
      <c r="E1087" s="70">
        <f>_xlfn.XLOOKUP(tbItems[[#This Row],[UID]],all_tki[uid],all_tki[slots])</f>
        <v>2</v>
      </c>
      <c r="F1087" s="97">
        <f>_xlfn.XLOOKUP(tbItems[[#This Row],[UID]],all_tki[uid],all_tki[traderPrice])</f>
        <v>621</v>
      </c>
      <c r="G1087" s="97">
        <f>_xlfn.XLOOKUP(tbItems[[#This Row],[UID]],all_tki[uid],all_tki[avg7daysPrice])</f>
        <v>31776</v>
      </c>
      <c r="I1087" s="70">
        <v>0</v>
      </c>
    </row>
    <row r="1088" spans="1:9" ht="30" hidden="1" customHeight="1" x14ac:dyDescent="0.25">
      <c r="A1088" s="96" t="s">
        <v>7094</v>
      </c>
      <c r="B1088" s="80" t="str">
        <f>_xlfn.CONCAT(_xlfn.XLOOKUP(tbItems[[#This Row],[UID]],all_tki[uid],all_tki[name]), " (",_xlfn.XLOOKUP(tbItems[[#This Row],[UID]],all_tki[uid],all_tki[shortName]),")")</f>
        <v>ADAR 2-15 5.56x45 upper receiver (ADAR)</v>
      </c>
      <c r="C1088" s="80" t="str">
        <f>_xlfn.XLOOKUP(tbItems[[#This Row],[UID]],all_tki[uid],all_tki[tags/0])</f>
        <v>Weapon_parts</v>
      </c>
      <c r="D1088" s="80" t="s">
        <v>368</v>
      </c>
      <c r="E1088" s="70">
        <f>_xlfn.XLOOKUP(tbItems[[#This Row],[UID]],all_tki[uid],all_tki[slots])</f>
        <v>2</v>
      </c>
      <c r="F1088" s="97">
        <f>_xlfn.XLOOKUP(tbItems[[#This Row],[UID]],all_tki[uid],all_tki[traderPrice])</f>
        <v>1859</v>
      </c>
      <c r="G1088" s="97">
        <f>_xlfn.XLOOKUP(tbItems[[#This Row],[UID]],all_tki[uid],all_tki[avg7daysPrice])</f>
        <v>23137</v>
      </c>
      <c r="I1088" s="70">
        <v>0</v>
      </c>
    </row>
    <row r="1089" spans="1:9" ht="30" hidden="1" customHeight="1" x14ac:dyDescent="0.25">
      <c r="A1089" s="96" t="s">
        <v>7100</v>
      </c>
      <c r="B1089" s="80" t="str">
        <f>_xlfn.CONCAT(_xlfn.XLOOKUP(tbItems[[#This Row],[UID]],all_tki[uid],all_tki[name]), " (",_xlfn.XLOOKUP(tbItems[[#This Row],[UID]],all_tki[uid],all_tki[shortName]),")")</f>
        <v>FN P90 EFFEN 90 5.7x28 upper receiver (EFFEN 90)</v>
      </c>
      <c r="C1089" s="80" t="str">
        <f>_xlfn.XLOOKUP(tbItems[[#This Row],[UID]],all_tki[uid],all_tki[tags/0])</f>
        <v>Weapon_parts</v>
      </c>
      <c r="D1089" s="80" t="s">
        <v>368</v>
      </c>
      <c r="E1089" s="70">
        <f>_xlfn.XLOOKUP(tbItems[[#This Row],[UID]],all_tki[uid],all_tki[slots])</f>
        <v>2</v>
      </c>
      <c r="F1089" s="97">
        <f>_xlfn.XLOOKUP(tbItems[[#This Row],[UID]],all_tki[uid],all_tki[traderPrice])</f>
        <v>2128</v>
      </c>
      <c r="G1089" s="97">
        <f>_xlfn.XLOOKUP(tbItems[[#This Row],[UID]],all_tki[uid],all_tki[avg7daysPrice])</f>
        <v>15637</v>
      </c>
      <c r="I1089" s="70">
        <v>0</v>
      </c>
    </row>
    <row r="1090" spans="1:9" ht="30" hidden="1" customHeight="1" x14ac:dyDescent="0.25">
      <c r="A1090" s="96" t="s">
        <v>7105</v>
      </c>
      <c r="B1090" s="80" t="str">
        <f>_xlfn.CONCAT(_xlfn.XLOOKUP(tbItems[[#This Row],[UID]],all_tki[uid],all_tki[name]), " (",_xlfn.XLOOKUP(tbItems[[#This Row],[UID]],all_tki[uid],all_tki[shortName]),")")</f>
        <v>M4A1 5.56x45 upper receiver (M4A1)</v>
      </c>
      <c r="C1090" s="80" t="str">
        <f>_xlfn.XLOOKUP(tbItems[[#This Row],[UID]],all_tki[uid],all_tki[tags/0])</f>
        <v>Weapon_parts</v>
      </c>
      <c r="D1090" s="80" t="s">
        <v>368</v>
      </c>
      <c r="E1090" s="70">
        <f>_xlfn.XLOOKUP(tbItems[[#This Row],[UID]],all_tki[uid],all_tki[slots])</f>
        <v>2</v>
      </c>
      <c r="F1090" s="97">
        <f>_xlfn.XLOOKUP(tbItems[[#This Row],[UID]],all_tki[uid],all_tki[traderPrice])</f>
        <v>2911</v>
      </c>
      <c r="G1090" s="97">
        <f>_xlfn.XLOOKUP(tbItems[[#This Row],[UID]],all_tki[uid],all_tki[avg7daysPrice])</f>
        <v>15228</v>
      </c>
      <c r="I1090" s="70">
        <v>0</v>
      </c>
    </row>
    <row r="1091" spans="1:9" ht="30" hidden="1" customHeight="1" x14ac:dyDescent="0.25">
      <c r="A1091" s="96" t="s">
        <v>7110</v>
      </c>
      <c r="B1091" s="80" t="str">
        <f>_xlfn.CONCAT(_xlfn.XLOOKUP(tbItems[[#This Row],[UID]],all_tki[uid],all_tki[name]), " (",_xlfn.XLOOKUP(tbItems[[#This Row],[UID]],all_tki[uid],all_tki[shortName]),")")</f>
        <v>P226 Stainless Elite pistol slide (P226 Elite)</v>
      </c>
      <c r="C1091" s="80" t="str">
        <f>_xlfn.XLOOKUP(tbItems[[#This Row],[UID]],all_tki[uid],all_tki[tags/0])</f>
        <v>Weapon_parts</v>
      </c>
      <c r="D1091" s="80" t="s">
        <v>368</v>
      </c>
      <c r="E1091" s="70">
        <f>_xlfn.XLOOKUP(tbItems[[#This Row],[UID]],all_tki[uid],all_tki[slots])</f>
        <v>2</v>
      </c>
      <c r="F1091" s="97">
        <f>_xlfn.XLOOKUP(tbItems[[#This Row],[UID]],all_tki[uid],all_tki[traderPrice])</f>
        <v>2380</v>
      </c>
      <c r="G1091" s="97">
        <f>_xlfn.XLOOKUP(tbItems[[#This Row],[UID]],all_tki[uid],all_tki[avg7daysPrice])</f>
        <v>12409</v>
      </c>
      <c r="I1091" s="70">
        <v>0</v>
      </c>
    </row>
    <row r="1092" spans="1:9" ht="30" hidden="1" customHeight="1" x14ac:dyDescent="0.25">
      <c r="A1092" s="96" t="s">
        <v>7115</v>
      </c>
      <c r="B1092" s="80" t="str">
        <f>_xlfn.CONCAT(_xlfn.XLOOKUP(tbItems[[#This Row],[UID]],all_tki[uid],all_tki[name]), " (",_xlfn.XLOOKUP(tbItems[[#This Row],[UID]],all_tki[uid],all_tki[shortName]),")")</f>
        <v>P226 Legion full size pistol slide (P226 Legion)</v>
      </c>
      <c r="C1092" s="80" t="str">
        <f>_xlfn.XLOOKUP(tbItems[[#This Row],[UID]],all_tki[uid],all_tki[tags/0])</f>
        <v>Weapon_parts</v>
      </c>
      <c r="D1092" s="80" t="s">
        <v>368</v>
      </c>
      <c r="E1092" s="70">
        <f>_xlfn.XLOOKUP(tbItems[[#This Row],[UID]],all_tki[uid],all_tki[slots])</f>
        <v>2</v>
      </c>
      <c r="F1092" s="97">
        <f>_xlfn.XLOOKUP(tbItems[[#This Row],[UID]],all_tki[uid],all_tki[traderPrice])</f>
        <v>2307</v>
      </c>
      <c r="G1092" s="97">
        <f>_xlfn.XLOOKUP(tbItems[[#This Row],[UID]],all_tki[uid],all_tki[avg7daysPrice])</f>
        <v>11724</v>
      </c>
      <c r="I1092" s="70">
        <v>0</v>
      </c>
    </row>
    <row r="1093" spans="1:9" ht="30" hidden="1" customHeight="1" x14ac:dyDescent="0.25">
      <c r="A1093" s="96" t="s">
        <v>7121</v>
      </c>
      <c r="B1093" s="80" t="str">
        <f>_xlfn.CONCAT(_xlfn.XLOOKUP(tbItems[[#This Row],[UID]],all_tki[uid],all_tki[name]), " (",_xlfn.XLOOKUP(tbItems[[#This Row],[UID]],all_tki[uid],all_tki[shortName]),")")</f>
        <v>HK MP5 9x19 upper receiver (MP5)</v>
      </c>
      <c r="C1093" s="80" t="str">
        <f>_xlfn.XLOOKUP(tbItems[[#This Row],[UID]],all_tki[uid],all_tki[tags/0])</f>
        <v>Weapon_parts</v>
      </c>
      <c r="D1093" s="80" t="s">
        <v>368</v>
      </c>
      <c r="E1093" s="70">
        <f>_xlfn.XLOOKUP(tbItems[[#This Row],[UID]],all_tki[uid],all_tki[slots])</f>
        <v>2</v>
      </c>
      <c r="F1093" s="97">
        <f>_xlfn.XLOOKUP(tbItems[[#This Row],[UID]],all_tki[uid],all_tki[traderPrice])</f>
        <v>1831</v>
      </c>
      <c r="G1093" s="97">
        <f>_xlfn.XLOOKUP(tbItems[[#This Row],[UID]],all_tki[uid],all_tki[avg7daysPrice])</f>
        <v>13089</v>
      </c>
      <c r="I1093" s="70">
        <v>0</v>
      </c>
    </row>
    <row r="1094" spans="1:9" ht="30" hidden="1" customHeight="1" x14ac:dyDescent="0.25">
      <c r="A1094" s="96" t="s">
        <v>7125</v>
      </c>
      <c r="B1094" s="80" t="str">
        <f>_xlfn.CONCAT(_xlfn.XLOOKUP(tbItems[[#This Row],[UID]],all_tki[uid],all_tki[name]), " (",_xlfn.XLOOKUP(tbItems[[#This Row],[UID]],all_tki[uid],all_tki[shortName]),")")</f>
        <v>SVDS custom cut dust cover (SVDS CDC)</v>
      </c>
      <c r="C1094" s="80" t="str">
        <f>_xlfn.XLOOKUP(tbItems[[#This Row],[UID]],all_tki[uid],all_tki[tags/0])</f>
        <v>Weapon_parts</v>
      </c>
      <c r="E1094" s="70">
        <f>_xlfn.XLOOKUP(tbItems[[#This Row],[UID]],all_tki[uid],all_tki[slots])</f>
        <v>2</v>
      </c>
      <c r="F1094" s="97">
        <f>_xlfn.XLOOKUP(tbItems[[#This Row],[UID]],all_tki[uid],all_tki[traderPrice])</f>
        <v>812</v>
      </c>
      <c r="G1094" s="97">
        <f>_xlfn.XLOOKUP(tbItems[[#This Row],[UID]],all_tki[uid],all_tki[avg7daysPrice])</f>
        <v>32472</v>
      </c>
      <c r="I1094" s="70">
        <v>0</v>
      </c>
    </row>
    <row r="1095" spans="1:9" ht="30" hidden="1" customHeight="1" x14ac:dyDescent="0.25">
      <c r="A1095" s="96" t="s">
        <v>7130</v>
      </c>
      <c r="B1095" s="80" t="str">
        <f>_xlfn.CONCAT(_xlfn.XLOOKUP(tbItems[[#This Row],[UID]],all_tki[uid],all_tki[name]), " (",_xlfn.XLOOKUP(tbItems[[#This Row],[UID]],all_tki[uid],all_tki[shortName]),")")</f>
        <v>SR-25 7.62x51 upper receiver (SR-25)</v>
      </c>
      <c r="C1095" s="80" t="str">
        <f>_xlfn.XLOOKUP(tbItems[[#This Row],[UID]],all_tki[uid],all_tki[tags/0])</f>
        <v>Weapon_parts</v>
      </c>
      <c r="D1095" s="80" t="s">
        <v>368</v>
      </c>
      <c r="E1095" s="70">
        <f>_xlfn.XLOOKUP(tbItems[[#This Row],[UID]],all_tki[uid],all_tki[slots])</f>
        <v>2</v>
      </c>
      <c r="F1095" s="97">
        <f>_xlfn.XLOOKUP(tbItems[[#This Row],[UID]],all_tki[uid],all_tki[traderPrice])</f>
        <v>3808</v>
      </c>
      <c r="G1095" s="97">
        <f>_xlfn.XLOOKUP(tbItems[[#This Row],[UID]],all_tki[uid],all_tki[avg7daysPrice])</f>
        <v>12392</v>
      </c>
      <c r="I1095" s="70">
        <v>0</v>
      </c>
    </row>
    <row r="1096" spans="1:9" ht="30" hidden="1" customHeight="1" x14ac:dyDescent="0.25">
      <c r="A1096" s="96" t="s">
        <v>7135</v>
      </c>
      <c r="B1096" s="80" t="str">
        <f>_xlfn.CONCAT(_xlfn.XLOOKUP(tbItems[[#This Row],[UID]],all_tki[uid],all_tki[name]), " (",_xlfn.XLOOKUP(tbItems[[#This Row],[UID]],all_tki[uid],all_tki[shortName]),")")</f>
        <v>P226R MK25 pistol slide (P226 Slide)</v>
      </c>
      <c r="C1096" s="80" t="str">
        <f>_xlfn.XLOOKUP(tbItems[[#This Row],[UID]],all_tki[uid],all_tki[tags/0])</f>
        <v>Weapon_parts</v>
      </c>
      <c r="D1096" s="80" t="s">
        <v>368</v>
      </c>
      <c r="E1096" s="70">
        <f>_xlfn.XLOOKUP(tbItems[[#This Row],[UID]],all_tki[uid],all_tki[slots])</f>
        <v>2</v>
      </c>
      <c r="F1096" s="97">
        <f>_xlfn.XLOOKUP(tbItems[[#This Row],[UID]],all_tki[uid],all_tki[traderPrice])</f>
        <v>1798</v>
      </c>
      <c r="G1096" s="97">
        <f>_xlfn.XLOOKUP(tbItems[[#This Row],[UID]],all_tki[uid],all_tki[avg7daysPrice])</f>
        <v>3210</v>
      </c>
      <c r="I1096" s="70">
        <v>0</v>
      </c>
    </row>
    <row r="1097" spans="1:9" ht="30" hidden="1" customHeight="1" x14ac:dyDescent="0.25">
      <c r="A1097" s="96" t="s">
        <v>7141</v>
      </c>
      <c r="B1097" s="80" t="str">
        <f>_xlfn.CONCAT(_xlfn.XLOOKUP(tbItems[[#This Row],[UID]],all_tki[uid],all_tki[name]), " (",_xlfn.XLOOKUP(tbItems[[#This Row],[UID]],all_tki[uid],all_tki[shortName]),")")</f>
        <v>Glock 9x19 pistol slide (Glock)</v>
      </c>
      <c r="C1097" s="80" t="str">
        <f>_xlfn.XLOOKUP(tbItems[[#This Row],[UID]],all_tki[uid],all_tki[tags/0])</f>
        <v>Weapon_parts</v>
      </c>
      <c r="D1097" s="80" t="s">
        <v>368</v>
      </c>
      <c r="E1097" s="70">
        <f>_xlfn.XLOOKUP(tbItems[[#This Row],[UID]],all_tki[uid],all_tki[slots])</f>
        <v>2</v>
      </c>
      <c r="F1097" s="97">
        <f>_xlfn.XLOOKUP(tbItems[[#This Row],[UID]],all_tki[uid],all_tki[traderPrice])</f>
        <v>1741</v>
      </c>
      <c r="G1097" s="97">
        <f>_xlfn.XLOOKUP(tbItems[[#This Row],[UID]],all_tki[uid],all_tki[avg7daysPrice])</f>
        <v>11403</v>
      </c>
      <c r="I1097" s="70">
        <v>0</v>
      </c>
    </row>
    <row r="1098" spans="1:9" ht="30" hidden="1" customHeight="1" x14ac:dyDescent="0.25">
      <c r="A1098" s="96" t="s">
        <v>7147</v>
      </c>
      <c r="B1098" s="80" t="str">
        <f>_xlfn.CONCAT(_xlfn.XLOOKUP(tbItems[[#This Row],[UID]],all_tki[uid],all_tki[name]), " (",_xlfn.XLOOKUP(tbItems[[#This Row],[UID]],all_tki[uid],all_tki[shortName]),")")</f>
        <v>PP-19-01 "Vityaz-SN" dust cover (Vityaz-SN)</v>
      </c>
      <c r="C1098" s="80" t="str">
        <f>_xlfn.XLOOKUP(tbItems[[#This Row],[UID]],all_tki[uid],all_tki[tags/0])</f>
        <v>Weapon_parts</v>
      </c>
      <c r="E1098" s="70">
        <f>_xlfn.XLOOKUP(tbItems[[#This Row],[UID]],all_tki[uid],all_tki[slots])</f>
        <v>2</v>
      </c>
      <c r="F1098" s="97">
        <f>_xlfn.XLOOKUP(tbItems[[#This Row],[UID]],all_tki[uid],all_tki[traderPrice])</f>
        <v>1353</v>
      </c>
      <c r="G1098" s="97">
        <f>_xlfn.XLOOKUP(tbItems[[#This Row],[UID]],all_tki[uid],all_tki[avg7daysPrice])</f>
        <v>20176</v>
      </c>
      <c r="I1098" s="70">
        <v>0</v>
      </c>
    </row>
    <row r="1099" spans="1:9" ht="30" hidden="1" customHeight="1" x14ac:dyDescent="0.25">
      <c r="A1099" s="96" t="s">
        <v>7152</v>
      </c>
      <c r="B1099" s="80" t="str">
        <f>_xlfn.CONCAT(_xlfn.XLOOKUP(tbItems[[#This Row],[UID]],all_tki[uid],all_tki[name]), " (",_xlfn.XLOOKUP(tbItems[[#This Row],[UID]],all_tki[uid],all_tki[shortName]),")")</f>
        <v>FN PS90 5.7x28 upper receiver (PS90)</v>
      </c>
      <c r="C1099" s="80" t="str">
        <f>_xlfn.XLOOKUP(tbItems[[#This Row],[UID]],all_tki[uid],all_tki[tags/0])</f>
        <v>Weapon_parts</v>
      </c>
      <c r="D1099" s="80" t="s">
        <v>368</v>
      </c>
      <c r="E1099" s="70">
        <f>_xlfn.XLOOKUP(tbItems[[#This Row],[UID]],all_tki[uid],all_tki[slots])</f>
        <v>2</v>
      </c>
      <c r="F1099" s="97">
        <f>_xlfn.XLOOKUP(tbItems[[#This Row],[UID]],all_tki[uid],all_tki[traderPrice])</f>
        <v>1232</v>
      </c>
      <c r="G1099" s="97">
        <f>_xlfn.XLOOKUP(tbItems[[#This Row],[UID]],all_tki[uid],all_tki[avg7daysPrice])</f>
        <v>13389</v>
      </c>
      <c r="I1099" s="70">
        <v>0</v>
      </c>
    </row>
    <row r="1100" spans="1:9" ht="30" hidden="1" customHeight="1" x14ac:dyDescent="0.25">
      <c r="A1100" s="96" t="s">
        <v>7157</v>
      </c>
      <c r="B1100" s="80" t="str">
        <f>_xlfn.CONCAT(_xlfn.XLOOKUP(tbItems[[#This Row],[UID]],all_tki[uid],all_tki[name]), " (",_xlfn.XLOOKUP(tbItems[[#This Row],[UID]],all_tki[uid],all_tki[shortName]),")")</f>
        <v>VSS dust cover (VSS)</v>
      </c>
      <c r="C1100" s="80" t="str">
        <f>_xlfn.XLOOKUP(tbItems[[#This Row],[UID]],all_tki[uid],all_tki[tags/0])</f>
        <v>Weapon_parts</v>
      </c>
      <c r="E1100" s="70">
        <f>_xlfn.XLOOKUP(tbItems[[#This Row],[UID]],all_tki[uid],all_tki[slots])</f>
        <v>2</v>
      </c>
      <c r="F1100" s="97">
        <f>_xlfn.XLOOKUP(tbItems[[#This Row],[UID]],all_tki[uid],all_tki[traderPrice])</f>
        <v>907</v>
      </c>
      <c r="G1100" s="97">
        <f>_xlfn.XLOOKUP(tbItems[[#This Row],[UID]],all_tki[uid],all_tki[avg7daysPrice])</f>
        <v>35757</v>
      </c>
      <c r="I1100" s="70">
        <v>0</v>
      </c>
    </row>
    <row r="1101" spans="1:9" ht="30" hidden="1" customHeight="1" x14ac:dyDescent="0.25">
      <c r="A1101" s="96" t="s">
        <v>7162</v>
      </c>
      <c r="B1101" s="80" t="str">
        <f>_xlfn.CONCAT(_xlfn.XLOOKUP(tbItems[[#This Row],[UID]],all_tki[uid],all_tki[name]), " (",_xlfn.XLOOKUP(tbItems[[#This Row],[UID]],all_tki[uid],all_tki[shortName]),")")</f>
        <v>AS VAL dust cover (VAL)</v>
      </c>
      <c r="C1101" s="80" t="str">
        <f>_xlfn.XLOOKUP(tbItems[[#This Row],[UID]],all_tki[uid],all_tki[tags/0])</f>
        <v>Weapon_parts</v>
      </c>
      <c r="E1101" s="70">
        <f>_xlfn.XLOOKUP(tbItems[[#This Row],[UID]],all_tki[uid],all_tki[slots])</f>
        <v>2</v>
      </c>
      <c r="F1101" s="97">
        <f>_xlfn.XLOOKUP(tbItems[[#This Row],[UID]],all_tki[uid],all_tki[traderPrice])</f>
        <v>895</v>
      </c>
      <c r="G1101" s="97">
        <f>_xlfn.XLOOKUP(tbItems[[#This Row],[UID]],all_tki[uid],all_tki[avg7daysPrice])</f>
        <v>46144</v>
      </c>
      <c r="I1101" s="70">
        <v>0</v>
      </c>
    </row>
    <row r="1102" spans="1:9" ht="30" hidden="1" customHeight="1" x14ac:dyDescent="0.25">
      <c r="A1102" s="96" t="s">
        <v>7167</v>
      </c>
      <c r="B1102" s="80" t="str">
        <f>_xlfn.CONCAT(_xlfn.XLOOKUP(tbItems[[#This Row],[UID]],all_tki[uid],all_tki[name]), " (",_xlfn.XLOOKUP(tbItems[[#This Row],[UID]],all_tki[uid],all_tki[shortName]),")")</f>
        <v>FAL standard dust cover (FAL)</v>
      </c>
      <c r="C1102" s="80" t="str">
        <f>_xlfn.XLOOKUP(tbItems[[#This Row],[UID]],all_tki[uid],all_tki[tags/0])</f>
        <v>Weapon_parts</v>
      </c>
      <c r="E1102" s="70">
        <f>_xlfn.XLOOKUP(tbItems[[#This Row],[UID]],all_tki[uid],all_tki[slots])</f>
        <v>2</v>
      </c>
      <c r="F1102" s="97">
        <f>_xlfn.XLOOKUP(tbItems[[#This Row],[UID]],all_tki[uid],all_tki[traderPrice])</f>
        <v>1401</v>
      </c>
      <c r="G1102" s="97">
        <f>_xlfn.XLOOKUP(tbItems[[#This Row],[UID]],all_tki[uid],all_tki[avg7daysPrice])</f>
        <v>2603</v>
      </c>
      <c r="I1102" s="70">
        <v>0</v>
      </c>
    </row>
    <row r="1103" spans="1:9" ht="30" hidden="1" customHeight="1" x14ac:dyDescent="0.25">
      <c r="A1103" s="96" t="s">
        <v>7172</v>
      </c>
      <c r="B1103" s="80" t="str">
        <f>_xlfn.CONCAT(_xlfn.XLOOKUP(tbItems[[#This Row],[UID]],all_tki[uid],all_tki[name]), " (",_xlfn.XLOOKUP(tbItems[[#This Row],[UID]],all_tki[uid],all_tki[shortName]),")")</f>
        <v>AK-74M dust cover (6P34 0-1) (6P34 0-1)</v>
      </c>
      <c r="C1103" s="80" t="str">
        <f>_xlfn.XLOOKUP(tbItems[[#This Row],[UID]],all_tki[uid],all_tki[tags/0])</f>
        <v>Weapon_parts</v>
      </c>
      <c r="E1103" s="70">
        <f>_xlfn.XLOOKUP(tbItems[[#This Row],[UID]],all_tki[uid],all_tki[slots])</f>
        <v>2</v>
      </c>
      <c r="F1103" s="97">
        <f>_xlfn.XLOOKUP(tbItems[[#This Row],[UID]],all_tki[uid],all_tki[traderPrice])</f>
        <v>565</v>
      </c>
      <c r="G1103" s="97">
        <f>_xlfn.XLOOKUP(tbItems[[#This Row],[UID]],all_tki[uid],all_tki[avg7daysPrice])</f>
        <v>16009</v>
      </c>
      <c r="I1103" s="70">
        <v>0</v>
      </c>
    </row>
    <row r="1104" spans="1:9" ht="30" hidden="1" customHeight="1" x14ac:dyDescent="0.25">
      <c r="A1104" s="96" t="s">
        <v>7178</v>
      </c>
      <c r="B1104" s="80" t="str">
        <f>_xlfn.CONCAT(_xlfn.XLOOKUP(tbItems[[#This Row],[UID]],all_tki[uid],all_tki[name]), " (",_xlfn.XLOOKUP(tbItems[[#This Row],[UID]],all_tki[uid],all_tki[shortName]),")")</f>
        <v>Molot AKM-type dust cover (Molot)</v>
      </c>
      <c r="C1104" s="80" t="str">
        <f>_xlfn.XLOOKUP(tbItems[[#This Row],[UID]],all_tki[uid],all_tki[tags/0])</f>
        <v>Weapon_parts</v>
      </c>
      <c r="E1104" s="70">
        <f>_xlfn.XLOOKUP(tbItems[[#This Row],[UID]],all_tki[uid],all_tki[slots])</f>
        <v>2</v>
      </c>
      <c r="F1104" s="97">
        <f>_xlfn.XLOOKUP(tbItems[[#This Row],[UID]],all_tki[uid],all_tki[traderPrice])</f>
        <v>559</v>
      </c>
      <c r="G1104" s="97">
        <f>_xlfn.XLOOKUP(tbItems[[#This Row],[UID]],all_tki[uid],all_tki[avg7daysPrice])</f>
        <v>13339</v>
      </c>
      <c r="I1104" s="70">
        <v>0</v>
      </c>
    </row>
    <row r="1105" spans="1:10" ht="30" hidden="1" customHeight="1" x14ac:dyDescent="0.25">
      <c r="A1105" s="96" t="s">
        <v>7182</v>
      </c>
      <c r="B1105" s="80" t="str">
        <f>_xlfn.CONCAT(_xlfn.XLOOKUP(tbItems[[#This Row],[UID]],all_tki[uid],all_tki[name]), " (",_xlfn.XLOOKUP(tbItems[[#This Row],[UID]],all_tki[uid],all_tki[shortName]),")")</f>
        <v>AK-74 dust cover (6P20 0-1) (6P1 0-1)</v>
      </c>
      <c r="C1105" s="80" t="str">
        <f>_xlfn.XLOOKUP(tbItems[[#This Row],[UID]],all_tki[uid],all_tki[tags/0])</f>
        <v>Weapon_parts</v>
      </c>
      <c r="E1105" s="70">
        <f>_xlfn.XLOOKUP(tbItems[[#This Row],[UID]],all_tki[uid],all_tki[slots])</f>
        <v>2</v>
      </c>
      <c r="F1105" s="97">
        <f>_xlfn.XLOOKUP(tbItems[[#This Row],[UID]],all_tki[uid],all_tki[traderPrice])</f>
        <v>584</v>
      </c>
      <c r="G1105" s="97">
        <f>_xlfn.XLOOKUP(tbItems[[#This Row],[UID]],all_tki[uid],all_tki[avg7daysPrice])</f>
        <v>11356</v>
      </c>
      <c r="I1105" s="70">
        <v>0</v>
      </c>
    </row>
    <row r="1106" spans="1:10" ht="30" hidden="1" customHeight="1" x14ac:dyDescent="0.25">
      <c r="A1106" s="96" t="s">
        <v>7188</v>
      </c>
      <c r="B1106" s="80" t="str">
        <f>_xlfn.CONCAT(_xlfn.XLOOKUP(tbItems[[#This Row],[UID]],all_tki[uid],all_tki[name]), " (",_xlfn.XLOOKUP(tbItems[[#This Row],[UID]],all_tki[uid],all_tki[shortName]),")")</f>
        <v>AKS-74U dust cover (6P26 Sb.7) (6P26 Sb.7)</v>
      </c>
      <c r="C1106" s="80" t="str">
        <f>_xlfn.XLOOKUP(tbItems[[#This Row],[UID]],all_tki[uid],all_tki[tags/0])</f>
        <v>Weapon_parts</v>
      </c>
      <c r="D1106" s="80" t="s">
        <v>368</v>
      </c>
      <c r="E1106" s="70">
        <f>_xlfn.XLOOKUP(tbItems[[#This Row],[UID]],all_tki[uid],all_tki[slots])</f>
        <v>2</v>
      </c>
      <c r="F1106" s="97">
        <f>_xlfn.XLOOKUP(tbItems[[#This Row],[UID]],all_tki[uid],all_tki[traderPrice])</f>
        <v>671</v>
      </c>
      <c r="G1106" s="97">
        <f>_xlfn.XLOOKUP(tbItems[[#This Row],[UID]],all_tki[uid],all_tki[avg7daysPrice])</f>
        <v>9220</v>
      </c>
      <c r="H1106" s="70">
        <v>0</v>
      </c>
      <c r="I1106" s="70">
        <v>0</v>
      </c>
    </row>
    <row r="1107" spans="1:10" ht="30" hidden="1" customHeight="1" x14ac:dyDescent="0.25">
      <c r="A1107" s="96" t="s">
        <v>7193</v>
      </c>
      <c r="B1107" s="80" t="str">
        <f>_xlfn.CONCAT(_xlfn.XLOOKUP(tbItems[[#This Row],[UID]],all_tki[uid],all_tki[name]), " (",_xlfn.XLOOKUP(tbItems[[#This Row],[UID]],all_tki[uid],all_tki[shortName]),")")</f>
        <v>AKM dust cover (6P1 0-1) (6P1 0-1)</v>
      </c>
      <c r="C1107" s="80" t="str">
        <f>_xlfn.XLOOKUP(tbItems[[#This Row],[UID]],all_tki[uid],all_tki[tags/0])</f>
        <v>Weapon_parts</v>
      </c>
      <c r="E1107" s="70">
        <f>_xlfn.XLOOKUP(tbItems[[#This Row],[UID]],all_tki[uid],all_tki[slots])</f>
        <v>2</v>
      </c>
      <c r="F1107" s="97">
        <f>_xlfn.XLOOKUP(tbItems[[#This Row],[UID]],all_tki[uid],all_tki[traderPrice])</f>
        <v>568</v>
      </c>
      <c r="G1107" s="97">
        <f>_xlfn.XLOOKUP(tbItems[[#This Row],[UID]],all_tki[uid],all_tki[avg7daysPrice])</f>
        <v>9677</v>
      </c>
      <c r="I1107" s="70">
        <v>0</v>
      </c>
    </row>
    <row r="1108" spans="1:10" ht="30" hidden="1" customHeight="1" x14ac:dyDescent="0.25">
      <c r="A1108" s="96" t="s">
        <v>7198</v>
      </c>
      <c r="B1108" s="80" t="str">
        <f>_xlfn.CONCAT(_xlfn.XLOOKUP(tbItems[[#This Row],[UID]],all_tki[uid],all_tki[name]), " (",_xlfn.XLOOKUP(tbItems[[#This Row],[UID]],all_tki[uid],all_tki[shortName]),")")</f>
        <v>SOK-12 dust cover (Sb.0-2) (Sb.0-2)</v>
      </c>
      <c r="C1108" s="80" t="str">
        <f>_xlfn.XLOOKUP(tbItems[[#This Row],[UID]],all_tki[uid],all_tki[tags/0])</f>
        <v>Weapon_parts</v>
      </c>
      <c r="E1108" s="70">
        <f>_xlfn.XLOOKUP(tbItems[[#This Row],[UID]],all_tki[uid],all_tki[slots])</f>
        <v>2</v>
      </c>
      <c r="F1108" s="97">
        <f>_xlfn.XLOOKUP(tbItems[[#This Row],[UID]],all_tki[uid],all_tki[traderPrice])</f>
        <v>669</v>
      </c>
      <c r="G1108" s="97">
        <f>_xlfn.XLOOKUP(tbItems[[#This Row],[UID]],all_tki[uid],all_tki[avg7daysPrice])</f>
        <v>1195</v>
      </c>
      <c r="I1108" s="70">
        <v>0</v>
      </c>
    </row>
    <row r="1109" spans="1:10" ht="30" hidden="1" customHeight="1" x14ac:dyDescent="0.25">
      <c r="A1109" s="96" t="s">
        <v>7204</v>
      </c>
      <c r="B1109" s="80" t="str">
        <f>_xlfn.CONCAT(_xlfn.XLOOKUP(tbItems[[#This Row],[UID]],all_tki[uid],all_tki[name]), " (",_xlfn.XLOOKUP(tbItems[[#This Row],[UID]],all_tki[uid],all_tki[shortName]),")")</f>
        <v>PP-19-01 "Vityaz" dust cover (Vityaz)</v>
      </c>
      <c r="C1109" s="80" t="str">
        <f>_xlfn.XLOOKUP(tbItems[[#This Row],[UID]],all_tki[uid],all_tki[tags/0])</f>
        <v>Weapon_parts</v>
      </c>
      <c r="E1109" s="70">
        <f>_xlfn.XLOOKUP(tbItems[[#This Row],[UID]],all_tki[uid],all_tki[slots])</f>
        <v>2</v>
      </c>
      <c r="F1109" s="97">
        <f>_xlfn.XLOOKUP(tbItems[[#This Row],[UID]],all_tki[uid],all_tki[traderPrice])</f>
        <v>671</v>
      </c>
      <c r="G1109" s="97">
        <f>_xlfn.XLOOKUP(tbItems[[#This Row],[UID]],all_tki[uid],all_tki[avg7daysPrice])</f>
        <v>3528</v>
      </c>
      <c r="I1109" s="70">
        <v>0</v>
      </c>
    </row>
    <row r="1110" spans="1:10" ht="30" hidden="1" customHeight="1" x14ac:dyDescent="0.25">
      <c r="A1110" s="96" t="s">
        <v>7208</v>
      </c>
      <c r="B1110" s="80" t="str">
        <f>_xlfn.CONCAT(_xlfn.XLOOKUP(tbItems[[#This Row],[UID]],all_tki[uid],all_tki[name]), " (",_xlfn.XLOOKUP(tbItems[[#This Row],[UID]],all_tki[uid],all_tki[shortName]),")")</f>
        <v>Glock 18C 9x19 pistol slide (G18C)</v>
      </c>
      <c r="C1110" s="80" t="str">
        <f>_xlfn.XLOOKUP(tbItems[[#This Row],[UID]],all_tki[uid],all_tki[tags/0])</f>
        <v>Weapon_parts</v>
      </c>
      <c r="D1110" s="80" t="s">
        <v>368</v>
      </c>
      <c r="E1110" s="70">
        <f>_xlfn.XLOOKUP(tbItems[[#This Row],[UID]],all_tki[uid],all_tki[slots])</f>
        <v>2</v>
      </c>
      <c r="F1110" s="97">
        <f>_xlfn.XLOOKUP(tbItems[[#This Row],[UID]],all_tki[uid],all_tki[traderPrice])</f>
        <v>3661</v>
      </c>
      <c r="G1110" s="97">
        <f>_xlfn.XLOOKUP(tbItems[[#This Row],[UID]],all_tki[uid],all_tki[avg7daysPrice])</f>
        <v>6537</v>
      </c>
      <c r="I1110" s="70">
        <v>0</v>
      </c>
    </row>
    <row r="1111" spans="1:10" ht="30" hidden="1" customHeight="1" x14ac:dyDescent="0.25">
      <c r="A1111" s="96" t="s">
        <v>7214</v>
      </c>
      <c r="B1111" s="80" t="str">
        <f>_xlfn.CONCAT(_xlfn.XLOOKUP(tbItems[[#This Row],[UID]],all_tki[uid],all_tki[name]), " (",_xlfn.XLOOKUP(tbItems[[#This Row],[UID]],all_tki[uid],all_tki[shortName]),")")</f>
        <v>FN Five-seveN MK2 pistol slide (5-7)</v>
      </c>
      <c r="C1111" s="80" t="str">
        <f>_xlfn.XLOOKUP(tbItems[[#This Row],[UID]],all_tki[uid],all_tki[tags/0])</f>
        <v>Weapon_parts</v>
      </c>
      <c r="D1111" s="80" t="s">
        <v>368</v>
      </c>
      <c r="E1111" s="70">
        <f>_xlfn.XLOOKUP(tbItems[[#This Row],[UID]],all_tki[uid],all_tki[slots])</f>
        <v>2</v>
      </c>
      <c r="F1111" s="97">
        <f>_xlfn.XLOOKUP(tbItems[[#This Row],[UID]],all_tki[uid],all_tki[traderPrice])</f>
        <v>2358</v>
      </c>
      <c r="G1111" s="97">
        <f>_xlfn.XLOOKUP(tbItems[[#This Row],[UID]],all_tki[uid],all_tki[avg7daysPrice])</f>
        <v>19816</v>
      </c>
      <c r="I1111" s="70">
        <v>0</v>
      </c>
    </row>
    <row r="1112" spans="1:10" ht="30" hidden="1" customHeight="1" x14ac:dyDescent="0.25">
      <c r="A1112" s="96" t="s">
        <v>7219</v>
      </c>
      <c r="B1112" s="80" t="str">
        <f>_xlfn.CONCAT(_xlfn.XLOOKUP(tbItems[[#This Row],[UID]],all_tki[uid],all_tki[name]), " (",_xlfn.XLOOKUP(tbItems[[#This Row],[UID]],all_tki[uid],all_tki[shortName]),")")</f>
        <v>MPX double latch charging handle (MPX 2x)</v>
      </c>
      <c r="C1112" s="80" t="str">
        <f>_xlfn.XLOOKUP(tbItems[[#This Row],[UID]],all_tki[uid],all_tki[tags/0])</f>
        <v>Weapon_parts</v>
      </c>
      <c r="D1112" s="80" t="s">
        <v>362</v>
      </c>
      <c r="E1112" s="70">
        <f>_xlfn.XLOOKUP(tbItems[[#This Row],[UID]],all_tki[uid],all_tki[slots])</f>
        <v>1</v>
      </c>
      <c r="F1112" s="97">
        <f>_xlfn.XLOOKUP(tbItems[[#This Row],[UID]],all_tki[uid],all_tki[traderPrice])</f>
        <v>409</v>
      </c>
      <c r="G1112" s="97">
        <f>_xlfn.XLOOKUP(tbItems[[#This Row],[UID]],all_tki[uid],all_tki[avg7daysPrice])</f>
        <v>22013</v>
      </c>
      <c r="H1112" s="70">
        <v>0</v>
      </c>
      <c r="I1112" s="70">
        <v>0</v>
      </c>
      <c r="J1112" s="80" t="s">
        <v>354</v>
      </c>
    </row>
    <row r="1113" spans="1:10" ht="30" hidden="1" customHeight="1" x14ac:dyDescent="0.25">
      <c r="A1113" s="96" t="s">
        <v>7224</v>
      </c>
      <c r="B1113" s="80" t="str">
        <f>_xlfn.CONCAT(_xlfn.XLOOKUP(tbItems[[#This Row],[UID]],all_tki[uid],all_tki[name]), " (",_xlfn.XLOOKUP(tbItems[[#This Row],[UID]],all_tki[uid],all_tki[shortName]),")")</f>
        <v>MP9 charging handle (MP9 CH)</v>
      </c>
      <c r="C1113" s="80" t="str">
        <f>_xlfn.XLOOKUP(tbItems[[#This Row],[UID]],all_tki[uid],all_tki[tags/0])</f>
        <v>Weapon_parts</v>
      </c>
      <c r="D1113" s="80" t="s">
        <v>362</v>
      </c>
      <c r="E1113" s="70">
        <f>_xlfn.XLOOKUP(tbItems[[#This Row],[UID]],all_tki[uid],all_tki[slots])</f>
        <v>1</v>
      </c>
      <c r="F1113" s="97">
        <f>_xlfn.XLOOKUP(tbItems[[#This Row],[UID]],all_tki[uid],all_tki[traderPrice])</f>
        <v>364</v>
      </c>
      <c r="G1113" s="97">
        <f>_xlfn.XLOOKUP(tbItems[[#This Row],[UID]],all_tki[uid],all_tki[avg7daysPrice])</f>
        <v>25555</v>
      </c>
      <c r="I1113" s="70">
        <v>0</v>
      </c>
    </row>
    <row r="1114" spans="1:10" ht="30" hidden="1" customHeight="1" x14ac:dyDescent="0.25">
      <c r="A1114" s="96" t="s">
        <v>7230</v>
      </c>
      <c r="B1114" s="80" t="str">
        <f>_xlfn.CONCAT(_xlfn.XLOOKUP(tbItems[[#This Row],[UID]],all_tki[uid],all_tki[name]), " (",_xlfn.XLOOKUP(tbItems[[#This Row],[UID]],all_tki[uid],all_tki[shortName]),")")</f>
        <v>AR-15 Radian Weapons Raptor charging handle (Raptor)</v>
      </c>
      <c r="C1114" s="80" t="str">
        <f>_xlfn.XLOOKUP(tbItems[[#This Row],[UID]],all_tki[uid],all_tki[tags/0])</f>
        <v>Weapon_parts</v>
      </c>
      <c r="D1114" s="80" t="s">
        <v>362</v>
      </c>
      <c r="E1114" s="70">
        <f>_xlfn.XLOOKUP(tbItems[[#This Row],[UID]],all_tki[uid],all_tki[slots])</f>
        <v>1</v>
      </c>
      <c r="F1114" s="97">
        <f>_xlfn.XLOOKUP(tbItems[[#This Row],[UID]],all_tki[uid],all_tki[traderPrice])</f>
        <v>3782</v>
      </c>
      <c r="G1114" s="97">
        <f>_xlfn.XLOOKUP(tbItems[[#This Row],[UID]],all_tki[uid],all_tki[avg7daysPrice])</f>
        <v>18513</v>
      </c>
      <c r="I1114" s="70">
        <v>0</v>
      </c>
    </row>
    <row r="1115" spans="1:10" ht="30" hidden="1" customHeight="1" x14ac:dyDescent="0.25">
      <c r="A1115" s="96" t="s">
        <v>7236</v>
      </c>
      <c r="B1115" s="80" t="str">
        <f>_xlfn.CONCAT(_xlfn.XLOOKUP(tbItems[[#This Row],[UID]],all_tki[uid],all_tki[name]), " (",_xlfn.XLOOKUP(tbItems[[#This Row],[UID]],all_tki[uid],all_tki[shortName]),")")</f>
        <v>FN P90 charging handle (P90)</v>
      </c>
      <c r="C1115" s="80" t="str">
        <f>_xlfn.XLOOKUP(tbItems[[#This Row],[UID]],all_tki[uid],all_tki[tags/0])</f>
        <v>Weapon_parts</v>
      </c>
      <c r="D1115" s="80" t="s">
        <v>362</v>
      </c>
      <c r="E1115" s="70">
        <f>_xlfn.XLOOKUP(tbItems[[#This Row],[UID]],all_tki[uid],all_tki[slots])</f>
        <v>1</v>
      </c>
      <c r="F1115" s="97">
        <f>_xlfn.XLOOKUP(tbItems[[#This Row],[UID]],all_tki[uid],all_tki[traderPrice])</f>
        <v>896</v>
      </c>
      <c r="G1115" s="97">
        <f>_xlfn.XLOOKUP(tbItems[[#This Row],[UID]],all_tki[uid],all_tki[avg7daysPrice])</f>
        <v>10000</v>
      </c>
      <c r="I1115" s="70">
        <v>0</v>
      </c>
    </row>
    <row r="1116" spans="1:10" ht="30" hidden="1" customHeight="1" x14ac:dyDescent="0.25">
      <c r="A1116" s="96" t="s">
        <v>7241</v>
      </c>
      <c r="B1116" s="80" t="str">
        <f>_xlfn.CONCAT(_xlfn.XLOOKUP(tbItems[[#This Row],[UID]],all_tki[uid],all_tki[name]), " (",_xlfn.XLOOKUP(tbItems[[#This Row],[UID]],all_tki[uid],all_tki[shortName]),")")</f>
        <v>AR-10 KAC charging handle (KAC AR10)</v>
      </c>
      <c r="C1116" s="80" t="str">
        <f>_xlfn.XLOOKUP(tbItems[[#This Row],[UID]],all_tki[uid],all_tki[tags/0])</f>
        <v>Weapon_parts</v>
      </c>
      <c r="D1116" s="80" t="s">
        <v>362</v>
      </c>
      <c r="E1116" s="70">
        <f>_xlfn.XLOOKUP(tbItems[[#This Row],[UID]],all_tki[uid],all_tki[slots])</f>
        <v>1</v>
      </c>
      <c r="F1116" s="97">
        <f>_xlfn.XLOOKUP(tbItems[[#This Row],[UID]],all_tki[uid],all_tki[traderPrice])</f>
        <v>476</v>
      </c>
      <c r="G1116" s="97">
        <f>_xlfn.XLOOKUP(tbItems[[#This Row],[UID]],all_tki[uid],all_tki[avg7daysPrice])</f>
        <v>13188</v>
      </c>
      <c r="H1116" s="70">
        <v>0</v>
      </c>
      <c r="I1116" s="70">
        <v>0</v>
      </c>
    </row>
    <row r="1117" spans="1:10" ht="30" hidden="1" customHeight="1" x14ac:dyDescent="0.25">
      <c r="A1117" s="96" t="s">
        <v>7245</v>
      </c>
      <c r="B1117" s="80" t="str">
        <f>_xlfn.CONCAT(_xlfn.XLOOKUP(tbItems[[#This Row],[UID]],all_tki[uid],all_tki[name]), " (",_xlfn.XLOOKUP(tbItems[[#This Row],[UID]],all_tki[uid],all_tki[shortName]),")")</f>
        <v>AR-15 Colt charging handle (AR-15)</v>
      </c>
      <c r="C1117" s="80" t="str">
        <f>_xlfn.XLOOKUP(tbItems[[#This Row],[UID]],all_tki[uid],all_tki[tags/0])</f>
        <v>Weapon_parts</v>
      </c>
      <c r="D1117" s="80" t="s">
        <v>362</v>
      </c>
      <c r="E1117" s="70">
        <f>_xlfn.XLOOKUP(tbItems[[#This Row],[UID]],all_tki[uid],all_tki[slots])</f>
        <v>1</v>
      </c>
      <c r="F1117" s="97">
        <f>_xlfn.XLOOKUP(tbItems[[#This Row],[UID]],all_tki[uid],all_tki[traderPrice])</f>
        <v>410</v>
      </c>
      <c r="G1117" s="97">
        <f>_xlfn.XLOOKUP(tbItems[[#This Row],[UID]],all_tki[uid],all_tki[avg7daysPrice])</f>
        <v>8513</v>
      </c>
      <c r="I1117" s="70">
        <v>0</v>
      </c>
    </row>
    <row r="1118" spans="1:10" ht="30" hidden="1" customHeight="1" x14ac:dyDescent="0.25">
      <c r="A1118" s="96" t="s">
        <v>7251</v>
      </c>
      <c r="B1118" s="80" t="str">
        <f>_xlfn.CONCAT(_xlfn.XLOOKUP(tbItems[[#This Row],[UID]],all_tki[uid],all_tki[name]), " (",_xlfn.XLOOKUP(tbItems[[#This Row],[UID]],all_tki[uid],all_tki[shortName]),")")</f>
        <v>HK MP5 cocking handle (MP5 CH)</v>
      </c>
      <c r="C1118" s="80" t="str">
        <f>_xlfn.XLOOKUP(tbItems[[#This Row],[UID]],all_tki[uid],all_tki[tags/0])</f>
        <v>Weapon_parts</v>
      </c>
      <c r="D1118" s="80" t="s">
        <v>362</v>
      </c>
      <c r="E1118" s="70">
        <f>_xlfn.XLOOKUP(tbItems[[#This Row],[UID]],all_tki[uid],all_tki[slots])</f>
        <v>1</v>
      </c>
      <c r="F1118" s="97">
        <f>_xlfn.XLOOKUP(tbItems[[#This Row],[UID]],all_tki[uid],all_tki[traderPrice])</f>
        <v>924</v>
      </c>
      <c r="G1118" s="97">
        <f>_xlfn.XLOOKUP(tbItems[[#This Row],[UID]],all_tki[uid],all_tki[avg7daysPrice])</f>
        <v>11144</v>
      </c>
      <c r="I1118" s="70">
        <v>0</v>
      </c>
    </row>
    <row r="1119" spans="1:10" ht="30" hidden="1" customHeight="1" x14ac:dyDescent="0.25">
      <c r="A1119" s="96" t="s">
        <v>7256</v>
      </c>
      <c r="B1119" s="80" t="str">
        <f>_xlfn.CONCAT(_xlfn.XLOOKUP(tbItems[[#This Row],[UID]],all_tki[uid],all_tki[name]), " (",_xlfn.XLOOKUP(tbItems[[#This Row],[UID]],all_tki[uid],all_tki[shortName]),")")</f>
        <v>AR-15 Badger Ordnance Tactical Charging Handle Latch (BOTL)</v>
      </c>
      <c r="C1119" s="80" t="str">
        <f>_xlfn.XLOOKUP(tbItems[[#This Row],[UID]],all_tki[uid],all_tki[tags/0])</f>
        <v>Weapon_parts</v>
      </c>
      <c r="D1119" s="80" t="s">
        <v>362</v>
      </c>
      <c r="E1119" s="70">
        <f>_xlfn.XLOOKUP(tbItems[[#This Row],[UID]],all_tki[uid],all_tki[slots])</f>
        <v>1</v>
      </c>
      <c r="F1119" s="97">
        <f>_xlfn.XLOOKUP(tbItems[[#This Row],[UID]],all_tki[uid],all_tki[traderPrice])</f>
        <v>2462</v>
      </c>
      <c r="G1119" s="97">
        <f>_xlfn.XLOOKUP(tbItems[[#This Row],[UID]],all_tki[uid],all_tki[avg7daysPrice])</f>
        <v>15326</v>
      </c>
      <c r="I1119" s="70">
        <v>0</v>
      </c>
    </row>
    <row r="1120" spans="1:10" ht="30" hidden="1" customHeight="1" x14ac:dyDescent="0.25">
      <c r="A1120" s="96" t="s">
        <v>7262</v>
      </c>
      <c r="B1120" s="80" t="str">
        <f>_xlfn.CONCAT(_xlfn.XLOOKUP(tbItems[[#This Row],[UID]],all_tki[uid],all_tki[name]), " (",_xlfn.XLOOKUP(tbItems[[#This Row],[UID]],all_tki[uid],all_tki[shortName]),")")</f>
        <v>AR-10 KAC ambidextrous charging handle (AR10 Ambi)</v>
      </c>
      <c r="C1120" s="80" t="str">
        <f>_xlfn.XLOOKUP(tbItems[[#This Row],[UID]],all_tki[uid],all_tki[tags/0])</f>
        <v>Weapon_parts</v>
      </c>
      <c r="D1120" s="80" t="s">
        <v>362</v>
      </c>
      <c r="E1120" s="70">
        <f>_xlfn.XLOOKUP(tbItems[[#This Row],[UID]],all_tki[uid],all_tki[slots])</f>
        <v>1</v>
      </c>
      <c r="F1120" s="97">
        <f>_xlfn.XLOOKUP(tbItems[[#This Row],[UID]],all_tki[uid],all_tki[traderPrice])</f>
        <v>588</v>
      </c>
      <c r="G1120" s="97">
        <f>_xlfn.XLOOKUP(tbItems[[#This Row],[UID]],all_tki[uid],all_tki[avg7daysPrice])</f>
        <v>11397</v>
      </c>
      <c r="I1120" s="70">
        <v>0</v>
      </c>
    </row>
    <row r="1121" spans="1:9" ht="30" hidden="1" customHeight="1" x14ac:dyDescent="0.25">
      <c r="A1121" s="96" t="s">
        <v>7267</v>
      </c>
      <c r="B1121" s="80" t="str">
        <f>_xlfn.CONCAT(_xlfn.XLOOKUP(tbItems[[#This Row],[UID]],all_tki[uid],all_tki[name]), " (",_xlfn.XLOOKUP(tbItems[[#This Row],[UID]],all_tki[uid],all_tki[shortName]),")")</f>
        <v>HK Extended Latch charging handle (Ext. Latch)</v>
      </c>
      <c r="C1121" s="80" t="str">
        <f>_xlfn.XLOOKUP(tbItems[[#This Row],[UID]],all_tki[uid],all_tki[tags/0])</f>
        <v>Weapon_parts</v>
      </c>
      <c r="D1121" s="80" t="s">
        <v>362</v>
      </c>
      <c r="E1121" s="70">
        <f>_xlfn.XLOOKUP(tbItems[[#This Row],[UID]],all_tki[uid],all_tki[slots])</f>
        <v>1</v>
      </c>
      <c r="F1121" s="97">
        <f>_xlfn.XLOOKUP(tbItems[[#This Row],[UID]],all_tki[uid],all_tki[traderPrice])</f>
        <v>1154</v>
      </c>
      <c r="G1121" s="97">
        <f>_xlfn.XLOOKUP(tbItems[[#This Row],[UID]],all_tki[uid],all_tki[avg7daysPrice])</f>
        <v>11362</v>
      </c>
      <c r="I1121" s="70">
        <v>0</v>
      </c>
    </row>
    <row r="1122" spans="1:9" ht="30" hidden="1" customHeight="1" x14ac:dyDescent="0.25">
      <c r="A1122" s="96" t="s">
        <v>7273</v>
      </c>
      <c r="B1122" s="80" t="str">
        <f>_xlfn.CONCAT(_xlfn.XLOOKUP(tbItems[[#This Row],[UID]],all_tki[uid],all_tki[name]), " (",_xlfn.XLOOKUP(tbItems[[#This Row],[UID]],all_tki[uid],all_tki[shortName]),")")</f>
        <v>AR-15 ADAR 2-15 charging handle (ADAR)</v>
      </c>
      <c r="C1122" s="80" t="str">
        <f>_xlfn.XLOOKUP(tbItems[[#This Row],[UID]],all_tki[uid],all_tki[tags/0])</f>
        <v>Weapon_parts</v>
      </c>
      <c r="D1122" s="80" t="s">
        <v>362</v>
      </c>
      <c r="E1122" s="70">
        <f>_xlfn.XLOOKUP(tbItems[[#This Row],[UID]],all_tki[uid],all_tki[slots])</f>
        <v>1</v>
      </c>
      <c r="F1122" s="97">
        <f>_xlfn.XLOOKUP(tbItems[[#This Row],[UID]],all_tki[uid],all_tki[traderPrice])</f>
        <v>364</v>
      </c>
      <c r="G1122" s="97">
        <f>_xlfn.XLOOKUP(tbItems[[#This Row],[UID]],all_tki[uid],all_tki[avg7daysPrice])</f>
        <v>12030</v>
      </c>
      <c r="I1122" s="70">
        <v>0</v>
      </c>
    </row>
    <row r="1123" spans="1:9" ht="30" hidden="1" customHeight="1" x14ac:dyDescent="0.25">
      <c r="A1123" s="96" t="s">
        <v>7277</v>
      </c>
      <c r="B1123" s="80" t="str">
        <f>_xlfn.CONCAT(_xlfn.XLOOKUP(tbItems[[#This Row],[UID]],all_tki[uid],all_tki[name]), " (",_xlfn.XLOOKUP(tbItems[[#This Row],[UID]],all_tki[uid],all_tki[shortName]),")")</f>
        <v>MPX Geissele SCH charging handle (MPX SCH)</v>
      </c>
      <c r="C1123" s="80" t="str">
        <f>_xlfn.XLOOKUP(tbItems[[#This Row],[UID]],all_tki[uid],all_tki[tags/0])</f>
        <v>Weapon_parts</v>
      </c>
      <c r="D1123" s="80" t="s">
        <v>362</v>
      </c>
      <c r="E1123" s="70">
        <f>_xlfn.XLOOKUP(tbItems[[#This Row],[UID]],all_tki[uid],all_tki[slots])</f>
        <v>1</v>
      </c>
      <c r="F1123" s="97">
        <f>_xlfn.XLOOKUP(tbItems[[#This Row],[UID]],all_tki[uid],all_tki[traderPrice])</f>
        <v>997</v>
      </c>
      <c r="G1123" s="97">
        <f>_xlfn.XLOOKUP(tbItems[[#This Row],[UID]],all_tki[uid],all_tki[avg7daysPrice])</f>
        <v>17491</v>
      </c>
      <c r="I1123" s="70">
        <v>0</v>
      </c>
    </row>
    <row r="1124" spans="1:9" ht="30" hidden="1" customHeight="1" x14ac:dyDescent="0.25">
      <c r="A1124" s="96" t="s">
        <v>7283</v>
      </c>
      <c r="B1124" s="80" t="str">
        <f>_xlfn.CONCAT(_xlfn.XLOOKUP(tbItems[[#This Row],[UID]],all_tki[uid],all_tki[name]), " (",_xlfn.XLOOKUP(tbItems[[#This Row],[UID]],all_tki[uid],all_tki[shortName]),")")</f>
        <v>FN P90 K&amp;M The Handler charging handle (TheHandler)</v>
      </c>
      <c r="C1124" s="80" t="str">
        <f>_xlfn.XLOOKUP(tbItems[[#This Row],[UID]],all_tki[uid],all_tki[tags/0])</f>
        <v>Weapon_parts</v>
      </c>
      <c r="D1124" s="80" t="s">
        <v>362</v>
      </c>
      <c r="E1124" s="70">
        <f>_xlfn.XLOOKUP(tbItems[[#This Row],[UID]],all_tki[uid],all_tki[slots])</f>
        <v>1</v>
      </c>
      <c r="F1124" s="97">
        <f>_xlfn.XLOOKUP(tbItems[[#This Row],[UID]],all_tki[uid],all_tki[traderPrice])</f>
        <v>1491</v>
      </c>
      <c r="G1124" s="97">
        <f>_xlfn.XLOOKUP(tbItems[[#This Row],[UID]],all_tki[uid],all_tki[avg7daysPrice])</f>
        <v>38180</v>
      </c>
      <c r="I1124" s="70">
        <v>0</v>
      </c>
    </row>
    <row r="1125" spans="1:9" ht="30" hidden="1" customHeight="1" x14ac:dyDescent="0.25">
      <c r="A1125" s="96" t="s">
        <v>7289</v>
      </c>
      <c r="B1125" s="80" t="str">
        <f>_xlfn.CONCAT(_xlfn.XLOOKUP(tbItems[[#This Row],[UID]],all_tki[uid],all_tki[name]), " (",_xlfn.XLOOKUP(tbItems[[#This Row],[UID]],all_tki[uid],all_tki[shortName]),")")</f>
        <v>AK Zenit RP-1 charging handle (RP-1)</v>
      </c>
      <c r="C1125" s="80" t="str">
        <f>_xlfn.XLOOKUP(tbItems[[#This Row],[UID]],all_tki[uid],all_tki[tags/0])</f>
        <v>Weapon_parts</v>
      </c>
      <c r="D1125" s="80" t="s">
        <v>362</v>
      </c>
      <c r="E1125" s="70">
        <f>_xlfn.XLOOKUP(tbItems[[#This Row],[UID]],all_tki[uid],all_tki[slots])</f>
        <v>1</v>
      </c>
      <c r="F1125" s="97">
        <f>_xlfn.XLOOKUP(tbItems[[#This Row],[UID]],all_tki[uid],all_tki[traderPrice])</f>
        <v>1491</v>
      </c>
      <c r="G1125" s="97">
        <f>_xlfn.XLOOKUP(tbItems[[#This Row],[UID]],all_tki[uid],all_tki[avg7daysPrice])</f>
        <v>7016</v>
      </c>
      <c r="I1125" s="70">
        <v>0</v>
      </c>
    </row>
    <row r="1126" spans="1:9" ht="30" hidden="1" customHeight="1" x14ac:dyDescent="0.25">
      <c r="A1126" s="96" t="s">
        <v>7295</v>
      </c>
      <c r="B1126" s="80" t="str">
        <f>_xlfn.CONCAT(_xlfn.XLOOKUP(tbItems[[#This Row],[UID]],all_tki[uid],all_tki[name]), " (",_xlfn.XLOOKUP(tbItems[[#This Row],[UID]],all_tki[uid],all_tki[shortName]),")")</f>
        <v>MPX single latch charging handle (MPX 1x)</v>
      </c>
      <c r="C1126" s="80" t="str">
        <f>_xlfn.XLOOKUP(tbItems[[#This Row],[UID]],all_tki[uid],all_tki[tags/0])</f>
        <v>Weapon_parts</v>
      </c>
      <c r="D1126" s="80" t="s">
        <v>362</v>
      </c>
      <c r="E1126" s="70">
        <f>_xlfn.XLOOKUP(tbItems[[#This Row],[UID]],all_tki[uid],all_tki[slots])</f>
        <v>1</v>
      </c>
      <c r="F1126" s="97">
        <f>_xlfn.XLOOKUP(tbItems[[#This Row],[UID]],all_tki[uid],all_tki[traderPrice])</f>
        <v>392</v>
      </c>
      <c r="G1126" s="97">
        <f>_xlfn.XLOOKUP(tbItems[[#This Row],[UID]],all_tki[uid],all_tki[avg7daysPrice])</f>
        <v>700</v>
      </c>
      <c r="I1126" s="70">
        <v>0</v>
      </c>
    </row>
    <row r="1127" spans="1:9" ht="30" hidden="1" customHeight="1" x14ac:dyDescent="0.25">
      <c r="A1127" s="96" t="s">
        <v>7301</v>
      </c>
      <c r="B1127" s="80" t="str">
        <f>_xlfn.CONCAT(_xlfn.XLOOKUP(tbItems[[#This Row],[UID]],all_tki[uid],all_tki[name]), " (",_xlfn.XLOOKUP(tbItems[[#This Row],[UID]],all_tki[uid],all_tki[shortName]),")")</f>
        <v>HK MP5K cocking handle (MP5K CH)</v>
      </c>
      <c r="C1127" s="80" t="str">
        <f>_xlfn.XLOOKUP(tbItems[[#This Row],[UID]],all_tki[uid],all_tki[tags/0])</f>
        <v>Weapon_parts</v>
      </c>
      <c r="D1127" s="80" t="s">
        <v>362</v>
      </c>
      <c r="E1127" s="70">
        <f>_xlfn.XLOOKUP(tbItems[[#This Row],[UID]],all_tki[uid],all_tki[slots])</f>
        <v>1</v>
      </c>
      <c r="F1127" s="97">
        <f>_xlfn.XLOOKUP(tbItems[[#This Row],[UID]],all_tki[uid],all_tki[traderPrice])</f>
        <v>868</v>
      </c>
      <c r="G1127" s="97">
        <f>_xlfn.XLOOKUP(tbItems[[#This Row],[UID]],all_tki[uid],all_tki[avg7daysPrice])</f>
        <v>1550</v>
      </c>
      <c r="I1127" s="70">
        <v>0</v>
      </c>
    </row>
    <row r="1128" spans="1:9" ht="30" hidden="1" customHeight="1" x14ac:dyDescent="0.25">
      <c r="A1128" s="96" t="s">
        <v>7306</v>
      </c>
      <c r="B1128" s="80" t="str">
        <f>_xlfn.CONCAT(_xlfn.XLOOKUP(tbItems[[#This Row],[UID]],all_tki[uid],all_tki[name]), " (",_xlfn.XLOOKUP(tbItems[[#This Row],[UID]],all_tki[uid],all_tki[shortName]),")")</f>
        <v>SVDS gas tube (SVDS gas)</v>
      </c>
      <c r="C1128" s="80" t="str">
        <f>_xlfn.XLOOKUP(tbItems[[#This Row],[UID]],all_tki[uid],all_tki[tags/0])</f>
        <v>Weapon_parts</v>
      </c>
      <c r="E1128" s="70">
        <f>_xlfn.XLOOKUP(tbItems[[#This Row],[UID]],all_tki[uid],all_tki[slots])</f>
        <v>1</v>
      </c>
      <c r="F1128" s="97">
        <f>_xlfn.XLOOKUP(tbItems[[#This Row],[UID]],all_tki[uid],all_tki[traderPrice])</f>
        <v>1411</v>
      </c>
      <c r="G1128" s="97">
        <f>_xlfn.XLOOKUP(tbItems[[#This Row],[UID]],all_tki[uid],all_tki[avg7daysPrice])</f>
        <v>19110</v>
      </c>
      <c r="I1128" s="70">
        <v>0</v>
      </c>
    </row>
    <row r="1129" spans="1:9" ht="30" hidden="1" customHeight="1" x14ac:dyDescent="0.25">
      <c r="A1129" s="96" t="s">
        <v>7312</v>
      </c>
      <c r="B1129" s="80" t="str">
        <f>_xlfn.CONCAT(_xlfn.XLOOKUP(tbItems[[#This Row],[UID]],all_tki[uid],all_tki[name]), " (",_xlfn.XLOOKUP(tbItems[[#This Row],[UID]],all_tki[uid],all_tki[shortName]),")")</f>
        <v>Molot AKM-type gas tube (Molot gas)</v>
      </c>
      <c r="C1129" s="80" t="str">
        <f>_xlfn.XLOOKUP(tbItems[[#This Row],[UID]],all_tki[uid],all_tki[tags/0])</f>
        <v>Weapon_parts</v>
      </c>
      <c r="E1129" s="70">
        <f>_xlfn.XLOOKUP(tbItems[[#This Row],[UID]],all_tki[uid],all_tki[slots])</f>
        <v>1</v>
      </c>
      <c r="F1129" s="97">
        <f>_xlfn.XLOOKUP(tbItems[[#This Row],[UID]],all_tki[uid],all_tki[traderPrice])</f>
        <v>1107</v>
      </c>
      <c r="G1129" s="97">
        <f>_xlfn.XLOOKUP(tbItems[[#This Row],[UID]],all_tki[uid],all_tki[avg7daysPrice])</f>
        <v>116076</v>
      </c>
      <c r="I1129" s="70">
        <v>0</v>
      </c>
    </row>
    <row r="1130" spans="1:9" ht="30" hidden="1" customHeight="1" x14ac:dyDescent="0.25">
      <c r="A1130" s="96" t="s">
        <v>7317</v>
      </c>
      <c r="B1130" s="80" t="str">
        <f>_xlfn.CONCAT(_xlfn.XLOOKUP(tbItems[[#This Row],[UID]],all_tki[uid],all_tki[name]), " (",_xlfn.XLOOKUP(tbItems[[#This Row],[UID]],all_tki[uid],all_tki[shortName]),")")</f>
        <v>JP Enterprises Gas System-5B (GS-5B)</v>
      </c>
      <c r="C1130" s="80" t="str">
        <f>_xlfn.XLOOKUP(tbItems[[#This Row],[UID]],all_tki[uid],all_tki[tags/0])</f>
        <v>Weapon_parts</v>
      </c>
      <c r="E1130" s="70">
        <f>_xlfn.XLOOKUP(tbItems[[#This Row],[UID]],all_tki[uid],all_tki[slots])</f>
        <v>1</v>
      </c>
      <c r="F1130" s="97">
        <f>_xlfn.XLOOKUP(tbItems[[#This Row],[UID]],all_tki[uid],all_tki[traderPrice])</f>
        <v>4368</v>
      </c>
      <c r="G1130" s="97">
        <f>_xlfn.XLOOKUP(tbItems[[#This Row],[UID]],all_tki[uid],all_tki[avg7daysPrice])</f>
        <v>52778</v>
      </c>
      <c r="I1130" s="70">
        <v>0</v>
      </c>
    </row>
    <row r="1131" spans="1:9" ht="30" hidden="1" customHeight="1" x14ac:dyDescent="0.25">
      <c r="A1131" s="96" t="s">
        <v>7323</v>
      </c>
      <c r="B1131" s="80" t="str">
        <f>_xlfn.CONCAT(_xlfn.XLOOKUP(tbItems[[#This Row],[UID]],all_tki[uid],all_tki[name]), " (",_xlfn.XLOOKUP(tbItems[[#This Row],[UID]],all_tki[uid],all_tki[shortName]),")")</f>
        <v>AK TROY Full Length Rail handguard &amp; gas tube combo (TROY FLR)</v>
      </c>
      <c r="C1131" s="80" t="str">
        <f>_xlfn.XLOOKUP(tbItems[[#This Row],[UID]],all_tki[uid],all_tki[tags/0])</f>
        <v>Weapon_parts</v>
      </c>
      <c r="D1131" s="80" t="s">
        <v>361</v>
      </c>
      <c r="E1131" s="70">
        <f>_xlfn.XLOOKUP(tbItems[[#This Row],[UID]],all_tki[uid],all_tki[slots])</f>
        <v>2</v>
      </c>
      <c r="F1131" s="97">
        <f>_xlfn.XLOOKUP(tbItems[[#This Row],[UID]],all_tki[uid],all_tki[traderPrice])</f>
        <v>10774</v>
      </c>
      <c r="G1131" s="97">
        <f>_xlfn.XLOOKUP(tbItems[[#This Row],[UID]],all_tki[uid],all_tki[avg7daysPrice])</f>
        <v>28152</v>
      </c>
      <c r="H1131" s="70">
        <v>0</v>
      </c>
      <c r="I1131" s="70">
        <v>0</v>
      </c>
    </row>
    <row r="1132" spans="1:9" ht="30" hidden="1" customHeight="1" x14ac:dyDescent="0.25">
      <c r="A1132" s="96" t="s">
        <v>7327</v>
      </c>
      <c r="B1132" s="80" t="str">
        <f>_xlfn.CONCAT(_xlfn.XLOOKUP(tbItems[[#This Row],[UID]],all_tki[uid],all_tki[name]), " (",_xlfn.XLOOKUP(tbItems[[#This Row],[UID]],all_tki[uid],all_tki[shortName]),")")</f>
        <v>AK Vezhlivyy Strelok VS-24 + VS-33c handguard &amp; gas tube combo (VS Combo)</v>
      </c>
      <c r="C1132" s="80" t="str">
        <f>_xlfn.XLOOKUP(tbItems[[#This Row],[UID]],all_tki[uid],all_tki[tags/0])</f>
        <v>Weapon_parts</v>
      </c>
      <c r="E1132" s="70">
        <f>_xlfn.XLOOKUP(tbItems[[#This Row],[UID]],all_tki[uid],all_tki[slots])</f>
        <v>2</v>
      </c>
      <c r="F1132" s="97">
        <f>_xlfn.XLOOKUP(tbItems[[#This Row],[UID]],all_tki[uid],all_tki[traderPrice])</f>
        <v>9856</v>
      </c>
      <c r="G1132" s="97">
        <f>_xlfn.XLOOKUP(tbItems[[#This Row],[UID]],all_tki[uid],all_tki[avg7daysPrice])</f>
        <v>44781</v>
      </c>
      <c r="I1132" s="70">
        <v>0</v>
      </c>
    </row>
    <row r="1133" spans="1:9" ht="30" hidden="1" customHeight="1" x14ac:dyDescent="0.25">
      <c r="A1133" s="96" t="s">
        <v>7332</v>
      </c>
      <c r="B1133" s="80" t="str">
        <f>_xlfn.CONCAT(_xlfn.XLOOKUP(tbItems[[#This Row],[UID]],all_tki[uid],all_tki[name]), " (",_xlfn.XLOOKUP(tbItems[[#This Row],[UID]],all_tki[uid],all_tki[shortName]),")")</f>
        <v>JP Enterprises Gas System-6 (GS-6)</v>
      </c>
      <c r="C1133" s="80" t="str">
        <f>_xlfn.XLOOKUP(tbItems[[#This Row],[UID]],all_tki[uid],all_tki[tags/0])</f>
        <v>Weapon_parts</v>
      </c>
      <c r="E1133" s="70">
        <f>_xlfn.XLOOKUP(tbItems[[#This Row],[UID]],all_tki[uid],all_tki[slots])</f>
        <v>1</v>
      </c>
      <c r="F1133" s="97">
        <f>_xlfn.XLOOKUP(tbItems[[#This Row],[UID]],all_tki[uid],all_tki[traderPrice])</f>
        <v>8226</v>
      </c>
      <c r="G1133" s="97">
        <f>_xlfn.XLOOKUP(tbItems[[#This Row],[UID]],all_tki[uid],all_tki[avg7daysPrice])</f>
        <v>12475</v>
      </c>
      <c r="I1133" s="70">
        <v>0</v>
      </c>
    </row>
    <row r="1134" spans="1:9" ht="30" hidden="1" customHeight="1" x14ac:dyDescent="0.25">
      <c r="A1134" s="96" t="s">
        <v>7338</v>
      </c>
      <c r="B1134" s="80" t="str">
        <f>_xlfn.CONCAT(_xlfn.XLOOKUP(tbItems[[#This Row],[UID]],all_tki[uid],all_tki[name]), " (",_xlfn.XLOOKUP(tbItems[[#This Row],[UID]],all_tki[uid],all_tki[shortName]),")")</f>
        <v>AR-10 KAC Low Profile Gas Block (KAC)</v>
      </c>
      <c r="C1134" s="80" t="str">
        <f>_xlfn.XLOOKUP(tbItems[[#This Row],[UID]],all_tki[uid],all_tki[tags/0])</f>
        <v>Weapon_parts</v>
      </c>
      <c r="E1134" s="70">
        <f>_xlfn.XLOOKUP(tbItems[[#This Row],[UID]],all_tki[uid],all_tki[slots])</f>
        <v>1</v>
      </c>
      <c r="F1134" s="97">
        <f>_xlfn.XLOOKUP(tbItems[[#This Row],[UID]],all_tki[uid],all_tki[traderPrice])</f>
        <v>2828</v>
      </c>
      <c r="G1134" s="97">
        <f>_xlfn.XLOOKUP(tbItems[[#This Row],[UID]],all_tki[uid],all_tki[avg7daysPrice])</f>
        <v>11595</v>
      </c>
      <c r="I1134" s="70">
        <v>0</v>
      </c>
    </row>
    <row r="1135" spans="1:9" ht="30" hidden="1" customHeight="1" x14ac:dyDescent="0.25">
      <c r="A1135" s="96" t="s">
        <v>7343</v>
      </c>
      <c r="B1135" s="80" t="str">
        <f>_xlfn.CONCAT(_xlfn.XLOOKUP(tbItems[[#This Row],[UID]],all_tki[uid],all_tki[name]), " (",_xlfn.XLOOKUP(tbItems[[#This Row],[UID]],all_tki[uid],all_tki[shortName]),")")</f>
        <v>AK Kiba Arms VDM CS gas tube (VDM CS)</v>
      </c>
      <c r="C1135" s="80" t="str">
        <f>_xlfn.XLOOKUP(tbItems[[#This Row],[UID]],all_tki[uid],all_tki[tags/0])</f>
        <v>Weapon_parts</v>
      </c>
      <c r="E1135" s="70">
        <f>_xlfn.XLOOKUP(tbItems[[#This Row],[UID]],all_tki[uid],all_tki[slots])</f>
        <v>1</v>
      </c>
      <c r="F1135" s="97">
        <f>_xlfn.XLOOKUP(tbItems[[#This Row],[UID]],all_tki[uid],all_tki[traderPrice])</f>
        <v>1626</v>
      </c>
      <c r="G1135" s="97">
        <f>_xlfn.XLOOKUP(tbItems[[#This Row],[UID]],all_tki[uid],all_tki[avg7daysPrice])</f>
        <v>2904</v>
      </c>
      <c r="I1135" s="70">
        <v>0</v>
      </c>
    </row>
    <row r="1136" spans="1:9" ht="30" hidden="1" customHeight="1" x14ac:dyDescent="0.25">
      <c r="A1136" s="96" t="s">
        <v>7349</v>
      </c>
      <c r="B1136" s="80" t="str">
        <f>_xlfn.CONCAT(_xlfn.XLOOKUP(tbItems[[#This Row],[UID]],all_tki[uid],all_tki[name]), " (",_xlfn.XLOOKUP(tbItems[[#This Row],[UID]],all_tki[uid],all_tki[shortName]),")")</f>
        <v>AR-15 Windham Weaponry Rail Gas Block (RGBlock)</v>
      </c>
      <c r="C1136" s="80" t="str">
        <f>_xlfn.XLOOKUP(tbItems[[#This Row],[UID]],all_tki[uid],all_tki[tags/0])</f>
        <v>Weapon_parts</v>
      </c>
      <c r="D1136" s="80" t="s">
        <v>544</v>
      </c>
      <c r="E1136" s="70">
        <f>_xlfn.XLOOKUP(tbItems[[#This Row],[UID]],all_tki[uid],all_tki[slots])</f>
        <v>1</v>
      </c>
      <c r="F1136" s="97">
        <f>_xlfn.XLOOKUP(tbItems[[#This Row],[UID]],all_tki[uid],all_tki[traderPrice])</f>
        <v>2346</v>
      </c>
      <c r="G1136" s="97">
        <f>_xlfn.XLOOKUP(tbItems[[#This Row],[UID]],all_tki[uid],all_tki[avg7daysPrice])</f>
        <v>9812</v>
      </c>
      <c r="I1136" s="70">
        <v>0</v>
      </c>
    </row>
    <row r="1137" spans="1:9" ht="30" hidden="1" customHeight="1" x14ac:dyDescent="0.25">
      <c r="A1137" s="96" t="s">
        <v>7355</v>
      </c>
      <c r="B1137" s="80" t="str">
        <f>_xlfn.CONCAT(_xlfn.XLOOKUP(tbItems[[#This Row],[UID]],all_tki[uid],all_tki[name]), " (",_xlfn.XLOOKUP(tbItems[[#This Row],[UID]],all_tki[uid],all_tki[shortName]),")")</f>
        <v>Daniel Defense MK12 Low Profile Gas Block (MK12)</v>
      </c>
      <c r="C1137" s="80" t="str">
        <f>_xlfn.XLOOKUP(tbItems[[#This Row],[UID]],all_tki[uid],all_tki[tags/0])</f>
        <v>Weapon_parts</v>
      </c>
      <c r="E1137" s="70">
        <f>_xlfn.XLOOKUP(tbItems[[#This Row],[UID]],all_tki[uid],all_tki[slots])</f>
        <v>1</v>
      </c>
      <c r="F1137" s="97">
        <f>_xlfn.XLOOKUP(tbItems[[#This Row],[UID]],all_tki[uid],all_tki[traderPrice])</f>
        <v>2663</v>
      </c>
      <c r="G1137" s="97">
        <f>_xlfn.XLOOKUP(tbItems[[#This Row],[UID]],all_tki[uid],all_tki[avg7daysPrice])</f>
        <v>18352</v>
      </c>
      <c r="I1137" s="70">
        <v>0</v>
      </c>
    </row>
    <row r="1138" spans="1:9" ht="30" hidden="1" customHeight="1" x14ac:dyDescent="0.25">
      <c r="A1138" s="96" t="s">
        <v>7361</v>
      </c>
      <c r="B1138" s="80" t="str">
        <f>_xlfn.CONCAT(_xlfn.XLOOKUP(tbItems[[#This Row],[UID]],all_tki[uid],all_tki[name]), " (",_xlfn.XLOOKUP(tbItems[[#This Row],[UID]],all_tki[uid],all_tki[shortName]),")")</f>
        <v>PP-19-01 "Vityaz" gas tube (19-01 gas)</v>
      </c>
      <c r="C1138" s="80" t="str">
        <f>_xlfn.XLOOKUP(tbItems[[#This Row],[UID]],all_tki[uid],all_tki[tags/0])</f>
        <v>Weapon_parts</v>
      </c>
      <c r="E1138" s="70">
        <f>_xlfn.XLOOKUP(tbItems[[#This Row],[UID]],all_tki[uid],all_tki[slots])</f>
        <v>1</v>
      </c>
      <c r="F1138" s="97">
        <f>_xlfn.XLOOKUP(tbItems[[#This Row],[UID]],all_tki[uid],all_tki[traderPrice])</f>
        <v>1004</v>
      </c>
      <c r="G1138" s="97">
        <f>_xlfn.XLOOKUP(tbItems[[#This Row],[UID]],all_tki[uid],all_tki[avg7daysPrice])</f>
        <v>48333</v>
      </c>
      <c r="I1138" s="70">
        <v>0</v>
      </c>
    </row>
    <row r="1139" spans="1:9" ht="30" hidden="1" customHeight="1" x14ac:dyDescent="0.25">
      <c r="A1139" s="96" t="s">
        <v>7366</v>
      </c>
      <c r="B1139" s="80" t="str">
        <f>_xlfn.CONCAT(_xlfn.XLOOKUP(tbItems[[#This Row],[UID]],all_tki[uid],all_tki[name]), " (",_xlfn.XLOOKUP(tbItems[[#This Row],[UID]],all_tki[uid],all_tki[shortName]),")")</f>
        <v>AKS-74U gas tube (6P26 Sb.1-2) (6P26 Sb.1-2)</v>
      </c>
      <c r="C1139" s="80" t="str">
        <f>_xlfn.XLOOKUP(tbItems[[#This Row],[UID]],all_tki[uid],all_tki[tags/0])</f>
        <v>Weapon_parts</v>
      </c>
      <c r="E1139" s="70">
        <f>_xlfn.XLOOKUP(tbItems[[#This Row],[UID]],all_tki[uid],all_tki[slots])</f>
        <v>1</v>
      </c>
      <c r="F1139" s="97">
        <f>_xlfn.XLOOKUP(tbItems[[#This Row],[UID]],all_tki[uid],all_tki[traderPrice])</f>
        <v>1121</v>
      </c>
      <c r="G1139" s="97">
        <f>_xlfn.XLOOKUP(tbItems[[#This Row],[UID]],all_tki[uid],all_tki[avg7daysPrice])</f>
        <v>2241</v>
      </c>
      <c r="I1139" s="70">
        <v>0</v>
      </c>
    </row>
    <row r="1140" spans="1:9" ht="30" hidden="1" customHeight="1" x14ac:dyDescent="0.25">
      <c r="A1140" s="96" t="s">
        <v>7371</v>
      </c>
      <c r="B1140" s="80" t="str">
        <f>_xlfn.CONCAT(_xlfn.XLOOKUP(tbItems[[#This Row],[UID]],all_tki[uid],all_tki[name]), " (",_xlfn.XLOOKUP(tbItems[[#This Row],[UID]],all_tki[uid],all_tki[shortName]),")")</f>
        <v>HK 416A5 low profile gas block (416A5)</v>
      </c>
      <c r="C1140" s="80" t="str">
        <f>_xlfn.XLOOKUP(tbItems[[#This Row],[UID]],all_tki[uid],all_tki[tags/0])</f>
        <v>Weapon_parts</v>
      </c>
      <c r="E1140" s="70">
        <f>_xlfn.XLOOKUP(tbItems[[#This Row],[UID]],all_tki[uid],all_tki[slots])</f>
        <v>1</v>
      </c>
      <c r="F1140" s="97">
        <f>_xlfn.XLOOKUP(tbItems[[#This Row],[UID]],all_tki[uid],all_tki[traderPrice])</f>
        <v>1456</v>
      </c>
      <c r="G1140" s="97">
        <f>_xlfn.XLOOKUP(tbItems[[#This Row],[UID]],all_tki[uid],all_tki[avg7daysPrice])</f>
        <v>16135</v>
      </c>
      <c r="I1140" s="70">
        <v>0</v>
      </c>
    </row>
    <row r="1141" spans="1:9" ht="30" hidden="1" customHeight="1" x14ac:dyDescent="0.25">
      <c r="A1141" s="96" t="s">
        <v>7376</v>
      </c>
      <c r="B1141" s="80" t="str">
        <f>_xlfn.CONCAT(_xlfn.XLOOKUP(tbItems[[#This Row],[UID]],all_tki[uid],all_tki[name]), " (",_xlfn.XLOOKUP(tbItems[[#This Row],[UID]],all_tki[uid],all_tki[shortName]),")")</f>
        <v>AKM gas tube (6P1 Sb.1-2) (6P1 Sb.1-2)</v>
      </c>
      <c r="C1141" s="80" t="str">
        <f>_xlfn.XLOOKUP(tbItems[[#This Row],[UID]],all_tki[uid],all_tki[tags/0])</f>
        <v>Weapon_parts</v>
      </c>
      <c r="E1141" s="70">
        <f>_xlfn.XLOOKUP(tbItems[[#This Row],[UID]],all_tki[uid],all_tki[slots])</f>
        <v>1</v>
      </c>
      <c r="F1141" s="97">
        <f>_xlfn.XLOOKUP(tbItems[[#This Row],[UID]],all_tki[uid],all_tki[traderPrice])</f>
        <v>1151</v>
      </c>
      <c r="G1141" s="97">
        <f>_xlfn.XLOOKUP(tbItems[[#This Row],[UID]],all_tki[uid],all_tki[avg7daysPrice])</f>
        <v>34060</v>
      </c>
      <c r="I1141" s="70">
        <v>0</v>
      </c>
    </row>
    <row r="1142" spans="1:9" ht="30" hidden="1" customHeight="1" x14ac:dyDescent="0.25">
      <c r="A1142" s="96" t="s">
        <v>7382</v>
      </c>
      <c r="B1142" s="80" t="str">
        <f>_xlfn.CONCAT(_xlfn.XLOOKUP(tbItems[[#This Row],[UID]],all_tki[uid],all_tki[name]), " (",_xlfn.XLOOKUP(tbItems[[#This Row],[UID]],all_tki[uid],all_tki[shortName]),")")</f>
        <v>AK-74 gas tube (6P20 Sb.1-2) (6P20 Sb.1-2)</v>
      </c>
      <c r="C1142" s="80" t="str">
        <f>_xlfn.XLOOKUP(tbItems[[#This Row],[UID]],all_tki[uid],all_tki[tags/0])</f>
        <v>Weapon_parts</v>
      </c>
      <c r="E1142" s="70">
        <f>_xlfn.XLOOKUP(tbItems[[#This Row],[UID]],all_tki[uid],all_tki[slots])</f>
        <v>1</v>
      </c>
      <c r="F1142" s="97">
        <f>_xlfn.XLOOKUP(tbItems[[#This Row],[UID]],all_tki[uid],all_tki[traderPrice])</f>
        <v>1161</v>
      </c>
      <c r="G1142" s="97">
        <f>_xlfn.XLOOKUP(tbItems[[#This Row],[UID]],all_tki[uid],all_tki[avg7daysPrice])</f>
        <v>17724</v>
      </c>
      <c r="I1142" s="70">
        <v>0</v>
      </c>
    </row>
    <row r="1143" spans="1:9" ht="30" hidden="1" customHeight="1" x14ac:dyDescent="0.25">
      <c r="A1143" s="96" t="s">
        <v>7387</v>
      </c>
      <c r="B1143" s="80" t="str">
        <f>_xlfn.CONCAT(_xlfn.XLOOKUP(tbItems[[#This Row],[UID]],all_tki[uid],all_tki[name]), " (",_xlfn.XLOOKUP(tbItems[[#This Row],[UID]],all_tki[uid],all_tki[shortName]),")")</f>
        <v>M4A1 front sight (M4 FS)</v>
      </c>
      <c r="C1143" s="80" t="str">
        <f>_xlfn.XLOOKUP(tbItems[[#This Row],[UID]],all_tki[uid],all_tki[tags/0])</f>
        <v>Weapon_parts</v>
      </c>
      <c r="E1143" s="70">
        <f>_xlfn.XLOOKUP(tbItems[[#This Row],[UID]],all_tki[uid],all_tki[slots])</f>
        <v>1</v>
      </c>
      <c r="F1143" s="97">
        <f>_xlfn.XLOOKUP(tbItems[[#This Row],[UID]],all_tki[uid],all_tki[traderPrice])</f>
        <v>1439</v>
      </c>
      <c r="G1143" s="97">
        <f>_xlfn.XLOOKUP(tbItems[[#This Row],[UID]],all_tki[uid],all_tki[avg7daysPrice])</f>
        <v>14857</v>
      </c>
      <c r="I1143" s="70">
        <v>0</v>
      </c>
    </row>
    <row r="1144" spans="1:9" ht="30" hidden="1" customHeight="1" x14ac:dyDescent="0.25">
      <c r="A1144" s="96" t="s">
        <v>7393</v>
      </c>
      <c r="B1144" s="80" t="str">
        <f>_xlfn.CONCAT(_xlfn.XLOOKUP(tbItems[[#This Row],[UID]],all_tki[uid],all_tki[name]), " (",_xlfn.XLOOKUP(tbItems[[#This Row],[UID]],all_tki[uid],all_tki[shortName]),")")</f>
        <v>VPO-101 "Vepr-Hunter" gas tube (101 gas)</v>
      </c>
      <c r="C1144" s="80" t="str">
        <f>_xlfn.XLOOKUP(tbItems[[#This Row],[UID]],all_tki[uid],all_tki[tags/0])</f>
        <v>Weapon_parts</v>
      </c>
      <c r="E1144" s="70">
        <f>_xlfn.XLOOKUP(tbItems[[#This Row],[UID]],all_tki[uid],all_tki[slots])</f>
        <v>1</v>
      </c>
      <c r="F1144" s="97">
        <f>_xlfn.XLOOKUP(tbItems[[#This Row],[UID]],all_tki[uid],all_tki[traderPrice])</f>
        <v>980</v>
      </c>
      <c r="G1144" s="97">
        <f>_xlfn.XLOOKUP(tbItems[[#This Row],[UID]],all_tki[uid],all_tki[avg7daysPrice])</f>
        <v>19952</v>
      </c>
      <c r="I1144" s="70">
        <v>0</v>
      </c>
    </row>
    <row r="1145" spans="1:9" ht="30" hidden="1" customHeight="1" x14ac:dyDescent="0.25">
      <c r="A1145" s="96" t="s">
        <v>7398</v>
      </c>
      <c r="B1145" s="80" t="str">
        <f>_xlfn.CONCAT(_xlfn.XLOOKUP(tbItems[[#This Row],[UID]],all_tki[uid],all_tki[name]), " (",_xlfn.XLOOKUP(tbItems[[#This Row],[UID]],all_tki[uid],all_tki[shortName]),")")</f>
        <v>AK UltiMAK M1-B gas tube &amp; handguard (M1-B)</v>
      </c>
      <c r="C1145" s="80" t="str">
        <f>_xlfn.XLOOKUP(tbItems[[#This Row],[UID]],all_tki[uid],all_tki[tags/0])</f>
        <v>Weapon_parts</v>
      </c>
      <c r="E1145" s="70">
        <f>_xlfn.XLOOKUP(tbItems[[#This Row],[UID]],all_tki[uid],all_tki[slots])</f>
        <v>1</v>
      </c>
      <c r="F1145" s="97">
        <f>_xlfn.XLOOKUP(tbItems[[#This Row],[UID]],all_tki[uid],all_tki[traderPrice])</f>
        <v>1255</v>
      </c>
      <c r="G1145" s="97">
        <f>_xlfn.XLOOKUP(tbItems[[#This Row],[UID]],all_tki[uid],all_tki[avg7daysPrice])</f>
        <v>12305</v>
      </c>
      <c r="I1145" s="70">
        <v>0</v>
      </c>
    </row>
    <row r="1146" spans="1:9" ht="30" hidden="1" customHeight="1" x14ac:dyDescent="0.25">
      <c r="A1146" s="96" t="s">
        <v>7404</v>
      </c>
      <c r="B1146" s="80" t="str">
        <f>_xlfn.CONCAT(_xlfn.XLOOKUP(tbItems[[#This Row],[UID]],all_tki[uid],all_tki[name]), " (",_xlfn.XLOOKUP(tbItems[[#This Row],[UID]],all_tki[uid],all_tki[shortName]),")")</f>
        <v>KAC QDC 7.62x51 flash suppressor kit (KAC QDC)</v>
      </c>
      <c r="C1146" s="80" t="str">
        <f>_xlfn.XLOOKUP(tbItems[[#This Row],[UID]],all_tki[uid],all_tki[tags/0])</f>
        <v>Weapon_parts</v>
      </c>
      <c r="D1146" s="80" t="s">
        <v>356</v>
      </c>
      <c r="E1146" s="70">
        <f>_xlfn.XLOOKUP(tbItems[[#This Row],[UID]],all_tki[uid],all_tki[slots])</f>
        <v>1</v>
      </c>
      <c r="F1146" s="97">
        <f>_xlfn.XLOOKUP(tbItems[[#This Row],[UID]],all_tki[uid],all_tki[traderPrice])</f>
        <v>3443</v>
      </c>
      <c r="G1146" s="97">
        <f>_xlfn.XLOOKUP(tbItems[[#This Row],[UID]],all_tki[uid],all_tki[avg7daysPrice])</f>
        <v>12717</v>
      </c>
      <c r="I1146" s="70">
        <v>0</v>
      </c>
    </row>
    <row r="1147" spans="1:9" ht="30" hidden="1" customHeight="1" x14ac:dyDescent="0.25">
      <c r="A1147" s="96" t="s">
        <v>7410</v>
      </c>
      <c r="B1147" s="80" t="str">
        <f>_xlfn.CONCAT(_xlfn.XLOOKUP(tbItems[[#This Row],[UID]],all_tki[uid],all_tki[name]), " (",_xlfn.XLOOKUP(tbItems[[#This Row],[UID]],all_tki[uid],all_tki[shortName]),")")</f>
        <v>AR-15 SAI JailBrake 5.56x45 muzzle device (JailBrake)</v>
      </c>
      <c r="C1147" s="80" t="str">
        <f>_xlfn.XLOOKUP(tbItems[[#This Row],[UID]],all_tki[uid],all_tki[tags/0])</f>
        <v>Weapon_parts</v>
      </c>
      <c r="E1147" s="70">
        <f>_xlfn.XLOOKUP(tbItems[[#This Row],[UID]],all_tki[uid],all_tki[slots])</f>
        <v>1</v>
      </c>
      <c r="F1147" s="97">
        <f>_xlfn.XLOOKUP(tbItems[[#This Row],[UID]],all_tki[uid],all_tki[traderPrice])</f>
        <v>8954</v>
      </c>
      <c r="G1147" s="97">
        <f>_xlfn.XLOOKUP(tbItems[[#This Row],[UID]],all_tki[uid],all_tki[avg7daysPrice])</f>
        <v>14414</v>
      </c>
      <c r="I1147" s="70">
        <v>0</v>
      </c>
    </row>
    <row r="1148" spans="1:9" ht="30" hidden="1" customHeight="1" x14ac:dyDescent="0.25">
      <c r="A1148" s="96" t="s">
        <v>7416</v>
      </c>
      <c r="B1148" s="80" t="str">
        <f>_xlfn.CONCAT(_xlfn.XLOOKUP(tbItems[[#This Row],[UID]],all_tki[uid],all_tki[name]), " (",_xlfn.XLOOKUP(tbItems[[#This Row],[UID]],all_tki[uid],all_tki[shortName]),")")</f>
        <v>AR-10 Precision Armanent M11 Severe-Duty 7.62x51 muzzle brake (M11)</v>
      </c>
      <c r="C1148" s="80" t="str">
        <f>_xlfn.XLOOKUP(tbItems[[#This Row],[UID]],all_tki[uid],all_tki[tags/0])</f>
        <v>Weapon_parts</v>
      </c>
      <c r="E1148" s="70">
        <f>_xlfn.XLOOKUP(tbItems[[#This Row],[UID]],all_tki[uid],all_tki[slots])</f>
        <v>1</v>
      </c>
      <c r="F1148" s="97">
        <f>_xlfn.XLOOKUP(tbItems[[#This Row],[UID]],all_tki[uid],all_tki[traderPrice])</f>
        <v>5236</v>
      </c>
      <c r="G1148" s="97">
        <f>_xlfn.XLOOKUP(tbItems[[#This Row],[UID]],all_tki[uid],all_tki[avg7daysPrice])</f>
        <v>10579</v>
      </c>
      <c r="I1148" s="70">
        <v>0</v>
      </c>
    </row>
    <row r="1149" spans="1:9" ht="30" hidden="1" customHeight="1" x14ac:dyDescent="0.25">
      <c r="A1149" s="96" t="s">
        <v>7421</v>
      </c>
      <c r="B1149" s="80" t="str">
        <f>_xlfn.CONCAT(_xlfn.XLOOKUP(tbItems[[#This Row],[UID]],all_tki[uid],all_tki[name]), " (",_xlfn.XLOOKUP(tbItems[[#This Row],[UID]],all_tki[uid],all_tki[shortName]),")")</f>
        <v>AR-10 Fortis RED Brake 7.62x51 muzzle brake (RED 762)</v>
      </c>
      <c r="C1149" s="80" t="str">
        <f>_xlfn.XLOOKUP(tbItems[[#This Row],[UID]],all_tki[uid],all_tki[tags/0])</f>
        <v>Weapon_parts</v>
      </c>
      <c r="E1149" s="70">
        <f>_xlfn.XLOOKUP(tbItems[[#This Row],[UID]],all_tki[uid],all_tki[slots])</f>
        <v>1</v>
      </c>
      <c r="F1149" s="97">
        <f>_xlfn.XLOOKUP(tbItems[[#This Row],[UID]],all_tki[uid],all_tki[traderPrice])</f>
        <v>11368</v>
      </c>
      <c r="G1149" s="97">
        <f>_xlfn.XLOOKUP(tbItems[[#This Row],[UID]],all_tki[uid],all_tki[avg7daysPrice])</f>
        <v>28767</v>
      </c>
      <c r="I1149" s="70">
        <v>0</v>
      </c>
    </row>
    <row r="1150" spans="1:9" ht="30" hidden="1" customHeight="1" x14ac:dyDescent="0.25">
      <c r="A1150" s="96" t="s">
        <v>7427</v>
      </c>
      <c r="B1150" s="80" t="str">
        <f>_xlfn.CONCAT(_xlfn.XLOOKUP(tbItems[[#This Row],[UID]],all_tki[uid],all_tki[name]), " (",_xlfn.XLOOKUP(tbItems[[#This Row],[UID]],all_tki[uid],all_tki[shortName]),")")</f>
        <v>Desert Tech 7.62x51 flash hider (MDR 762)</v>
      </c>
      <c r="C1150" s="80" t="str">
        <f>_xlfn.XLOOKUP(tbItems[[#This Row],[UID]],all_tki[uid],all_tki[tags/0])</f>
        <v>Weapon_parts</v>
      </c>
      <c r="E1150" s="70">
        <f>_xlfn.XLOOKUP(tbItems[[#This Row],[UID]],all_tki[uid],all_tki[slots])</f>
        <v>1</v>
      </c>
      <c r="F1150" s="97">
        <f>_xlfn.XLOOKUP(tbItems[[#This Row],[UID]],all_tki[uid],all_tki[traderPrice])</f>
        <v>2867</v>
      </c>
      <c r="G1150" s="97">
        <f>_xlfn.XLOOKUP(tbItems[[#This Row],[UID]],all_tki[uid],all_tki[avg7daysPrice])</f>
        <v>9570</v>
      </c>
      <c r="I1150" s="70">
        <v>0</v>
      </c>
    </row>
    <row r="1151" spans="1:9" ht="30" hidden="1" customHeight="1" x14ac:dyDescent="0.25">
      <c r="A1151" s="96" t="s">
        <v>7432</v>
      </c>
      <c r="B1151" s="80" t="str">
        <f>_xlfn.CONCAT(_xlfn.XLOOKUP(tbItems[[#This Row],[UID]],all_tki[uid],all_tki[name]), " (",_xlfn.XLOOKUP(tbItems[[#This Row],[UID]],all_tki[uid],all_tki[shortName]),")")</f>
        <v>AR-10 Keeno Arms SHREWD 7.62x51 muzzle brake (SHREWD 762)</v>
      </c>
      <c r="C1151" s="80" t="str">
        <f>_xlfn.XLOOKUP(tbItems[[#This Row],[UID]],all_tki[uid],all_tki[tags/0])</f>
        <v>Weapon_parts</v>
      </c>
      <c r="E1151" s="70">
        <f>_xlfn.XLOOKUP(tbItems[[#This Row],[UID]],all_tki[uid],all_tki[slots])</f>
        <v>1</v>
      </c>
      <c r="F1151" s="97">
        <f>_xlfn.XLOOKUP(tbItems[[#This Row],[UID]],all_tki[uid],all_tki[traderPrice])</f>
        <v>6160</v>
      </c>
      <c r="G1151" s="97">
        <f>_xlfn.XLOOKUP(tbItems[[#This Row],[UID]],all_tki[uid],all_tki[avg7daysPrice])</f>
        <v>10754</v>
      </c>
      <c r="I1151" s="70">
        <v>0</v>
      </c>
    </row>
    <row r="1152" spans="1:9" ht="30" hidden="1" customHeight="1" x14ac:dyDescent="0.25">
      <c r="A1152" s="96" t="s">
        <v>7438</v>
      </c>
      <c r="B1152" s="80" t="str">
        <f>_xlfn.CONCAT(_xlfn.XLOOKUP(tbItems[[#This Row],[UID]],all_tki[uid],all_tki[name]), " (",_xlfn.XLOOKUP(tbItems[[#This Row],[UID]],all_tki[uid],all_tki[shortName]),")")</f>
        <v>AK 7.62x39 Lantac Dragon muzzle brake-compensator (DGNAK47B)</v>
      </c>
      <c r="C1152" s="80" t="str">
        <f>_xlfn.XLOOKUP(tbItems[[#This Row],[UID]],all_tki[uid],all_tki[tags/0])</f>
        <v>Weapon_parts</v>
      </c>
      <c r="E1152" s="70">
        <f>_xlfn.XLOOKUP(tbItems[[#This Row],[UID]],all_tki[uid],all_tki[slots])</f>
        <v>1</v>
      </c>
      <c r="F1152" s="97">
        <f>_xlfn.XLOOKUP(tbItems[[#This Row],[UID]],all_tki[uid],all_tki[traderPrice])</f>
        <v>6888</v>
      </c>
      <c r="G1152" s="97">
        <f>_xlfn.XLOOKUP(tbItems[[#This Row],[UID]],all_tki[uid],all_tki[avg7daysPrice])</f>
        <v>19105</v>
      </c>
      <c r="I1152" s="70">
        <v>0</v>
      </c>
    </row>
    <row r="1153" spans="1:9" ht="30" hidden="1" customHeight="1" x14ac:dyDescent="0.25">
      <c r="A1153" s="96" t="s">
        <v>7443</v>
      </c>
      <c r="B1153" s="80" t="str">
        <f>_xlfn.CONCAT(_xlfn.XLOOKUP(tbItems[[#This Row],[UID]],all_tki[uid],all_tki[name]), " (",_xlfn.XLOOKUP(tbItems[[#This Row],[UID]],all_tki[uid],all_tki[shortName]),")")</f>
        <v>M14 JP Enterprises 7.62x51 tactical muzzle brake-compensator (M14 JP)</v>
      </c>
      <c r="C1153" s="80" t="str">
        <f>_xlfn.XLOOKUP(tbItems[[#This Row],[UID]],all_tki[uid],all_tki[tags/0])</f>
        <v>Weapon_parts</v>
      </c>
      <c r="E1153" s="70">
        <f>_xlfn.XLOOKUP(tbItems[[#This Row],[UID]],all_tki[uid],all_tki[slots])</f>
        <v>1</v>
      </c>
      <c r="F1153" s="97">
        <f>_xlfn.XLOOKUP(tbItems[[#This Row],[UID]],all_tki[uid],all_tki[traderPrice])</f>
        <v>5288</v>
      </c>
      <c r="G1153" s="97">
        <f>_xlfn.XLOOKUP(tbItems[[#This Row],[UID]],all_tki[uid],all_tki[avg7daysPrice])</f>
        <v>8388</v>
      </c>
      <c r="I1153" s="70">
        <v>0</v>
      </c>
    </row>
    <row r="1154" spans="1:9" ht="30" hidden="1" customHeight="1" x14ac:dyDescent="0.25">
      <c r="A1154" s="96" t="s">
        <v>7448</v>
      </c>
      <c r="B1154" s="80" t="str">
        <f>_xlfn.CONCAT(_xlfn.XLOOKUP(tbItems[[#This Row],[UID]],all_tki[uid],all_tki[name]), " (",_xlfn.XLOOKUP(tbItems[[#This Row],[UID]],all_tki[uid],all_tki[shortName]),")")</f>
        <v>Mosin Rifle Witt Machine muzzle brake (Mosin WM)</v>
      </c>
      <c r="C1154" s="80" t="str">
        <f>_xlfn.XLOOKUP(tbItems[[#This Row],[UID]],all_tki[uid],all_tki[tags/0])</f>
        <v>Weapon_parts</v>
      </c>
      <c r="E1154" s="70">
        <f>_xlfn.XLOOKUP(tbItems[[#This Row],[UID]],all_tki[uid],all_tki[slots])</f>
        <v>1</v>
      </c>
      <c r="F1154" s="97">
        <f>_xlfn.XLOOKUP(tbItems[[#This Row],[UID]],all_tki[uid],all_tki[traderPrice])</f>
        <v>5724</v>
      </c>
      <c r="G1154" s="97">
        <f>_xlfn.XLOOKUP(tbItems[[#This Row],[UID]],all_tki[uid],all_tki[avg7daysPrice])</f>
        <v>19419</v>
      </c>
      <c r="I1154" s="70">
        <v>0</v>
      </c>
    </row>
    <row r="1155" spans="1:9" ht="30" hidden="1" customHeight="1" x14ac:dyDescent="0.25">
      <c r="A1155" s="96" t="s">
        <v>7453</v>
      </c>
      <c r="B1155" s="80" t="str">
        <f>_xlfn.CONCAT(_xlfn.XLOOKUP(tbItems[[#This Row],[UID]],all_tki[uid],all_tki[name]), " (",_xlfn.XLOOKUP(tbItems[[#This Row],[UID]],all_tki[uid],all_tki[shortName]),")")</f>
        <v>Lantac Dragon 7.62x51 muzzle brake-compensator (DGN762B)</v>
      </c>
      <c r="C1155" s="80" t="str">
        <f>_xlfn.XLOOKUP(tbItems[[#This Row],[UID]],all_tki[uid],all_tki[tags/0])</f>
        <v>Weapon_parts</v>
      </c>
      <c r="E1155" s="70">
        <f>_xlfn.XLOOKUP(tbItems[[#This Row],[UID]],all_tki[uid],all_tki[slots])</f>
        <v>1</v>
      </c>
      <c r="F1155" s="97">
        <f>_xlfn.XLOOKUP(tbItems[[#This Row],[UID]],all_tki[uid],all_tki[traderPrice])</f>
        <v>12768</v>
      </c>
      <c r="G1155" s="97">
        <f>_xlfn.XLOOKUP(tbItems[[#This Row],[UID]],all_tki[uid],all_tki[avg7daysPrice])</f>
        <v>45112</v>
      </c>
      <c r="I1155" s="70">
        <v>0</v>
      </c>
    </row>
    <row r="1156" spans="1:9" ht="30" hidden="1" customHeight="1" x14ac:dyDescent="0.25">
      <c r="A1156" s="96" t="s">
        <v>7458</v>
      </c>
      <c r="B1156" s="80" t="str">
        <f>_xlfn.CONCAT(_xlfn.XLOOKUP(tbItems[[#This Row],[UID]],all_tki[uid],all_tki[name]), " (",_xlfn.XLOOKUP(tbItems[[#This Row],[UID]],all_tki[uid],all_tki[shortName]),")")</f>
        <v>AR-15 Bulletec ST-6012 5.56x45 muzzle brake (ST6012 556)</v>
      </c>
      <c r="C1156" s="80" t="str">
        <f>_xlfn.XLOOKUP(tbItems[[#This Row],[UID]],all_tki[uid],all_tki[tags/0])</f>
        <v>Weapon_parts</v>
      </c>
      <c r="E1156" s="70">
        <f>_xlfn.XLOOKUP(tbItems[[#This Row],[UID]],all_tki[uid],all_tki[slots])</f>
        <v>1</v>
      </c>
      <c r="F1156" s="97">
        <f>_xlfn.XLOOKUP(tbItems[[#This Row],[UID]],all_tki[uid],all_tki[traderPrice])</f>
        <v>6888</v>
      </c>
      <c r="G1156" s="97">
        <f>_xlfn.XLOOKUP(tbItems[[#This Row],[UID]],all_tki[uid],all_tki[avg7daysPrice])</f>
        <v>32158</v>
      </c>
      <c r="I1156" s="70">
        <v>0</v>
      </c>
    </row>
    <row r="1157" spans="1:9" ht="30" hidden="1" customHeight="1" x14ac:dyDescent="0.25">
      <c r="A1157" s="96" t="s">
        <v>7464</v>
      </c>
      <c r="B1157" s="80" t="str">
        <f>_xlfn.CONCAT(_xlfn.XLOOKUP(tbItems[[#This Row],[UID]],all_tki[uid],all_tki[name]), " (",_xlfn.XLOOKUP(tbItems[[#This Row],[UID]],all_tki[uid],all_tki[shortName]),")")</f>
        <v>PP-19-01 "Vityaz" 9x19 muzzle brake-compensator (PP-19-01)</v>
      </c>
      <c r="C1157" s="80" t="str">
        <f>_xlfn.XLOOKUP(tbItems[[#This Row],[UID]],all_tki[uid],all_tki[tags/0])</f>
        <v>Weapon_parts</v>
      </c>
      <c r="E1157" s="70">
        <f>_xlfn.XLOOKUP(tbItems[[#This Row],[UID]],all_tki[uid],all_tki[slots])</f>
        <v>1</v>
      </c>
      <c r="F1157" s="97">
        <f>_xlfn.XLOOKUP(tbItems[[#This Row],[UID]],all_tki[uid],all_tki[traderPrice])</f>
        <v>371</v>
      </c>
      <c r="G1157" s="97">
        <f>_xlfn.XLOOKUP(tbItems[[#This Row],[UID]],all_tki[uid],all_tki[avg7daysPrice])</f>
        <v>12221</v>
      </c>
      <c r="I1157" s="70">
        <v>0</v>
      </c>
    </row>
    <row r="1158" spans="1:9" ht="30" hidden="1" customHeight="1" x14ac:dyDescent="0.25">
      <c r="A1158" s="96" t="s">
        <v>7468</v>
      </c>
      <c r="B1158" s="80" t="str">
        <f>_xlfn.CONCAT(_xlfn.XLOOKUP(tbItems[[#This Row],[UID]],all_tki[uid],all_tki[name]), " (",_xlfn.XLOOKUP(tbItems[[#This Row],[UID]],all_tki[uid],all_tki[shortName]),")")</f>
        <v>Daniel Defense WAVE 7.62x51 muzzle brake (WAVE 762)</v>
      </c>
      <c r="C1158" s="80" t="str">
        <f>_xlfn.XLOOKUP(tbItems[[#This Row],[UID]],all_tki[uid],all_tki[tags/0])</f>
        <v>Weapon_parts</v>
      </c>
      <c r="E1158" s="70">
        <f>_xlfn.XLOOKUP(tbItems[[#This Row],[UID]],all_tki[uid],all_tki[slots])</f>
        <v>1</v>
      </c>
      <c r="F1158" s="97">
        <f>_xlfn.XLOOKUP(tbItems[[#This Row],[UID]],all_tki[uid],all_tki[traderPrice])</f>
        <v>4469</v>
      </c>
      <c r="G1158" s="97">
        <f>_xlfn.XLOOKUP(tbItems[[#This Row],[UID]],all_tki[uid],all_tki[avg7daysPrice])</f>
        <v>20734</v>
      </c>
      <c r="I1158" s="70">
        <v>0</v>
      </c>
    </row>
    <row r="1159" spans="1:9" ht="30" hidden="1" customHeight="1" x14ac:dyDescent="0.25">
      <c r="A1159" s="96" t="s">
        <v>7474</v>
      </c>
      <c r="B1159" s="80" t="str">
        <f>_xlfn.CONCAT(_xlfn.XLOOKUP(tbItems[[#This Row],[UID]],all_tki[uid],all_tki[name]), " (",_xlfn.XLOOKUP(tbItems[[#This Row],[UID]],all_tki[uid],all_tki[shortName]),")")</f>
        <v>Lantac BMD 7.62x51 Blast Mitigation Device (BMD 762)</v>
      </c>
      <c r="C1159" s="80" t="str">
        <f>_xlfn.XLOOKUP(tbItems[[#This Row],[UID]],all_tki[uid],all_tki[tags/0])</f>
        <v>Weapon_parts</v>
      </c>
      <c r="E1159" s="70">
        <f>_xlfn.XLOOKUP(tbItems[[#This Row],[UID]],all_tki[uid],all_tki[slots])</f>
        <v>1</v>
      </c>
      <c r="F1159" s="97">
        <f>_xlfn.XLOOKUP(tbItems[[#This Row],[UID]],all_tki[uid],all_tki[traderPrice])</f>
        <v>5516</v>
      </c>
      <c r="G1159" s="97">
        <f>_xlfn.XLOOKUP(tbItems[[#This Row],[UID]],all_tki[uid],all_tki[avg7daysPrice])</f>
        <v>13356</v>
      </c>
      <c r="I1159" s="70">
        <v>0</v>
      </c>
    </row>
    <row r="1160" spans="1:9" ht="30" hidden="1" customHeight="1" x14ac:dyDescent="0.25">
      <c r="A1160" s="96" t="s">
        <v>7480</v>
      </c>
      <c r="B1160" s="80" t="str">
        <f>_xlfn.CONCAT(_xlfn.XLOOKUP(tbItems[[#This Row],[UID]],all_tki[uid],all_tki[name]), " (",_xlfn.XLOOKUP(tbItems[[#This Row],[UID]],all_tki[uid],all_tki[shortName]),")")</f>
        <v>AK 7.62x39 Venom Tactical Antidote muzzle brake-compensator (Antidote)</v>
      </c>
      <c r="C1160" s="80" t="str">
        <f>_xlfn.XLOOKUP(tbItems[[#This Row],[UID]],all_tki[uid],all_tki[tags/0])</f>
        <v>Weapon_parts</v>
      </c>
      <c r="D1160" s="80" t="s">
        <v>356</v>
      </c>
      <c r="E1160" s="70">
        <f>_xlfn.XLOOKUP(tbItems[[#This Row],[UID]],all_tki[uid],all_tki[slots])</f>
        <v>1</v>
      </c>
      <c r="F1160" s="97">
        <f>_xlfn.XLOOKUP(tbItems[[#This Row],[UID]],all_tki[uid],all_tki[traderPrice])</f>
        <v>5516</v>
      </c>
      <c r="G1160" s="97">
        <f>_xlfn.XLOOKUP(tbItems[[#This Row],[UID]],all_tki[uid],all_tki[avg7daysPrice])</f>
        <v>17424</v>
      </c>
      <c r="H1160" s="70">
        <v>0</v>
      </c>
      <c r="I1160" s="70">
        <v>0</v>
      </c>
    </row>
    <row r="1161" spans="1:9" ht="30" hidden="1" customHeight="1" x14ac:dyDescent="0.25">
      <c r="A1161" s="96" t="s">
        <v>7484</v>
      </c>
      <c r="B1161" s="80" t="str">
        <f>_xlfn.CONCAT(_xlfn.XLOOKUP(tbItems[[#This Row],[UID]],all_tki[uid],all_tki[name]), " (",_xlfn.XLOOKUP(tbItems[[#This Row],[UID]],all_tki[uid],all_tki[shortName]),")")</f>
        <v>AR-10 Odin Works ATLAS-7 7.62x51 muzzle brake (ATLAS 762)</v>
      </c>
      <c r="C1161" s="80" t="str">
        <f>_xlfn.XLOOKUP(tbItems[[#This Row],[UID]],all_tki[uid],all_tki[tags/0])</f>
        <v>Weapon_parts</v>
      </c>
      <c r="E1161" s="70">
        <f>_xlfn.XLOOKUP(tbItems[[#This Row],[UID]],all_tki[uid],all_tki[slots])</f>
        <v>1</v>
      </c>
      <c r="F1161" s="97">
        <f>_xlfn.XLOOKUP(tbItems[[#This Row],[UID]],all_tki[uid],all_tki[traderPrice])</f>
        <v>9174</v>
      </c>
      <c r="G1161" s="97">
        <f>_xlfn.XLOOKUP(tbItems[[#This Row],[UID]],all_tki[uid],all_tki[avg7daysPrice])</f>
        <v>16647</v>
      </c>
      <c r="I1161" s="70">
        <v>0</v>
      </c>
    </row>
    <row r="1162" spans="1:9" ht="30" hidden="1" customHeight="1" x14ac:dyDescent="0.25">
      <c r="A1162" s="96" t="s">
        <v>7489</v>
      </c>
      <c r="B1162" s="80" t="str">
        <f>_xlfn.CONCAT(_xlfn.XLOOKUP(tbItems[[#This Row],[UID]],all_tki[uid],all_tki[name]), " (",_xlfn.XLOOKUP(tbItems[[#This Row],[UID]],all_tki[uid],all_tki[shortName]),")")</f>
        <v>AR-15 Nordic Components Corvette 5.56x45 compensator (Vette 556)</v>
      </c>
      <c r="C1162" s="80" t="str">
        <f>_xlfn.XLOOKUP(tbItems[[#This Row],[UID]],all_tki[uid],all_tki[tags/0])</f>
        <v>Weapon_parts</v>
      </c>
      <c r="E1162" s="70">
        <f>_xlfn.XLOOKUP(tbItems[[#This Row],[UID]],all_tki[uid],all_tki[slots])</f>
        <v>1</v>
      </c>
      <c r="F1162" s="97">
        <f>_xlfn.XLOOKUP(tbItems[[#This Row],[UID]],all_tki[uid],all_tki[traderPrice])</f>
        <v>5600</v>
      </c>
      <c r="G1162" s="97">
        <f>_xlfn.XLOOKUP(tbItems[[#This Row],[UID]],all_tki[uid],all_tki[avg7daysPrice])</f>
        <v>15119</v>
      </c>
      <c r="I1162" s="70">
        <v>0</v>
      </c>
    </row>
    <row r="1163" spans="1:9" ht="30" hidden="1" customHeight="1" x14ac:dyDescent="0.25">
      <c r="A1163" s="96" t="s">
        <v>7495</v>
      </c>
      <c r="B1163" s="80" t="str">
        <f>_xlfn.CONCAT(_xlfn.XLOOKUP(tbItems[[#This Row],[UID]],all_tki[uid],all_tki[name]), " (",_xlfn.XLOOKUP(tbItems[[#This Row],[UID]],all_tki[uid],all_tki[shortName]),")")</f>
        <v>Glock 9x19 Strike Industries G4 SlideComp compensator (G G4)</v>
      </c>
      <c r="C1163" s="80" t="str">
        <f>_xlfn.XLOOKUP(tbItems[[#This Row],[UID]],all_tki[uid],all_tki[tags/0])</f>
        <v>Weapon_parts</v>
      </c>
      <c r="D1163" s="80" t="s">
        <v>368</v>
      </c>
      <c r="E1163" s="70">
        <f>_xlfn.XLOOKUP(tbItems[[#This Row],[UID]],all_tki[uid],all_tki[slots])</f>
        <v>1</v>
      </c>
      <c r="F1163" s="97">
        <f>_xlfn.XLOOKUP(tbItems[[#This Row],[UID]],all_tki[uid],all_tki[traderPrice])</f>
        <v>3627</v>
      </c>
      <c r="G1163" s="97">
        <f>_xlfn.XLOOKUP(tbItems[[#This Row],[UID]],all_tki[uid],all_tki[avg7daysPrice])</f>
        <v>22428</v>
      </c>
      <c r="I1163" s="70">
        <v>0</v>
      </c>
    </row>
    <row r="1164" spans="1:9" ht="30" hidden="1" customHeight="1" x14ac:dyDescent="0.25">
      <c r="A1164" s="96" t="s">
        <v>7500</v>
      </c>
      <c r="B1164" s="80" t="str">
        <f>_xlfn.CONCAT(_xlfn.XLOOKUP(tbItems[[#This Row],[UID]],all_tki[uid],all_tki[name]), " (",_xlfn.XLOOKUP(tbItems[[#This Row],[UID]],all_tki[uid],all_tki[shortName]),")")</f>
        <v>Vendetta Precision VP-09 Interceptor 5.56x45 muzzle brake (VP-09 556)</v>
      </c>
      <c r="C1164" s="80" t="str">
        <f>_xlfn.XLOOKUP(tbItems[[#This Row],[UID]],all_tki[uid],all_tki[tags/0])</f>
        <v>Weapon_parts</v>
      </c>
      <c r="E1164" s="70">
        <f>_xlfn.XLOOKUP(tbItems[[#This Row],[UID]],all_tki[uid],all_tki[slots])</f>
        <v>1</v>
      </c>
      <c r="F1164" s="97">
        <f>_xlfn.XLOOKUP(tbItems[[#This Row],[UID]],all_tki[uid],all_tki[traderPrice])</f>
        <v>6336</v>
      </c>
      <c r="G1164" s="97">
        <f>_xlfn.XLOOKUP(tbItems[[#This Row],[UID]],all_tki[uid],all_tki[avg7daysPrice])</f>
        <v>9272</v>
      </c>
      <c r="I1164" s="70">
        <v>0</v>
      </c>
    </row>
    <row r="1165" spans="1:9" ht="30" hidden="1" customHeight="1" x14ac:dyDescent="0.25">
      <c r="A1165" s="96" t="s">
        <v>7505</v>
      </c>
      <c r="B1165" s="80" t="str">
        <f>_xlfn.CONCAT(_xlfn.XLOOKUP(tbItems[[#This Row],[UID]],all_tki[uid],all_tki[name]), " (",_xlfn.XLOOKUP(tbItems[[#This Row],[UID]],all_tki[uid],all_tki[shortName]),")")</f>
        <v>PWS CQB 74 5.45x39 muzzle brake (PWS CQB 74)</v>
      </c>
      <c r="C1165" s="80" t="str">
        <f>_xlfn.XLOOKUP(tbItems[[#This Row],[UID]],all_tki[uid],all_tki[tags/0])</f>
        <v>Weapon_parts</v>
      </c>
      <c r="E1165" s="70">
        <f>_xlfn.XLOOKUP(tbItems[[#This Row],[UID]],all_tki[uid],all_tki[slots])</f>
        <v>1</v>
      </c>
      <c r="F1165" s="97">
        <f>_xlfn.XLOOKUP(tbItems[[#This Row],[UID]],all_tki[uid],all_tki[traderPrice])</f>
        <v>4752</v>
      </c>
      <c r="G1165" s="97">
        <f>_xlfn.XLOOKUP(tbItems[[#This Row],[UID]],all_tki[uid],all_tki[avg7daysPrice])</f>
        <v>22439</v>
      </c>
      <c r="I1165" s="70">
        <v>0</v>
      </c>
    </row>
    <row r="1166" spans="1:9" ht="30" hidden="1" customHeight="1" x14ac:dyDescent="0.25">
      <c r="A1166" s="96" t="s">
        <v>7511</v>
      </c>
      <c r="B1166" s="80" t="str">
        <f>_xlfn.CONCAT(_xlfn.XLOOKUP(tbItems[[#This Row],[UID]],all_tki[uid],all_tki[name]), " (",_xlfn.XLOOKUP(tbItems[[#This Row],[UID]],all_tki[uid],all_tki[shortName]),")")</f>
        <v>PWS CQB 5.56x45 muzzle brake (PWS CQB)</v>
      </c>
      <c r="C1166" s="80" t="str">
        <f>_xlfn.XLOOKUP(tbItems[[#This Row],[UID]],all_tki[uid],all_tki[tags/0])</f>
        <v>Weapon_parts</v>
      </c>
      <c r="E1166" s="70">
        <f>_xlfn.XLOOKUP(tbItems[[#This Row],[UID]],all_tki[uid],all_tki[slots])</f>
        <v>1</v>
      </c>
      <c r="F1166" s="97">
        <f>_xlfn.XLOOKUP(tbItems[[#This Row],[UID]],all_tki[uid],all_tki[traderPrice])</f>
        <v>6714</v>
      </c>
      <c r="G1166" s="97">
        <f>_xlfn.XLOOKUP(tbItems[[#This Row],[UID]],all_tki[uid],all_tki[avg7daysPrice])</f>
        <v>12187</v>
      </c>
      <c r="I1166" s="70">
        <v>0</v>
      </c>
    </row>
    <row r="1167" spans="1:9" ht="30" hidden="1" customHeight="1" x14ac:dyDescent="0.25">
      <c r="A1167" s="96" t="s">
        <v>7517</v>
      </c>
      <c r="B1167" s="80" t="str">
        <f>_xlfn.CONCAT(_xlfn.XLOOKUP(tbItems[[#This Row],[UID]],all_tki[uid],all_tki[name]), " (",_xlfn.XLOOKUP(tbItems[[#This Row],[UID]],all_tki[uid],all_tki[shortName]),")")</f>
        <v>Glock 9x19 CARVER Custom "4 Port" muzzle brake (G CC 4P)</v>
      </c>
      <c r="C1167" s="80" t="str">
        <f>_xlfn.XLOOKUP(tbItems[[#This Row],[UID]],all_tki[uid],all_tki[tags/0])</f>
        <v>Weapon_parts</v>
      </c>
      <c r="D1167" s="80" t="s">
        <v>356</v>
      </c>
      <c r="E1167" s="70">
        <f>_xlfn.XLOOKUP(tbItems[[#This Row],[UID]],all_tki[uid],all_tki[slots])</f>
        <v>1</v>
      </c>
      <c r="F1167" s="97">
        <f>_xlfn.XLOOKUP(tbItems[[#This Row],[UID]],all_tki[uid],all_tki[traderPrice])</f>
        <v>3445</v>
      </c>
      <c r="G1167" s="97">
        <f>_xlfn.XLOOKUP(tbItems[[#This Row],[UID]],all_tki[uid],all_tki[avg7daysPrice])</f>
        <v>11030</v>
      </c>
      <c r="H1167" s="70">
        <v>0</v>
      </c>
      <c r="I1167" s="70">
        <v>0</v>
      </c>
    </row>
    <row r="1168" spans="1:9" ht="30" hidden="1" customHeight="1" x14ac:dyDescent="0.25">
      <c r="A1168" s="96" t="s">
        <v>7521</v>
      </c>
      <c r="B1168" s="80" t="str">
        <f>_xlfn.CONCAT(_xlfn.XLOOKUP(tbItems[[#This Row],[UID]],all_tki[uid],all_tki[name]), " (",_xlfn.XLOOKUP(tbItems[[#This Row],[UID]],all_tki[uid],all_tki[shortName]),")")</f>
        <v>Thunder Beast Arms 30CB 7.62x51 muzzle brake (30CB)</v>
      </c>
      <c r="C1168" s="80" t="str">
        <f>_xlfn.XLOOKUP(tbItems[[#This Row],[UID]],all_tki[uid],all_tki[tags/0])</f>
        <v>Weapon_parts</v>
      </c>
      <c r="E1168" s="70">
        <f>_xlfn.XLOOKUP(tbItems[[#This Row],[UID]],all_tki[uid],all_tki[slots])</f>
        <v>1</v>
      </c>
      <c r="F1168" s="97">
        <f>_xlfn.XLOOKUP(tbItems[[#This Row],[UID]],all_tki[uid],all_tki[traderPrice])</f>
        <v>4077</v>
      </c>
      <c r="G1168" s="97">
        <f>_xlfn.XLOOKUP(tbItems[[#This Row],[UID]],all_tki[uid],all_tki[avg7daysPrice])</f>
        <v>25562</v>
      </c>
      <c r="I1168" s="70">
        <v>0</v>
      </c>
    </row>
    <row r="1169" spans="1:9" ht="30" hidden="1" customHeight="1" x14ac:dyDescent="0.25">
      <c r="A1169" s="96" t="s">
        <v>7527</v>
      </c>
      <c r="B1169" s="80" t="str">
        <f>_xlfn.CONCAT(_xlfn.XLOOKUP(tbItems[[#This Row],[UID]],all_tki[uid],all_tki[name]), " (",_xlfn.XLOOKUP(tbItems[[#This Row],[UID]],all_tki[uid],all_tki[shortName]),")")</f>
        <v>AR-10 Nordic Components Corvette 7.62x51 muzzle brake (Vette 762)</v>
      </c>
      <c r="C1169" s="80" t="str">
        <f>_xlfn.XLOOKUP(tbItems[[#This Row],[UID]],all_tki[uid],all_tki[tags/0])</f>
        <v>Weapon_parts</v>
      </c>
      <c r="E1169" s="70">
        <f>_xlfn.XLOOKUP(tbItems[[#This Row],[UID]],all_tki[uid],all_tki[slots])</f>
        <v>1</v>
      </c>
      <c r="F1169" s="97">
        <f>_xlfn.XLOOKUP(tbItems[[#This Row],[UID]],all_tki[uid],all_tki[traderPrice])</f>
        <v>4704</v>
      </c>
      <c r="G1169" s="97">
        <f>_xlfn.XLOOKUP(tbItems[[#This Row],[UID]],all_tki[uid],all_tki[avg7daysPrice])</f>
        <v>10604</v>
      </c>
      <c r="I1169" s="70">
        <v>0</v>
      </c>
    </row>
    <row r="1170" spans="1:9" ht="30" hidden="1" customHeight="1" x14ac:dyDescent="0.25">
      <c r="A1170" s="96" t="s">
        <v>7533</v>
      </c>
      <c r="B1170" s="80" t="str">
        <f>_xlfn.CONCAT(_xlfn.XLOOKUP(tbItems[[#This Row],[UID]],all_tki[uid],all_tki[name]), " (",_xlfn.XLOOKUP(tbItems[[#This Row],[UID]],all_tki[uid],all_tki[shortName]),")")</f>
        <v>HK MP5 Noveske-style muzzle brake-compensator (MP5 Noveske)</v>
      </c>
      <c r="C1170" s="80" t="str">
        <f>_xlfn.XLOOKUP(tbItems[[#This Row],[UID]],all_tki[uid],all_tki[tags/0])</f>
        <v>Weapon_parts</v>
      </c>
      <c r="E1170" s="70">
        <f>_xlfn.XLOOKUP(tbItems[[#This Row],[UID]],all_tki[uid],all_tki[slots])</f>
        <v>1</v>
      </c>
      <c r="F1170" s="97">
        <f>_xlfn.XLOOKUP(tbItems[[#This Row],[UID]],all_tki[uid],all_tki[traderPrice])</f>
        <v>4984</v>
      </c>
      <c r="G1170" s="97">
        <f>_xlfn.XLOOKUP(tbItems[[#This Row],[UID]],all_tki[uid],all_tki[avg7daysPrice])</f>
        <v>24988</v>
      </c>
      <c r="I1170" s="70">
        <v>0</v>
      </c>
    </row>
    <row r="1171" spans="1:9" ht="30" hidden="1" customHeight="1" x14ac:dyDescent="0.25">
      <c r="A1171" s="96" t="s">
        <v>7538</v>
      </c>
      <c r="B1171" s="80" t="str">
        <f>_xlfn.CONCAT(_xlfn.XLOOKUP(tbItems[[#This Row],[UID]],all_tki[uid],all_tki[name]), " (",_xlfn.XLOOKUP(tbItems[[#This Row],[UID]],all_tki[uid],all_tki[shortName]),")")</f>
        <v>Glock Double Diamond flash hider (G DD FH)</v>
      </c>
      <c r="C1171" s="80" t="str">
        <f>_xlfn.XLOOKUP(tbItems[[#This Row],[UID]],all_tki[uid],all_tki[tags/0])</f>
        <v>Weapon_parts</v>
      </c>
      <c r="D1171" s="80" t="s">
        <v>356</v>
      </c>
      <c r="E1171" s="70">
        <f>_xlfn.XLOOKUP(tbItems[[#This Row],[UID]],all_tki[uid],all_tki[slots])</f>
        <v>1</v>
      </c>
      <c r="F1171" s="97">
        <f>_xlfn.XLOOKUP(tbItems[[#This Row],[UID]],all_tki[uid],all_tki[traderPrice])</f>
        <v>2522</v>
      </c>
      <c r="G1171" s="97">
        <f>_xlfn.XLOOKUP(tbItems[[#This Row],[UID]],all_tki[uid],all_tki[avg7daysPrice])</f>
        <v>6699</v>
      </c>
      <c r="H1171" s="70">
        <v>0</v>
      </c>
      <c r="I1171" s="70">
        <v>0</v>
      </c>
    </row>
    <row r="1172" spans="1:9" ht="30" hidden="1" customHeight="1" x14ac:dyDescent="0.25">
      <c r="A1172" s="96" t="s">
        <v>7543</v>
      </c>
      <c r="B1172" s="80" t="str">
        <f>_xlfn.CONCAT(_xlfn.XLOOKUP(tbItems[[#This Row],[UID]],all_tki[uid],all_tki[name]), " (",_xlfn.XLOOKUP(tbItems[[#This Row],[UID]],all_tki[uid],all_tki[shortName]),")")</f>
        <v>Tromix Monster Claw 12ga muzzle brake (MClaw)</v>
      </c>
      <c r="C1172" s="80" t="str">
        <f>_xlfn.XLOOKUP(tbItems[[#This Row],[UID]],all_tki[uid],all_tki[tags/0])</f>
        <v>Weapon_parts</v>
      </c>
      <c r="E1172" s="70">
        <f>_xlfn.XLOOKUP(tbItems[[#This Row],[UID]],all_tki[uid],all_tki[slots])</f>
        <v>1</v>
      </c>
      <c r="F1172" s="97">
        <f>_xlfn.XLOOKUP(tbItems[[#This Row],[UID]],all_tki[uid],all_tki[traderPrice])</f>
        <v>4927</v>
      </c>
      <c r="G1172" s="97">
        <f>_xlfn.XLOOKUP(tbItems[[#This Row],[UID]],all_tki[uid],all_tki[avg7daysPrice])</f>
        <v>30979</v>
      </c>
      <c r="I1172" s="70">
        <v>0</v>
      </c>
    </row>
    <row r="1173" spans="1:9" ht="30" hidden="1" customHeight="1" x14ac:dyDescent="0.25">
      <c r="A1173" s="96" t="s">
        <v>7549</v>
      </c>
      <c r="B1173" s="80" t="str">
        <f>_xlfn.CONCAT(_xlfn.XLOOKUP(tbItems[[#This Row],[UID]],all_tki[uid],all_tki[name]), " (",_xlfn.XLOOKUP(tbItems[[#This Row],[UID]],all_tki[uid],all_tki[shortName]),")")</f>
        <v>M14 Good Iron 7.62x51 muzzle brake-compensator (GoodIron)</v>
      </c>
      <c r="C1173" s="80" t="str">
        <f>_xlfn.XLOOKUP(tbItems[[#This Row],[UID]],all_tki[uid],all_tki[tags/0])</f>
        <v>Weapon_parts</v>
      </c>
      <c r="D1173" s="80" t="s">
        <v>356</v>
      </c>
      <c r="E1173" s="70">
        <f>_xlfn.XLOOKUP(tbItems[[#This Row],[UID]],all_tki[uid],all_tki[slots])</f>
        <v>1</v>
      </c>
      <c r="F1173" s="97">
        <f>_xlfn.XLOOKUP(tbItems[[#This Row],[UID]],all_tki[uid],all_tki[traderPrice])</f>
        <v>4504</v>
      </c>
      <c r="G1173" s="97">
        <f>_xlfn.XLOOKUP(tbItems[[#This Row],[UID]],all_tki[uid],all_tki[avg7daysPrice])</f>
        <v>9324</v>
      </c>
      <c r="H1173" s="70">
        <v>0</v>
      </c>
      <c r="I1173" s="70">
        <v>0</v>
      </c>
    </row>
    <row r="1174" spans="1:9" ht="30" hidden="1" customHeight="1" x14ac:dyDescent="0.25">
      <c r="A1174" s="96" t="s">
        <v>7553</v>
      </c>
      <c r="B1174" s="80" t="str">
        <f>_xlfn.CONCAT(_xlfn.XLOOKUP(tbItems[[#This Row],[UID]],all_tki[uid],all_tki[name]), " (",_xlfn.XLOOKUP(tbItems[[#This Row],[UID]],all_tki[uid],all_tki[shortName]),")")</f>
        <v>SV-98 7.62x54R SRVV mk.2.0 muzzle brake-compensator (SRVV SV98)</v>
      </c>
      <c r="C1174" s="80" t="str">
        <f>_xlfn.XLOOKUP(tbItems[[#This Row],[UID]],all_tki[uid],all_tki[tags/0])</f>
        <v>Weapon_parts</v>
      </c>
      <c r="E1174" s="70">
        <f>_xlfn.XLOOKUP(tbItems[[#This Row],[UID]],all_tki[uid],all_tki[slots])</f>
        <v>1</v>
      </c>
      <c r="F1174" s="97">
        <f>_xlfn.XLOOKUP(tbItems[[#This Row],[UID]],all_tki[uid],all_tki[traderPrice])</f>
        <v>4368</v>
      </c>
      <c r="G1174" s="97">
        <f>_xlfn.XLOOKUP(tbItems[[#This Row],[UID]],all_tki[uid],all_tki[avg7daysPrice])</f>
        <v>13109</v>
      </c>
      <c r="I1174" s="70">
        <v>0</v>
      </c>
    </row>
    <row r="1175" spans="1:9" ht="30" hidden="1" customHeight="1" x14ac:dyDescent="0.25">
      <c r="A1175" s="96" t="s">
        <v>7558</v>
      </c>
      <c r="B1175" s="80" t="str">
        <f>_xlfn.CONCAT(_xlfn.XLOOKUP(tbItems[[#This Row],[UID]],all_tki[uid],all_tki[name]), " (",_xlfn.XLOOKUP(tbItems[[#This Row],[UID]],all_tki[uid],all_tki[shortName]),")")</f>
        <v>Yankee Hill Annihilator multi-caliber flash hider (Annihilator)</v>
      </c>
      <c r="C1175" s="80" t="str">
        <f>_xlfn.XLOOKUP(tbItems[[#This Row],[UID]],all_tki[uid],all_tki[tags/0])</f>
        <v>Weapon_parts</v>
      </c>
      <c r="E1175" s="70">
        <f>_xlfn.XLOOKUP(tbItems[[#This Row],[UID]],all_tki[uid],all_tki[slots])</f>
        <v>1</v>
      </c>
      <c r="F1175" s="97">
        <f>_xlfn.XLOOKUP(tbItems[[#This Row],[UID]],all_tki[uid],all_tki[traderPrice])</f>
        <v>4395</v>
      </c>
      <c r="G1175" s="97">
        <f>_xlfn.XLOOKUP(tbItems[[#This Row],[UID]],all_tki[uid],all_tki[avg7daysPrice])</f>
        <v>29900</v>
      </c>
      <c r="I1175" s="70">
        <v>0</v>
      </c>
    </row>
    <row r="1176" spans="1:9" ht="30" hidden="1" customHeight="1" x14ac:dyDescent="0.25">
      <c r="A1176" s="96" t="s">
        <v>7563</v>
      </c>
      <c r="B1176" s="80" t="str">
        <f>_xlfn.CONCAT(_xlfn.XLOOKUP(tbItems[[#This Row],[UID]],all_tki[uid],all_tki[name]), " (",_xlfn.XLOOKUP(tbItems[[#This Row],[UID]],all_tki[uid],all_tki[shortName]),")")</f>
        <v>Mosin Rifle Texas Precision Products muzzle brake (Mosin TPP)</v>
      </c>
      <c r="C1176" s="80" t="str">
        <f>_xlfn.XLOOKUP(tbItems[[#This Row],[UID]],all_tki[uid],all_tki[tags/0])</f>
        <v>Weapon_parts</v>
      </c>
      <c r="E1176" s="70">
        <f>_xlfn.XLOOKUP(tbItems[[#This Row],[UID]],all_tki[uid],all_tki[slots])</f>
        <v>1</v>
      </c>
      <c r="F1176" s="97">
        <f>_xlfn.XLOOKUP(tbItems[[#This Row],[UID]],all_tki[uid],all_tki[traderPrice])</f>
        <v>3783</v>
      </c>
      <c r="G1176" s="97">
        <f>_xlfn.XLOOKUP(tbItems[[#This Row],[UID]],all_tki[uid],all_tki[avg7daysPrice])</f>
        <v>13224</v>
      </c>
      <c r="I1176" s="70">
        <v>0</v>
      </c>
    </row>
    <row r="1177" spans="1:9" ht="30" hidden="1" customHeight="1" x14ac:dyDescent="0.25">
      <c r="A1177" s="96" t="s">
        <v>7568</v>
      </c>
      <c r="B1177" s="80" t="str">
        <f>_xlfn.CONCAT(_xlfn.XLOOKUP(tbItems[[#This Row],[UID]],all_tki[uid],all_tki[name]), " (",_xlfn.XLOOKUP(tbItems[[#This Row],[UID]],all_tki[uid],all_tki[shortName]),")")</f>
        <v>AR-10 2A Armanent X3 7.62x51 compensator (X3 762)</v>
      </c>
      <c r="C1177" s="80" t="str">
        <f>_xlfn.XLOOKUP(tbItems[[#This Row],[UID]],all_tki[uid],all_tki[tags/0])</f>
        <v>Weapon_parts</v>
      </c>
      <c r="E1177" s="70">
        <f>_xlfn.XLOOKUP(tbItems[[#This Row],[UID]],all_tki[uid],all_tki[slots])</f>
        <v>1</v>
      </c>
      <c r="F1177" s="97">
        <f>_xlfn.XLOOKUP(tbItems[[#This Row],[UID]],all_tki[uid],all_tki[traderPrice])</f>
        <v>4378</v>
      </c>
      <c r="G1177" s="97">
        <f>_xlfn.XLOOKUP(tbItems[[#This Row],[UID]],all_tki[uid],all_tki[avg7daysPrice])</f>
        <v>10215</v>
      </c>
      <c r="I1177" s="70">
        <v>0</v>
      </c>
    </row>
    <row r="1178" spans="1:9" ht="30" hidden="1" customHeight="1" x14ac:dyDescent="0.25">
      <c r="A1178" s="96" t="s">
        <v>7574</v>
      </c>
      <c r="B1178" s="80" t="str">
        <f>_xlfn.CONCAT(_xlfn.XLOOKUP(tbItems[[#This Row],[UID]],all_tki[uid],all_tki[name]), " (",_xlfn.XLOOKUP(tbItems[[#This Row],[UID]],all_tki[uid],all_tki[shortName]),")")</f>
        <v>Daniel Defense WAVE 5.56x45 muzzle brake (WAVE 556)</v>
      </c>
      <c r="C1178" s="80" t="str">
        <f>_xlfn.XLOOKUP(tbItems[[#This Row],[UID]],all_tki[uid],all_tki[tags/0])</f>
        <v>Weapon_parts</v>
      </c>
      <c r="E1178" s="70">
        <f>_xlfn.XLOOKUP(tbItems[[#This Row],[UID]],all_tki[uid],all_tki[slots])</f>
        <v>1</v>
      </c>
      <c r="F1178" s="97">
        <f>_xlfn.XLOOKUP(tbItems[[#This Row],[UID]],all_tki[uid],all_tki[traderPrice])</f>
        <v>4469</v>
      </c>
      <c r="G1178" s="97">
        <f>_xlfn.XLOOKUP(tbItems[[#This Row],[UID]],all_tki[uid],all_tki[avg7daysPrice])</f>
        <v>19011</v>
      </c>
      <c r="I1178" s="70">
        <v>0</v>
      </c>
    </row>
    <row r="1179" spans="1:9" ht="30" hidden="1" customHeight="1" x14ac:dyDescent="0.25">
      <c r="A1179" s="96" t="s">
        <v>7580</v>
      </c>
      <c r="B1179" s="80" t="str">
        <f>_xlfn.CONCAT(_xlfn.XLOOKUP(tbItems[[#This Row],[UID]],all_tki[uid],all_tki[name]), " (",_xlfn.XLOOKUP(tbItems[[#This Row],[UID]],all_tki[uid],all_tki[shortName]),")")</f>
        <v>TACCOM Carbine Brake multi-caliber (TACCOM)</v>
      </c>
      <c r="C1179" s="80" t="str">
        <f>_xlfn.XLOOKUP(tbItems[[#This Row],[UID]],all_tki[uid],all_tki[tags/0])</f>
        <v>Weapon_parts</v>
      </c>
      <c r="E1179" s="70">
        <f>_xlfn.XLOOKUP(tbItems[[#This Row],[UID]],all_tki[uid],all_tki[slots])</f>
        <v>1</v>
      </c>
      <c r="F1179" s="97">
        <f>_xlfn.XLOOKUP(tbItems[[#This Row],[UID]],all_tki[uid],all_tki[traderPrice])</f>
        <v>6076</v>
      </c>
      <c r="G1179" s="97">
        <f>_xlfn.XLOOKUP(tbItems[[#This Row],[UID]],all_tki[uid],all_tki[avg7daysPrice])</f>
        <v>19910</v>
      </c>
      <c r="I1179" s="70">
        <v>0</v>
      </c>
    </row>
    <row r="1180" spans="1:9" ht="30" hidden="1" customHeight="1" x14ac:dyDescent="0.25">
      <c r="A1180" s="96" t="s">
        <v>7585</v>
      </c>
      <c r="B1180" s="80" t="str">
        <f>_xlfn.CONCAT(_xlfn.XLOOKUP(tbItems[[#This Row],[UID]],all_tki[uid],all_tki[name]), " (",_xlfn.XLOOKUP(tbItems[[#This Row],[UID]],all_tki[uid],all_tki[shortName]),")")</f>
        <v>AR-15 SureFire SF3P 5.56x45 Flash hider (SF3P-556)</v>
      </c>
      <c r="C1180" s="80" t="str">
        <f>_xlfn.XLOOKUP(tbItems[[#This Row],[UID]],all_tki[uid],all_tki[tags/0])</f>
        <v>Weapon_parts</v>
      </c>
      <c r="E1180" s="70">
        <f>_xlfn.XLOOKUP(tbItems[[#This Row],[UID]],all_tki[uid],all_tki[slots])</f>
        <v>1</v>
      </c>
      <c r="F1180" s="97">
        <f>_xlfn.XLOOKUP(tbItems[[#This Row],[UID]],all_tki[uid],all_tki[traderPrice])</f>
        <v>3595</v>
      </c>
      <c r="G1180" s="97">
        <f>_xlfn.XLOOKUP(tbItems[[#This Row],[UID]],all_tki[uid],all_tki[avg7daysPrice])</f>
        <v>21406</v>
      </c>
      <c r="I1180" s="70">
        <v>0</v>
      </c>
    </row>
    <row r="1181" spans="1:9" ht="30" hidden="1" customHeight="1" x14ac:dyDescent="0.25">
      <c r="A1181" s="96" t="s">
        <v>7590</v>
      </c>
      <c r="B1181" s="80" t="str">
        <f>_xlfn.CONCAT(_xlfn.XLOOKUP(tbItems[[#This Row],[UID]],all_tki[uid],all_tki[name]), " (",_xlfn.XLOOKUP(tbItems[[#This Row],[UID]],all_tki[uid],all_tki[shortName]),")")</f>
        <v>KAC QDC 5.56x45 flash suppressor kit (QDC 556)</v>
      </c>
      <c r="C1181" s="80" t="str">
        <f>_xlfn.XLOOKUP(tbItems[[#This Row],[UID]],all_tki[uid],all_tki[tags/0])</f>
        <v>Weapon_parts</v>
      </c>
      <c r="D1181" s="80" t="s">
        <v>356</v>
      </c>
      <c r="E1181" s="70">
        <f>_xlfn.XLOOKUP(tbItems[[#This Row],[UID]],all_tki[uid],all_tki[slots])</f>
        <v>1</v>
      </c>
      <c r="F1181" s="97">
        <f>_xlfn.XLOOKUP(tbItems[[#This Row],[UID]],all_tki[uid],all_tki[traderPrice])</f>
        <v>3080</v>
      </c>
      <c r="G1181" s="97">
        <f>_xlfn.XLOOKUP(tbItems[[#This Row],[UID]],all_tki[uid],all_tki[avg7daysPrice])</f>
        <v>13868</v>
      </c>
      <c r="H1181" s="70">
        <v>0</v>
      </c>
      <c r="I1181" s="70">
        <v>0</v>
      </c>
    </row>
    <row r="1182" spans="1:9" ht="30" hidden="1" customHeight="1" x14ac:dyDescent="0.25">
      <c r="A1182" s="96" t="s">
        <v>7595</v>
      </c>
      <c r="B1182" s="80" t="str">
        <f>_xlfn.CONCAT(_xlfn.XLOOKUP(tbItems[[#This Row],[UID]],all_tki[uid],all_tki[name]), " (",_xlfn.XLOOKUP(tbItems[[#This Row],[UID]],all_tki[uid],all_tki[shortName]),")")</f>
        <v>SA-58 7.62x51 3-Prong Trident flash hider (SA58 3-pr.)</v>
      </c>
      <c r="C1182" s="80" t="str">
        <f>_xlfn.XLOOKUP(tbItems[[#This Row],[UID]],all_tki[uid],all_tki[tags/0])</f>
        <v>Weapon_parts</v>
      </c>
      <c r="E1182" s="70">
        <f>_xlfn.XLOOKUP(tbItems[[#This Row],[UID]],all_tki[uid],all_tki[slots])</f>
        <v>1</v>
      </c>
      <c r="F1182" s="97">
        <f>_xlfn.XLOOKUP(tbItems[[#This Row],[UID]],all_tki[uid],all_tki[traderPrice])</f>
        <v>897</v>
      </c>
      <c r="G1182" s="97">
        <f>_xlfn.XLOOKUP(tbItems[[#This Row],[UID]],all_tki[uid],all_tki[avg7daysPrice])</f>
        <v>6261</v>
      </c>
      <c r="I1182" s="70">
        <v>0</v>
      </c>
    </row>
    <row r="1183" spans="1:9" ht="30" hidden="1" customHeight="1" x14ac:dyDescent="0.25">
      <c r="A1183" s="96" t="s">
        <v>7600</v>
      </c>
      <c r="B1183" s="80" t="str">
        <f>_xlfn.CONCAT(_xlfn.XLOOKUP(tbItems[[#This Row],[UID]],all_tki[uid],all_tki[name]), " (",_xlfn.XLOOKUP(tbItems[[#This Row],[UID]],all_tki[uid],all_tki[shortName]),")")</f>
        <v>AK-105 5.45x39 muzzle brake-compensator (6P44 0-20) (6P44 0-20)</v>
      </c>
      <c r="C1183" s="80" t="str">
        <f>_xlfn.XLOOKUP(tbItems[[#This Row],[UID]],all_tki[uid],all_tki[tags/0])</f>
        <v>Weapon_parts</v>
      </c>
      <c r="E1183" s="70">
        <f>_xlfn.XLOOKUP(tbItems[[#This Row],[UID]],all_tki[uid],all_tki[slots])</f>
        <v>1</v>
      </c>
      <c r="F1183" s="97">
        <f>_xlfn.XLOOKUP(tbItems[[#This Row],[UID]],all_tki[uid],all_tki[traderPrice])</f>
        <v>336</v>
      </c>
      <c r="G1183" s="97">
        <f>_xlfn.XLOOKUP(tbItems[[#This Row],[UID]],all_tki[uid],all_tki[avg7daysPrice])</f>
        <v>7055</v>
      </c>
      <c r="I1183" s="70">
        <v>0</v>
      </c>
    </row>
    <row r="1184" spans="1:9" ht="30" hidden="1" customHeight="1" x14ac:dyDescent="0.25">
      <c r="A1184" s="96" t="s">
        <v>7605</v>
      </c>
      <c r="B1184" s="80" t="str">
        <f>_xlfn.CONCAT(_xlfn.XLOOKUP(tbItems[[#This Row],[UID]],all_tki[uid],all_tki[name]), " (",_xlfn.XLOOKUP(tbItems[[#This Row],[UID]],all_tki[uid],all_tki[shortName]),")")</f>
        <v>AK-102 5.56x45 muzzle brake-compensator (6P44 0-20) (6P44 0-20)</v>
      </c>
      <c r="C1184" s="80" t="str">
        <f>_xlfn.XLOOKUP(tbItems[[#This Row],[UID]],all_tki[uid],all_tki[tags/0])</f>
        <v>Weapon_parts</v>
      </c>
      <c r="E1184" s="70">
        <f>_xlfn.XLOOKUP(tbItems[[#This Row],[UID]],all_tki[uid],all_tki[slots])</f>
        <v>1</v>
      </c>
      <c r="F1184" s="97">
        <f>_xlfn.XLOOKUP(tbItems[[#This Row],[UID]],all_tki[uid],all_tki[traderPrice])</f>
        <v>337</v>
      </c>
      <c r="G1184" s="97">
        <f>_xlfn.XLOOKUP(tbItems[[#This Row],[UID]],all_tki[uid],all_tki[avg7daysPrice])</f>
        <v>5000</v>
      </c>
      <c r="I1184" s="70">
        <v>0</v>
      </c>
    </row>
    <row r="1185" spans="1:9" ht="30" hidden="1" customHeight="1" x14ac:dyDescent="0.25">
      <c r="A1185" s="96" t="s">
        <v>7609</v>
      </c>
      <c r="B1185" s="80" t="str">
        <f>_xlfn.CONCAT(_xlfn.XLOOKUP(tbItems[[#This Row],[UID]],all_tki[uid],all_tki[name]), " (",_xlfn.XLOOKUP(tbItems[[#This Row],[UID]],all_tki[uid],all_tki[shortName]),")")</f>
        <v>Thunder Beast Arms 223CB 5.56x45 muzzle brake (223CB)</v>
      </c>
      <c r="C1185" s="80" t="str">
        <f>_xlfn.XLOOKUP(tbItems[[#This Row],[UID]],all_tki[uid],all_tki[tags/0])</f>
        <v>Weapon_parts</v>
      </c>
      <c r="E1185" s="70">
        <f>_xlfn.XLOOKUP(tbItems[[#This Row],[UID]],all_tki[uid],all_tki[slots])</f>
        <v>1</v>
      </c>
      <c r="F1185" s="97">
        <f>_xlfn.XLOOKUP(tbItems[[#This Row],[UID]],all_tki[uid],all_tki[traderPrice])</f>
        <v>4021</v>
      </c>
      <c r="G1185" s="97">
        <f>_xlfn.XLOOKUP(tbItems[[#This Row],[UID]],all_tki[uid],all_tki[avg7daysPrice])</f>
        <v>13320</v>
      </c>
      <c r="I1185" s="70">
        <v>0</v>
      </c>
    </row>
    <row r="1186" spans="1:9" ht="30" hidden="1" customHeight="1" x14ac:dyDescent="0.25">
      <c r="A1186" s="96" t="s">
        <v>7615</v>
      </c>
      <c r="B1186" s="80" t="str">
        <f>_xlfn.CONCAT(_xlfn.XLOOKUP(tbItems[[#This Row],[UID]],all_tki[uid],all_tki[name]), " (",_xlfn.XLOOKUP(tbItems[[#This Row],[UID]],all_tki[uid],all_tki[shortName]),")")</f>
        <v>AR-15 TROY Claymore 5.56x45 muzzle brake (Claymore)</v>
      </c>
      <c r="C1186" s="80" t="str">
        <f>_xlfn.XLOOKUP(tbItems[[#This Row],[UID]],all_tki[uid],all_tki[tags/0])</f>
        <v>Weapon_parts</v>
      </c>
      <c r="D1186" s="80" t="s">
        <v>356</v>
      </c>
      <c r="E1186" s="70">
        <f>_xlfn.XLOOKUP(tbItems[[#This Row],[UID]],all_tki[uid],all_tki[slots])</f>
        <v>1</v>
      </c>
      <c r="F1186" s="97">
        <f>_xlfn.XLOOKUP(tbItems[[#This Row],[UID]],all_tki[uid],all_tki[traderPrice])</f>
        <v>4396</v>
      </c>
      <c r="G1186" s="97">
        <f>_xlfn.XLOOKUP(tbItems[[#This Row],[UID]],all_tki[uid],all_tki[avg7daysPrice])</f>
        <v>8450</v>
      </c>
      <c r="H1186" s="70">
        <v>0</v>
      </c>
      <c r="I1186" s="70">
        <v>0</v>
      </c>
    </row>
    <row r="1187" spans="1:9" ht="30" hidden="1" customHeight="1" x14ac:dyDescent="0.25">
      <c r="A1187" s="96" t="s">
        <v>7620</v>
      </c>
      <c r="B1187" s="80" t="str">
        <f>_xlfn.CONCAT(_xlfn.XLOOKUP(tbItems[[#This Row],[UID]],all_tki[uid],all_tki[name]), " (",_xlfn.XLOOKUP(tbItems[[#This Row],[UID]],all_tki[uid],all_tki[shortName]),")")</f>
        <v>AK-104 7.62x39 muzzle brake-compensator (6P46 0-20) (6P46 0-20)</v>
      </c>
      <c r="C1187" s="80" t="str">
        <f>_xlfn.XLOOKUP(tbItems[[#This Row],[UID]],all_tki[uid],all_tki[tags/0])</f>
        <v>Weapon_parts</v>
      </c>
      <c r="E1187" s="70">
        <f>_xlfn.XLOOKUP(tbItems[[#This Row],[UID]],all_tki[uid],all_tki[slots])</f>
        <v>1</v>
      </c>
      <c r="F1187" s="97">
        <f>_xlfn.XLOOKUP(tbItems[[#This Row],[UID]],all_tki[uid],all_tki[traderPrice])</f>
        <v>336</v>
      </c>
      <c r="G1187" s="97">
        <f>_xlfn.XLOOKUP(tbItems[[#This Row],[UID]],all_tki[uid],all_tki[avg7daysPrice])</f>
        <v>19105</v>
      </c>
      <c r="I1187" s="70">
        <v>0</v>
      </c>
    </row>
    <row r="1188" spans="1:9" ht="30" hidden="1" customHeight="1" x14ac:dyDescent="0.25">
      <c r="A1188" s="96" t="s">
        <v>7625</v>
      </c>
      <c r="B1188" s="80" t="str">
        <f>_xlfn.CONCAT(_xlfn.XLOOKUP(tbItems[[#This Row],[UID]],all_tki[uid],all_tki[name]), " (",_xlfn.XLOOKUP(tbItems[[#This Row],[UID]],all_tki[uid],all_tki[shortName]),")")</f>
        <v>AAC Blackout 51T 5.56x45 flash hider (51T 556)</v>
      </c>
      <c r="C1188" s="80" t="str">
        <f>_xlfn.XLOOKUP(tbItems[[#This Row],[UID]],all_tki[uid],all_tki[tags/0])</f>
        <v>Weapon_parts</v>
      </c>
      <c r="D1188" s="80" t="s">
        <v>356</v>
      </c>
      <c r="E1188" s="70">
        <f>_xlfn.XLOOKUP(tbItems[[#This Row],[UID]],all_tki[uid],all_tki[slots])</f>
        <v>1</v>
      </c>
      <c r="F1188" s="97">
        <f>_xlfn.XLOOKUP(tbItems[[#This Row],[UID]],all_tki[uid],all_tki[traderPrice])</f>
        <v>3443</v>
      </c>
      <c r="G1188" s="97">
        <f>_xlfn.XLOOKUP(tbItems[[#This Row],[UID]],all_tki[uid],all_tki[avg7daysPrice])</f>
        <v>13590</v>
      </c>
      <c r="H1188" s="70">
        <v>0</v>
      </c>
      <c r="I1188" s="70">
        <v>0</v>
      </c>
    </row>
    <row r="1189" spans="1:9" ht="30" hidden="1" customHeight="1" x14ac:dyDescent="0.25">
      <c r="A1189" s="96" t="s">
        <v>7630</v>
      </c>
      <c r="B1189" s="80" t="str">
        <f>_xlfn.CONCAT(_xlfn.XLOOKUP(tbItems[[#This Row],[UID]],all_tki[uid],all_tki[name]), " (",_xlfn.XLOOKUP(tbItems[[#This Row],[UID]],all_tki[uid],all_tki[shortName]),")")</f>
        <v>M14 Yankee Hill Phantom 7.62x51 muzzle brake-compensator (Phantom 762)</v>
      </c>
      <c r="C1189" s="80" t="str">
        <f>_xlfn.XLOOKUP(tbItems[[#This Row],[UID]],all_tki[uid],all_tki[tags/0])</f>
        <v>Weapon_parts</v>
      </c>
      <c r="E1189" s="70">
        <f>_xlfn.XLOOKUP(tbItems[[#This Row],[UID]],all_tki[uid],all_tki[slots])</f>
        <v>1</v>
      </c>
      <c r="F1189" s="97">
        <f>_xlfn.XLOOKUP(tbItems[[#This Row],[UID]],all_tki[uid],all_tki[traderPrice])</f>
        <v>3633</v>
      </c>
      <c r="G1189" s="97">
        <f>_xlfn.XLOOKUP(tbItems[[#This Row],[UID]],all_tki[uid],all_tki[avg7daysPrice])</f>
        <v>5089</v>
      </c>
      <c r="I1189" s="70">
        <v>0</v>
      </c>
    </row>
    <row r="1190" spans="1:9" ht="30" hidden="1" customHeight="1" x14ac:dyDescent="0.25">
      <c r="A1190" s="96" t="s">
        <v>7635</v>
      </c>
      <c r="B1190" s="80" t="str">
        <f>_xlfn.CONCAT(_xlfn.XLOOKUP(tbItems[[#This Row],[UID]],all_tki[uid],all_tki[name]), " (",_xlfn.XLOOKUP(tbItems[[#This Row],[UID]],all_tki[uid],all_tki[shortName]),")")</f>
        <v>Mosin Rifle Tacfire Tanker Style muzzle brake (Mosin Tanker)</v>
      </c>
      <c r="C1190" s="80" t="str">
        <f>_xlfn.XLOOKUP(tbItems[[#This Row],[UID]],all_tki[uid],all_tki[tags/0])</f>
        <v>Weapon_parts</v>
      </c>
      <c r="E1190" s="70">
        <f>_xlfn.XLOOKUP(tbItems[[#This Row],[UID]],all_tki[uid],all_tki[slots])</f>
        <v>1</v>
      </c>
      <c r="F1190" s="97">
        <f>_xlfn.XLOOKUP(tbItems[[#This Row],[UID]],all_tki[uid],all_tki[traderPrice])</f>
        <v>1982</v>
      </c>
      <c r="G1190" s="97">
        <f>_xlfn.XLOOKUP(tbItems[[#This Row],[UID]],all_tki[uid],all_tki[avg7daysPrice])</f>
        <v>9256</v>
      </c>
      <c r="I1190" s="70">
        <v>0</v>
      </c>
    </row>
    <row r="1191" spans="1:9" ht="30" hidden="1" customHeight="1" x14ac:dyDescent="0.25">
      <c r="A1191" s="96" t="s">
        <v>7640</v>
      </c>
      <c r="B1191" s="80" t="str">
        <f>_xlfn.CONCAT(_xlfn.XLOOKUP(tbItems[[#This Row],[UID]],all_tki[uid],all_tki[name]), " (",_xlfn.XLOOKUP(tbItems[[#This Row],[UID]],all_tki[uid],all_tki[shortName]),")")</f>
        <v>DVL-10 muzzle device (DVL-10 MD)</v>
      </c>
      <c r="C1191" s="80" t="str">
        <f>_xlfn.XLOOKUP(tbItems[[#This Row],[UID]],all_tki[uid],all_tki[tags/0])</f>
        <v>Weapon_parts</v>
      </c>
      <c r="E1191" s="70">
        <f>_xlfn.XLOOKUP(tbItems[[#This Row],[UID]],all_tki[uid],all_tki[slots])</f>
        <v>1</v>
      </c>
      <c r="F1191" s="97">
        <f>_xlfn.XLOOKUP(tbItems[[#This Row],[UID]],all_tki[uid],all_tki[traderPrice])</f>
        <v>2937</v>
      </c>
      <c r="G1191" s="97">
        <f>_xlfn.XLOOKUP(tbItems[[#This Row],[UID]],all_tki[uid],all_tki[avg7daysPrice])</f>
        <v>28743</v>
      </c>
      <c r="I1191" s="70">
        <v>0</v>
      </c>
    </row>
    <row r="1192" spans="1:9" ht="30" hidden="1" customHeight="1" x14ac:dyDescent="0.25">
      <c r="A1192" s="96" t="s">
        <v>7646</v>
      </c>
      <c r="B1192" s="80" t="str">
        <f>_xlfn.CONCAT(_xlfn.XLOOKUP(tbItems[[#This Row],[UID]],all_tki[uid],all_tki[name]), " (",_xlfn.XLOOKUP(tbItems[[#This Row],[UID]],all_tki[uid],all_tki[shortName]),")")</f>
        <v>RPK-16 5.45x39 muzzle brake-compensator (RPK-16)</v>
      </c>
      <c r="C1192" s="80" t="str">
        <f>_xlfn.XLOOKUP(tbItems[[#This Row],[UID]],all_tki[uid],all_tki[tags/0])</f>
        <v>Weapon_parts</v>
      </c>
      <c r="E1192" s="70">
        <f>_xlfn.XLOOKUP(tbItems[[#This Row],[UID]],all_tki[uid],all_tki[slots])</f>
        <v>1</v>
      </c>
      <c r="F1192" s="97">
        <f>_xlfn.XLOOKUP(tbItems[[#This Row],[UID]],all_tki[uid],all_tki[traderPrice])</f>
        <v>532</v>
      </c>
      <c r="G1192" s="97">
        <f>_xlfn.XLOOKUP(tbItems[[#This Row],[UID]],all_tki[uid],all_tki[avg7daysPrice])</f>
        <v>9321</v>
      </c>
      <c r="I1192" s="70">
        <v>0</v>
      </c>
    </row>
    <row r="1193" spans="1:9" ht="30" hidden="1" customHeight="1" x14ac:dyDescent="0.25">
      <c r="A1193" s="96" t="s">
        <v>7650</v>
      </c>
      <c r="B1193" s="80" t="str">
        <f>_xlfn.CONCAT(_xlfn.XLOOKUP(tbItems[[#This Row],[UID]],all_tki[uid],all_tki[name]), " (",_xlfn.XLOOKUP(tbItems[[#This Row],[UID]],all_tki[uid],all_tki[shortName]),")")</f>
        <v>AK 7.62x39 SRVV muzzle brake-compensator (SRVV AKM)</v>
      </c>
      <c r="C1193" s="80" t="str">
        <f>_xlfn.XLOOKUP(tbItems[[#This Row],[UID]],all_tki[uid],all_tki[tags/0])</f>
        <v>Weapon_parts</v>
      </c>
      <c r="E1193" s="70">
        <f>_xlfn.XLOOKUP(tbItems[[#This Row],[UID]],all_tki[uid],all_tki[slots])</f>
        <v>1</v>
      </c>
      <c r="F1193" s="97">
        <f>_xlfn.XLOOKUP(tbItems[[#This Row],[UID]],all_tki[uid],all_tki[traderPrice])</f>
        <v>3338</v>
      </c>
      <c r="G1193" s="97">
        <f>_xlfn.XLOOKUP(tbItems[[#This Row],[UID]],all_tki[uid],all_tki[avg7daysPrice])</f>
        <v>19098</v>
      </c>
      <c r="I1193" s="70">
        <v>0</v>
      </c>
    </row>
    <row r="1194" spans="1:9" ht="30" hidden="1" customHeight="1" x14ac:dyDescent="0.25">
      <c r="A1194" s="96" t="s">
        <v>7655</v>
      </c>
      <c r="B1194" s="80" t="str">
        <f>_xlfn.CONCAT(_xlfn.XLOOKUP(tbItems[[#This Row],[UID]],all_tki[uid],all_tki[name]), " (",_xlfn.XLOOKUP(tbItems[[#This Row],[UID]],all_tki[uid],all_tki[shortName]),")")</f>
        <v>AK-74 5.45x39 SRVV muzzle brake (SRVV AK74)</v>
      </c>
      <c r="C1194" s="80" t="str">
        <f>_xlfn.XLOOKUP(tbItems[[#This Row],[UID]],all_tki[uid],all_tki[tags/0])</f>
        <v>Weapon_parts</v>
      </c>
      <c r="E1194" s="70">
        <f>_xlfn.XLOOKUP(tbItems[[#This Row],[UID]],all_tki[uid],all_tki[slots])</f>
        <v>1</v>
      </c>
      <c r="F1194" s="97">
        <f>_xlfn.XLOOKUP(tbItems[[#This Row],[UID]],all_tki[uid],all_tki[traderPrice])</f>
        <v>3170</v>
      </c>
      <c r="G1194" s="97">
        <f>_xlfn.XLOOKUP(tbItems[[#This Row],[UID]],all_tki[uid],all_tki[avg7daysPrice])</f>
        <v>21263</v>
      </c>
      <c r="I1194" s="70">
        <v>0</v>
      </c>
    </row>
    <row r="1195" spans="1:9" ht="30" hidden="1" customHeight="1" x14ac:dyDescent="0.25">
      <c r="A1195" s="96" t="s">
        <v>7661</v>
      </c>
      <c r="B1195" s="80" t="str">
        <f>_xlfn.CONCAT(_xlfn.XLOOKUP(tbItems[[#This Row],[UID]],all_tki[uid],all_tki[name]), " (",_xlfn.XLOOKUP(tbItems[[#This Row],[UID]],all_tki[uid],all_tki[shortName]),")")</f>
        <v>ASh-12 12.7x55 muzzle brake-compensator (ASh-12)</v>
      </c>
      <c r="C1195" s="80" t="str">
        <f>_xlfn.XLOOKUP(tbItems[[#This Row],[UID]],all_tki[uid],all_tki[tags/0])</f>
        <v>Weapon_parts</v>
      </c>
      <c r="D1195" s="80" t="s">
        <v>356</v>
      </c>
      <c r="E1195" s="70">
        <f>_xlfn.XLOOKUP(tbItems[[#This Row],[UID]],all_tki[uid],all_tki[slots])</f>
        <v>1</v>
      </c>
      <c r="F1195" s="97">
        <f>_xlfn.XLOOKUP(tbItems[[#This Row],[UID]],all_tki[uid],all_tki[traderPrice])</f>
        <v>3416</v>
      </c>
      <c r="G1195" s="97">
        <f>_xlfn.XLOOKUP(tbItems[[#This Row],[UID]],all_tki[uid],all_tki[avg7daysPrice])</f>
        <v>10660</v>
      </c>
      <c r="H1195" s="70">
        <v>1</v>
      </c>
      <c r="I1195" s="70">
        <v>0</v>
      </c>
    </row>
    <row r="1196" spans="1:9" ht="30" hidden="1" customHeight="1" x14ac:dyDescent="0.25">
      <c r="A1196" s="96" t="s">
        <v>7664</v>
      </c>
      <c r="B1196" s="80" t="str">
        <f>_xlfn.CONCAT(_xlfn.XLOOKUP(tbItems[[#This Row],[UID]],all_tki[uid],all_tki[name]), " (",_xlfn.XLOOKUP(tbItems[[#This Row],[UID]],all_tki[uid],all_tki[shortName]),")")</f>
        <v>M14 Smith Enterprise Vortex 7.62x51 muzzle brake-compensator (M14 Vortex)</v>
      </c>
      <c r="C1196" s="80" t="str">
        <f>_xlfn.XLOOKUP(tbItems[[#This Row],[UID]],all_tki[uid],all_tki[tags/0])</f>
        <v>Weapon_parts</v>
      </c>
      <c r="E1196" s="70">
        <f>_xlfn.XLOOKUP(tbItems[[#This Row],[UID]],all_tki[uid],all_tki[slots])</f>
        <v>1</v>
      </c>
      <c r="F1196" s="97">
        <f>_xlfn.XLOOKUP(tbItems[[#This Row],[UID]],all_tki[uid],all_tki[traderPrice])</f>
        <v>3026</v>
      </c>
      <c r="G1196" s="97">
        <f>_xlfn.XLOOKUP(tbItems[[#This Row],[UID]],all_tki[uid],all_tki[avg7daysPrice])</f>
        <v>6024</v>
      </c>
      <c r="I1196" s="70">
        <v>0</v>
      </c>
    </row>
    <row r="1197" spans="1:9" ht="30" hidden="1" customHeight="1" x14ac:dyDescent="0.25">
      <c r="A1197" s="96" t="s">
        <v>7669</v>
      </c>
      <c r="B1197" s="80" t="str">
        <f>_xlfn.CONCAT(_xlfn.XLOOKUP(tbItems[[#This Row],[UID]],all_tki[uid],all_tki[name]), " (",_xlfn.XLOOKUP(tbItems[[#This Row],[UID]],all_tki[uid],all_tki[shortName]),")")</f>
        <v>SV-98 7.62x54R thread adapter (SV98 thr.)</v>
      </c>
      <c r="C1197" s="80" t="str">
        <f>_xlfn.XLOOKUP(tbItems[[#This Row],[UID]],all_tki[uid],all_tki[tags/0])</f>
        <v>Weapon_parts</v>
      </c>
      <c r="E1197" s="70">
        <f>_xlfn.XLOOKUP(tbItems[[#This Row],[UID]],all_tki[uid],all_tki[slots])</f>
        <v>1</v>
      </c>
      <c r="F1197" s="97">
        <f>_xlfn.XLOOKUP(tbItems[[#This Row],[UID]],all_tki[uid],all_tki[traderPrice])</f>
        <v>2698</v>
      </c>
      <c r="G1197" s="97">
        <f>_xlfn.XLOOKUP(tbItems[[#This Row],[UID]],all_tki[uid],all_tki[avg7daysPrice])</f>
        <v>42123</v>
      </c>
      <c r="I1197" s="70">
        <v>0</v>
      </c>
    </row>
    <row r="1198" spans="1:9" ht="30" hidden="1" customHeight="1" x14ac:dyDescent="0.25">
      <c r="A1198" s="96" t="s">
        <v>7675</v>
      </c>
      <c r="B1198" s="80" t="str">
        <f>_xlfn.CONCAT(_xlfn.XLOOKUP(tbItems[[#This Row],[UID]],all_tki[uid],all_tki[name]), " (",_xlfn.XLOOKUP(tbItems[[#This Row],[UID]],all_tki[uid],all_tki[shortName]),")")</f>
        <v>P226 9x19 TJ's Custom compensator (P226 TJC)</v>
      </c>
      <c r="C1198" s="80" t="str">
        <f>_xlfn.XLOOKUP(tbItems[[#This Row],[UID]],all_tki[uid],all_tki[tags/0])</f>
        <v>Weapon_parts</v>
      </c>
      <c r="E1198" s="70">
        <f>_xlfn.XLOOKUP(tbItems[[#This Row],[UID]],all_tki[uid],all_tki[slots])</f>
        <v>1</v>
      </c>
      <c r="F1198" s="97">
        <f>_xlfn.XLOOKUP(tbItems[[#This Row],[UID]],all_tki[uid],all_tki[traderPrice])</f>
        <v>1568</v>
      </c>
      <c r="G1198" s="97">
        <f>_xlfn.XLOOKUP(tbItems[[#This Row],[UID]],all_tki[uid],all_tki[avg7daysPrice])</f>
        <v>5212</v>
      </c>
      <c r="I1198" s="70">
        <v>0</v>
      </c>
    </row>
    <row r="1199" spans="1:9" ht="30" hidden="1" customHeight="1" x14ac:dyDescent="0.25">
      <c r="A1199" s="96" t="s">
        <v>7681</v>
      </c>
      <c r="B1199" s="80" t="str">
        <f>_xlfn.CONCAT(_xlfn.XLOOKUP(tbItems[[#This Row],[UID]],all_tki[uid],all_tki[name]), " (",_xlfn.XLOOKUP(tbItems[[#This Row],[UID]],all_tki[uid],all_tki[shortName]),")")</f>
        <v>AK Zenit DTK-1 7.62x39/5.45x39 muzzle brake-compensator (DTK-1)</v>
      </c>
      <c r="C1199" s="80" t="str">
        <f>_xlfn.XLOOKUP(tbItems[[#This Row],[UID]],all_tki[uid],all_tki[tags/0])</f>
        <v>Weapon_parts</v>
      </c>
      <c r="E1199" s="70">
        <f>_xlfn.XLOOKUP(tbItems[[#This Row],[UID]],all_tki[uid],all_tki[slots])</f>
        <v>1</v>
      </c>
      <c r="F1199" s="97">
        <f>_xlfn.XLOOKUP(tbItems[[#This Row],[UID]],all_tki[uid],all_tki[traderPrice])</f>
        <v>2369</v>
      </c>
      <c r="G1199" s="97">
        <f>_xlfn.XLOOKUP(tbItems[[#This Row],[UID]],all_tki[uid],all_tki[avg7daysPrice])</f>
        <v>11353</v>
      </c>
      <c r="I1199" s="70">
        <v>0</v>
      </c>
    </row>
    <row r="1200" spans="1:9" ht="30" hidden="1" customHeight="1" x14ac:dyDescent="0.25">
      <c r="A1200" s="96" t="s">
        <v>7687</v>
      </c>
      <c r="B1200" s="80" t="str">
        <f>_xlfn.CONCAT(_xlfn.XLOOKUP(tbItems[[#This Row],[UID]],all_tki[uid],all_tki[name]), " (",_xlfn.XLOOKUP(tbItems[[#This Row],[UID]],all_tki[uid],all_tki[shortName]),")")</f>
        <v>ORSIS T-5000M muzzle brake-compensator (T-5000M)</v>
      </c>
      <c r="C1200" s="80" t="str">
        <f>_xlfn.XLOOKUP(tbItems[[#This Row],[UID]],all_tki[uid],all_tki[tags/0])</f>
        <v>Weapon_parts</v>
      </c>
      <c r="D1200" s="80" t="s">
        <v>356</v>
      </c>
      <c r="E1200" s="70">
        <f>_xlfn.XLOOKUP(tbItems[[#This Row],[UID]],all_tki[uid],all_tki[slots])</f>
        <v>1</v>
      </c>
      <c r="F1200" s="97">
        <f>_xlfn.XLOOKUP(tbItems[[#This Row],[UID]],all_tki[uid],all_tki[traderPrice])</f>
        <v>2552</v>
      </c>
      <c r="G1200" s="97">
        <f>_xlfn.XLOOKUP(tbItems[[#This Row],[UID]],all_tki[uid],all_tki[avg7daysPrice])</f>
        <v>11574</v>
      </c>
      <c r="H1200" s="70">
        <v>0</v>
      </c>
      <c r="I1200" s="70">
        <v>0</v>
      </c>
    </row>
    <row r="1201" spans="1:9" ht="30" hidden="1" customHeight="1" x14ac:dyDescent="0.25">
      <c r="A1201" s="96" t="s">
        <v>7691</v>
      </c>
      <c r="B1201" s="80" t="str">
        <f>_xlfn.CONCAT(_xlfn.XLOOKUP(tbItems[[#This Row],[UID]],all_tki[uid],all_tki[name]), " (",_xlfn.XLOOKUP(tbItems[[#This Row],[UID]],all_tki[uid],all_tki[shortName]),")")</f>
        <v>AAC Blackout 51T 7.62x51 flash hider (51T 762)</v>
      </c>
      <c r="C1201" s="80" t="str">
        <f>_xlfn.XLOOKUP(tbItems[[#This Row],[UID]],all_tki[uid],all_tki[tags/0])</f>
        <v>Weapon_parts</v>
      </c>
      <c r="E1201" s="70">
        <f>_xlfn.XLOOKUP(tbItems[[#This Row],[UID]],all_tki[uid],all_tki[slots])</f>
        <v>1</v>
      </c>
      <c r="F1201" s="97">
        <f>_xlfn.XLOOKUP(tbItems[[#This Row],[UID]],all_tki[uid],all_tki[traderPrice])</f>
        <v>2576</v>
      </c>
      <c r="G1201" s="97">
        <f>_xlfn.XLOOKUP(tbItems[[#This Row],[UID]],all_tki[uid],all_tki[avg7daysPrice])</f>
        <v>22235</v>
      </c>
      <c r="I1201" s="70">
        <v>0</v>
      </c>
    </row>
    <row r="1202" spans="1:9" ht="30" hidden="1" customHeight="1" x14ac:dyDescent="0.25">
      <c r="A1202" s="96" t="s">
        <v>7697</v>
      </c>
      <c r="B1202" s="80" t="str">
        <f>_xlfn.CONCAT(_xlfn.XLOOKUP(tbItems[[#This Row],[UID]],all_tki[uid],all_tki[name]), " (",_xlfn.XLOOKUP(tbItems[[#This Row],[UID]],all_tki[uid],all_tki[shortName]),")")</f>
        <v>Desert Tech 5.56x45 flash hider (MDR 556)</v>
      </c>
      <c r="C1202" s="80" t="str">
        <f>_xlfn.XLOOKUP(tbItems[[#This Row],[UID]],all_tki[uid],all_tki[tags/0])</f>
        <v>Weapon_parts</v>
      </c>
      <c r="E1202" s="70">
        <f>_xlfn.XLOOKUP(tbItems[[#This Row],[UID]],all_tki[uid],all_tki[slots])</f>
        <v>1</v>
      </c>
      <c r="F1202" s="97">
        <f>_xlfn.XLOOKUP(tbItems[[#This Row],[UID]],all_tki[uid],all_tki[traderPrice])</f>
        <v>2369</v>
      </c>
      <c r="G1202" s="97">
        <f>_xlfn.XLOOKUP(tbItems[[#This Row],[UID]],all_tki[uid],all_tki[avg7daysPrice])</f>
        <v>12794</v>
      </c>
      <c r="I1202" s="70">
        <v>0</v>
      </c>
    </row>
    <row r="1203" spans="1:9" ht="30" hidden="1" customHeight="1" x14ac:dyDescent="0.25">
      <c r="A1203" s="96" t="s">
        <v>7703</v>
      </c>
      <c r="B1203" s="80" t="str">
        <f>_xlfn.CONCAT(_xlfn.XLOOKUP(tbItems[[#This Row],[UID]],all_tki[uid],all_tki[name]), " (",_xlfn.XLOOKUP(tbItems[[#This Row],[UID]],all_tki[uid],all_tki[shortName]),")")</f>
        <v>AR-15 SureFire WarComp 5.56x45 flash hider (WarComp 556)</v>
      </c>
      <c r="C1203" s="80" t="str">
        <f>_xlfn.XLOOKUP(tbItems[[#This Row],[UID]],all_tki[uid],all_tki[tags/0])</f>
        <v>Weapon_parts</v>
      </c>
      <c r="E1203" s="70">
        <f>_xlfn.XLOOKUP(tbItems[[#This Row],[UID]],all_tki[uid],all_tki[slots])</f>
        <v>1</v>
      </c>
      <c r="F1203" s="97">
        <f>_xlfn.XLOOKUP(tbItems[[#This Row],[UID]],all_tki[uid],all_tki[traderPrice])</f>
        <v>2688</v>
      </c>
      <c r="G1203" s="97">
        <f>_xlfn.XLOOKUP(tbItems[[#This Row],[UID]],all_tki[uid],all_tki[avg7daysPrice])</f>
        <v>22985</v>
      </c>
      <c r="I1203" s="70">
        <v>0</v>
      </c>
    </row>
    <row r="1204" spans="1:9" ht="30" hidden="1" customHeight="1" x14ac:dyDescent="0.25">
      <c r="A1204" s="96" t="s">
        <v>7708</v>
      </c>
      <c r="B1204" s="80" t="str">
        <f>_xlfn.CONCAT(_xlfn.XLOOKUP(tbItems[[#This Row],[UID]],all_tki[uid],all_tki[name]), " (",_xlfn.XLOOKUP(tbItems[[#This Row],[UID]],all_tki[uid],all_tki[shortName]),")")</f>
        <v>AK-103 7.62x39 muzzle brake-compensator (AK-103)</v>
      </c>
      <c r="C1204" s="80" t="str">
        <f>_xlfn.XLOOKUP(tbItems[[#This Row],[UID]],all_tki[uid],all_tki[tags/0])</f>
        <v>Weapon_parts</v>
      </c>
      <c r="E1204" s="70">
        <f>_xlfn.XLOOKUP(tbItems[[#This Row],[UID]],all_tki[uid],all_tki[slots])</f>
        <v>1</v>
      </c>
      <c r="F1204" s="97">
        <f>_xlfn.XLOOKUP(tbItems[[#This Row],[UID]],all_tki[uid],all_tki[traderPrice])</f>
        <v>336</v>
      </c>
      <c r="G1204" s="97">
        <f>_xlfn.XLOOKUP(tbItems[[#This Row],[UID]],all_tki[uid],all_tki[avg7daysPrice])</f>
        <v>653</v>
      </c>
      <c r="I1204" s="70">
        <v>0</v>
      </c>
    </row>
    <row r="1205" spans="1:9" ht="30" hidden="1" customHeight="1" x14ac:dyDescent="0.25">
      <c r="A1205" s="96" t="s">
        <v>7712</v>
      </c>
      <c r="B1205" s="80" t="str">
        <f>_xlfn.CONCAT(_xlfn.XLOOKUP(tbItems[[#This Row],[UID]],all_tki[uid],all_tki[name]), " (",_xlfn.XLOOKUP(tbItems[[#This Row],[UID]],all_tki[uid],all_tki[shortName]),")")</f>
        <v>Glock 9x19 CARVER Custom "Decelerator 3 Port" compensator (G 3Port)</v>
      </c>
      <c r="C1205" s="80" t="str">
        <f>_xlfn.XLOOKUP(tbItems[[#This Row],[UID]],all_tki[uid],all_tki[tags/0])</f>
        <v>Weapon_parts</v>
      </c>
      <c r="E1205" s="70">
        <f>_xlfn.XLOOKUP(tbItems[[#This Row],[UID]],all_tki[uid],all_tki[slots])</f>
        <v>1</v>
      </c>
      <c r="F1205" s="97">
        <f>_xlfn.XLOOKUP(tbItems[[#This Row],[UID]],all_tki[uid],all_tki[traderPrice])</f>
        <v>2830</v>
      </c>
      <c r="G1205" s="97">
        <f>_xlfn.XLOOKUP(tbItems[[#This Row],[UID]],all_tki[uid],all_tki[avg7daysPrice])</f>
        <v>7927</v>
      </c>
      <c r="I1205" s="70">
        <v>0</v>
      </c>
    </row>
    <row r="1206" spans="1:9" ht="30" hidden="1" customHeight="1" x14ac:dyDescent="0.25">
      <c r="A1206" s="96" t="s">
        <v>7717</v>
      </c>
      <c r="B1206" s="80" t="str">
        <f>_xlfn.CONCAT(_xlfn.XLOOKUP(tbItems[[#This Row],[UID]],all_tki[uid],all_tki[name]), " (",_xlfn.XLOOKUP(tbItems[[#This Row],[UID]],all_tki[uid],all_tki[shortName]),")")</f>
        <v>M1A National Match 7.62x51 muzzle brake-compensator (NM)</v>
      </c>
      <c r="C1206" s="80" t="str">
        <f>_xlfn.XLOOKUP(tbItems[[#This Row],[UID]],all_tki[uid],all_tki[tags/0])</f>
        <v>Weapon_parts</v>
      </c>
      <c r="E1206" s="70">
        <f>_xlfn.XLOOKUP(tbItems[[#This Row],[UID]],all_tki[uid],all_tki[slots])</f>
        <v>1</v>
      </c>
      <c r="F1206" s="97">
        <f>_xlfn.XLOOKUP(tbItems[[#This Row],[UID]],all_tki[uid],all_tki[traderPrice])</f>
        <v>2665</v>
      </c>
      <c r="G1206" s="97">
        <f>_xlfn.XLOOKUP(tbItems[[#This Row],[UID]],all_tki[uid],all_tki[avg7daysPrice])</f>
        <v>10819</v>
      </c>
      <c r="I1206" s="70">
        <v>0</v>
      </c>
    </row>
    <row r="1207" spans="1:9" ht="30" hidden="1" customHeight="1" x14ac:dyDescent="0.25">
      <c r="A1207" s="96" t="s">
        <v>7722</v>
      </c>
      <c r="B1207" s="80" t="str">
        <f>_xlfn.CONCAT(_xlfn.XLOOKUP(tbItems[[#This Row],[UID]],all_tki[uid],all_tki[name]), " (",_xlfn.XLOOKUP(tbItems[[#This Row],[UID]],all_tki[uid],all_tki[shortName]),")")</f>
        <v>DVL-10 M2 muzzle brake (DVL-10 M2)</v>
      </c>
      <c r="C1207" s="80" t="str">
        <f>_xlfn.XLOOKUP(tbItems[[#This Row],[UID]],all_tki[uid],all_tki[tags/0])</f>
        <v>Weapon_parts</v>
      </c>
      <c r="E1207" s="70">
        <f>_xlfn.XLOOKUP(tbItems[[#This Row],[UID]],all_tki[uid],all_tki[slots])</f>
        <v>1</v>
      </c>
      <c r="F1207" s="97">
        <f>_xlfn.XLOOKUP(tbItems[[#This Row],[UID]],all_tki[uid],all_tki[traderPrice])</f>
        <v>2552</v>
      </c>
      <c r="G1207" s="97">
        <f>_xlfn.XLOOKUP(tbItems[[#This Row],[UID]],all_tki[uid],all_tki[avg7daysPrice])</f>
        <v>10470</v>
      </c>
      <c r="I1207" s="70">
        <v>0</v>
      </c>
    </row>
    <row r="1208" spans="1:9" ht="30" hidden="1" customHeight="1" x14ac:dyDescent="0.25">
      <c r="A1208" s="96" t="s">
        <v>7728</v>
      </c>
      <c r="B1208" s="80" t="str">
        <f>_xlfn.CONCAT(_xlfn.XLOOKUP(tbItems[[#This Row],[UID]],all_tki[uid],all_tki[name]), " (",_xlfn.XLOOKUP(tbItems[[#This Row],[UID]],all_tki[uid],all_tki[shortName]),")")</f>
        <v>TT PM-Laser DTK-TT muzzle brake-compensator (DTK-TT)</v>
      </c>
      <c r="C1208" s="80" t="str">
        <f>_xlfn.XLOOKUP(tbItems[[#This Row],[UID]],all_tki[uid],all_tki[tags/0])</f>
        <v>Weapon_parts</v>
      </c>
      <c r="D1208" s="80" t="s">
        <v>356</v>
      </c>
      <c r="E1208" s="70">
        <f>_xlfn.XLOOKUP(tbItems[[#This Row],[UID]],all_tki[uid],all_tki[slots])</f>
        <v>1</v>
      </c>
      <c r="F1208" s="97">
        <f>_xlfn.XLOOKUP(tbItems[[#This Row],[UID]],all_tki[uid],all_tki[traderPrice])</f>
        <v>2128</v>
      </c>
      <c r="G1208" s="97">
        <f>_xlfn.XLOOKUP(tbItems[[#This Row],[UID]],all_tki[uid],all_tki[avg7daysPrice])</f>
        <v>11411</v>
      </c>
      <c r="H1208" s="70">
        <v>0</v>
      </c>
      <c r="I1208" s="70">
        <v>0</v>
      </c>
    </row>
    <row r="1209" spans="1:9" ht="30" hidden="1" customHeight="1" x14ac:dyDescent="0.25">
      <c r="A1209" s="96" t="s">
        <v>7732</v>
      </c>
      <c r="B1209" s="80" t="str">
        <f>_xlfn.CONCAT(_xlfn.XLOOKUP(tbItems[[#This Row],[UID]],all_tki[uid],all_tki[name]), " (",_xlfn.XLOOKUP(tbItems[[#This Row],[UID]],all_tki[uid],all_tki[shortName]),")")</f>
        <v>AK-101 5.56x45 muzzle brake-compensator (AK-101)</v>
      </c>
      <c r="C1209" s="80" t="str">
        <f>_xlfn.XLOOKUP(tbItems[[#This Row],[UID]],all_tki[uid],all_tki[tags/0])</f>
        <v>Weapon_parts</v>
      </c>
      <c r="E1209" s="70">
        <f>_xlfn.XLOOKUP(tbItems[[#This Row],[UID]],all_tki[uid],all_tki[slots])</f>
        <v>1</v>
      </c>
      <c r="F1209" s="97">
        <f>_xlfn.XLOOKUP(tbItems[[#This Row],[UID]],all_tki[uid],all_tki[traderPrice])</f>
        <v>336</v>
      </c>
      <c r="G1209" s="97">
        <f>_xlfn.XLOOKUP(tbItems[[#This Row],[UID]],all_tki[uid],all_tki[avg7daysPrice])</f>
        <v>5000</v>
      </c>
      <c r="I1209" s="70">
        <v>0</v>
      </c>
    </row>
    <row r="1210" spans="1:9" ht="30" hidden="1" customHeight="1" x14ac:dyDescent="0.25">
      <c r="A1210" s="96" t="s">
        <v>7736</v>
      </c>
      <c r="B1210" s="80" t="str">
        <f>_xlfn.CONCAT(_xlfn.XLOOKUP(tbItems[[#This Row],[UID]],all_tki[uid],all_tki[name]), " (",_xlfn.XLOOKUP(tbItems[[#This Row],[UID]],all_tki[uid],all_tki[shortName]),")")</f>
        <v>HK MP7A1 4.6x30 flash hider (MP7A1)</v>
      </c>
      <c r="C1210" s="80" t="str">
        <f>_xlfn.XLOOKUP(tbItems[[#This Row],[UID]],all_tki[uid],all_tki[tags/0])</f>
        <v>Weapon_parts</v>
      </c>
      <c r="E1210" s="70">
        <f>_xlfn.XLOOKUP(tbItems[[#This Row],[UID]],all_tki[uid],all_tki[slots])</f>
        <v>1</v>
      </c>
      <c r="F1210" s="97">
        <f>_xlfn.XLOOKUP(tbItems[[#This Row],[UID]],all_tki[uid],all_tki[traderPrice])</f>
        <v>510</v>
      </c>
      <c r="G1210" s="97">
        <f>_xlfn.XLOOKUP(tbItems[[#This Row],[UID]],all_tki[uid],all_tki[avg7daysPrice])</f>
        <v>13244</v>
      </c>
      <c r="I1210" s="70">
        <v>0</v>
      </c>
    </row>
    <row r="1211" spans="1:9" ht="30" hidden="1" customHeight="1" x14ac:dyDescent="0.25">
      <c r="A1211" s="96" t="s">
        <v>7740</v>
      </c>
      <c r="B1211" s="80" t="str">
        <f>_xlfn.CONCAT(_xlfn.XLOOKUP(tbItems[[#This Row],[UID]],all_tki[uid],all_tki[name]), " (",_xlfn.XLOOKUP(tbItems[[#This Row],[UID]],all_tki[uid],all_tki[shortName]),")")</f>
        <v>AK Spikes Tactical Dynacomp 7.62x39 muzzle brake-compensator (Dynacomp AK)</v>
      </c>
      <c r="C1211" s="80" t="str">
        <f>_xlfn.XLOOKUP(tbItems[[#This Row],[UID]],all_tki[uid],all_tki[tags/0])</f>
        <v>Weapon_parts</v>
      </c>
      <c r="D1211" s="80" t="s">
        <v>356</v>
      </c>
      <c r="E1211" s="70">
        <f>_xlfn.XLOOKUP(tbItems[[#This Row],[UID]],all_tki[uid],all_tki[slots])</f>
        <v>1</v>
      </c>
      <c r="F1211" s="97">
        <f>_xlfn.XLOOKUP(tbItems[[#This Row],[UID]],all_tki[uid],all_tki[traderPrice])</f>
        <v>2184</v>
      </c>
      <c r="G1211" s="97">
        <f>_xlfn.XLOOKUP(tbItems[[#This Row],[UID]],all_tki[uid],all_tki[avg7daysPrice])</f>
        <v>12268</v>
      </c>
      <c r="H1211" s="70">
        <v>0</v>
      </c>
      <c r="I1211" s="70">
        <v>0</v>
      </c>
    </row>
    <row r="1212" spans="1:9" ht="30" hidden="1" customHeight="1" x14ac:dyDescent="0.25">
      <c r="A1212" s="96" t="s">
        <v>7744</v>
      </c>
      <c r="B1212" s="80" t="str">
        <f>_xlfn.CONCAT(_xlfn.XLOOKUP(tbItems[[#This Row],[UID]],all_tki[uid],all_tki[name]), " (",_xlfn.XLOOKUP(tbItems[[#This Row],[UID]],all_tki[uid],all_tki[shortName]),")")</f>
        <v>Glock 9x19 Alpha Wolf bullnose compensator (G AW)</v>
      </c>
      <c r="C1212" s="80" t="str">
        <f>_xlfn.XLOOKUP(tbItems[[#This Row],[UID]],all_tki[uid],all_tki[tags/0])</f>
        <v>Weapon_parts</v>
      </c>
      <c r="E1212" s="70">
        <f>_xlfn.XLOOKUP(tbItems[[#This Row],[UID]],all_tki[uid],all_tki[slots])</f>
        <v>1</v>
      </c>
      <c r="F1212" s="97">
        <f>_xlfn.XLOOKUP(tbItems[[#This Row],[UID]],all_tki[uid],all_tki[traderPrice])</f>
        <v>1568</v>
      </c>
      <c r="G1212" s="97">
        <f>_xlfn.XLOOKUP(tbItems[[#This Row],[UID]],all_tki[uid],all_tki[avg7daysPrice])</f>
        <v>5691</v>
      </c>
      <c r="I1212" s="70">
        <v>0</v>
      </c>
    </row>
    <row r="1213" spans="1:9" ht="30" hidden="1" customHeight="1" x14ac:dyDescent="0.25">
      <c r="A1213" s="96" t="s">
        <v>7749</v>
      </c>
      <c r="B1213" s="80" t="str">
        <f>_xlfn.CONCAT(_xlfn.XLOOKUP(tbItems[[#This Row],[UID]],all_tki[uid],all_tki[name]), " (",_xlfn.XLOOKUP(tbItems[[#This Row],[UID]],all_tki[uid],all_tki[shortName]),")")</f>
        <v>Noveske KX3 5.56x45 flash hider (KX3 556)</v>
      </c>
      <c r="C1213" s="80" t="str">
        <f>_xlfn.XLOOKUP(tbItems[[#This Row],[UID]],all_tki[uid],all_tki[tags/0])</f>
        <v>Weapon_parts</v>
      </c>
      <c r="E1213" s="70">
        <f>_xlfn.XLOOKUP(tbItems[[#This Row],[UID]],all_tki[uid],all_tki[slots])</f>
        <v>1</v>
      </c>
      <c r="F1213" s="97">
        <f>_xlfn.XLOOKUP(tbItems[[#This Row],[UID]],all_tki[uid],all_tki[traderPrice])</f>
        <v>4053</v>
      </c>
      <c r="G1213" s="97">
        <f>_xlfn.XLOOKUP(tbItems[[#This Row],[UID]],all_tki[uid],all_tki[avg7daysPrice])</f>
        <v>9040</v>
      </c>
      <c r="I1213" s="70">
        <v>0</v>
      </c>
    </row>
    <row r="1214" spans="1:9" ht="30" hidden="1" customHeight="1" x14ac:dyDescent="0.25">
      <c r="A1214" s="96" t="s">
        <v>7755</v>
      </c>
      <c r="B1214" s="80" t="str">
        <f>_xlfn.CONCAT(_xlfn.XLOOKUP(tbItems[[#This Row],[UID]],all_tki[uid],all_tki[name]), " (",_xlfn.XLOOKUP(tbItems[[#This Row],[UID]],all_tki[uid],all_tki[shortName]),")")</f>
        <v>VPO-136 "Vepr-KM" 7.62x39 muzzle brake &amp; compensator (VPO136)</v>
      </c>
      <c r="C1214" s="80" t="str">
        <f>_xlfn.XLOOKUP(tbItems[[#This Row],[UID]],all_tki[uid],all_tki[tags/0])</f>
        <v>Weapon_parts</v>
      </c>
      <c r="E1214" s="70">
        <f>_xlfn.XLOOKUP(tbItems[[#This Row],[UID]],all_tki[uid],all_tki[slots])</f>
        <v>1</v>
      </c>
      <c r="F1214" s="97">
        <f>_xlfn.XLOOKUP(tbItems[[#This Row],[UID]],all_tki[uid],all_tki[traderPrice])</f>
        <v>336</v>
      </c>
      <c r="G1214" s="97">
        <f>_xlfn.XLOOKUP(tbItems[[#This Row],[UID]],all_tki[uid],all_tki[avg7daysPrice])</f>
        <v>6809</v>
      </c>
      <c r="I1214" s="70">
        <v>0</v>
      </c>
    </row>
    <row r="1215" spans="1:9" ht="30" hidden="1" customHeight="1" x14ac:dyDescent="0.25">
      <c r="A1215" s="96" t="s">
        <v>7760</v>
      </c>
      <c r="B1215" s="80" t="str">
        <f>_xlfn.CONCAT(_xlfn.XLOOKUP(tbItems[[#This Row],[UID]],all_tki[uid],all_tki[name]), " (",_xlfn.XLOOKUP(tbItems[[#This Row],[UID]],all_tki[uid],all_tki[shortName]),")")</f>
        <v>Glock 9x19 Lone Wolf LWD-COMP9 compensator (LWD-COMP9)</v>
      </c>
      <c r="C1215" s="80" t="str">
        <f>_xlfn.XLOOKUP(tbItems[[#This Row],[UID]],all_tki[uid],all_tki[tags/0])</f>
        <v>Weapon_parts</v>
      </c>
      <c r="D1215" s="80" t="s">
        <v>356</v>
      </c>
      <c r="E1215" s="70">
        <f>_xlfn.XLOOKUP(tbItems[[#This Row],[UID]],all_tki[uid],all_tki[slots])</f>
        <v>1</v>
      </c>
      <c r="F1215" s="97">
        <f>_xlfn.XLOOKUP(tbItems[[#This Row],[UID]],all_tki[uid],all_tki[traderPrice])</f>
        <v>1884</v>
      </c>
      <c r="G1215" s="97">
        <f>_xlfn.XLOOKUP(tbItems[[#This Row],[UID]],all_tki[uid],all_tki[avg7daysPrice])</f>
        <v>7648</v>
      </c>
      <c r="H1215" s="70">
        <v>0</v>
      </c>
      <c r="I1215" s="70">
        <v>0</v>
      </c>
    </row>
    <row r="1216" spans="1:9" ht="30" hidden="1" customHeight="1" x14ac:dyDescent="0.25">
      <c r="A1216" s="96" t="s">
        <v>7765</v>
      </c>
      <c r="B1216" s="80" t="str">
        <f>_xlfn.CONCAT(_xlfn.XLOOKUP(tbItems[[#This Row],[UID]],all_tki[uid],all_tki[name]), " (",_xlfn.XLOOKUP(tbItems[[#This Row],[UID]],all_tki[uid],all_tki[shortName]),")")</f>
        <v>FN P90 5.7x28 flash hider (P90)</v>
      </c>
      <c r="C1216" s="80" t="str">
        <f>_xlfn.XLOOKUP(tbItems[[#This Row],[UID]],all_tki[uid],all_tki[tags/0])</f>
        <v>Weapon_parts</v>
      </c>
      <c r="E1216" s="70">
        <f>_xlfn.XLOOKUP(tbItems[[#This Row],[UID]],all_tki[uid],all_tki[slots])</f>
        <v>1</v>
      </c>
      <c r="F1216" s="97">
        <f>_xlfn.XLOOKUP(tbItems[[#This Row],[UID]],all_tki[uid],all_tki[traderPrice])</f>
        <v>896</v>
      </c>
      <c r="G1216" s="97">
        <f>_xlfn.XLOOKUP(tbItems[[#This Row],[UID]],all_tki[uid],all_tki[avg7daysPrice])</f>
        <v>9920</v>
      </c>
      <c r="I1216" s="70">
        <v>0</v>
      </c>
    </row>
    <row r="1217" spans="1:9" ht="30" hidden="1" customHeight="1" x14ac:dyDescent="0.25">
      <c r="A1217" s="96" t="s">
        <v>7770</v>
      </c>
      <c r="B1217" s="80" t="str">
        <f>_xlfn.CONCAT(_xlfn.XLOOKUP(tbItems[[#This Row],[UID]],all_tki[uid],all_tki[name]), " (",_xlfn.XLOOKUP(tbItems[[#This Row],[UID]],all_tki[uid],all_tki[shortName]),")")</f>
        <v>SA-58 7.62x51 Austrian Style muzzle brake (SA58 AUT)</v>
      </c>
      <c r="C1217" s="80" t="str">
        <f>_xlfn.XLOOKUP(tbItems[[#This Row],[UID]],all_tki[uid],all_tki[tags/0])</f>
        <v>Weapon_parts</v>
      </c>
      <c r="D1217" s="80" t="s">
        <v>378</v>
      </c>
      <c r="E1217" s="70">
        <f>_xlfn.XLOOKUP(tbItems[[#This Row],[UID]],all_tki[uid],all_tki[slots])</f>
        <v>1</v>
      </c>
      <c r="F1217" s="97">
        <f>_xlfn.XLOOKUP(tbItems[[#This Row],[UID]],all_tki[uid],all_tki[traderPrice])</f>
        <v>1310</v>
      </c>
      <c r="G1217" s="97">
        <f>_xlfn.XLOOKUP(tbItems[[#This Row],[UID]],all_tki[uid],all_tki[avg7daysPrice])</f>
        <v>6842</v>
      </c>
      <c r="H1217" s="70">
        <v>1</v>
      </c>
      <c r="I1217" s="70">
        <v>0</v>
      </c>
    </row>
    <row r="1218" spans="1:9" ht="30" hidden="1" customHeight="1" x14ac:dyDescent="0.25">
      <c r="A1218" s="96" t="s">
        <v>7774</v>
      </c>
      <c r="B1218" s="80" t="str">
        <f>_xlfn.CONCAT(_xlfn.XLOOKUP(tbItems[[#This Row],[UID]],all_tki[uid],all_tki[name]), " (",_xlfn.XLOOKUP(tbItems[[#This Row],[UID]],all_tki[uid],all_tki[shortName]),")")</f>
        <v>SVDS 7.62x54R muzzle brake-compensator (SVDS)</v>
      </c>
      <c r="C1218" s="80" t="str">
        <f>_xlfn.XLOOKUP(tbItems[[#This Row],[UID]],all_tki[uid],all_tki[tags/0])</f>
        <v>Weapon_parts</v>
      </c>
      <c r="E1218" s="70">
        <f>_xlfn.XLOOKUP(tbItems[[#This Row],[UID]],all_tki[uid],all_tki[slots])</f>
        <v>1</v>
      </c>
      <c r="F1218" s="97">
        <f>_xlfn.XLOOKUP(tbItems[[#This Row],[UID]],all_tki[uid],all_tki[traderPrice])</f>
        <v>337</v>
      </c>
      <c r="G1218" s="97">
        <f>_xlfn.XLOOKUP(tbItems[[#This Row],[UID]],all_tki[uid],all_tki[avg7daysPrice])</f>
        <v>23349</v>
      </c>
      <c r="I1218" s="70">
        <v>0</v>
      </c>
    </row>
    <row r="1219" spans="1:9" ht="30" hidden="1" customHeight="1" x14ac:dyDescent="0.25">
      <c r="A1219" s="96" t="s">
        <v>7778</v>
      </c>
      <c r="B1219" s="80" t="str">
        <f>_xlfn.CONCAT(_xlfn.XLOOKUP(tbItems[[#This Row],[UID]],all_tki[uid],all_tki[name]), " (",_xlfn.XLOOKUP(tbItems[[#This Row],[UID]],all_tki[uid],all_tki[shortName]),")")</f>
        <v>AR-15 ADAR 2-15 5.56x45 flash hider (ADAR)</v>
      </c>
      <c r="C1219" s="80" t="str">
        <f>_xlfn.XLOOKUP(tbItems[[#This Row],[UID]],all_tki[uid],all_tki[tags/0])</f>
        <v>Weapon_parts</v>
      </c>
      <c r="E1219" s="70">
        <f>_xlfn.XLOOKUP(tbItems[[#This Row],[UID]],all_tki[uid],all_tki[slots])</f>
        <v>1</v>
      </c>
      <c r="F1219" s="97">
        <f>_xlfn.XLOOKUP(tbItems[[#This Row],[UID]],all_tki[uid],all_tki[traderPrice])</f>
        <v>508</v>
      </c>
      <c r="G1219" s="97">
        <f>_xlfn.XLOOKUP(tbItems[[#This Row],[UID]],all_tki[uid],all_tki[avg7daysPrice])</f>
        <v>14553</v>
      </c>
      <c r="I1219" s="70">
        <v>0</v>
      </c>
    </row>
    <row r="1220" spans="1:9" ht="30" hidden="1" customHeight="1" x14ac:dyDescent="0.25">
      <c r="A1220" s="96" t="s">
        <v>7782</v>
      </c>
      <c r="B1220" s="80" t="str">
        <f>_xlfn.CONCAT(_xlfn.XLOOKUP(tbItems[[#This Row],[UID]],all_tki[uid],all_tki[name]), " (",_xlfn.XLOOKUP(tbItems[[#This Row],[UID]],all_tki[uid],all_tki[shortName]),")")</f>
        <v>SV-98 muzzle device (SV98 MD)</v>
      </c>
      <c r="C1220" s="80" t="str">
        <f>_xlfn.XLOOKUP(tbItems[[#This Row],[UID]],all_tki[uid],all_tki[tags/0])</f>
        <v>Weapon_parts</v>
      </c>
      <c r="E1220" s="70">
        <f>_xlfn.XLOOKUP(tbItems[[#This Row],[UID]],all_tki[uid],all_tki[slots])</f>
        <v>1</v>
      </c>
      <c r="F1220" s="97">
        <f>_xlfn.XLOOKUP(tbItems[[#This Row],[UID]],all_tki[uid],all_tki[traderPrice])</f>
        <v>838</v>
      </c>
      <c r="G1220" s="97">
        <f>_xlfn.XLOOKUP(tbItems[[#This Row],[UID]],all_tki[uid],all_tki[avg7daysPrice])</f>
        <v>22118</v>
      </c>
      <c r="I1220" s="70">
        <v>0</v>
      </c>
    </row>
    <row r="1221" spans="1:9" ht="30" hidden="1" customHeight="1" x14ac:dyDescent="0.25">
      <c r="A1221" s="96" t="s">
        <v>7788</v>
      </c>
      <c r="B1221" s="80" t="str">
        <f>_xlfn.CONCAT(_xlfn.XLOOKUP(tbItems[[#This Row],[UID]],all_tki[uid],all_tki[name]), " (",_xlfn.XLOOKUP(tbItems[[#This Row],[UID]],all_tki[uid],all_tki[shortName]),")")</f>
        <v>AR-15 Colt USGI A2 5.56x45 flash hider (USGI A2)</v>
      </c>
      <c r="C1221" s="80" t="str">
        <f>_xlfn.XLOOKUP(tbItems[[#This Row],[UID]],all_tki[uid],all_tki[tags/0])</f>
        <v>Weapon_parts</v>
      </c>
      <c r="E1221" s="70">
        <f>_xlfn.XLOOKUP(tbItems[[#This Row],[UID]],all_tki[uid],all_tki[slots])</f>
        <v>1</v>
      </c>
      <c r="F1221" s="97">
        <f>_xlfn.XLOOKUP(tbItems[[#This Row],[UID]],all_tki[uid],all_tki[traderPrice])</f>
        <v>750</v>
      </c>
      <c r="G1221" s="97">
        <f>_xlfn.XLOOKUP(tbItems[[#This Row],[UID]],all_tki[uid],all_tki[avg7daysPrice])</f>
        <v>6106</v>
      </c>
      <c r="I1221" s="70">
        <v>0</v>
      </c>
    </row>
    <row r="1222" spans="1:9" ht="30" hidden="1" customHeight="1" x14ac:dyDescent="0.25">
      <c r="A1222" s="96" t="s">
        <v>7794</v>
      </c>
      <c r="B1222" s="80" t="str">
        <f>_xlfn.CONCAT(_xlfn.XLOOKUP(tbItems[[#This Row],[UID]],all_tki[uid],all_tki[name]), " (",_xlfn.XLOOKUP(tbItems[[#This Row],[UID]],all_tki[uid],all_tki[shortName]),")")</f>
        <v>AK 7.62x39 Taktika Tula muzzle adapter (TT AK)</v>
      </c>
      <c r="C1222" s="80" t="str">
        <f>_xlfn.XLOOKUP(tbItems[[#This Row],[UID]],all_tki[uid],all_tki[tags/0])</f>
        <v>Weapon_parts</v>
      </c>
      <c r="D1222" s="80" t="s">
        <v>356</v>
      </c>
      <c r="E1222" s="70">
        <f>_xlfn.XLOOKUP(tbItems[[#This Row],[UID]],all_tki[uid],all_tki[slots])</f>
        <v>1</v>
      </c>
      <c r="F1222" s="97">
        <f>_xlfn.XLOOKUP(tbItems[[#This Row],[UID]],all_tki[uid],all_tki[traderPrice])</f>
        <v>344</v>
      </c>
      <c r="G1222" s="97">
        <f>_xlfn.XLOOKUP(tbItems[[#This Row],[UID]],all_tki[uid],all_tki[avg7daysPrice])</f>
        <v>6554</v>
      </c>
      <c r="H1222" s="70">
        <v>0</v>
      </c>
      <c r="I1222" s="70">
        <v>0</v>
      </c>
    </row>
    <row r="1223" spans="1:9" ht="30" hidden="1" customHeight="1" x14ac:dyDescent="0.25">
      <c r="A1223" s="96" t="s">
        <v>7799</v>
      </c>
      <c r="B1223" s="80" t="str">
        <f>_xlfn.CONCAT(_xlfn.XLOOKUP(tbItems[[#This Row],[UID]],all_tki[uid],all_tki[name]), " (",_xlfn.XLOOKUP(tbItems[[#This Row],[UID]],all_tki[uid],all_tki[shortName]),")")</f>
        <v>AK-74M 5.45x39 muzzle brake-compensator (6P20 0-20) (6P20 0-20)</v>
      </c>
      <c r="C1223" s="80" t="str">
        <f>_xlfn.XLOOKUP(tbItems[[#This Row],[UID]],all_tki[uid],all_tki[tags/0])</f>
        <v>Weapon_parts</v>
      </c>
      <c r="E1223" s="70">
        <f>_xlfn.XLOOKUP(tbItems[[#This Row],[UID]],all_tki[uid],all_tki[slots])</f>
        <v>1</v>
      </c>
      <c r="F1223" s="97">
        <f>_xlfn.XLOOKUP(tbItems[[#This Row],[UID]],all_tki[uid],all_tki[traderPrice])</f>
        <v>337</v>
      </c>
      <c r="G1223" s="97">
        <f>_xlfn.XLOOKUP(tbItems[[#This Row],[UID]],all_tki[uid],all_tki[avg7daysPrice])</f>
        <v>16854</v>
      </c>
      <c r="I1223" s="70">
        <v>0</v>
      </c>
    </row>
    <row r="1224" spans="1:9" ht="30" hidden="1" customHeight="1" x14ac:dyDescent="0.25">
      <c r="A1224" s="96" t="s">
        <v>7804</v>
      </c>
      <c r="B1224" s="80" t="str">
        <f>_xlfn.CONCAT(_xlfn.XLOOKUP(tbItems[[#This Row],[UID]],all_tki[uid],all_tki[name]), " (",_xlfn.XLOOKUP(tbItems[[#This Row],[UID]],all_tki[uid],all_tki[shortName]),")")</f>
        <v>MPX A2 9x19 flash hider (MPX A2)</v>
      </c>
      <c r="C1224" s="80" t="str">
        <f>_xlfn.XLOOKUP(tbItems[[#This Row],[UID]],all_tki[uid],all_tki[tags/0])</f>
        <v>Weapon_parts</v>
      </c>
      <c r="E1224" s="70">
        <f>_xlfn.XLOOKUP(tbItems[[#This Row],[UID]],all_tki[uid],all_tki[slots])</f>
        <v>1</v>
      </c>
      <c r="F1224" s="97">
        <f>_xlfn.XLOOKUP(tbItems[[#This Row],[UID]],all_tki[uid],all_tki[traderPrice])</f>
        <v>506</v>
      </c>
      <c r="G1224" s="97">
        <f>_xlfn.XLOOKUP(tbItems[[#This Row],[UID]],all_tki[uid],all_tki[avg7daysPrice])</f>
        <v>9518</v>
      </c>
      <c r="I1224" s="70">
        <v>0</v>
      </c>
    </row>
    <row r="1225" spans="1:9" ht="30" hidden="1" customHeight="1" x14ac:dyDescent="0.25">
      <c r="A1225" s="96" t="s">
        <v>7810</v>
      </c>
      <c r="B1225" s="80" t="str">
        <f>_xlfn.CONCAT(_xlfn.XLOOKUP(tbItems[[#This Row],[UID]],all_tki[uid],all_tki[name]), " (",_xlfn.XLOOKUP(tbItems[[#This Row],[UID]],all_tki[uid],all_tki[shortName]),")")</f>
        <v>AKML system 7.62x39 flash hider (AKML)</v>
      </c>
      <c r="C1225" s="80" t="str">
        <f>_xlfn.XLOOKUP(tbItems[[#This Row],[UID]],all_tki[uid],all_tki[tags/0])</f>
        <v>Weapon_parts</v>
      </c>
      <c r="E1225" s="70">
        <f>_xlfn.XLOOKUP(tbItems[[#This Row],[UID]],all_tki[uid],all_tki[slots])</f>
        <v>1</v>
      </c>
      <c r="F1225" s="97">
        <f>_xlfn.XLOOKUP(tbItems[[#This Row],[UID]],all_tki[uid],all_tki[traderPrice])</f>
        <v>339</v>
      </c>
      <c r="G1225" s="97">
        <f>_xlfn.XLOOKUP(tbItems[[#This Row],[UID]],all_tki[uid],all_tki[avg7daysPrice])</f>
        <v>10229</v>
      </c>
      <c r="I1225" s="70">
        <v>0</v>
      </c>
    </row>
    <row r="1226" spans="1:9" ht="30" hidden="1" customHeight="1" x14ac:dyDescent="0.25">
      <c r="A1226" s="96" t="s">
        <v>7815</v>
      </c>
      <c r="B1226" s="80" t="str">
        <f>_xlfn.CONCAT(_xlfn.XLOOKUP(tbItems[[#This Row],[UID]],all_tki[uid],all_tki[name]), " (",_xlfn.XLOOKUP(tbItems[[#This Row],[UID]],all_tki[uid],all_tki[shortName]),")")</f>
        <v>AK-74 5.45x39 muzzle brake-compensator (6P20 0-20) (6P20 0-20)</v>
      </c>
      <c r="C1226" s="80" t="str">
        <f>_xlfn.XLOOKUP(tbItems[[#This Row],[UID]],all_tki[uid],all_tki[tags/0])</f>
        <v>Weapon_parts</v>
      </c>
      <c r="E1226" s="70">
        <f>_xlfn.XLOOKUP(tbItems[[#This Row],[UID]],all_tki[uid],all_tki[slots])</f>
        <v>1</v>
      </c>
      <c r="F1226" s="97">
        <f>_xlfn.XLOOKUP(tbItems[[#This Row],[UID]],all_tki[uid],all_tki[traderPrice])</f>
        <v>389</v>
      </c>
      <c r="G1226" s="97">
        <f>_xlfn.XLOOKUP(tbItems[[#This Row],[UID]],all_tki[uid],all_tki[avg7daysPrice])</f>
        <v>5575</v>
      </c>
      <c r="I1226" s="70">
        <v>0</v>
      </c>
    </row>
    <row r="1227" spans="1:9" ht="30" hidden="1" customHeight="1" x14ac:dyDescent="0.25">
      <c r="A1227" s="96" t="s">
        <v>7820</v>
      </c>
      <c r="B1227" s="80" t="str">
        <f>_xlfn.CONCAT(_xlfn.XLOOKUP(tbItems[[#This Row],[UID]],all_tki[uid],all_tki[name]), " (",_xlfn.XLOOKUP(tbItems[[#This Row],[UID]],all_tki[uid],all_tki[shortName]),")")</f>
        <v>AKS-74U 5.45x39 muzzle brake (6P26 0-20) (6P26 0-20)</v>
      </c>
      <c r="C1227" s="80" t="str">
        <f>_xlfn.XLOOKUP(tbItems[[#This Row],[UID]],all_tki[uid],all_tki[tags/0])</f>
        <v>Weapon_parts</v>
      </c>
      <c r="E1227" s="70">
        <f>_xlfn.XLOOKUP(tbItems[[#This Row],[UID]],all_tki[uid],all_tki[slots])</f>
        <v>1</v>
      </c>
      <c r="F1227" s="97">
        <f>_xlfn.XLOOKUP(tbItems[[#This Row],[UID]],all_tki[uid],all_tki[traderPrice])</f>
        <v>403</v>
      </c>
      <c r="G1227" s="97">
        <f>_xlfn.XLOOKUP(tbItems[[#This Row],[UID]],all_tki[uid],all_tki[avg7daysPrice])</f>
        <v>4470</v>
      </c>
      <c r="I1227" s="70">
        <v>0</v>
      </c>
    </row>
    <row r="1228" spans="1:9" ht="30" hidden="1" customHeight="1" x14ac:dyDescent="0.25">
      <c r="A1228" s="96" t="s">
        <v>7826</v>
      </c>
      <c r="B1228" s="80" t="str">
        <f>_xlfn.CONCAT(_xlfn.XLOOKUP(tbItems[[#This Row],[UID]],all_tki[uid],all_tki[name]), " (",_xlfn.XLOOKUP(tbItems[[#This Row],[UID]],all_tki[uid],all_tki[shortName]),")")</f>
        <v>VPO-209 thread protector (209 thr.)</v>
      </c>
      <c r="C1228" s="80" t="str">
        <f>_xlfn.XLOOKUP(tbItems[[#This Row],[UID]],all_tki[uid],all_tki[tags/0])</f>
        <v>Weapon_parts</v>
      </c>
      <c r="E1228" s="70">
        <f>_xlfn.XLOOKUP(tbItems[[#This Row],[UID]],all_tki[uid],all_tki[slots])</f>
        <v>1</v>
      </c>
      <c r="F1228" s="97">
        <f>_xlfn.XLOOKUP(tbItems[[#This Row],[UID]],all_tki[uid],all_tki[traderPrice])</f>
        <v>336</v>
      </c>
      <c r="G1228" s="97">
        <f>_xlfn.XLOOKUP(tbItems[[#This Row],[UID]],all_tki[uid],all_tki[avg7daysPrice])</f>
        <v>1222</v>
      </c>
      <c r="I1228" s="70">
        <v>0</v>
      </c>
    </row>
    <row r="1229" spans="1:9" ht="30" hidden="1" customHeight="1" x14ac:dyDescent="0.25">
      <c r="A1229" s="96" t="s">
        <v>7832</v>
      </c>
      <c r="B1229" s="80" t="str">
        <f>_xlfn.CONCAT(_xlfn.XLOOKUP(tbItems[[#This Row],[UID]],all_tki[uid],all_tki[name]), " (",_xlfn.XLOOKUP(tbItems[[#This Row],[UID]],all_tki[uid],all_tki[shortName]),")")</f>
        <v>AKM 7.62x39 muzzle brake-compensator (6P1 0-14) (6P1 0-14)</v>
      </c>
      <c r="C1229" s="80" t="str">
        <f>_xlfn.XLOOKUP(tbItems[[#This Row],[UID]],all_tki[uid],all_tki[tags/0])</f>
        <v>Weapon_parts</v>
      </c>
      <c r="E1229" s="70">
        <f>_xlfn.XLOOKUP(tbItems[[#This Row],[UID]],all_tki[uid],all_tki[slots])</f>
        <v>1</v>
      </c>
      <c r="F1229" s="97">
        <f>_xlfn.XLOOKUP(tbItems[[#This Row],[UID]],all_tki[uid],all_tki[traderPrice])</f>
        <v>340</v>
      </c>
      <c r="G1229" s="97">
        <f>_xlfn.XLOOKUP(tbItems[[#This Row],[UID]],all_tki[uid],all_tki[avg7daysPrice])</f>
        <v>2553</v>
      </c>
      <c r="I1229" s="70">
        <v>0</v>
      </c>
    </row>
    <row r="1230" spans="1:9" ht="30" hidden="1" customHeight="1" x14ac:dyDescent="0.25">
      <c r="A1230" s="96" t="s">
        <v>7837</v>
      </c>
      <c r="B1230" s="80" t="str">
        <f>_xlfn.CONCAT(_xlfn.XLOOKUP(tbItems[[#This Row],[UID]],all_tki[uid],all_tki[name]), " (",_xlfn.XLOOKUP(tbItems[[#This Row],[UID]],all_tki[uid],all_tki[shortName]),")")</f>
        <v>Saiga-9 9x19 muzzle brake-compensator (Saiga-9)</v>
      </c>
      <c r="C1230" s="80" t="str">
        <f>_xlfn.XLOOKUP(tbItems[[#This Row],[UID]],all_tki[uid],all_tki[tags/0])</f>
        <v>Weapon_parts</v>
      </c>
      <c r="E1230" s="70">
        <f>_xlfn.XLOOKUP(tbItems[[#This Row],[UID]],all_tki[uid],all_tki[slots])</f>
        <v>1</v>
      </c>
      <c r="F1230" s="97">
        <f>_xlfn.XLOOKUP(tbItems[[#This Row],[UID]],all_tki[uid],all_tki[traderPrice])</f>
        <v>280</v>
      </c>
      <c r="G1230" s="97">
        <f>_xlfn.XLOOKUP(tbItems[[#This Row],[UID]],all_tki[uid],all_tki[avg7daysPrice])</f>
        <v>4175</v>
      </c>
      <c r="I1230" s="70">
        <v>0</v>
      </c>
    </row>
    <row r="1231" spans="1:9" ht="30" hidden="1" customHeight="1" x14ac:dyDescent="0.25">
      <c r="A1231" s="96" t="s">
        <v>7841</v>
      </c>
      <c r="B1231" s="80" t="str">
        <f>_xlfn.CONCAT(_xlfn.XLOOKUP(tbItems[[#This Row],[UID]],all_tki[uid],all_tki[name]), " (",_xlfn.XLOOKUP(tbItems[[#This Row],[UID]],all_tki[uid],all_tki[shortName]),")")</f>
        <v>M1A SOCOM 16 7.62x51 muzzle brake-compensator (SOCOM16 M1A)</v>
      </c>
      <c r="C1231" s="80" t="str">
        <f>_xlfn.XLOOKUP(tbItems[[#This Row],[UID]],all_tki[uid],all_tki[tags/0])</f>
        <v>Weapon_parts</v>
      </c>
      <c r="D1231" s="80" t="s">
        <v>356</v>
      </c>
      <c r="E1231" s="70">
        <f>_xlfn.XLOOKUP(tbItems[[#This Row],[UID]],all_tki[uid],all_tki[slots])</f>
        <v>1</v>
      </c>
      <c r="F1231" s="97">
        <f>_xlfn.XLOOKUP(tbItems[[#This Row],[UID]],all_tki[uid],all_tki[traderPrice])</f>
        <v>1200</v>
      </c>
      <c r="G1231" s="97">
        <f>_xlfn.XLOOKUP(tbItems[[#This Row],[UID]],all_tki[uid],all_tki[avg7daysPrice])</f>
        <v>8633</v>
      </c>
      <c r="I1231" s="70">
        <v>0</v>
      </c>
    </row>
    <row r="1232" spans="1:9" ht="30" hidden="1" customHeight="1" x14ac:dyDescent="0.25">
      <c r="A1232" s="96" t="s">
        <v>7846</v>
      </c>
      <c r="B1232" s="80" t="str">
        <f>_xlfn.CONCAT(_xlfn.XLOOKUP(tbItems[[#This Row],[UID]],all_tki[uid],all_tki[name]), " (",_xlfn.XLOOKUP(tbItems[[#This Row],[UID]],all_tki[uid],all_tki[shortName]),")")</f>
        <v>M1A Smith Enterprise SOCOM 16 7.62x51 threaded muzzle brake &amp; gas block (SOCOM16 thr.)</v>
      </c>
      <c r="C1232" s="80" t="str">
        <f>_xlfn.XLOOKUP(tbItems[[#This Row],[UID]],all_tki[uid],all_tki[tags/0])</f>
        <v>Weapon_parts</v>
      </c>
      <c r="D1232" s="80" t="s">
        <v>356</v>
      </c>
      <c r="E1232" s="70">
        <f>_xlfn.XLOOKUP(tbItems[[#This Row],[UID]],all_tki[uid],all_tki[slots])</f>
        <v>1</v>
      </c>
      <c r="F1232" s="97">
        <f>_xlfn.XLOOKUP(tbItems[[#This Row],[UID]],all_tki[uid],all_tki[traderPrice])</f>
        <v>2749</v>
      </c>
      <c r="G1232" s="97">
        <f>_xlfn.XLOOKUP(tbItems[[#This Row],[UID]],all_tki[uid],all_tki[avg7daysPrice])</f>
        <v>16488</v>
      </c>
      <c r="I1232" s="70">
        <v>0</v>
      </c>
    </row>
    <row r="1233" spans="1:10" ht="30" hidden="1" customHeight="1" x14ac:dyDescent="0.25">
      <c r="A1233" s="96" t="s">
        <v>7851</v>
      </c>
      <c r="B1233" s="80" t="str">
        <f>_xlfn.CONCAT(_xlfn.XLOOKUP(tbItems[[#This Row],[UID]],all_tki[uid],all_tki[name]), " (",_xlfn.XLOOKUP(tbItems[[#This Row],[UID]],all_tki[uid],all_tki[shortName]),")")</f>
        <v>Trijicon REAP-IR scope eyecup (REAP-IR cup)</v>
      </c>
      <c r="C1233" s="80" t="str">
        <f>_xlfn.XLOOKUP(tbItems[[#This Row],[UID]],all_tki[uid],all_tki[tags/0])</f>
        <v>Weapon_parts</v>
      </c>
      <c r="E1233" s="70">
        <f>_xlfn.XLOOKUP(tbItems[[#This Row],[UID]],all_tki[uid],all_tki[slots])</f>
        <v>1</v>
      </c>
      <c r="F1233" s="97">
        <f>_xlfn.XLOOKUP(tbItems[[#This Row],[UID]],all_tki[uid],all_tki[traderPrice])</f>
        <v>199</v>
      </c>
      <c r="G1233" s="97">
        <f>_xlfn.XLOOKUP(tbItems[[#This Row],[UID]],all_tki[uid],all_tki[avg7daysPrice])</f>
        <v>13558</v>
      </c>
      <c r="I1233" s="70">
        <v>0</v>
      </c>
    </row>
    <row r="1234" spans="1:10" ht="30" hidden="1" customHeight="1" x14ac:dyDescent="0.25">
      <c r="A1234" s="96" t="s">
        <v>7857</v>
      </c>
      <c r="B1234" s="80" t="str">
        <f>_xlfn.CONCAT(_xlfn.XLOOKUP(tbItems[[#This Row],[UID]],all_tki[uid],all_tki[name]), " (",_xlfn.XLOOKUP(tbItems[[#This Row],[UID]],all_tki[uid],all_tki[shortName]),")")</f>
        <v>KAC "URX 3/3.1" long panel (URX long)</v>
      </c>
      <c r="C1234" s="80" t="str">
        <f>_xlfn.XLOOKUP(tbItems[[#This Row],[UID]],all_tki[uid],all_tki[tags/0])</f>
        <v>Weapon_parts</v>
      </c>
      <c r="E1234" s="70">
        <f>_xlfn.XLOOKUP(tbItems[[#This Row],[UID]],all_tki[uid],all_tki[slots])</f>
        <v>1</v>
      </c>
      <c r="F1234" s="97">
        <f>_xlfn.XLOOKUP(tbItems[[#This Row],[UID]],all_tki[uid],all_tki[traderPrice])</f>
        <v>980</v>
      </c>
      <c r="G1234" s="97">
        <f>_xlfn.XLOOKUP(tbItems[[#This Row],[UID]],all_tki[uid],all_tki[avg7daysPrice])</f>
        <v>18560</v>
      </c>
      <c r="I1234" s="70">
        <v>0</v>
      </c>
    </row>
    <row r="1235" spans="1:10" ht="30" hidden="1" customHeight="1" x14ac:dyDescent="0.25">
      <c r="A1235" s="96" t="s">
        <v>7862</v>
      </c>
      <c r="B1235" s="80" t="str">
        <f>_xlfn.CONCAT(_xlfn.XLOOKUP(tbItems[[#This Row],[UID]],all_tki[uid],all_tki[name]), " (",_xlfn.XLOOKUP(tbItems[[#This Row],[UID]],all_tki[uid],all_tki[shortName]),")")</f>
        <v>SV-98 anti-heat ribbon (SV98 HR)</v>
      </c>
      <c r="C1235" s="80" t="str">
        <f>_xlfn.XLOOKUP(tbItems[[#This Row],[UID]],all_tki[uid],all_tki[tags/0])</f>
        <v>Weapon_parts</v>
      </c>
      <c r="E1235" s="70">
        <f>_xlfn.XLOOKUP(tbItems[[#This Row],[UID]],all_tki[uid],all_tki[slots])</f>
        <v>1</v>
      </c>
      <c r="F1235" s="97">
        <f>_xlfn.XLOOKUP(tbItems[[#This Row],[UID]],all_tki[uid],all_tki[traderPrice])</f>
        <v>1312</v>
      </c>
      <c r="G1235" s="97">
        <f>_xlfn.XLOOKUP(tbItems[[#This Row],[UID]],all_tki[uid],all_tki[avg7daysPrice])</f>
        <v>11181</v>
      </c>
      <c r="I1235" s="70">
        <v>0</v>
      </c>
    </row>
    <row r="1236" spans="1:10" ht="30" hidden="1" customHeight="1" x14ac:dyDescent="0.25">
      <c r="A1236" s="96" t="s">
        <v>7868</v>
      </c>
      <c r="B1236" s="80" t="str">
        <f>_xlfn.CONCAT(_xlfn.XLOOKUP(tbItems[[#This Row],[UID]],all_tki[uid],all_tki[name]), " (",_xlfn.XLOOKUP(tbItems[[#This Row],[UID]],all_tki[uid],all_tki[shortName]),")")</f>
        <v>KAC "URX 3/3.1" stopper panel (URX stop)</v>
      </c>
      <c r="C1236" s="80" t="str">
        <f>_xlfn.XLOOKUP(tbItems[[#This Row],[UID]],all_tki[uid],all_tki[tags/0])</f>
        <v>Weapon_parts</v>
      </c>
      <c r="E1236" s="70">
        <f>_xlfn.XLOOKUP(tbItems[[#This Row],[UID]],all_tki[uid],all_tki[slots])</f>
        <v>1</v>
      </c>
      <c r="F1236" s="97">
        <f>_xlfn.XLOOKUP(tbItems[[#This Row],[UID]],all_tki[uid],all_tki[traderPrice])</f>
        <v>1596</v>
      </c>
      <c r="G1236" s="97">
        <f>_xlfn.XLOOKUP(tbItems[[#This Row],[UID]],all_tki[uid],all_tki[avg7daysPrice])</f>
        <v>15169</v>
      </c>
      <c r="I1236" s="70">
        <v>0</v>
      </c>
    </row>
    <row r="1237" spans="1:10" ht="30" hidden="1" customHeight="1" x14ac:dyDescent="0.25">
      <c r="A1237" s="96" t="s">
        <v>7873</v>
      </c>
      <c r="B1237" s="80" t="str">
        <f>_xlfn.CONCAT(_xlfn.XLOOKUP(tbItems[[#This Row],[UID]],all_tki[uid],all_tki[name]), " (",_xlfn.XLOOKUP(tbItems[[#This Row],[UID]],all_tki[uid],all_tki[shortName]),")")</f>
        <v>KAC "URX 3/3.1" short panel (URX short)</v>
      </c>
      <c r="C1237" s="80" t="str">
        <f>_xlfn.XLOOKUP(tbItems[[#This Row],[UID]],all_tki[uid],all_tki[tags/0])</f>
        <v>Weapon_parts</v>
      </c>
      <c r="D1237" s="80" t="s">
        <v>599</v>
      </c>
      <c r="E1237" s="70">
        <f>_xlfn.XLOOKUP(tbItems[[#This Row],[UID]],all_tki[uid],all_tki[slots])</f>
        <v>1</v>
      </c>
      <c r="F1237" s="97">
        <f>_xlfn.XLOOKUP(tbItems[[#This Row],[UID]],all_tki[uid],all_tki[traderPrice])</f>
        <v>672</v>
      </c>
      <c r="G1237" s="97">
        <f>_xlfn.XLOOKUP(tbItems[[#This Row],[UID]],all_tki[uid],all_tki[avg7daysPrice])</f>
        <v>15977</v>
      </c>
      <c r="H1237" s="70">
        <v>0</v>
      </c>
      <c r="I1237" s="70">
        <v>0</v>
      </c>
    </row>
    <row r="1238" spans="1:10" ht="30" hidden="1" customHeight="1" x14ac:dyDescent="0.25">
      <c r="A1238" s="96" t="s">
        <v>7877</v>
      </c>
      <c r="B1238" s="80" t="str">
        <f>_xlfn.CONCAT(_xlfn.XLOOKUP(tbItems[[#This Row],[UID]],all_tki[uid],all_tki[name]), " (",_xlfn.XLOOKUP(tbItems[[#This Row],[UID]],all_tki[uid],all_tki[shortName]),")")</f>
        <v>Armasight Vulcan MG scope eyecup (Vulcan MG)</v>
      </c>
      <c r="C1238" s="80" t="str">
        <f>_xlfn.XLOOKUP(tbItems[[#This Row],[UID]],all_tki[uid],all_tki[tags/0])</f>
        <v>Weapon_parts</v>
      </c>
      <c r="E1238" s="70">
        <f>_xlfn.XLOOKUP(tbItems[[#This Row],[UID]],all_tki[uid],all_tki[slots])</f>
        <v>1</v>
      </c>
      <c r="F1238" s="97">
        <f>_xlfn.XLOOKUP(tbItems[[#This Row],[UID]],all_tki[uid],all_tki[traderPrice])</f>
        <v>394</v>
      </c>
      <c r="G1238" s="97">
        <f>_xlfn.XLOOKUP(tbItems[[#This Row],[UID]],all_tki[uid],all_tki[avg7daysPrice])</f>
        <v>18305</v>
      </c>
      <c r="I1238" s="70">
        <v>0</v>
      </c>
    </row>
    <row r="1239" spans="1:10" ht="30" hidden="1" customHeight="1" x14ac:dyDescent="0.25">
      <c r="A1239" s="96" t="s">
        <v>7883</v>
      </c>
      <c r="B1239" s="80" t="str">
        <f>_xlfn.CONCAT(_xlfn.XLOOKUP(tbItems[[#This Row],[UID]],all_tki[uid],all_tki[name]), " (",_xlfn.XLOOKUP(tbItems[[#This Row],[UID]],all_tki[uid],all_tki[shortName]),")")</f>
        <v>SV-98 sound suppressor heat shield (SV98 HS)</v>
      </c>
      <c r="C1239" s="80" t="str">
        <f>_xlfn.XLOOKUP(tbItems[[#This Row],[UID]],all_tki[uid],all_tki[tags/0])</f>
        <v>Weapon_parts</v>
      </c>
      <c r="E1239" s="70">
        <f>_xlfn.XLOOKUP(tbItems[[#This Row],[UID]],all_tki[uid],all_tki[slots])</f>
        <v>1</v>
      </c>
      <c r="F1239" s="97">
        <f>_xlfn.XLOOKUP(tbItems[[#This Row],[UID]],all_tki[uid],all_tki[traderPrice])</f>
        <v>224</v>
      </c>
      <c r="G1239" s="97">
        <f>_xlfn.XLOOKUP(tbItems[[#This Row],[UID]],all_tki[uid],all_tki[avg7daysPrice])</f>
        <v>11333</v>
      </c>
      <c r="I1239" s="70">
        <v>0</v>
      </c>
    </row>
    <row r="1240" spans="1:10" ht="30" hidden="1" customHeight="1" x14ac:dyDescent="0.25">
      <c r="A1240" s="96" t="s">
        <v>7889</v>
      </c>
      <c r="B1240" s="80" t="str">
        <f>_xlfn.CONCAT(_xlfn.XLOOKUP(tbItems[[#This Row],[UID]],all_tki[uid],all_tki[name]), " (",_xlfn.XLOOKUP(tbItems[[#This Row],[UID]],all_tki[uid],all_tki[shortName]),")")</f>
        <v>KMZ 1P59 scope eyecup (1P59 cup)</v>
      </c>
      <c r="C1240" s="80" t="str">
        <f>_xlfn.XLOOKUP(tbItems[[#This Row],[UID]],all_tki[uid],all_tki[tags/0])</f>
        <v>Weapon_parts</v>
      </c>
      <c r="E1240" s="70">
        <f>_xlfn.XLOOKUP(tbItems[[#This Row],[UID]],all_tki[uid],all_tki[slots])</f>
        <v>1</v>
      </c>
      <c r="F1240" s="97">
        <f>_xlfn.XLOOKUP(tbItems[[#This Row],[UID]],all_tki[uid],all_tki[traderPrice])</f>
        <v>323</v>
      </c>
      <c r="G1240" s="97">
        <f>_xlfn.XLOOKUP(tbItems[[#This Row],[UID]],all_tki[uid],all_tki[avg7daysPrice])</f>
        <v>13722</v>
      </c>
      <c r="I1240" s="70">
        <v>0</v>
      </c>
    </row>
    <row r="1241" spans="1:10" ht="30" hidden="1" customHeight="1" x14ac:dyDescent="0.25">
      <c r="A1241" s="96" t="s">
        <v>7895</v>
      </c>
      <c r="B1241" s="80" t="str">
        <f>_xlfn.CONCAT(_xlfn.XLOOKUP(tbItems[[#This Row],[UID]],all_tki[uid],all_tki[name]), " (",_xlfn.XLOOKUP(tbItems[[#This Row],[UID]],all_tki[uid],all_tki[shortName]),")")</f>
        <v>PSO scope eyecup (PSO eyecup)</v>
      </c>
      <c r="C1241" s="80" t="str">
        <f>_xlfn.XLOOKUP(tbItems[[#This Row],[UID]],all_tki[uid],all_tki[tags/0])</f>
        <v>Weapon_parts</v>
      </c>
      <c r="E1241" s="70">
        <f>_xlfn.XLOOKUP(tbItems[[#This Row],[UID]],all_tki[uid],all_tki[slots])</f>
        <v>1</v>
      </c>
      <c r="F1241" s="97">
        <f>_xlfn.XLOOKUP(tbItems[[#This Row],[UID]],all_tki[uid],all_tki[traderPrice])</f>
        <v>155</v>
      </c>
      <c r="G1241" s="97">
        <f>_xlfn.XLOOKUP(tbItems[[#This Row],[UID]],all_tki[uid],all_tki[avg7daysPrice])</f>
        <v>74817</v>
      </c>
      <c r="I1241" s="70">
        <v>0</v>
      </c>
    </row>
    <row r="1242" spans="1:10" ht="30" hidden="1" customHeight="1" x14ac:dyDescent="0.25">
      <c r="A1242" s="96" t="s">
        <v>7901</v>
      </c>
      <c r="B1242" s="80" t="str">
        <f>_xlfn.CONCAT(_xlfn.XLOOKUP(tbItems[[#This Row],[UID]],all_tki[uid],all_tki[name]), " (",_xlfn.XLOOKUP(tbItems[[#This Row],[UID]],all_tki[uid],all_tki[shortName]),")")</f>
        <v>NPZ USP-1 scope eyecup (USP-1 cup)</v>
      </c>
      <c r="C1242" s="80" t="str">
        <f>_xlfn.XLOOKUP(tbItems[[#This Row],[UID]],all_tki[uid],all_tki[tags/0])</f>
        <v>Weapon_parts</v>
      </c>
      <c r="E1242" s="70">
        <f>_xlfn.XLOOKUP(tbItems[[#This Row],[UID]],all_tki[uid],all_tki[slots])</f>
        <v>1</v>
      </c>
      <c r="F1242" s="97">
        <f>_xlfn.XLOOKUP(tbItems[[#This Row],[UID]],all_tki[uid],all_tki[traderPrice])</f>
        <v>155</v>
      </c>
      <c r="G1242" s="97">
        <f>_xlfn.XLOOKUP(tbItems[[#This Row],[UID]],all_tki[uid],all_tki[avg7daysPrice])</f>
        <v>7308</v>
      </c>
      <c r="I1242" s="70">
        <v>0</v>
      </c>
    </row>
    <row r="1243" spans="1:10" ht="30" hidden="1" customHeight="1" x14ac:dyDescent="0.25">
      <c r="A1243" s="96" t="s">
        <v>7907</v>
      </c>
      <c r="B1243" s="80" t="str">
        <f>_xlfn.CONCAT(_xlfn.XLOOKUP(tbItems[[#This Row],[UID]],all_tki[uid],all_tki[name]), " (",_xlfn.XLOOKUP(tbItems[[#This Row],[UID]],all_tki[uid],all_tki[shortName]),")")</f>
        <v>FAB Defense protection cap for AGR-870 (AGR-870 cap)</v>
      </c>
      <c r="C1243" s="80" t="str">
        <f>_xlfn.XLOOKUP(tbItems[[#This Row],[UID]],all_tki[uid],all_tki[tags/0])</f>
        <v>Weapon_parts</v>
      </c>
      <c r="E1243" s="70">
        <f>_xlfn.XLOOKUP(tbItems[[#This Row],[UID]],all_tki[uid],all_tki[slots])</f>
        <v>1</v>
      </c>
      <c r="F1243" s="97">
        <f>_xlfn.XLOOKUP(tbItems[[#This Row],[UID]],all_tki[uid],all_tki[traderPrice])</f>
        <v>144</v>
      </c>
      <c r="G1243" s="97">
        <f>_xlfn.XLOOKUP(tbItems[[#This Row],[UID]],all_tki[uid],all_tki[avg7daysPrice])</f>
        <v>11193</v>
      </c>
      <c r="I1243" s="70">
        <v>0</v>
      </c>
    </row>
    <row r="1244" spans="1:10" ht="30" hidden="1" customHeight="1" x14ac:dyDescent="0.25">
      <c r="A1244" s="96" t="s">
        <v>7913</v>
      </c>
      <c r="B1244" s="80" t="str">
        <f>_xlfn.CONCAT(_xlfn.XLOOKUP(tbItems[[#This Row],[UID]],all_tki[uid],all_tki[name]), " (",_xlfn.XLOOKUP(tbItems[[#This Row],[UID]],all_tki[uid],all_tki[shortName]),")")</f>
        <v>NSPU-M scope eyecup (NSPU-M cup)</v>
      </c>
      <c r="C1244" s="80" t="str">
        <f>_xlfn.XLOOKUP(tbItems[[#This Row],[UID]],all_tki[uid],all_tki[tags/0])</f>
        <v>Weapon_parts</v>
      </c>
      <c r="E1244" s="70">
        <f>_xlfn.XLOOKUP(tbItems[[#This Row],[UID]],all_tki[uid],all_tki[slots])</f>
        <v>1</v>
      </c>
      <c r="F1244" s="97">
        <f>_xlfn.XLOOKUP(tbItems[[#This Row],[UID]],all_tki[uid],all_tki[traderPrice])</f>
        <v>146</v>
      </c>
      <c r="G1244" s="97">
        <f>_xlfn.XLOOKUP(tbItems[[#This Row],[UID]],all_tki[uid],all_tki[avg7daysPrice])</f>
        <v>1252</v>
      </c>
      <c r="I1244" s="70">
        <v>0</v>
      </c>
    </row>
    <row r="1245" spans="1:10" ht="30" hidden="1" customHeight="1" x14ac:dyDescent="0.25">
      <c r="A1245" s="96" t="s">
        <v>7919</v>
      </c>
      <c r="B1245" s="80" t="str">
        <f>_xlfn.CONCAT(_xlfn.XLOOKUP(tbItems[[#This Row],[UID]],all_tki[uid],all_tki[name]), " (",_xlfn.XLOOKUP(tbItems[[#This Row],[UID]],all_tki[uid],all_tki[shortName]),")")</f>
        <v>Glock ZEV Tech sight mount cap (G ZT cap)</v>
      </c>
      <c r="C1245" s="80" t="str">
        <f>_xlfn.XLOOKUP(tbItems[[#This Row],[UID]],all_tki[uid],all_tki[tags/0])</f>
        <v>Weapon_parts</v>
      </c>
      <c r="E1245" s="70">
        <f>_xlfn.XLOOKUP(tbItems[[#This Row],[UID]],all_tki[uid],all_tki[slots])</f>
        <v>1</v>
      </c>
      <c r="F1245" s="97">
        <f>_xlfn.XLOOKUP(tbItems[[#This Row],[UID]],all_tki[uid],all_tki[traderPrice])</f>
        <v>56</v>
      </c>
      <c r="G1245" s="97">
        <f>_xlfn.XLOOKUP(tbItems[[#This Row],[UID]],all_tki[uid],all_tki[avg7daysPrice])</f>
        <v>14677</v>
      </c>
      <c r="I1245" s="70">
        <v>0</v>
      </c>
    </row>
    <row r="1246" spans="1:10" ht="30" hidden="1" customHeight="1" x14ac:dyDescent="0.25">
      <c r="A1246" s="96" t="s">
        <v>7925</v>
      </c>
      <c r="B1246" s="80" t="str">
        <f>_xlfn.CONCAT(_xlfn.XLOOKUP(tbItems[[#This Row],[UID]],all_tki[uid],all_tki[name]), " (",_xlfn.XLOOKUP(tbItems[[#This Row],[UID]],all_tki[uid],all_tki[shortName]),")")</f>
        <v>Axion Kobra sight shade (Kobra)</v>
      </c>
      <c r="C1246" s="80" t="str">
        <f>_xlfn.XLOOKUP(tbItems[[#This Row],[UID]],all_tki[uid],all_tki[tags/0])</f>
        <v>Weapon_parts</v>
      </c>
      <c r="E1246" s="70">
        <f>_xlfn.XLOOKUP(tbItems[[#This Row],[UID]],all_tki[uid],all_tki[slots])</f>
        <v>1</v>
      </c>
      <c r="F1246" s="97">
        <f>_xlfn.XLOOKUP(tbItems[[#This Row],[UID]],all_tki[uid],all_tki[traderPrice])</f>
        <v>56</v>
      </c>
      <c r="G1246" s="97">
        <f>_xlfn.XLOOKUP(tbItems[[#This Row],[UID]],all_tki[uid],all_tki[avg7daysPrice])</f>
        <v>3037</v>
      </c>
      <c r="I1246" s="70">
        <v>0</v>
      </c>
    </row>
    <row r="1247" spans="1:10" ht="30" hidden="1" customHeight="1" x14ac:dyDescent="0.25">
      <c r="A1247" s="96" t="s">
        <v>7931</v>
      </c>
      <c r="B1247" s="80" t="str">
        <f>_xlfn.CONCAT(_xlfn.XLOOKUP(tbItems[[#This Row],[UID]],all_tki[uid],all_tki[name]), " (",_xlfn.XLOOKUP(tbItems[[#This Row],[UID]],all_tki[uid],all_tki[shortName]),")")</f>
        <v>Lantac BMD Blast Mitigation Device A3 direct thread adapter (BMD A3)</v>
      </c>
      <c r="C1247" s="80" t="str">
        <f>_xlfn.XLOOKUP(tbItems[[#This Row],[UID]],all_tki[uid],all_tki[tags/0])</f>
        <v>Weapon_parts</v>
      </c>
      <c r="D1247" s="80" t="s">
        <v>356</v>
      </c>
      <c r="E1247" s="70">
        <f>_xlfn.XLOOKUP(tbItems[[#This Row],[UID]],all_tki[uid],all_tki[slots])</f>
        <v>1</v>
      </c>
      <c r="F1247" s="97">
        <f>_xlfn.XLOOKUP(tbItems[[#This Row],[UID]],all_tki[uid],all_tki[traderPrice])</f>
        <v>1680</v>
      </c>
      <c r="G1247" s="97">
        <f>_xlfn.XLOOKUP(tbItems[[#This Row],[UID]],all_tki[uid],all_tki[avg7daysPrice])</f>
        <v>28176</v>
      </c>
      <c r="H1247" s="70">
        <v>0</v>
      </c>
      <c r="I1247" s="70">
        <v>0</v>
      </c>
      <c r="J1247" s="80" t="s">
        <v>407</v>
      </c>
    </row>
    <row r="1248" spans="1:10" ht="30" hidden="1" customHeight="1" x14ac:dyDescent="0.25">
      <c r="A1248" s="96" t="s">
        <v>7936</v>
      </c>
      <c r="B1248" s="80" t="str">
        <f>_xlfn.CONCAT(_xlfn.XLOOKUP(tbItems[[#This Row],[UID]],all_tki[uid],all_tki[name]), " (",_xlfn.XLOOKUP(tbItems[[#This Row],[UID]],all_tki[uid],all_tki[shortName]),")")</f>
        <v>PP-91-01 "Kedr-B" muzzle thread piece (PP9101 thr.)</v>
      </c>
      <c r="C1248" s="80" t="str">
        <f>_xlfn.XLOOKUP(tbItems[[#This Row],[UID]],all_tki[uid],all_tki[tags/0])</f>
        <v>Weapon_parts</v>
      </c>
      <c r="E1248" s="70">
        <f>_xlfn.XLOOKUP(tbItems[[#This Row],[UID]],all_tki[uid],all_tki[slots])</f>
        <v>1</v>
      </c>
      <c r="F1248" s="97">
        <f>_xlfn.XLOOKUP(tbItems[[#This Row],[UID]],all_tki[uid],all_tki[traderPrice])</f>
        <v>2862</v>
      </c>
      <c r="G1248" s="97">
        <f>_xlfn.XLOOKUP(tbItems[[#This Row],[UID]],all_tki[uid],all_tki[avg7daysPrice])</f>
        <v>12790</v>
      </c>
      <c r="I1248" s="70">
        <v>0</v>
      </c>
    </row>
    <row r="1249" spans="1:9" ht="30" hidden="1" customHeight="1" x14ac:dyDescent="0.25">
      <c r="A1249" s="96" t="s">
        <v>7941</v>
      </c>
      <c r="B1249" s="80" t="str">
        <f>_xlfn.CONCAT(_xlfn.XLOOKUP(tbItems[[#This Row],[UID]],all_tki[uid],all_tki[name]), " (",_xlfn.XLOOKUP(tbItems[[#This Row],[UID]],all_tki[uid],all_tki[shortName]),")")</f>
        <v>Glock 9x19 Alpha Wolf thread protector (G AW thr.)</v>
      </c>
      <c r="C1249" s="80" t="str">
        <f>_xlfn.XLOOKUP(tbItems[[#This Row],[UID]],all_tki[uid],all_tki[tags/0])</f>
        <v>Weapon_parts</v>
      </c>
      <c r="E1249" s="70">
        <f>_xlfn.XLOOKUP(tbItems[[#This Row],[UID]],all_tki[uid],all_tki[slots])</f>
        <v>1</v>
      </c>
      <c r="F1249" s="97">
        <f>_xlfn.XLOOKUP(tbItems[[#This Row],[UID]],all_tki[uid],all_tki[traderPrice])</f>
        <v>394</v>
      </c>
      <c r="G1249" s="97">
        <f>_xlfn.XLOOKUP(tbItems[[#This Row],[UID]],all_tki[uid],all_tki[avg7daysPrice])</f>
        <v>12179</v>
      </c>
      <c r="I1249" s="70">
        <v>0</v>
      </c>
    </row>
    <row r="1250" spans="1:9" ht="30" hidden="1" customHeight="1" x14ac:dyDescent="0.25">
      <c r="A1250" s="96" t="s">
        <v>7947</v>
      </c>
      <c r="B1250" s="80" t="str">
        <f>_xlfn.CONCAT(_xlfn.XLOOKUP(tbItems[[#This Row],[UID]],all_tki[uid],all_tki[name]), " (",_xlfn.XLOOKUP(tbItems[[#This Row],[UID]],all_tki[uid],all_tki[shortName]),")")</f>
        <v>MP9 9x19 sound suppressor adapter (MP9 adpt.)</v>
      </c>
      <c r="C1250" s="80" t="str">
        <f>_xlfn.XLOOKUP(tbItems[[#This Row],[UID]],all_tki[uid],all_tki[tags/0])</f>
        <v>Weapon_parts</v>
      </c>
      <c r="E1250" s="70">
        <f>_xlfn.XLOOKUP(tbItems[[#This Row],[UID]],all_tki[uid],all_tki[slots])</f>
        <v>1</v>
      </c>
      <c r="F1250" s="97">
        <f>_xlfn.XLOOKUP(tbItems[[#This Row],[UID]],all_tki[uid],all_tki[traderPrice])</f>
        <v>2436</v>
      </c>
      <c r="G1250" s="97">
        <f>_xlfn.XLOOKUP(tbItems[[#This Row],[UID]],all_tki[uid],all_tki[avg7daysPrice])</f>
        <v>4350</v>
      </c>
      <c r="I1250" s="70">
        <v>0</v>
      </c>
    </row>
    <row r="1251" spans="1:9" ht="30" hidden="1" customHeight="1" x14ac:dyDescent="0.25">
      <c r="A1251" s="96" t="s">
        <v>7953</v>
      </c>
      <c r="B1251" s="80" t="str">
        <f>_xlfn.CONCAT(_xlfn.XLOOKUP(tbItems[[#This Row],[UID]],all_tki[uid],all_tki[name]), " (",_xlfn.XLOOKUP(tbItems[[#This Row],[UID]],all_tki[uid],all_tki[shortName]),")")</f>
        <v>Gemtech ONE direct thread mount adapter (ONE mount)</v>
      </c>
      <c r="C1251" s="80" t="str">
        <f>_xlfn.XLOOKUP(tbItems[[#This Row],[UID]],all_tki[uid],all_tki[tags/0])</f>
        <v>Weapon_parts</v>
      </c>
      <c r="E1251" s="70">
        <f>_xlfn.XLOOKUP(tbItems[[#This Row],[UID]],all_tki[uid],all_tki[slots])</f>
        <v>1</v>
      </c>
      <c r="F1251" s="97">
        <f>_xlfn.XLOOKUP(tbItems[[#This Row],[UID]],all_tki[uid],all_tki[traderPrice])</f>
        <v>2223</v>
      </c>
      <c r="G1251" s="97">
        <f>_xlfn.XLOOKUP(tbItems[[#This Row],[UID]],all_tki[uid],all_tki[avg7daysPrice])</f>
        <v>36424</v>
      </c>
      <c r="I1251" s="70">
        <v>0</v>
      </c>
    </row>
    <row r="1252" spans="1:9" ht="30" hidden="1" customHeight="1" x14ac:dyDescent="0.25">
      <c r="A1252" s="96" t="s">
        <v>7959</v>
      </c>
      <c r="B1252" s="80" t="str">
        <f>_xlfn.CONCAT(_xlfn.XLOOKUP(tbItems[[#This Row],[UID]],all_tki[uid],all_tki[name]), " (",_xlfn.XLOOKUP(tbItems[[#This Row],[UID]],all_tki[uid],all_tki[shortName]),")")</f>
        <v>Remington Tactical Choke 12ga (RTC 12ga)</v>
      </c>
      <c r="C1252" s="80" t="str">
        <f>_xlfn.XLOOKUP(tbItems[[#This Row],[UID]],all_tki[uid],all_tki[tags/0])</f>
        <v>Weapon_parts</v>
      </c>
      <c r="D1252" s="80" t="s">
        <v>356</v>
      </c>
      <c r="E1252" s="70">
        <f>_xlfn.XLOOKUP(tbItems[[#This Row],[UID]],all_tki[uid],all_tki[slots])</f>
        <v>1</v>
      </c>
      <c r="F1252" s="97">
        <f>_xlfn.XLOOKUP(tbItems[[#This Row],[UID]],all_tki[uid],all_tki[traderPrice])</f>
        <v>1558</v>
      </c>
      <c r="G1252" s="97">
        <f>_xlfn.XLOOKUP(tbItems[[#This Row],[UID]],all_tki[uid],all_tki[avg7daysPrice])</f>
        <v>15077</v>
      </c>
      <c r="H1252" s="70">
        <v>0</v>
      </c>
      <c r="I1252" s="70">
        <v>0</v>
      </c>
    </row>
    <row r="1253" spans="1:9" ht="30" hidden="1" customHeight="1" x14ac:dyDescent="0.25">
      <c r="A1253" s="96" t="s">
        <v>7964</v>
      </c>
      <c r="B1253" s="80" t="str">
        <f>_xlfn.CONCAT(_xlfn.XLOOKUP(tbItems[[#This Row],[UID]],all_tki[uid],all_tki[name]), " (",_xlfn.XLOOKUP(tbItems[[#This Row],[UID]],all_tki[uid],all_tki[shortName]),")")</f>
        <v>SilencerCo Hybrid 46 Direct Thread Mount adapter (DT Hybrid)</v>
      </c>
      <c r="C1253" s="80" t="str">
        <f>_xlfn.XLOOKUP(tbItems[[#This Row],[UID]],all_tki[uid],all_tki[tags/0])</f>
        <v>Weapon_parts</v>
      </c>
      <c r="D1253" s="80" t="s">
        <v>356</v>
      </c>
      <c r="E1253" s="70">
        <f>_xlfn.XLOOKUP(tbItems[[#This Row],[UID]],all_tki[uid],all_tki[slots])</f>
        <v>1</v>
      </c>
      <c r="F1253" s="97">
        <f>_xlfn.XLOOKUP(tbItems[[#This Row],[UID]],all_tki[uid],all_tki[traderPrice])</f>
        <v>2307</v>
      </c>
      <c r="G1253" s="97">
        <f>_xlfn.XLOOKUP(tbItems[[#This Row],[UID]],all_tki[uid],all_tki[avg7daysPrice])</f>
        <v>18049</v>
      </c>
      <c r="H1253" s="70">
        <v>0</v>
      </c>
      <c r="I1253" s="70">
        <v>0</v>
      </c>
    </row>
    <row r="1254" spans="1:9" ht="30" hidden="1" customHeight="1" x14ac:dyDescent="0.25">
      <c r="A1254" s="96" t="s">
        <v>7969</v>
      </c>
      <c r="B1254" s="80" t="str">
        <f>_xlfn.CONCAT(_xlfn.XLOOKUP(tbItems[[#This Row],[UID]],all_tki[uid],all_tki[name]), " (",_xlfn.XLOOKUP(tbItems[[#This Row],[UID]],all_tki[uid],all_tki[shortName]),")")</f>
        <v>Glock 9x19 Double Diamond thread protector (G DD thr.)</v>
      </c>
      <c r="C1254" s="80" t="str">
        <f>_xlfn.XLOOKUP(tbItems[[#This Row],[UID]],all_tki[uid],all_tki[tags/0])</f>
        <v>Weapon_parts</v>
      </c>
      <c r="E1254" s="70">
        <f>_xlfn.XLOOKUP(tbItems[[#This Row],[UID]],all_tki[uid],all_tki[slots])</f>
        <v>1</v>
      </c>
      <c r="F1254" s="97">
        <f>_xlfn.XLOOKUP(tbItems[[#This Row],[UID]],all_tki[uid],all_tki[traderPrice])</f>
        <v>394</v>
      </c>
      <c r="G1254" s="97">
        <f>_xlfn.XLOOKUP(tbItems[[#This Row],[UID]],all_tki[uid],all_tki[avg7daysPrice])</f>
        <v>10639</v>
      </c>
      <c r="I1254" s="70">
        <v>0</v>
      </c>
    </row>
    <row r="1255" spans="1:9" ht="30" hidden="1" customHeight="1" x14ac:dyDescent="0.25">
      <c r="A1255" s="96" t="s">
        <v>7975</v>
      </c>
      <c r="B1255" s="80" t="str">
        <f>_xlfn.CONCAT(_xlfn.XLOOKUP(tbItems[[#This Row],[UID]],all_tki[uid],all_tki[name]), " (",_xlfn.XLOOKUP(tbItems[[#This Row],[UID]],all_tki[uid],all_tki[shortName]),")")</f>
        <v>HK MP5 3-lug thread protector (MP5 3Lug)</v>
      </c>
      <c r="C1255" s="80" t="str">
        <f>_xlfn.XLOOKUP(tbItems[[#This Row],[UID]],all_tki[uid],all_tki[tags/0])</f>
        <v>Weapon_parts</v>
      </c>
      <c r="E1255" s="70">
        <f>_xlfn.XLOOKUP(tbItems[[#This Row],[UID]],all_tki[uid],all_tki[slots])</f>
        <v>1</v>
      </c>
      <c r="F1255" s="97">
        <f>_xlfn.XLOOKUP(tbItems[[#This Row],[UID]],all_tki[uid],all_tki[traderPrice])</f>
        <v>1549</v>
      </c>
      <c r="G1255" s="97">
        <f>_xlfn.XLOOKUP(tbItems[[#This Row],[UID]],all_tki[uid],all_tki[avg7daysPrice])</f>
        <v>21429</v>
      </c>
      <c r="I1255" s="70">
        <v>0</v>
      </c>
    </row>
    <row r="1256" spans="1:9" ht="30" hidden="1" customHeight="1" x14ac:dyDescent="0.25">
      <c r="A1256" s="96" t="s">
        <v>7980</v>
      </c>
      <c r="B1256" s="80" t="str">
        <f>_xlfn.CONCAT(_xlfn.XLOOKUP(tbItems[[#This Row],[UID]],all_tki[uid],all_tki[name]), " (",_xlfn.XLOOKUP(tbItems[[#This Row],[UID]],all_tki[uid],all_tki[shortName]),")")</f>
        <v>HK MP5 3-lug threaded muzzle protector (MP5 3Lug)</v>
      </c>
      <c r="C1256" s="80" t="str">
        <f>_xlfn.XLOOKUP(tbItems[[#This Row],[UID]],all_tki[uid],all_tki[tags/0])</f>
        <v>Weapon_parts</v>
      </c>
      <c r="E1256" s="70">
        <f>_xlfn.XLOOKUP(tbItems[[#This Row],[UID]],all_tki[uid],all_tki[slots])</f>
        <v>1</v>
      </c>
      <c r="F1256" s="97">
        <f>_xlfn.XLOOKUP(tbItems[[#This Row],[UID]],all_tki[uid],all_tki[traderPrice])</f>
        <v>1663</v>
      </c>
      <c r="G1256" s="97">
        <f>_xlfn.XLOOKUP(tbItems[[#This Row],[UID]],all_tki[uid],all_tki[avg7daysPrice])</f>
        <v>47879</v>
      </c>
      <c r="I1256" s="70">
        <v>0</v>
      </c>
    </row>
    <row r="1257" spans="1:9" ht="30" hidden="1" customHeight="1" x14ac:dyDescent="0.25">
      <c r="A1257" s="96" t="s">
        <v>7984</v>
      </c>
      <c r="B1257" s="80" t="str">
        <f>_xlfn.CONCAT(_xlfn.XLOOKUP(tbItems[[#This Row],[UID]],all_tki[uid],all_tki[name]), " (",_xlfn.XLOOKUP(tbItems[[#This Row],[UID]],all_tki[uid],all_tki[shortName]),")")</f>
        <v>Mosin Rifle 7.62x54R Tiger Rock thread adapter (TR thr.)</v>
      </c>
      <c r="C1257" s="80" t="str">
        <f>_xlfn.XLOOKUP(tbItems[[#This Row],[UID]],all_tki[uid],all_tki[tags/0])</f>
        <v>Weapon_parts</v>
      </c>
      <c r="E1257" s="70">
        <f>_xlfn.XLOOKUP(tbItems[[#This Row],[UID]],all_tki[uid],all_tki[slots])</f>
        <v>1</v>
      </c>
      <c r="F1257" s="97">
        <f>_xlfn.XLOOKUP(tbItems[[#This Row],[UID]],all_tki[uid],all_tki[traderPrice])</f>
        <v>1652</v>
      </c>
      <c r="G1257" s="97">
        <f>_xlfn.XLOOKUP(tbItems[[#This Row],[UID]],all_tki[uid],all_tki[avg7daysPrice])</f>
        <v>11144</v>
      </c>
      <c r="I1257" s="70">
        <v>0</v>
      </c>
    </row>
    <row r="1258" spans="1:9" ht="30" hidden="1" customHeight="1" x14ac:dyDescent="0.25">
      <c r="A1258" s="96" t="s">
        <v>7989</v>
      </c>
      <c r="B1258" s="80" t="str">
        <f>_xlfn.CONCAT(_xlfn.XLOOKUP(tbItems[[#This Row],[UID]],all_tki[uid],all_tki[name]), " (",_xlfn.XLOOKUP(tbItems[[#This Row],[UID]],all_tki[uid],all_tki[shortName]),")")</f>
        <v>SVDS Rotor 43 thread adapter (SVDS thr.)</v>
      </c>
      <c r="C1258" s="80" t="str">
        <f>_xlfn.XLOOKUP(tbItems[[#This Row],[UID]],all_tki[uid],all_tki[tags/0])</f>
        <v>Weapon_parts</v>
      </c>
      <c r="E1258" s="70">
        <f>_xlfn.XLOOKUP(tbItems[[#This Row],[UID]],all_tki[uid],all_tki[slots])</f>
        <v>1</v>
      </c>
      <c r="F1258" s="97">
        <f>_xlfn.XLOOKUP(tbItems[[#This Row],[UID]],all_tki[uid],all_tki[traderPrice])</f>
        <v>1008</v>
      </c>
      <c r="G1258" s="97">
        <f>_xlfn.XLOOKUP(tbItems[[#This Row],[UID]],all_tki[uid],all_tki[avg7daysPrice])</f>
        <v>25509</v>
      </c>
      <c r="I1258" s="70">
        <v>0</v>
      </c>
    </row>
    <row r="1259" spans="1:9" ht="30" hidden="1" customHeight="1" x14ac:dyDescent="0.25">
      <c r="A1259" s="96" t="s">
        <v>7995</v>
      </c>
      <c r="B1259" s="80" t="str">
        <f>_xlfn.CONCAT(_xlfn.XLOOKUP(tbItems[[#This Row],[UID]],all_tki[uid],all_tki[name]), " (",_xlfn.XLOOKUP(tbItems[[#This Row],[UID]],all_tki[uid],all_tki[shortName]),")")</f>
        <v>GK-02 12ga muzzle brake (GK-02)</v>
      </c>
      <c r="C1259" s="80" t="str">
        <f>_xlfn.XLOOKUP(tbItems[[#This Row],[UID]],all_tki[uid],all_tki[tags/0])</f>
        <v>Weapon_parts</v>
      </c>
      <c r="E1259" s="70">
        <f>_xlfn.XLOOKUP(tbItems[[#This Row],[UID]],all_tki[uid],all_tki[slots])</f>
        <v>1</v>
      </c>
      <c r="F1259" s="97">
        <f>_xlfn.XLOOKUP(tbItems[[#This Row],[UID]],all_tki[uid],all_tki[traderPrice])</f>
        <v>2266</v>
      </c>
      <c r="G1259" s="97">
        <f>_xlfn.XLOOKUP(tbItems[[#This Row],[UID]],all_tki[uid],all_tki[avg7daysPrice])</f>
        <v>13075</v>
      </c>
      <c r="I1259" s="70">
        <v>0</v>
      </c>
    </row>
    <row r="1260" spans="1:9" ht="30" hidden="1" customHeight="1" x14ac:dyDescent="0.25">
      <c r="A1260" s="96" t="s">
        <v>8001</v>
      </c>
      <c r="B1260" s="80" t="str">
        <f>_xlfn.CONCAT(_xlfn.XLOOKUP(tbItems[[#This Row],[UID]],all_tki[uid],all_tki[name]), " (",_xlfn.XLOOKUP(tbItems[[#This Row],[UID]],all_tki[uid],all_tki[shortName]),")")</f>
        <v>ME Cylinder 12ga muzzle adapter (Cylinder 12ga)</v>
      </c>
      <c r="C1260" s="80" t="str">
        <f>_xlfn.XLOOKUP(tbItems[[#This Row],[UID]],all_tki[uid],all_tki[tags/0])</f>
        <v>Weapon_parts</v>
      </c>
      <c r="E1260" s="70">
        <f>_xlfn.XLOOKUP(tbItems[[#This Row],[UID]],all_tki[uid],all_tki[slots])</f>
        <v>1</v>
      </c>
      <c r="F1260" s="97">
        <f>_xlfn.XLOOKUP(tbItems[[#This Row],[UID]],all_tki[uid],all_tki[traderPrice])</f>
        <v>1204</v>
      </c>
      <c r="G1260" s="97">
        <f>_xlfn.XLOOKUP(tbItems[[#This Row],[UID]],all_tki[uid],all_tki[avg7daysPrice])</f>
        <v>11649</v>
      </c>
      <c r="I1260" s="70">
        <v>0</v>
      </c>
    </row>
    <row r="1261" spans="1:9" ht="30" hidden="1" customHeight="1" x14ac:dyDescent="0.25">
      <c r="A1261" s="96" t="s">
        <v>8007</v>
      </c>
      <c r="B1261" s="80" t="str">
        <f>_xlfn.CONCAT(_xlfn.XLOOKUP(tbItems[[#This Row],[UID]],all_tki[uid],all_tki[name]), " (",_xlfn.XLOOKUP(tbItems[[#This Row],[UID]],all_tki[uid],all_tki[shortName]),")")</f>
        <v>Mosin Rifle 7.62x54R Weapon Tuning thread adapter (WT1052)</v>
      </c>
      <c r="C1261" s="80" t="str">
        <f>_xlfn.XLOOKUP(tbItems[[#This Row],[UID]],all_tki[uid],all_tki[tags/0])</f>
        <v>Weapon_parts</v>
      </c>
      <c r="E1261" s="70">
        <f>_xlfn.XLOOKUP(tbItems[[#This Row],[UID]],all_tki[uid],all_tki[slots])</f>
        <v>1</v>
      </c>
      <c r="F1261" s="97">
        <f>_xlfn.XLOOKUP(tbItems[[#This Row],[UID]],all_tki[uid],all_tki[traderPrice])</f>
        <v>1064</v>
      </c>
      <c r="G1261" s="97">
        <f>_xlfn.XLOOKUP(tbItems[[#This Row],[UID]],all_tki[uid],all_tki[avg7daysPrice])</f>
        <v>10973</v>
      </c>
      <c r="I1261" s="70">
        <v>0</v>
      </c>
    </row>
    <row r="1262" spans="1:9" ht="30" hidden="1" customHeight="1" x14ac:dyDescent="0.25">
      <c r="A1262" s="96" t="s">
        <v>8012</v>
      </c>
      <c r="B1262" s="80" t="str">
        <f>_xlfn.CONCAT(_xlfn.XLOOKUP(tbItems[[#This Row],[UID]],all_tki[uid],all_tki[name]), " (",_xlfn.XLOOKUP(tbItems[[#This Row],[UID]],all_tki[uid],all_tki[shortName]),")")</f>
        <v>SKS 7.62x39 Weapon Tuning thread adapter (WT0032_1)</v>
      </c>
      <c r="C1262" s="80" t="str">
        <f>_xlfn.XLOOKUP(tbItems[[#This Row],[UID]],all_tki[uid],all_tki[tags/0])</f>
        <v>Weapon_parts</v>
      </c>
      <c r="E1262" s="70">
        <f>_xlfn.XLOOKUP(tbItems[[#This Row],[UID]],all_tki[uid],all_tki[slots])</f>
        <v>1</v>
      </c>
      <c r="F1262" s="97">
        <f>_xlfn.XLOOKUP(tbItems[[#This Row],[UID]],all_tki[uid],all_tki[traderPrice])</f>
        <v>1036</v>
      </c>
      <c r="G1262" s="97">
        <f>_xlfn.XLOOKUP(tbItems[[#This Row],[UID]],all_tki[uid],all_tki[avg7daysPrice])</f>
        <v>20590</v>
      </c>
      <c r="I1262" s="70">
        <v>0</v>
      </c>
    </row>
    <row r="1263" spans="1:9" ht="30" hidden="1" customHeight="1" x14ac:dyDescent="0.25">
      <c r="A1263" s="96" t="s">
        <v>8018</v>
      </c>
      <c r="B1263" s="80" t="str">
        <f>_xlfn.CONCAT(_xlfn.XLOOKUP(tbItems[[#This Row],[UID]],all_tki[uid],all_tki[name]), " (",_xlfn.XLOOKUP(tbItems[[#This Row],[UID]],all_tki[uid],all_tki[shortName]),")")</f>
        <v>SilencerCo Salvo 12 thread adapter (12ga thr.)</v>
      </c>
      <c r="C1263" s="80" t="str">
        <f>_xlfn.XLOOKUP(tbItems[[#This Row],[UID]],all_tki[uid],all_tki[tags/0])</f>
        <v>Weapon_parts</v>
      </c>
      <c r="E1263" s="70">
        <f>_xlfn.XLOOKUP(tbItems[[#This Row],[UID]],all_tki[uid],all_tki[slots])</f>
        <v>1</v>
      </c>
      <c r="F1263" s="97">
        <f>_xlfn.XLOOKUP(tbItems[[#This Row],[UID]],all_tki[uid],all_tki[traderPrice])</f>
        <v>448</v>
      </c>
      <c r="G1263" s="97">
        <f>_xlfn.XLOOKUP(tbItems[[#This Row],[UID]],all_tki[uid],all_tki[avg7daysPrice])</f>
        <v>16617</v>
      </c>
      <c r="I1263" s="70">
        <v>0</v>
      </c>
    </row>
    <row r="1264" spans="1:9" ht="30" hidden="1" customHeight="1" x14ac:dyDescent="0.25">
      <c r="A1264" s="96" t="s">
        <v>8024</v>
      </c>
      <c r="B1264" s="80" t="str">
        <f>_xlfn.CONCAT(_xlfn.XLOOKUP(tbItems[[#This Row],[UID]],all_tki[uid],all_tki[name]), " (",_xlfn.XLOOKUP(tbItems[[#This Row],[UID]],all_tki[uid],all_tki[shortName]),")")</f>
        <v>Mosin Rifle 7.62x54R Custom thread adapter (Mosin thr.)</v>
      </c>
      <c r="C1264" s="80" t="str">
        <f>_xlfn.XLOOKUP(tbItems[[#This Row],[UID]],all_tki[uid],all_tki[tags/0])</f>
        <v>Weapon_parts</v>
      </c>
      <c r="E1264" s="70">
        <f>_xlfn.XLOOKUP(tbItems[[#This Row],[UID]],all_tki[uid],all_tki[slots])</f>
        <v>1</v>
      </c>
      <c r="F1264" s="97">
        <f>_xlfn.XLOOKUP(tbItems[[#This Row],[UID]],all_tki[uid],all_tki[traderPrice])</f>
        <v>840</v>
      </c>
      <c r="G1264" s="97">
        <f>_xlfn.XLOOKUP(tbItems[[#This Row],[UID]],all_tki[uid],all_tki[avg7daysPrice])</f>
        <v>1500</v>
      </c>
      <c r="I1264" s="70">
        <v>0</v>
      </c>
    </row>
    <row r="1265" spans="1:9" ht="30" hidden="1" customHeight="1" x14ac:dyDescent="0.25">
      <c r="A1265" s="96" t="s">
        <v>8029</v>
      </c>
      <c r="B1265" s="80" t="str">
        <f>_xlfn.CONCAT(_xlfn.XLOOKUP(tbItems[[#This Row],[UID]],all_tki[uid],all_tki[name]), " (",_xlfn.XLOOKUP(tbItems[[#This Row],[UID]],all_tki[uid],all_tki[shortName]),")")</f>
        <v>VPO-215 "Gornostay" thread protection cap (215 cap)</v>
      </c>
      <c r="C1265" s="80" t="str">
        <f>_xlfn.XLOOKUP(tbItems[[#This Row],[UID]],all_tki[uid],all_tki[tags/0])</f>
        <v>Weapon_parts</v>
      </c>
      <c r="E1265" s="70">
        <f>_xlfn.XLOOKUP(tbItems[[#This Row],[UID]],all_tki[uid],all_tki[slots])</f>
        <v>1</v>
      </c>
      <c r="F1265" s="97">
        <f>_xlfn.XLOOKUP(tbItems[[#This Row],[UID]],all_tki[uid],all_tki[traderPrice])</f>
        <v>112</v>
      </c>
      <c r="G1265" s="97">
        <f>_xlfn.XLOOKUP(tbItems[[#This Row],[UID]],all_tki[uid],all_tki[avg7daysPrice])</f>
        <v>200</v>
      </c>
      <c r="I1265" s="70">
        <v>0</v>
      </c>
    </row>
    <row r="1266" spans="1:9" ht="30" hidden="1" customHeight="1" x14ac:dyDescent="0.25">
      <c r="A1266" s="96" t="s">
        <v>8034</v>
      </c>
      <c r="B1266" s="80" t="str">
        <f>_xlfn.CONCAT(_xlfn.XLOOKUP(tbItems[[#This Row],[UID]],all_tki[uid],all_tki[name]), " (",_xlfn.XLOOKUP(tbItems[[#This Row],[UID]],all_tki[uid],all_tki[shortName]),")")</f>
        <v>Glock SAI thread protector (G SAI thr.)</v>
      </c>
      <c r="C1266" s="80" t="str">
        <f>_xlfn.XLOOKUP(tbItems[[#This Row],[UID]],all_tki[uid],all_tki[tags/0])</f>
        <v>Weapon_parts</v>
      </c>
      <c r="E1266" s="70">
        <f>_xlfn.XLOOKUP(tbItems[[#This Row],[UID]],all_tki[uid],all_tki[slots])</f>
        <v>1</v>
      </c>
      <c r="F1266" s="97">
        <f>_xlfn.XLOOKUP(tbItems[[#This Row],[UID]],all_tki[uid],all_tki[traderPrice])</f>
        <v>564</v>
      </c>
      <c r="G1266" s="97">
        <f>_xlfn.XLOOKUP(tbItems[[#This Row],[UID]],all_tki[uid],all_tki[avg7daysPrice])</f>
        <v>9661</v>
      </c>
      <c r="I1266" s="70">
        <v>0</v>
      </c>
    </row>
    <row r="1267" spans="1:9" ht="30" hidden="1" customHeight="1" x14ac:dyDescent="0.25">
      <c r="A1267" s="96" t="s">
        <v>8040</v>
      </c>
      <c r="B1267" s="80" t="str">
        <f>_xlfn.CONCAT(_xlfn.XLOOKUP(tbItems[[#This Row],[UID]],all_tki[uid],all_tki[name]), " (",_xlfn.XLOOKUP(tbItems[[#This Row],[UID]],all_tki[uid],all_tki[shortName]),")")</f>
        <v>P226 thread protection cap (P226 thr. cap)</v>
      </c>
      <c r="C1267" s="80" t="str">
        <f>_xlfn.XLOOKUP(tbItems[[#This Row],[UID]],all_tki[uid],all_tki[tags/0])</f>
        <v>Weapon_parts</v>
      </c>
      <c r="E1267" s="70">
        <f>_xlfn.XLOOKUP(tbItems[[#This Row],[UID]],all_tki[uid],all_tki[slots])</f>
        <v>1</v>
      </c>
      <c r="F1267" s="97">
        <f>_xlfn.XLOOKUP(tbItems[[#This Row],[UID]],all_tki[uid],all_tki[traderPrice])</f>
        <v>224</v>
      </c>
      <c r="G1267" s="97">
        <f>_xlfn.XLOOKUP(tbItems[[#This Row],[UID]],all_tki[uid],all_tki[avg7daysPrice])</f>
        <v>55454</v>
      </c>
      <c r="I1267" s="70">
        <v>0</v>
      </c>
    </row>
    <row r="1268" spans="1:9" ht="30" hidden="1" customHeight="1" x14ac:dyDescent="0.25">
      <c r="A1268" s="96" t="s">
        <v>8046</v>
      </c>
      <c r="B1268" s="80" t="str">
        <f>_xlfn.CONCAT(_xlfn.XLOOKUP(tbItems[[#This Row],[UID]],all_tki[uid],all_tki[name]), " (",_xlfn.XLOOKUP(tbItems[[#This Row],[UID]],all_tki[uid],all_tki[shortName]),")")</f>
        <v>SOK-12 thread protection tube (SOK-12 thr.)</v>
      </c>
      <c r="C1268" s="80" t="str">
        <f>_xlfn.XLOOKUP(tbItems[[#This Row],[UID]],all_tki[uid],all_tki[tags/0])</f>
        <v>Weapon_parts</v>
      </c>
      <c r="E1268" s="70">
        <f>_xlfn.XLOOKUP(tbItems[[#This Row],[UID]],all_tki[uid],all_tki[slots])</f>
        <v>1</v>
      </c>
      <c r="F1268" s="97">
        <f>_xlfn.XLOOKUP(tbItems[[#This Row],[UID]],all_tki[uid],all_tki[traderPrice])</f>
        <v>393</v>
      </c>
      <c r="G1268" s="97">
        <f>_xlfn.XLOOKUP(tbItems[[#This Row],[UID]],all_tki[uid],all_tki[avg7daysPrice])</f>
        <v>49499</v>
      </c>
      <c r="I1268" s="70">
        <v>0</v>
      </c>
    </row>
    <row r="1269" spans="1:9" ht="30" hidden="1" customHeight="1" x14ac:dyDescent="0.25">
      <c r="A1269" s="96" t="s">
        <v>8052</v>
      </c>
      <c r="B1269" s="80" t="str">
        <f>_xlfn.CONCAT(_xlfn.XLOOKUP(tbItems[[#This Row],[UID]],all_tki[uid],all_tki[name]), " (",_xlfn.XLOOKUP(tbItems[[#This Row],[UID]],all_tki[uid],all_tki[shortName]),")")</f>
        <v>Remington M700 thread protection cap (Stainless steel) (M700 cap)</v>
      </c>
      <c r="C1269" s="80" t="str">
        <f>_xlfn.XLOOKUP(tbItems[[#This Row],[UID]],all_tki[uid],all_tki[tags/0])</f>
        <v>Weapon_parts</v>
      </c>
      <c r="E1269" s="70">
        <f>_xlfn.XLOOKUP(tbItems[[#This Row],[UID]],all_tki[uid],all_tki[slots])</f>
        <v>1</v>
      </c>
      <c r="F1269" s="97">
        <f>_xlfn.XLOOKUP(tbItems[[#This Row],[UID]],all_tki[uid],all_tki[traderPrice])</f>
        <v>336</v>
      </c>
      <c r="G1269" s="97">
        <f>_xlfn.XLOOKUP(tbItems[[#This Row],[UID]],all_tki[uid],all_tki[avg7daysPrice])</f>
        <v>600</v>
      </c>
      <c r="I1269" s="70">
        <v>0</v>
      </c>
    </row>
    <row r="1270" spans="1:9" ht="30" hidden="1" customHeight="1" x14ac:dyDescent="0.25">
      <c r="A1270" s="96" t="s">
        <v>8058</v>
      </c>
      <c r="B1270" s="80" t="str">
        <f>_xlfn.CONCAT(_xlfn.XLOOKUP(tbItems[[#This Row],[UID]],all_tki[uid],all_tki[name]), " (",_xlfn.XLOOKUP(tbItems[[#This Row],[UID]],all_tki[uid],all_tki[shortName]),")")</f>
        <v>M9A3 thread protection cap (M9A3 cap)</v>
      </c>
      <c r="C1270" s="80" t="str">
        <f>_xlfn.XLOOKUP(tbItems[[#This Row],[UID]],all_tki[uid],all_tki[tags/0])</f>
        <v>Weapon_parts</v>
      </c>
      <c r="E1270" s="70">
        <f>_xlfn.XLOOKUP(tbItems[[#This Row],[UID]],all_tki[uid],all_tki[slots])</f>
        <v>1</v>
      </c>
      <c r="F1270" s="97">
        <f>_xlfn.XLOOKUP(tbItems[[#This Row],[UID]],all_tki[uid],all_tki[traderPrice])</f>
        <v>168</v>
      </c>
      <c r="G1270" s="97">
        <f>_xlfn.XLOOKUP(tbItems[[#This Row],[UID]],all_tki[uid],all_tki[avg7daysPrice])</f>
        <v>3000</v>
      </c>
      <c r="I1270" s="70">
        <v>0</v>
      </c>
    </row>
    <row r="1271" spans="1:9" ht="30" hidden="1" customHeight="1" x14ac:dyDescent="0.25">
      <c r="A1271" s="96" t="s">
        <v>8064</v>
      </c>
      <c r="B1271" s="80" t="str">
        <f>_xlfn.CONCAT(_xlfn.XLOOKUP(tbItems[[#This Row],[UID]],all_tki[uid],all_tki[name]), " (",_xlfn.XLOOKUP(tbItems[[#This Row],[UID]],all_tki[uid],all_tki[shortName]),")")</f>
        <v>AR-10 KAC "URX 4" 14.5 inch handguard (URX4 14.5")</v>
      </c>
      <c r="C1271" s="80" t="str">
        <f>_xlfn.XLOOKUP(tbItems[[#This Row],[UID]],all_tki[uid],all_tki[tags/0])</f>
        <v>Weapon_parts</v>
      </c>
      <c r="D1271" s="80" t="s">
        <v>361</v>
      </c>
      <c r="E1271" s="70">
        <f>_xlfn.XLOOKUP(tbItems[[#This Row],[UID]],all_tki[uid],all_tki[slots])</f>
        <v>3</v>
      </c>
      <c r="F1271" s="97">
        <f>_xlfn.XLOOKUP(tbItems[[#This Row],[UID]],all_tki[uid],all_tki[traderPrice])</f>
        <v>9240</v>
      </c>
      <c r="G1271" s="97">
        <f>_xlfn.XLOOKUP(tbItems[[#This Row],[UID]],all_tki[uid],all_tki[avg7daysPrice])</f>
        <v>23098</v>
      </c>
      <c r="H1271" s="70">
        <v>0</v>
      </c>
      <c r="I1271" s="70">
        <v>0</v>
      </c>
    </row>
    <row r="1272" spans="1:9" ht="30" hidden="1" customHeight="1" x14ac:dyDescent="0.25">
      <c r="A1272" s="96" t="s">
        <v>8068</v>
      </c>
      <c r="B1272" s="80" t="str">
        <f>_xlfn.CONCAT(_xlfn.XLOOKUP(tbItems[[#This Row],[UID]],all_tki[uid],all_tki[name]), " (",_xlfn.XLOOKUP(tbItems[[#This Row],[UID]],all_tki[uid],all_tki[shortName]),")")</f>
        <v>HK MP5K polymer handguard (MP5K)</v>
      </c>
      <c r="C1272" s="80" t="str">
        <f>_xlfn.XLOOKUP(tbItems[[#This Row],[UID]],all_tki[uid],all_tki[tags/0])</f>
        <v>Weapon_parts</v>
      </c>
      <c r="D1272" s="80" t="s">
        <v>361</v>
      </c>
      <c r="E1272" s="70">
        <f>_xlfn.XLOOKUP(tbItems[[#This Row],[UID]],all_tki[uid],all_tki[slots])</f>
        <v>1</v>
      </c>
      <c r="F1272" s="97">
        <f>_xlfn.XLOOKUP(tbItems[[#This Row],[UID]],all_tki[uid],all_tki[traderPrice])</f>
        <v>1607</v>
      </c>
      <c r="G1272" s="97">
        <f>_xlfn.XLOOKUP(tbItems[[#This Row],[UID]],all_tki[uid],all_tki[avg7daysPrice])</f>
        <v>10128</v>
      </c>
      <c r="I1272" s="70">
        <v>0</v>
      </c>
    </row>
    <row r="1273" spans="1:9" ht="30" hidden="1" customHeight="1" x14ac:dyDescent="0.25">
      <c r="A1273" s="96" t="s">
        <v>8072</v>
      </c>
      <c r="B1273" s="80" t="str">
        <f>_xlfn.CONCAT(_xlfn.XLOOKUP(tbItems[[#This Row],[UID]],all_tki[uid],all_tki[name]), " (",_xlfn.XLOOKUP(tbItems[[#This Row],[UID]],all_tki[uid],all_tki[shortName]),")")</f>
        <v>AK 5.45 Design Aggressor handguard (Aggressor)</v>
      </c>
      <c r="C1273" s="80" t="str">
        <f>_xlfn.XLOOKUP(tbItems[[#This Row],[UID]],all_tki[uid],all_tki[tags/0])</f>
        <v>Weapon_parts</v>
      </c>
      <c r="D1273" s="80" t="s">
        <v>361</v>
      </c>
      <c r="E1273" s="70">
        <f>_xlfn.XLOOKUP(tbItems[[#This Row],[UID]],all_tki[uid],all_tki[slots])</f>
        <v>1</v>
      </c>
      <c r="F1273" s="97">
        <f>_xlfn.XLOOKUP(tbItems[[#This Row],[UID]],all_tki[uid],all_tki[traderPrice])</f>
        <v>10864</v>
      </c>
      <c r="G1273" s="97">
        <f>_xlfn.XLOOKUP(tbItems[[#This Row],[UID]],all_tki[uid],all_tki[avg7daysPrice])</f>
        <v>33285</v>
      </c>
      <c r="I1273" s="70">
        <v>0</v>
      </c>
    </row>
    <row r="1274" spans="1:9" ht="30" hidden="1" customHeight="1" x14ac:dyDescent="0.25">
      <c r="A1274" s="96" t="s">
        <v>8078</v>
      </c>
      <c r="B1274" s="80" t="str">
        <f>_xlfn.CONCAT(_xlfn.XLOOKUP(tbItems[[#This Row],[UID]],all_tki[uid],all_tki[name]), " (",_xlfn.XLOOKUP(tbItems[[#This Row],[UID]],all_tki[uid],all_tki[shortName]),")")</f>
        <v>AK Vltor CMRD KeyMod handguard (CMRD)</v>
      </c>
      <c r="C1274" s="80" t="str">
        <f>_xlfn.XLOOKUP(tbItems[[#This Row],[UID]],all_tki[uid],all_tki[tags/0])</f>
        <v>Weapon_parts</v>
      </c>
      <c r="D1274" s="80" t="s">
        <v>361</v>
      </c>
      <c r="E1274" s="70">
        <f>_xlfn.XLOOKUP(tbItems[[#This Row],[UID]],all_tki[uid],all_tki[slots])</f>
        <v>2</v>
      </c>
      <c r="F1274" s="97">
        <f>_xlfn.XLOOKUP(tbItems[[#This Row],[UID]],all_tki[uid],all_tki[traderPrice])</f>
        <v>15736</v>
      </c>
      <c r="G1274" s="97">
        <f>_xlfn.XLOOKUP(tbItems[[#This Row],[UID]],all_tki[uid],all_tki[avg7daysPrice])</f>
        <v>41653</v>
      </c>
      <c r="H1274" s="70">
        <v>0</v>
      </c>
      <c r="I1274" s="70">
        <v>0</v>
      </c>
    </row>
    <row r="1275" spans="1:9" ht="30" hidden="1" customHeight="1" x14ac:dyDescent="0.25">
      <c r="A1275" s="96" t="s">
        <v>8083</v>
      </c>
      <c r="B1275" s="80" t="str">
        <f>_xlfn.CONCAT(_xlfn.XLOOKUP(tbItems[[#This Row],[UID]],all_tki[uid],all_tki[name]), " (",_xlfn.XLOOKUP(tbItems[[#This Row],[UID]],all_tki[uid],all_tki[shortName]),")")</f>
        <v>AK Hexagon tubular handguard (Hexagon AK)</v>
      </c>
      <c r="C1275" s="80" t="str">
        <f>_xlfn.XLOOKUP(tbItems[[#This Row],[UID]],all_tki[uid],all_tki[tags/0])</f>
        <v>Weapon_parts</v>
      </c>
      <c r="D1275" s="80" t="s">
        <v>361</v>
      </c>
      <c r="E1275" s="70">
        <f>_xlfn.XLOOKUP(tbItems[[#This Row],[UID]],all_tki[uid],all_tki[slots])</f>
        <v>2</v>
      </c>
      <c r="F1275" s="97">
        <f>_xlfn.XLOOKUP(tbItems[[#This Row],[UID]],all_tki[uid],all_tki[traderPrice])</f>
        <v>16710</v>
      </c>
      <c r="G1275" s="97">
        <f>_xlfn.XLOOKUP(tbItems[[#This Row],[UID]],all_tki[uid],all_tki[avg7daysPrice])</f>
        <v>18140</v>
      </c>
      <c r="H1275" s="70">
        <v>0</v>
      </c>
      <c r="I1275" s="70">
        <v>0</v>
      </c>
    </row>
    <row r="1276" spans="1:9" ht="30" hidden="1" customHeight="1" x14ac:dyDescent="0.25">
      <c r="A1276" s="96" t="s">
        <v>8087</v>
      </c>
      <c r="B1276" s="80" t="str">
        <f>_xlfn.CONCAT(_xlfn.XLOOKUP(tbItems[[#This Row],[UID]],all_tki[uid],all_tki[name]), " (",_xlfn.XLOOKUP(tbItems[[#This Row],[UID]],all_tki[uid],all_tki[shortName]),")")</f>
        <v>SA-58 quad rail handguard (SA58 4Rail)</v>
      </c>
      <c r="C1276" s="80" t="str">
        <f>_xlfn.XLOOKUP(tbItems[[#This Row],[UID]],all_tki[uid],all_tki[tags/0])</f>
        <v>Weapon_parts</v>
      </c>
      <c r="D1276" s="80" t="s">
        <v>361</v>
      </c>
      <c r="E1276" s="70">
        <f>_xlfn.XLOOKUP(tbItems[[#This Row],[UID]],all_tki[uid],all_tki[slots])</f>
        <v>2</v>
      </c>
      <c r="F1276" s="97">
        <f>_xlfn.XLOOKUP(tbItems[[#This Row],[UID]],all_tki[uid],all_tki[traderPrice])</f>
        <v>4837</v>
      </c>
      <c r="G1276" s="97">
        <f>_xlfn.XLOOKUP(tbItems[[#This Row],[UID]],all_tki[uid],all_tki[avg7daysPrice])</f>
        <v>16037</v>
      </c>
      <c r="I1276" s="70">
        <v>0</v>
      </c>
    </row>
    <row r="1277" spans="1:9" ht="30" hidden="1" customHeight="1" x14ac:dyDescent="0.25">
      <c r="A1277" s="96" t="s">
        <v>8093</v>
      </c>
      <c r="B1277" s="80" t="str">
        <f>_xlfn.CONCAT(_xlfn.XLOOKUP(tbItems[[#This Row],[UID]],all_tki[uid],all_tki[name]), " (",_xlfn.XLOOKUP(tbItems[[#This Row],[UID]],all_tki[uid],all_tki[shortName]),")")</f>
        <v>RPK-16 handguard (RPK-16)</v>
      </c>
      <c r="C1277" s="80" t="str">
        <f>_xlfn.XLOOKUP(tbItems[[#This Row],[UID]],all_tki[uid],all_tki[tags/0])</f>
        <v>Weapon_parts</v>
      </c>
      <c r="D1277" s="80" t="s">
        <v>361</v>
      </c>
      <c r="E1277" s="70">
        <f>_xlfn.XLOOKUP(tbItems[[#This Row],[UID]],all_tki[uid],all_tki[slots])</f>
        <v>2</v>
      </c>
      <c r="F1277" s="97">
        <f>_xlfn.XLOOKUP(tbItems[[#This Row],[UID]],all_tki[uid],all_tki[traderPrice])</f>
        <v>4340</v>
      </c>
      <c r="G1277" s="97">
        <f>_xlfn.XLOOKUP(tbItems[[#This Row],[UID]],all_tki[uid],all_tki[avg7daysPrice])</f>
        <v>17951</v>
      </c>
      <c r="I1277" s="70">
        <v>0</v>
      </c>
    </row>
    <row r="1278" spans="1:9" ht="30" hidden="1" customHeight="1" x14ac:dyDescent="0.25">
      <c r="A1278" s="96" t="s">
        <v>8098</v>
      </c>
      <c r="B1278" s="80" t="str">
        <f>_xlfn.CONCAT(_xlfn.XLOOKUP(tbItems[[#This Row],[UID]],all_tki[uid],all_tki[name]), " (",_xlfn.XLOOKUP(tbItems[[#This Row],[UID]],all_tki[uid],all_tki[shortName]),")")</f>
        <v>AK Zenit B-10M handguard with B-19 upper mount (B10M+B19)</v>
      </c>
      <c r="C1278" s="80" t="str">
        <f>_xlfn.XLOOKUP(tbItems[[#This Row],[UID]],all_tki[uid],all_tki[tags/0])</f>
        <v>Weapon_parts</v>
      </c>
      <c r="D1278" s="80" t="s">
        <v>361</v>
      </c>
      <c r="E1278" s="70">
        <f>_xlfn.XLOOKUP(tbItems[[#This Row],[UID]],all_tki[uid],all_tki[slots])</f>
        <v>1</v>
      </c>
      <c r="F1278" s="97">
        <f>_xlfn.XLOOKUP(tbItems[[#This Row],[UID]],all_tki[uid],all_tki[traderPrice])</f>
        <v>7463</v>
      </c>
      <c r="G1278" s="97">
        <f>_xlfn.XLOOKUP(tbItems[[#This Row],[UID]],all_tki[uid],all_tki[avg7daysPrice])</f>
        <v>22302</v>
      </c>
      <c r="I1278" s="70">
        <v>0</v>
      </c>
    </row>
    <row r="1279" spans="1:9" ht="30" hidden="1" customHeight="1" x14ac:dyDescent="0.25">
      <c r="A1279" s="96" t="s">
        <v>8104</v>
      </c>
      <c r="B1279" s="80" t="str">
        <f>_xlfn.CONCAT(_xlfn.XLOOKUP(tbItems[[#This Row],[UID]],all_tki[uid],all_tki[name]), " (",_xlfn.XLOOKUP(tbItems[[#This Row],[UID]],all_tki[uid],all_tki[shortName]),")")</f>
        <v>AK Magpul MOE AKM handguard (Black) (MOE AKM)</v>
      </c>
      <c r="C1279" s="80" t="str">
        <f>_xlfn.XLOOKUP(tbItems[[#This Row],[UID]],all_tki[uid],all_tki[tags/0])</f>
        <v>Weapon_parts</v>
      </c>
      <c r="D1279" s="80" t="s">
        <v>361</v>
      </c>
      <c r="E1279" s="70">
        <f>_xlfn.XLOOKUP(tbItems[[#This Row],[UID]],all_tki[uid],all_tki[slots])</f>
        <v>1</v>
      </c>
      <c r="F1279" s="97">
        <f>_xlfn.XLOOKUP(tbItems[[#This Row],[UID]],all_tki[uid],all_tki[traderPrice])</f>
        <v>9091</v>
      </c>
      <c r="G1279" s="97">
        <f>_xlfn.XLOOKUP(tbItems[[#This Row],[UID]],all_tki[uid],all_tki[avg7daysPrice])</f>
        <v>19230</v>
      </c>
      <c r="I1279" s="70">
        <v>0</v>
      </c>
    </row>
    <row r="1280" spans="1:9" ht="30" hidden="1" customHeight="1" x14ac:dyDescent="0.25">
      <c r="A1280" s="96" t="s">
        <v>8110</v>
      </c>
      <c r="B1280" s="80" t="str">
        <f>_xlfn.CONCAT(_xlfn.XLOOKUP(tbItems[[#This Row],[UID]],all_tki[uid],all_tki[name]), " (",_xlfn.XLOOKUP(tbItems[[#This Row],[UID]],all_tki[uid],all_tki[shortName]),")")</f>
        <v>AR-15 KAC "URX 3" 8 inch handguard (URX3 8")</v>
      </c>
      <c r="C1280" s="80" t="str">
        <f>_xlfn.XLOOKUP(tbItems[[#This Row],[UID]],all_tki[uid],all_tki[tags/0])</f>
        <v>Weapon_parts</v>
      </c>
      <c r="D1280" s="80" t="s">
        <v>361</v>
      </c>
      <c r="E1280" s="70">
        <f>_xlfn.XLOOKUP(tbItems[[#This Row],[UID]],all_tki[uid],all_tki[slots])</f>
        <v>2</v>
      </c>
      <c r="F1280" s="97">
        <f>_xlfn.XLOOKUP(tbItems[[#This Row],[UID]],all_tki[uid],all_tki[traderPrice])</f>
        <v>9352</v>
      </c>
      <c r="G1280" s="97">
        <f>_xlfn.XLOOKUP(tbItems[[#This Row],[UID]],all_tki[uid],all_tki[avg7daysPrice])</f>
        <v>19890</v>
      </c>
      <c r="H1280" s="70">
        <v>0</v>
      </c>
      <c r="I1280" s="70">
        <v>0</v>
      </c>
    </row>
    <row r="1281" spans="1:9" ht="30" hidden="1" customHeight="1" x14ac:dyDescent="0.25">
      <c r="A1281" s="96" t="s">
        <v>8114</v>
      </c>
      <c r="B1281" s="80" t="str">
        <f>_xlfn.CONCAT(_xlfn.XLOOKUP(tbItems[[#This Row],[UID]],all_tki[uid],all_tki[name]), " (",_xlfn.XLOOKUP(tbItems[[#This Row],[UID]],all_tki[uid],all_tki[shortName]),")")</f>
        <v>AR-10 Noveske SWS N6 10.5 inch handguard (SWS N6 10.5")</v>
      </c>
      <c r="C1281" s="80" t="str">
        <f>_xlfn.XLOOKUP(tbItems[[#This Row],[UID]],all_tki[uid],all_tki[tags/0])</f>
        <v>Weapon_parts</v>
      </c>
      <c r="D1281" s="80" t="s">
        <v>361</v>
      </c>
      <c r="E1281" s="70">
        <f>_xlfn.XLOOKUP(tbItems[[#This Row],[UID]],all_tki[uid],all_tki[slots])</f>
        <v>2</v>
      </c>
      <c r="F1281" s="97">
        <f>_xlfn.XLOOKUP(tbItems[[#This Row],[UID]],all_tki[uid],all_tki[traderPrice])</f>
        <v>10752</v>
      </c>
      <c r="G1281" s="97">
        <f>_xlfn.XLOOKUP(tbItems[[#This Row],[UID]],all_tki[uid],all_tki[avg7daysPrice])</f>
        <v>13992</v>
      </c>
      <c r="I1281" s="70">
        <v>0</v>
      </c>
    </row>
    <row r="1282" spans="1:9" ht="30" hidden="1" customHeight="1" x14ac:dyDescent="0.25">
      <c r="A1282" s="96" t="s">
        <v>8120</v>
      </c>
      <c r="B1282" s="80" t="str">
        <f>_xlfn.CONCAT(_xlfn.XLOOKUP(tbItems[[#This Row],[UID]],all_tki[uid],all_tki[name]), " (",_xlfn.XLOOKUP(tbItems[[#This Row],[UID]],all_tki[uid],all_tki[shortName]),")")</f>
        <v>AR-15 KAC "URX 3.1" 10.75 inch handguard (URX3.1 10.75")</v>
      </c>
      <c r="C1282" s="80" t="str">
        <f>_xlfn.XLOOKUP(tbItems[[#This Row],[UID]],all_tki[uid],all_tki[tags/0])</f>
        <v>Weapon_parts</v>
      </c>
      <c r="D1282" s="80" t="s">
        <v>361</v>
      </c>
      <c r="E1282" s="70">
        <f>_xlfn.XLOOKUP(tbItems[[#This Row],[UID]],all_tki[uid],all_tki[slots])</f>
        <v>2</v>
      </c>
      <c r="F1282" s="97">
        <f>_xlfn.XLOOKUP(tbItems[[#This Row],[UID]],all_tki[uid],all_tki[traderPrice])</f>
        <v>10528</v>
      </c>
      <c r="G1282" s="97">
        <f>_xlfn.XLOOKUP(tbItems[[#This Row],[UID]],all_tki[uid],all_tki[avg7daysPrice])</f>
        <v>22119</v>
      </c>
      <c r="H1282" s="70">
        <v>0</v>
      </c>
      <c r="I1282" s="70">
        <v>0</v>
      </c>
    </row>
    <row r="1283" spans="1:9" ht="30" hidden="1" customHeight="1" x14ac:dyDescent="0.25">
      <c r="A1283" s="96" t="s">
        <v>8124</v>
      </c>
      <c r="B1283" s="80" t="str">
        <f>_xlfn.CONCAT(_xlfn.XLOOKUP(tbItems[[#This Row],[UID]],all_tki[uid],all_tki[name]), " (",_xlfn.XLOOKUP(tbItems[[#This Row],[UID]],all_tki[uid],all_tki[shortName]),")")</f>
        <v>AKS-74U CAA XRSU47SU tactical handguard (XRSU47SU)</v>
      </c>
      <c r="C1283" s="80" t="str">
        <f>_xlfn.XLOOKUP(tbItems[[#This Row],[UID]],all_tki[uid],all_tki[tags/0])</f>
        <v>Weapon_parts</v>
      </c>
      <c r="D1283" s="80" t="s">
        <v>361</v>
      </c>
      <c r="E1283" s="70">
        <f>_xlfn.XLOOKUP(tbItems[[#This Row],[UID]],all_tki[uid],all_tki[slots])</f>
        <v>2</v>
      </c>
      <c r="F1283" s="97">
        <f>_xlfn.XLOOKUP(tbItems[[#This Row],[UID]],all_tki[uid],all_tki[traderPrice])</f>
        <v>12370</v>
      </c>
      <c r="G1283" s="97">
        <f>_xlfn.XLOOKUP(tbItems[[#This Row],[UID]],all_tki[uid],all_tki[avg7daysPrice])</f>
        <v>33178</v>
      </c>
      <c r="I1283" s="70">
        <v>0</v>
      </c>
    </row>
    <row r="1284" spans="1:9" ht="30" hidden="1" customHeight="1" x14ac:dyDescent="0.25">
      <c r="A1284" s="96" t="s">
        <v>8130</v>
      </c>
      <c r="B1284" s="80" t="str">
        <f>_xlfn.CONCAT(_xlfn.XLOOKUP(tbItems[[#This Row],[UID]],all_tki[uid],all_tki[name]), " (",_xlfn.XLOOKUP(tbItems[[#This Row],[UID]],all_tki[uid],all_tki[shortName]),")")</f>
        <v>AK Strike Industries TRAX 2 handguard extension (TRAX 2)</v>
      </c>
      <c r="C1284" s="80" t="str">
        <f>_xlfn.XLOOKUP(tbItems[[#This Row],[UID]],all_tki[uid],all_tki[tags/0])</f>
        <v>Weapon_parts</v>
      </c>
      <c r="D1284" s="80" t="s">
        <v>361</v>
      </c>
      <c r="E1284" s="70">
        <f>_xlfn.XLOOKUP(tbItems[[#This Row],[UID]],all_tki[uid],all_tki[slots])</f>
        <v>1</v>
      </c>
      <c r="F1284" s="97">
        <f>_xlfn.XLOOKUP(tbItems[[#This Row],[UID]],all_tki[uid],all_tki[traderPrice])</f>
        <v>4065</v>
      </c>
      <c r="G1284" s="97">
        <f>_xlfn.XLOOKUP(tbItems[[#This Row],[UID]],all_tki[uid],all_tki[avg7daysPrice])</f>
        <v>12426</v>
      </c>
      <c r="I1284" s="70">
        <v>0</v>
      </c>
    </row>
    <row r="1285" spans="1:9" ht="30" hidden="1" customHeight="1" x14ac:dyDescent="0.25">
      <c r="A1285" s="96" t="s">
        <v>8136</v>
      </c>
      <c r="B1285" s="80" t="str">
        <f>_xlfn.CONCAT(_xlfn.XLOOKUP(tbItems[[#This Row],[UID]],all_tki[uid],all_tki[name]), " (",_xlfn.XLOOKUP(tbItems[[#This Row],[UID]],all_tki[uid],all_tki[shortName]),")")</f>
        <v>AK CAA RS47 handguard (RS47)</v>
      </c>
      <c r="C1285" s="80" t="str">
        <f>_xlfn.XLOOKUP(tbItems[[#This Row],[UID]],all_tki[uid],all_tki[tags/0])</f>
        <v>Weapon_parts</v>
      </c>
      <c r="D1285" s="80" t="s">
        <v>361</v>
      </c>
      <c r="E1285" s="70">
        <f>_xlfn.XLOOKUP(tbItems[[#This Row],[UID]],all_tki[uid],all_tki[slots])</f>
        <v>1</v>
      </c>
      <c r="F1285" s="97">
        <f>_xlfn.XLOOKUP(tbItems[[#This Row],[UID]],all_tki[uid],all_tki[traderPrice])</f>
        <v>5957</v>
      </c>
      <c r="G1285" s="97">
        <f>_xlfn.XLOOKUP(tbItems[[#This Row],[UID]],all_tki[uid],all_tki[avg7daysPrice])</f>
        <v>14439</v>
      </c>
      <c r="I1285" s="70">
        <v>0</v>
      </c>
    </row>
    <row r="1286" spans="1:9" ht="30" hidden="1" customHeight="1" x14ac:dyDescent="0.25">
      <c r="A1286" s="96" t="s">
        <v>8142</v>
      </c>
      <c r="B1286" s="80" t="str">
        <f>_xlfn.CONCAT(_xlfn.XLOOKUP(tbItems[[#This Row],[UID]],all_tki[uid],all_tki[name]), " (",_xlfn.XLOOKUP(tbItems[[#This Row],[UID]],all_tki[uid],all_tki[shortName]),")")</f>
        <v>AR-15 SAI 14.5 inch QD Rail handguard (SAI QD 14.5")</v>
      </c>
      <c r="C1286" s="80" t="str">
        <f>_xlfn.XLOOKUP(tbItems[[#This Row],[UID]],all_tki[uid],all_tki[tags/0])</f>
        <v>Weapon_parts</v>
      </c>
      <c r="D1286" s="80" t="s">
        <v>361</v>
      </c>
      <c r="E1286" s="70">
        <f>_xlfn.XLOOKUP(tbItems[[#This Row],[UID]],all_tki[uid],all_tki[slots])</f>
        <v>3</v>
      </c>
      <c r="F1286" s="97">
        <f>_xlfn.XLOOKUP(tbItems[[#This Row],[UID]],all_tki[uid],all_tki[traderPrice])</f>
        <v>16296</v>
      </c>
      <c r="G1286" s="97">
        <f>_xlfn.XLOOKUP(tbItems[[#This Row],[UID]],all_tki[uid],all_tki[avg7daysPrice])</f>
        <v>95122</v>
      </c>
      <c r="H1286" s="70">
        <v>0</v>
      </c>
      <c r="I1286" s="70">
        <v>0</v>
      </c>
    </row>
    <row r="1287" spans="1:9" ht="30" hidden="1" customHeight="1" x14ac:dyDescent="0.25">
      <c r="A1287" s="96" t="s">
        <v>8147</v>
      </c>
      <c r="B1287" s="80" t="str">
        <f>_xlfn.CONCAT(_xlfn.XLOOKUP(tbItems[[#This Row],[UID]],all_tki[uid],all_tki[name]), " (",_xlfn.XLOOKUP(tbItems[[#This Row],[UID]],all_tki[uid],all_tki[shortName]),")")</f>
        <v>AR-15 Daniel Defense RIS II 12.25 handguard (RIS II 12.25 FDE)</v>
      </c>
      <c r="C1287" s="80" t="str">
        <f>_xlfn.XLOOKUP(tbItems[[#This Row],[UID]],all_tki[uid],all_tki[tags/0])</f>
        <v>Weapon_parts</v>
      </c>
      <c r="D1287" s="80" t="s">
        <v>361</v>
      </c>
      <c r="E1287" s="70">
        <f>_xlfn.XLOOKUP(tbItems[[#This Row],[UID]],all_tki[uid],all_tki[slots])</f>
        <v>2</v>
      </c>
      <c r="F1287" s="97">
        <f>_xlfn.XLOOKUP(tbItems[[#This Row],[UID]],all_tki[uid],all_tki[traderPrice])</f>
        <v>9744</v>
      </c>
      <c r="G1287" s="97">
        <f>_xlfn.XLOOKUP(tbItems[[#This Row],[UID]],all_tki[uid],all_tki[avg7daysPrice])</f>
        <v>25066</v>
      </c>
      <c r="H1287" s="70">
        <v>0</v>
      </c>
      <c r="I1287" s="70">
        <v>0</v>
      </c>
    </row>
    <row r="1288" spans="1:9" ht="30" hidden="1" customHeight="1" x14ac:dyDescent="0.25">
      <c r="A1288" s="96" t="s">
        <v>8151</v>
      </c>
      <c r="B1288" s="80" t="str">
        <f>_xlfn.CONCAT(_xlfn.XLOOKUP(tbItems[[#This Row],[UID]],all_tki[uid],all_tki[name]), " (",_xlfn.XLOOKUP(tbItems[[#This Row],[UID]],all_tki[uid],all_tki[shortName]),")")</f>
        <v>MPX Midwest Industries 4.5 inch M-LOK handguard (MPX Midwest 4.5")</v>
      </c>
      <c r="C1288" s="80" t="str">
        <f>_xlfn.XLOOKUP(tbItems[[#This Row],[UID]],all_tki[uid],all_tki[tags/0])</f>
        <v>Weapon_parts</v>
      </c>
      <c r="D1288" s="80" t="s">
        <v>361</v>
      </c>
      <c r="E1288" s="70">
        <f>_xlfn.XLOOKUP(tbItems[[#This Row],[UID]],all_tki[uid],all_tki[slots])</f>
        <v>1</v>
      </c>
      <c r="F1288" s="97">
        <f>_xlfn.XLOOKUP(tbItems[[#This Row],[UID]],all_tki[uid],all_tki[traderPrice])</f>
        <v>3584</v>
      </c>
      <c r="G1288" s="97">
        <f>_xlfn.XLOOKUP(tbItems[[#This Row],[UID]],all_tki[uid],all_tki[avg7daysPrice])</f>
        <v>9712</v>
      </c>
      <c r="H1288" s="70">
        <v>0</v>
      </c>
      <c r="I1288" s="70">
        <v>0</v>
      </c>
    </row>
    <row r="1289" spans="1:9" ht="30" hidden="1" customHeight="1" x14ac:dyDescent="0.25">
      <c r="A1289" s="96" t="s">
        <v>8156</v>
      </c>
      <c r="B1289" s="80" t="str">
        <f>_xlfn.CONCAT(_xlfn.XLOOKUP(tbItems[[#This Row],[UID]],all_tki[uid],all_tki[name]), " (",_xlfn.XLOOKUP(tbItems[[#This Row],[UID]],all_tki[uid],all_tki[shortName]),")")</f>
        <v>MDR handguard (MDR)</v>
      </c>
      <c r="C1289" s="80" t="str">
        <f>_xlfn.XLOOKUP(tbItems[[#This Row],[UID]],all_tki[uid],all_tki[tags/0])</f>
        <v>Weapon_parts</v>
      </c>
      <c r="D1289" s="80" t="s">
        <v>361</v>
      </c>
      <c r="E1289" s="70">
        <f>_xlfn.XLOOKUP(tbItems[[#This Row],[UID]],all_tki[uid],all_tki[slots])</f>
        <v>2</v>
      </c>
      <c r="F1289" s="97">
        <f>_xlfn.XLOOKUP(tbItems[[#This Row],[UID]],all_tki[uid],all_tki[traderPrice])</f>
        <v>4852</v>
      </c>
      <c r="G1289" s="97">
        <f>_xlfn.XLOOKUP(tbItems[[#This Row],[UID]],all_tki[uid],all_tki[avg7daysPrice])</f>
        <v>130320</v>
      </c>
      <c r="I1289" s="70">
        <v>0</v>
      </c>
    </row>
    <row r="1290" spans="1:9" ht="30" hidden="1" customHeight="1" x14ac:dyDescent="0.25">
      <c r="A1290" s="96" t="s">
        <v>8161</v>
      </c>
      <c r="B1290" s="80" t="str">
        <f>_xlfn.CONCAT(_xlfn.XLOOKUP(tbItems[[#This Row],[UID]],all_tki[uid],all_tki[name]), " (",_xlfn.XLOOKUP(tbItems[[#This Row],[UID]],all_tki[uid],all_tki[shortName]),")")</f>
        <v>ORSIS T-5000M handguard (T-5000M)</v>
      </c>
      <c r="C1290" s="80" t="str">
        <f>_xlfn.XLOOKUP(tbItems[[#This Row],[UID]],all_tki[uid],all_tki[tags/0])</f>
        <v>Weapon_parts</v>
      </c>
      <c r="D1290" s="80" t="s">
        <v>361</v>
      </c>
      <c r="E1290" s="70">
        <f>_xlfn.XLOOKUP(tbItems[[#This Row],[UID]],all_tki[uid],all_tki[slots])</f>
        <v>2</v>
      </c>
      <c r="F1290" s="97">
        <f>_xlfn.XLOOKUP(tbItems[[#This Row],[UID]],all_tki[uid],all_tki[traderPrice])</f>
        <v>3640</v>
      </c>
      <c r="G1290" s="97">
        <f>_xlfn.XLOOKUP(tbItems[[#This Row],[UID]],all_tki[uid],all_tki[avg7daysPrice])</f>
        <v>6500</v>
      </c>
      <c r="H1290" s="70">
        <v>0</v>
      </c>
      <c r="I1290" s="70">
        <v>0</v>
      </c>
    </row>
    <row r="1291" spans="1:9" ht="30" hidden="1" customHeight="1" x14ac:dyDescent="0.25">
      <c r="A1291" s="96" t="s">
        <v>8165</v>
      </c>
      <c r="B1291" s="80" t="str">
        <f>_xlfn.CONCAT(_xlfn.XLOOKUP(tbItems[[#This Row],[UID]],all_tki[uid],all_tki[name]), " (",_xlfn.XLOOKUP(tbItems[[#This Row],[UID]],all_tki[uid],all_tki[shortName]),")")</f>
        <v>DVL-10 M2 handguard (DVL-10 M2)</v>
      </c>
      <c r="C1291" s="80" t="str">
        <f>_xlfn.XLOOKUP(tbItems[[#This Row],[UID]],all_tki[uid],all_tki[tags/0])</f>
        <v>Weapon_parts</v>
      </c>
      <c r="D1291" s="80" t="s">
        <v>361</v>
      </c>
      <c r="E1291" s="70">
        <f>_xlfn.XLOOKUP(tbItems[[#This Row],[UID]],all_tki[uid],all_tki[slots])</f>
        <v>2</v>
      </c>
      <c r="F1291" s="97">
        <f>_xlfn.XLOOKUP(tbItems[[#This Row],[UID]],all_tki[uid],all_tki[traderPrice])</f>
        <v>3511</v>
      </c>
      <c r="G1291" s="97">
        <f>_xlfn.XLOOKUP(tbItems[[#This Row],[UID]],all_tki[uid],all_tki[avg7daysPrice])</f>
        <v>11476</v>
      </c>
      <c r="H1291" s="70">
        <v>0</v>
      </c>
      <c r="I1291" s="70">
        <v>0</v>
      </c>
    </row>
    <row r="1292" spans="1:9" ht="30" hidden="1" customHeight="1" x14ac:dyDescent="0.25">
      <c r="A1292" s="96" t="s">
        <v>8169</v>
      </c>
      <c r="B1292" s="80" t="str">
        <f>_xlfn.CONCAT(_xlfn.XLOOKUP(tbItems[[#This Row],[UID]],all_tki[uid],all_tki[name]), " (",_xlfn.XLOOKUP(tbItems[[#This Row],[UID]],all_tki[uid],all_tki[shortName]),")")</f>
        <v>M870 Magpul MOE handguard (MOE 870)</v>
      </c>
      <c r="C1292" s="80" t="str">
        <f>_xlfn.XLOOKUP(tbItems[[#This Row],[UID]],all_tki[uid],all_tki[tags/0])</f>
        <v>Weapon_parts</v>
      </c>
      <c r="D1292" s="80" t="s">
        <v>361</v>
      </c>
      <c r="E1292" s="70">
        <f>_xlfn.XLOOKUP(tbItems[[#This Row],[UID]],all_tki[uid],all_tki[slots])</f>
        <v>2</v>
      </c>
      <c r="F1292" s="97">
        <f>_xlfn.XLOOKUP(tbItems[[#This Row],[UID]],all_tki[uid],all_tki[traderPrice])</f>
        <v>4397</v>
      </c>
      <c r="G1292" s="97">
        <f>_xlfn.XLOOKUP(tbItems[[#This Row],[UID]],all_tki[uid],all_tki[avg7daysPrice])</f>
        <v>46605</v>
      </c>
      <c r="I1292" s="70">
        <v>0</v>
      </c>
    </row>
    <row r="1293" spans="1:9" ht="30" hidden="1" customHeight="1" x14ac:dyDescent="0.25">
      <c r="A1293" s="96" t="s">
        <v>8175</v>
      </c>
      <c r="B1293" s="80" t="str">
        <f>_xlfn.CONCAT(_xlfn.XLOOKUP(tbItems[[#This Row],[UID]],all_tki[uid],all_tki[name]), " (",_xlfn.XLOOKUP(tbItems[[#This Row],[UID]],all_tki[uid],all_tki[shortName]),")")</f>
        <v>AR-15 Alexander Arms MK10 rifle length handguard (MK10 RL)</v>
      </c>
      <c r="C1293" s="80" t="str">
        <f>_xlfn.XLOOKUP(tbItems[[#This Row],[UID]],all_tki[uid],all_tki[tags/0])</f>
        <v>Weapon_parts</v>
      </c>
      <c r="D1293" s="80" t="s">
        <v>361</v>
      </c>
      <c r="E1293" s="70">
        <f>_xlfn.XLOOKUP(tbItems[[#This Row],[UID]],all_tki[uid],all_tki[slots])</f>
        <v>2</v>
      </c>
      <c r="F1293" s="97">
        <f>_xlfn.XLOOKUP(tbItems[[#This Row],[UID]],all_tki[uid],all_tki[traderPrice])</f>
        <v>10049</v>
      </c>
      <c r="G1293" s="97">
        <f>_xlfn.XLOOKUP(tbItems[[#This Row],[UID]],all_tki[uid],all_tki[avg7daysPrice])</f>
        <v>18450</v>
      </c>
      <c r="I1293" s="70">
        <v>0</v>
      </c>
    </row>
    <row r="1294" spans="1:9" ht="30" hidden="1" customHeight="1" x14ac:dyDescent="0.25">
      <c r="A1294" s="96" t="s">
        <v>8180</v>
      </c>
      <c r="B1294" s="80" t="str">
        <f>_xlfn.CONCAT(_xlfn.XLOOKUP(tbItems[[#This Row],[UID]],all_tki[uid],all_tki[name]), " (",_xlfn.XLOOKUP(tbItems[[#This Row],[UID]],all_tki[uid],all_tki[shortName]),")")</f>
        <v>MPX Lancer OEM 14 inch M-LOK handguard (MPX OEM 14")</v>
      </c>
      <c r="C1294" s="80" t="str">
        <f>_xlfn.XLOOKUP(tbItems[[#This Row],[UID]],all_tki[uid],all_tki[tags/0])</f>
        <v>Weapon_parts</v>
      </c>
      <c r="D1294" s="80" t="s">
        <v>361</v>
      </c>
      <c r="E1294" s="70">
        <f>_xlfn.XLOOKUP(tbItems[[#This Row],[UID]],all_tki[uid],all_tki[slots])</f>
        <v>2</v>
      </c>
      <c r="F1294" s="97">
        <f>_xlfn.XLOOKUP(tbItems[[#This Row],[UID]],all_tki[uid],all_tki[traderPrice])</f>
        <v>7952</v>
      </c>
      <c r="G1294" s="97">
        <f>_xlfn.XLOOKUP(tbItems[[#This Row],[UID]],all_tki[uid],all_tki[avg7daysPrice])</f>
        <v>19522</v>
      </c>
      <c r="I1294" s="70">
        <v>0</v>
      </c>
    </row>
    <row r="1295" spans="1:9" ht="30" hidden="1" customHeight="1" x14ac:dyDescent="0.25">
      <c r="A1295" s="96" t="s">
        <v>8186</v>
      </c>
      <c r="B1295" s="80" t="str">
        <f>_xlfn.CONCAT(_xlfn.XLOOKUP(tbItems[[#This Row],[UID]],all_tki[uid],all_tki[name]), " (",_xlfn.XLOOKUP(tbItems[[#This Row],[UID]],all_tki[uid],all_tki[shortName]),")")</f>
        <v>Remington R11 RSASS handguard (RSASS)</v>
      </c>
      <c r="C1295" s="80" t="str">
        <f>_xlfn.XLOOKUP(tbItems[[#This Row],[UID]],all_tki[uid],all_tki[tags/0])</f>
        <v>Weapon_parts</v>
      </c>
      <c r="D1295" s="80" t="s">
        <v>361</v>
      </c>
      <c r="E1295" s="70">
        <f>_xlfn.XLOOKUP(tbItems[[#This Row],[UID]],all_tki[uid],all_tki[slots])</f>
        <v>2</v>
      </c>
      <c r="F1295" s="97">
        <f>_xlfn.XLOOKUP(tbItems[[#This Row],[UID]],all_tki[uid],all_tki[traderPrice])</f>
        <v>9382</v>
      </c>
      <c r="G1295" s="97">
        <f>_xlfn.XLOOKUP(tbItems[[#This Row],[UID]],all_tki[uid],all_tki[avg7daysPrice])</f>
        <v>24406</v>
      </c>
      <c r="I1295" s="70">
        <v>0</v>
      </c>
    </row>
    <row r="1296" spans="1:9" ht="30" hidden="1" customHeight="1" x14ac:dyDescent="0.25">
      <c r="A1296" s="96" t="s">
        <v>8191</v>
      </c>
      <c r="B1296" s="80" t="str">
        <f>_xlfn.CONCAT(_xlfn.XLOOKUP(tbItems[[#This Row],[UID]],all_tki[uid],all_tki[name]), " (",_xlfn.XLOOKUP(tbItems[[#This Row],[UID]],all_tki[uid],all_tki[shortName]),")")</f>
        <v>HK MP5 CAA HX-5 handguard (MP5 HX-5)</v>
      </c>
      <c r="C1296" s="80" t="str">
        <f>_xlfn.XLOOKUP(tbItems[[#This Row],[UID]],all_tki[uid],all_tki[tags/0])</f>
        <v>Weapon_parts</v>
      </c>
      <c r="D1296" s="80" t="s">
        <v>361</v>
      </c>
      <c r="E1296" s="70">
        <f>_xlfn.XLOOKUP(tbItems[[#This Row],[UID]],all_tki[uid],all_tki[slots])</f>
        <v>2</v>
      </c>
      <c r="F1296" s="97">
        <f>_xlfn.XLOOKUP(tbItems[[#This Row],[UID]],all_tki[uid],all_tki[traderPrice])</f>
        <v>8064</v>
      </c>
      <c r="G1296" s="97">
        <f>_xlfn.XLOOKUP(tbItems[[#This Row],[UID]],all_tki[uid],all_tki[avg7daysPrice])</f>
        <v>25290</v>
      </c>
      <c r="H1296" s="70">
        <v>0</v>
      </c>
      <c r="I1296" s="70">
        <v>0</v>
      </c>
    </row>
    <row r="1297" spans="1:10" ht="30" hidden="1" customHeight="1" x14ac:dyDescent="0.25">
      <c r="A1297" s="96" t="s">
        <v>8195</v>
      </c>
      <c r="B1297" s="80" t="str">
        <f>_xlfn.CONCAT(_xlfn.XLOOKUP(tbItems[[#This Row],[UID]],all_tki[uid],all_tki[name]), " (",_xlfn.XLOOKUP(tbItems[[#This Row],[UID]],all_tki[uid],all_tki[shortName]),")")</f>
        <v>AR-15 STNGR VYPR 10 inch M-LOK handguard (VYPR 10")</v>
      </c>
      <c r="C1297" s="80" t="str">
        <f>_xlfn.XLOOKUP(tbItems[[#This Row],[UID]],all_tki[uid],all_tki[tags/0])</f>
        <v>Weapon_parts</v>
      </c>
      <c r="D1297" s="80" t="s">
        <v>361</v>
      </c>
      <c r="E1297" s="70">
        <f>_xlfn.XLOOKUP(tbItems[[#This Row],[UID]],all_tki[uid],all_tki[slots])</f>
        <v>2</v>
      </c>
      <c r="F1297" s="97">
        <f>_xlfn.XLOOKUP(tbItems[[#This Row],[UID]],all_tki[uid],all_tki[traderPrice])</f>
        <v>8120</v>
      </c>
      <c r="G1297" s="97">
        <f>_xlfn.XLOOKUP(tbItems[[#This Row],[UID]],all_tki[uid],all_tki[avg7daysPrice])</f>
        <v>16614</v>
      </c>
      <c r="I1297" s="70">
        <v>0</v>
      </c>
    </row>
    <row r="1298" spans="1:10" ht="30" hidden="1" customHeight="1" x14ac:dyDescent="0.25">
      <c r="A1298" s="96" t="s">
        <v>8201</v>
      </c>
      <c r="B1298" s="80" t="str">
        <f>_xlfn.CONCAT(_xlfn.XLOOKUP(tbItems[[#This Row],[UID]],all_tki[uid],all_tki[name]), " (",_xlfn.XLOOKUP(tbItems[[#This Row],[UID]],all_tki[uid],all_tki[shortName]),")")</f>
        <v>AK Strike Industries TRAX 1 handguard (TRAX 1)</v>
      </c>
      <c r="C1298" s="80" t="str">
        <f>_xlfn.XLOOKUP(tbItems[[#This Row],[UID]],all_tki[uid],all_tki[tags/0])</f>
        <v>Weapon_parts</v>
      </c>
      <c r="D1298" s="80" t="s">
        <v>361</v>
      </c>
      <c r="E1298" s="70">
        <f>_xlfn.XLOOKUP(tbItems[[#This Row],[UID]],all_tki[uid],all_tki[slots])</f>
        <v>1</v>
      </c>
      <c r="F1298" s="97">
        <f>_xlfn.XLOOKUP(tbItems[[#This Row],[UID]],all_tki[uid],all_tki[traderPrice])</f>
        <v>4438</v>
      </c>
      <c r="G1298" s="97">
        <f>_xlfn.XLOOKUP(tbItems[[#This Row],[UID]],all_tki[uid],all_tki[avg7daysPrice])</f>
        <v>16237</v>
      </c>
      <c r="I1298" s="70">
        <v>0</v>
      </c>
    </row>
    <row r="1299" spans="1:10" ht="30" hidden="1" customHeight="1" x14ac:dyDescent="0.25">
      <c r="A1299" s="96" t="s">
        <v>8207</v>
      </c>
      <c r="B1299" s="80" t="str">
        <f>_xlfn.CONCAT(_xlfn.XLOOKUP(tbItems[[#This Row],[UID]],all_tki[uid],all_tki[name]), " (",_xlfn.XLOOKUP(tbItems[[#This Row],[UID]],all_tki[uid],all_tki[shortName]),")")</f>
        <v>AR-15 Daniel Defense RIS II 9.5 handguard (RIS II 9.5 BLK)</v>
      </c>
      <c r="C1299" s="80" t="str">
        <f>_xlfn.XLOOKUP(tbItems[[#This Row],[UID]],all_tki[uid],all_tki[tags/0])</f>
        <v>Weapon_parts</v>
      </c>
      <c r="D1299" s="80" t="s">
        <v>361</v>
      </c>
      <c r="E1299" s="70">
        <f>_xlfn.XLOOKUP(tbItems[[#This Row],[UID]],all_tki[uid],all_tki[slots])</f>
        <v>2</v>
      </c>
      <c r="F1299" s="97">
        <f>_xlfn.XLOOKUP(tbItems[[#This Row],[UID]],all_tki[uid],all_tki[traderPrice])</f>
        <v>8199</v>
      </c>
      <c r="G1299" s="97">
        <f>_xlfn.XLOOKUP(tbItems[[#This Row],[UID]],all_tki[uid],all_tki[avg7daysPrice])</f>
        <v>19129</v>
      </c>
      <c r="H1299" s="70">
        <v>0</v>
      </c>
      <c r="I1299" s="70">
        <v>0</v>
      </c>
    </row>
    <row r="1300" spans="1:10" ht="30" hidden="1" customHeight="1" x14ac:dyDescent="0.25">
      <c r="A1300" s="96" t="s">
        <v>8212</v>
      </c>
      <c r="B1300" s="80" t="str">
        <f>_xlfn.CONCAT(_xlfn.XLOOKUP(tbItems[[#This Row],[UID]],all_tki[uid],all_tki[name]), " (",_xlfn.XLOOKUP(tbItems[[#This Row],[UID]],all_tki[uid],all_tki[shortName]),")")</f>
        <v>AKS-74U Alfa Arms Goliaf handguard (Goliaf)</v>
      </c>
      <c r="C1300" s="80" t="str">
        <f>_xlfn.XLOOKUP(tbItems[[#This Row],[UID]],all_tki[uid],all_tki[tags/0])</f>
        <v>Weapon_parts</v>
      </c>
      <c r="D1300" s="80" t="s">
        <v>361</v>
      </c>
      <c r="E1300" s="70">
        <f>_xlfn.XLOOKUP(tbItems[[#This Row],[UID]],all_tki[uid],all_tki[slots])</f>
        <v>1</v>
      </c>
      <c r="F1300" s="97">
        <f>_xlfn.XLOOKUP(tbItems[[#This Row],[UID]],all_tki[uid],all_tki[traderPrice])</f>
        <v>2909</v>
      </c>
      <c r="G1300" s="97">
        <f>_xlfn.XLOOKUP(tbItems[[#This Row],[UID]],all_tki[uid],all_tki[avg7daysPrice])</f>
        <v>11255</v>
      </c>
      <c r="I1300" s="70">
        <v>0</v>
      </c>
    </row>
    <row r="1301" spans="1:10" ht="30" hidden="1" customHeight="1" x14ac:dyDescent="0.25">
      <c r="A1301" s="96" t="s">
        <v>8218</v>
      </c>
      <c r="B1301" s="80" t="str">
        <f>_xlfn.CONCAT(_xlfn.XLOOKUP(tbItems[[#This Row],[UID]],all_tki[uid],all_tki[name]), " (",_xlfn.XLOOKUP(tbItems[[#This Row],[UID]],all_tki[uid],all_tki[shortName]),")")</f>
        <v>HK 416A5 TROY M-LOK 13 inch handguard (416A5 TROY 13")</v>
      </c>
      <c r="C1301" s="80" t="str">
        <f>_xlfn.XLOOKUP(tbItems[[#This Row],[UID]],all_tki[uid],all_tki[tags/0])</f>
        <v>Weapon_parts</v>
      </c>
      <c r="D1301" s="80" t="s">
        <v>361</v>
      </c>
      <c r="E1301" s="70">
        <f>_xlfn.XLOOKUP(tbItems[[#This Row],[UID]],all_tki[uid],all_tki[slots])</f>
        <v>3</v>
      </c>
      <c r="F1301" s="97">
        <f>_xlfn.XLOOKUP(tbItems[[#This Row],[UID]],all_tki[uid],all_tki[traderPrice])</f>
        <v>10584</v>
      </c>
      <c r="G1301" s="97">
        <f>_xlfn.XLOOKUP(tbItems[[#This Row],[UID]],all_tki[uid],all_tki[avg7daysPrice])</f>
        <v>14220</v>
      </c>
      <c r="H1301" s="70">
        <v>0</v>
      </c>
      <c r="I1301" s="70">
        <v>0</v>
      </c>
    </row>
    <row r="1302" spans="1:10" ht="30" hidden="1" customHeight="1" x14ac:dyDescent="0.25">
      <c r="A1302" s="96" t="s">
        <v>8222</v>
      </c>
      <c r="B1302" s="80" t="str">
        <f>_xlfn.CONCAT(_xlfn.XLOOKUP(tbItems[[#This Row],[UID]],all_tki[uid],all_tki[name]), " (",_xlfn.XLOOKUP(tbItems[[#This Row],[UID]],all_tki[uid],all_tki[shortName]),")")</f>
        <v>SA-58/FAL Vltor CASV-FAS handguard (CASV-FAS)</v>
      </c>
      <c r="C1302" s="80" t="str">
        <f>_xlfn.XLOOKUP(tbItems[[#This Row],[UID]],all_tki[uid],all_tki[tags/0])</f>
        <v>Weapon_parts</v>
      </c>
      <c r="D1302" s="80" t="s">
        <v>361</v>
      </c>
      <c r="E1302" s="70">
        <f>_xlfn.XLOOKUP(tbItems[[#This Row],[UID]],all_tki[uid],all_tki[slots])</f>
        <v>2</v>
      </c>
      <c r="F1302" s="97">
        <f>_xlfn.XLOOKUP(tbItems[[#This Row],[UID]],all_tki[uid],all_tki[traderPrice])</f>
        <v>7318</v>
      </c>
      <c r="G1302" s="97">
        <f>_xlfn.XLOOKUP(tbItems[[#This Row],[UID]],all_tki[uid],all_tki[avg7daysPrice])</f>
        <v>14133</v>
      </c>
      <c r="I1302" s="70">
        <v>0</v>
      </c>
    </row>
    <row r="1303" spans="1:10" ht="30" hidden="1" customHeight="1" x14ac:dyDescent="0.25">
      <c r="A1303" s="96" t="s">
        <v>8227</v>
      </c>
      <c r="B1303" s="80" t="str">
        <f>_xlfn.CONCAT(_xlfn.XLOOKUP(tbItems[[#This Row],[UID]],all_tki[uid],all_tki[name]), " (",_xlfn.XLOOKUP(tbItems[[#This Row],[UID]],all_tki[uid],all_tki[shortName]),")")</f>
        <v>SA-58/FAL Vltor CASV-FAL handguard (CASV-FAL)</v>
      </c>
      <c r="C1303" s="80" t="str">
        <f>_xlfn.XLOOKUP(tbItems[[#This Row],[UID]],all_tki[uid],all_tki[tags/0])</f>
        <v>Weapon_parts</v>
      </c>
      <c r="D1303" s="80" t="s">
        <v>361</v>
      </c>
      <c r="E1303" s="70">
        <f>_xlfn.XLOOKUP(tbItems[[#This Row],[UID]],all_tki[uid],all_tki[slots])</f>
        <v>2</v>
      </c>
      <c r="F1303" s="97">
        <f>_xlfn.XLOOKUP(tbItems[[#This Row],[UID]],all_tki[uid],all_tki[traderPrice])</f>
        <v>9107</v>
      </c>
      <c r="G1303" s="97">
        <f>_xlfn.XLOOKUP(tbItems[[#This Row],[UID]],all_tki[uid],all_tki[avg7daysPrice])</f>
        <v>20294</v>
      </c>
      <c r="I1303" s="70">
        <v>0</v>
      </c>
    </row>
    <row r="1304" spans="1:10" ht="30" hidden="1" customHeight="1" x14ac:dyDescent="0.25">
      <c r="A1304" s="96" t="s">
        <v>8233</v>
      </c>
      <c r="B1304" s="80" t="str">
        <f>_xlfn.CONCAT(_xlfn.XLOOKUP(tbItems[[#This Row],[UID]],all_tki[uid],all_tki[name]), " (",_xlfn.XLOOKUP(tbItems[[#This Row],[UID]],all_tki[uid],all_tki[shortName]),")")</f>
        <v>SOK-12 Leapers UTG PRO MTU002 Long Top aluminum handguard (MTU002 L)</v>
      </c>
      <c r="C1304" s="80" t="str">
        <f>_xlfn.XLOOKUP(tbItems[[#This Row],[UID]],all_tki[uid],all_tki[tags/0])</f>
        <v>Weapon_parts</v>
      </c>
      <c r="D1304" s="80" t="s">
        <v>361</v>
      </c>
      <c r="E1304" s="70">
        <f>_xlfn.XLOOKUP(tbItems[[#This Row],[UID]],all_tki[uid],all_tki[slots])</f>
        <v>2</v>
      </c>
      <c r="F1304" s="97">
        <f>_xlfn.XLOOKUP(tbItems[[#This Row],[UID]],all_tki[uid],all_tki[traderPrice])</f>
        <v>5738</v>
      </c>
      <c r="G1304" s="97">
        <f>_xlfn.XLOOKUP(tbItems[[#This Row],[UID]],all_tki[uid],all_tki[avg7daysPrice])</f>
        <v>17401</v>
      </c>
      <c r="H1304" s="70">
        <v>0</v>
      </c>
      <c r="I1304" s="70">
        <v>0</v>
      </c>
    </row>
    <row r="1305" spans="1:10" ht="30" hidden="1" customHeight="1" x14ac:dyDescent="0.25">
      <c r="A1305" s="96" t="s">
        <v>8238</v>
      </c>
      <c r="B1305" s="80" t="str">
        <f>_xlfn.CONCAT(_xlfn.XLOOKUP(tbItems[[#This Row],[UID]],all_tki[uid],all_tki[name]), " (",_xlfn.XLOOKUP(tbItems[[#This Row],[UID]],all_tki[uid],all_tki[shortName]),")")</f>
        <v>AR-15 War Sport LVOA-C handguard (Black) (LVOA-C)</v>
      </c>
      <c r="C1305" s="80" t="str">
        <f>_xlfn.XLOOKUP(tbItems[[#This Row],[UID]],all_tki[uid],all_tki[tags/0])</f>
        <v>Weapon_parts</v>
      </c>
      <c r="D1305" s="80" t="s">
        <v>361</v>
      </c>
      <c r="E1305" s="70">
        <f>_xlfn.XLOOKUP(tbItems[[#This Row],[UID]],all_tki[uid],all_tki[slots])</f>
        <v>3</v>
      </c>
      <c r="F1305" s="97">
        <f>_xlfn.XLOOKUP(tbItems[[#This Row],[UID]],all_tki[uid],all_tki[traderPrice])</f>
        <v>11193</v>
      </c>
      <c r="G1305" s="97">
        <f>_xlfn.XLOOKUP(tbItems[[#This Row],[UID]],all_tki[uid],all_tki[avg7daysPrice])</f>
        <v>48400</v>
      </c>
      <c r="I1305" s="70">
        <v>0</v>
      </c>
    </row>
    <row r="1306" spans="1:10" ht="30" hidden="1" customHeight="1" x14ac:dyDescent="0.25">
      <c r="A1306" s="96" t="s">
        <v>8244</v>
      </c>
      <c r="B1306" s="80" t="str">
        <f>_xlfn.CONCAT(_xlfn.XLOOKUP(tbItems[[#This Row],[UID]],all_tki[uid],all_tki[name]), " (",_xlfn.XLOOKUP(tbItems[[#This Row],[UID]],all_tki[uid],all_tki[shortName]),")")</f>
        <v>HK 416A5 Strike Industries CRUX 15 inch M-LOK handguard (416A5 CRUX 15")</v>
      </c>
      <c r="C1306" s="80" t="str">
        <f>_xlfn.XLOOKUP(tbItems[[#This Row],[UID]],all_tki[uid],all_tki[tags/0])</f>
        <v>Weapon_parts</v>
      </c>
      <c r="D1306" s="80" t="s">
        <v>361</v>
      </c>
      <c r="E1306" s="70">
        <f>_xlfn.XLOOKUP(tbItems[[#This Row],[UID]],all_tki[uid],all_tki[slots])</f>
        <v>3</v>
      </c>
      <c r="F1306" s="97">
        <f>_xlfn.XLOOKUP(tbItems[[#This Row],[UID]],all_tki[uid],all_tki[traderPrice])</f>
        <v>9352</v>
      </c>
      <c r="G1306" s="97">
        <f>_xlfn.XLOOKUP(tbItems[[#This Row],[UID]],all_tki[uid],all_tki[avg7daysPrice])</f>
        <v>30463</v>
      </c>
      <c r="H1306" s="70">
        <v>0</v>
      </c>
      <c r="I1306" s="70">
        <v>0</v>
      </c>
    </row>
    <row r="1307" spans="1:10" ht="30" hidden="1" customHeight="1" x14ac:dyDescent="0.25">
      <c r="A1307" s="96" t="s">
        <v>8249</v>
      </c>
      <c r="B1307" s="80" t="str">
        <f>_xlfn.CONCAT(_xlfn.XLOOKUP(tbItems[[#This Row],[UID]],all_tki[uid],all_tki[name]), " (",_xlfn.XLOOKUP(tbItems[[#This Row],[UID]],all_tki[uid],all_tki[shortName]),")")</f>
        <v>HK 416A5 Midwest Industries 13.5 inch M-LOK handguard (416A5 Midwest 13.5")</v>
      </c>
      <c r="C1307" s="80" t="str">
        <f>_xlfn.XLOOKUP(tbItems[[#This Row],[UID]],all_tki[uid],all_tki[tags/0])</f>
        <v>Weapon_parts</v>
      </c>
      <c r="D1307" s="80" t="s">
        <v>361</v>
      </c>
      <c r="E1307" s="70">
        <f>_xlfn.XLOOKUP(tbItems[[#This Row],[UID]],all_tki[uid],all_tki[slots])</f>
        <v>3</v>
      </c>
      <c r="F1307" s="97">
        <f>_xlfn.XLOOKUP(tbItems[[#This Row],[UID]],all_tki[uid],all_tki[traderPrice])</f>
        <v>8064</v>
      </c>
      <c r="G1307" s="97">
        <f>_xlfn.XLOOKUP(tbItems[[#This Row],[UID]],all_tki[uid],all_tki[avg7daysPrice])</f>
        <v>12281</v>
      </c>
      <c r="H1307" s="70">
        <v>0</v>
      </c>
      <c r="I1307" s="70">
        <v>0</v>
      </c>
    </row>
    <row r="1308" spans="1:10" ht="30" hidden="1" customHeight="1" x14ac:dyDescent="0.25">
      <c r="A1308" s="96" t="s">
        <v>8254</v>
      </c>
      <c r="B1308" s="80" t="str">
        <f>_xlfn.CONCAT(_xlfn.XLOOKUP(tbItems[[#This Row],[UID]],all_tki[uid],all_tki[name]), " (",_xlfn.XLOOKUP(tbItems[[#This Row],[UID]],all_tki[uid],all_tki[shortName]),")")</f>
        <v>AR-15 War Sport LVOA-S handguard (Black) (LVOA-S)</v>
      </c>
      <c r="C1308" s="80" t="str">
        <f>_xlfn.XLOOKUP(tbItems[[#This Row],[UID]],all_tki[uid],all_tki[tags/0])</f>
        <v>Weapon_parts</v>
      </c>
      <c r="D1308" s="80" t="s">
        <v>361</v>
      </c>
      <c r="E1308" s="70">
        <f>_xlfn.XLOOKUP(tbItems[[#This Row],[UID]],all_tki[uid],all_tki[slots])</f>
        <v>2</v>
      </c>
      <c r="F1308" s="97">
        <f>_xlfn.XLOOKUP(tbItems[[#This Row],[UID]],all_tki[uid],all_tki[traderPrice])</f>
        <v>9433</v>
      </c>
      <c r="G1308" s="97">
        <f>_xlfn.XLOOKUP(tbItems[[#This Row],[UID]],all_tki[uid],all_tki[avg7daysPrice])</f>
        <v>17648</v>
      </c>
      <c r="I1308" s="70">
        <v>0</v>
      </c>
    </row>
    <row r="1309" spans="1:10" ht="30" hidden="1" customHeight="1" x14ac:dyDescent="0.25">
      <c r="A1309" s="96" t="s">
        <v>8260</v>
      </c>
      <c r="B1309" s="80" t="str">
        <f>_xlfn.CONCAT(_xlfn.XLOOKUP(tbItems[[#This Row],[UID]],all_tki[uid],all_tki[name]), " (",_xlfn.XLOOKUP(tbItems[[#This Row],[UID]],all_tki[uid],all_tki[shortName]),")")</f>
        <v>AR-15 Daniel Defense RIS II FSP 9.5 handguard (Coyote Brown) (RIS II FSP 9.5 CB)</v>
      </c>
      <c r="C1309" s="80" t="str">
        <f>_xlfn.XLOOKUP(tbItems[[#This Row],[UID]],all_tki[uid],all_tki[tags/0])</f>
        <v>Weapon_parts</v>
      </c>
      <c r="D1309" s="80" t="s">
        <v>361</v>
      </c>
      <c r="E1309" s="70">
        <f>_xlfn.XLOOKUP(tbItems[[#This Row],[UID]],all_tki[uid],all_tki[slots])</f>
        <v>2</v>
      </c>
      <c r="F1309" s="97">
        <f>_xlfn.XLOOKUP(tbItems[[#This Row],[UID]],all_tki[uid],all_tki[traderPrice])</f>
        <v>8848</v>
      </c>
      <c r="G1309" s="97">
        <f>_xlfn.XLOOKUP(tbItems[[#This Row],[UID]],all_tki[uid],all_tki[avg7daysPrice])</f>
        <v>21615</v>
      </c>
      <c r="H1309" s="70">
        <v>0</v>
      </c>
      <c r="I1309" s="70">
        <v>0</v>
      </c>
      <c r="J1309" s="80" t="s">
        <v>559</v>
      </c>
    </row>
    <row r="1310" spans="1:10" ht="30" hidden="1" customHeight="1" x14ac:dyDescent="0.25">
      <c r="A1310" s="96" t="s">
        <v>8264</v>
      </c>
      <c r="B1310" s="80" t="str">
        <f>_xlfn.CONCAT(_xlfn.XLOOKUP(tbItems[[#This Row],[UID]],all_tki[uid],all_tki[name]), " (",_xlfn.XLOOKUP(tbItems[[#This Row],[UID]],all_tki[uid],all_tki[shortName]),")")</f>
        <v>AK Magpul Zhukov-U handguard (Black) (Zhukov-U)</v>
      </c>
      <c r="C1310" s="80" t="str">
        <f>_xlfn.XLOOKUP(tbItems[[#This Row],[UID]],all_tki[uid],all_tki[tags/0])</f>
        <v>Weapon_parts</v>
      </c>
      <c r="D1310" s="80" t="s">
        <v>361</v>
      </c>
      <c r="E1310" s="70">
        <f>_xlfn.XLOOKUP(tbItems[[#This Row],[UID]],all_tki[uid],all_tki[slots])</f>
        <v>2</v>
      </c>
      <c r="F1310" s="97">
        <f>_xlfn.XLOOKUP(tbItems[[#This Row],[UID]],all_tki[uid],all_tki[traderPrice])</f>
        <v>10752</v>
      </c>
      <c r="G1310" s="97">
        <f>_xlfn.XLOOKUP(tbItems[[#This Row],[UID]],all_tki[uid],all_tki[avg7daysPrice])</f>
        <v>26165</v>
      </c>
      <c r="I1310" s="70">
        <v>0</v>
      </c>
    </row>
    <row r="1311" spans="1:10" ht="30" hidden="1" customHeight="1" x14ac:dyDescent="0.25">
      <c r="A1311" s="96" t="s">
        <v>8270</v>
      </c>
      <c r="B1311" s="80" t="str">
        <f>_xlfn.CONCAT(_xlfn.XLOOKUP(tbItems[[#This Row],[UID]],all_tki[uid],all_tki[name]), " (",_xlfn.XLOOKUP(tbItems[[#This Row],[UID]],all_tki[uid],all_tki[shortName]),")")</f>
        <v>SVD SAG MK1 chassis (SAG MK1)</v>
      </c>
      <c r="C1311" s="80" t="str">
        <f>_xlfn.XLOOKUP(tbItems[[#This Row],[UID]],all_tki[uid],all_tki[tags/0])</f>
        <v>Weapon_parts</v>
      </c>
      <c r="E1311" s="70">
        <f>_xlfn.XLOOKUP(tbItems[[#This Row],[UID]],all_tki[uid],all_tki[slots])</f>
        <v>3</v>
      </c>
      <c r="F1311" s="97">
        <f>_xlfn.XLOOKUP(tbItems[[#This Row],[UID]],all_tki[uid],all_tki[traderPrice])</f>
        <v>8904</v>
      </c>
      <c r="G1311" s="97">
        <f>_xlfn.XLOOKUP(tbItems[[#This Row],[UID]],all_tki[uid],all_tki[avg7daysPrice])</f>
        <v>19508</v>
      </c>
      <c r="I1311" s="70">
        <v>0</v>
      </c>
    </row>
    <row r="1312" spans="1:10" ht="30" hidden="1" customHeight="1" x14ac:dyDescent="0.25">
      <c r="A1312" s="96" t="s">
        <v>8275</v>
      </c>
      <c r="B1312" s="80" t="str">
        <f>_xlfn.CONCAT(_xlfn.XLOOKUP(tbItems[[#This Row],[UID]],all_tki[uid],all_tki[name]), " (",_xlfn.XLOOKUP(tbItems[[#This Row],[UID]],all_tki[uid],all_tki[shortName]),")")</f>
        <v>AR-15 Magpul MOE SL medium length M-LOK handguard (MOE SL)</v>
      </c>
      <c r="C1312" s="80" t="str">
        <f>_xlfn.XLOOKUP(tbItems[[#This Row],[UID]],all_tki[uid],all_tki[tags/0])</f>
        <v>Weapon_parts</v>
      </c>
      <c r="D1312" s="80" t="s">
        <v>361</v>
      </c>
      <c r="E1312" s="70">
        <f>_xlfn.XLOOKUP(tbItems[[#This Row],[UID]],all_tki[uid],all_tki[slots])</f>
        <v>2</v>
      </c>
      <c r="F1312" s="97">
        <f>_xlfn.XLOOKUP(tbItems[[#This Row],[UID]],all_tki[uid],all_tki[traderPrice])</f>
        <v>6216</v>
      </c>
      <c r="G1312" s="97">
        <f>_xlfn.XLOOKUP(tbItems[[#This Row],[UID]],all_tki[uid],all_tki[avg7daysPrice])</f>
        <v>14616</v>
      </c>
      <c r="H1312" s="70">
        <v>0</v>
      </c>
      <c r="I1312" s="70">
        <v>0</v>
      </c>
    </row>
    <row r="1313" spans="1:9" ht="30" hidden="1" customHeight="1" x14ac:dyDescent="0.25">
      <c r="A1313" s="96" t="s">
        <v>8279</v>
      </c>
      <c r="B1313" s="80" t="str">
        <f>_xlfn.CONCAT(_xlfn.XLOOKUP(tbItems[[#This Row],[UID]],all_tki[uid],all_tki[name]), " (",_xlfn.XLOOKUP(tbItems[[#This Row],[UID]],all_tki[uid],all_tki[shortName]),")")</f>
        <v>AK Krebs Custom UFM KeyMod handguard (UFM)</v>
      </c>
      <c r="C1313" s="80" t="str">
        <f>_xlfn.XLOOKUP(tbItems[[#This Row],[UID]],all_tki[uid],all_tki[tags/0])</f>
        <v>Weapon_parts</v>
      </c>
      <c r="D1313" s="80" t="s">
        <v>361</v>
      </c>
      <c r="E1313" s="70">
        <f>_xlfn.XLOOKUP(tbItems[[#This Row],[UID]],all_tki[uid],all_tki[slots])</f>
        <v>2</v>
      </c>
      <c r="F1313" s="97">
        <f>_xlfn.XLOOKUP(tbItems[[#This Row],[UID]],all_tki[uid],all_tki[traderPrice])</f>
        <v>11399</v>
      </c>
      <c r="G1313" s="97">
        <f>_xlfn.XLOOKUP(tbItems[[#This Row],[UID]],all_tki[uid],all_tki[avg7daysPrice])</f>
        <v>14536</v>
      </c>
      <c r="I1313" s="70">
        <v>0</v>
      </c>
    </row>
    <row r="1314" spans="1:9" ht="30" hidden="1" customHeight="1" x14ac:dyDescent="0.25">
      <c r="A1314" s="96" t="s">
        <v>8285</v>
      </c>
      <c r="B1314" s="80" t="str">
        <f>_xlfn.CONCAT(_xlfn.XLOOKUP(tbItems[[#This Row],[UID]],all_tki[uid],all_tki[name]), " (",_xlfn.XLOOKUP(tbItems[[#This Row],[UID]],all_tki[uid],all_tki[shortName]),")")</f>
        <v>AR-15 SAI 10 inch QD Rail handguard (SAI QD 10")</v>
      </c>
      <c r="C1314" s="80" t="str">
        <f>_xlfn.XLOOKUP(tbItems[[#This Row],[UID]],all_tki[uid],all_tki[tags/0])</f>
        <v>Weapon_parts</v>
      </c>
      <c r="D1314" s="80" t="s">
        <v>361</v>
      </c>
      <c r="E1314" s="70">
        <f>_xlfn.XLOOKUP(tbItems[[#This Row],[UID]],all_tki[uid],all_tki[slots])</f>
        <v>2</v>
      </c>
      <c r="F1314" s="97">
        <f>_xlfn.XLOOKUP(tbItems[[#This Row],[UID]],all_tki[uid],all_tki[traderPrice])</f>
        <v>13944</v>
      </c>
      <c r="G1314" s="97">
        <f>_xlfn.XLOOKUP(tbItems[[#This Row],[UID]],all_tki[uid],all_tki[avg7daysPrice])</f>
        <v>38497</v>
      </c>
      <c r="I1314" s="70">
        <v>0</v>
      </c>
    </row>
    <row r="1315" spans="1:9" ht="30" hidden="1" customHeight="1" x14ac:dyDescent="0.25">
      <c r="A1315" s="96" t="s">
        <v>8291</v>
      </c>
      <c r="B1315" s="80" t="str">
        <f>_xlfn.CONCAT(_xlfn.XLOOKUP(tbItems[[#This Row],[UID]],all_tki[uid],all_tki[name]), " (",_xlfn.XLOOKUP(tbItems[[#This Row],[UID]],all_tki[uid],all_tki[shortName]),")")</f>
        <v>AR-10 Noveske SWS N6 Split handguard (SWS N6 Split)</v>
      </c>
      <c r="C1315" s="80" t="str">
        <f>_xlfn.XLOOKUP(tbItems[[#This Row],[UID]],all_tki[uid],all_tki[tags/0])</f>
        <v>Weapon_parts</v>
      </c>
      <c r="D1315" s="80" t="s">
        <v>361</v>
      </c>
      <c r="E1315" s="70">
        <f>_xlfn.XLOOKUP(tbItems[[#This Row],[UID]],all_tki[uid],all_tki[slots])</f>
        <v>2</v>
      </c>
      <c r="F1315" s="97">
        <f>_xlfn.XLOOKUP(tbItems[[#This Row],[UID]],all_tki[uid],all_tki[traderPrice])</f>
        <v>10752</v>
      </c>
      <c r="G1315" s="97">
        <f>_xlfn.XLOOKUP(tbItems[[#This Row],[UID]],all_tki[uid],all_tki[avg7daysPrice])</f>
        <v>22120</v>
      </c>
      <c r="I1315" s="70">
        <v>0</v>
      </c>
    </row>
    <row r="1316" spans="1:9" ht="30" hidden="1" customHeight="1" x14ac:dyDescent="0.25">
      <c r="A1316" s="96" t="s">
        <v>8297</v>
      </c>
      <c r="B1316" s="80" t="str">
        <f>_xlfn.CONCAT(_xlfn.XLOOKUP(tbItems[[#This Row],[UID]],all_tki[uid],all_tki[name]), " (",_xlfn.XLOOKUP(tbItems[[#This Row],[UID]],all_tki[uid],all_tki[shortName]),")")</f>
        <v>AR-15 Lone Star Ion Lite handguard (Ion Lite)</v>
      </c>
      <c r="C1316" s="80" t="str">
        <f>_xlfn.XLOOKUP(tbItems[[#This Row],[UID]],all_tki[uid],all_tki[tags/0])</f>
        <v>Weapon_parts</v>
      </c>
      <c r="D1316" s="80" t="s">
        <v>361</v>
      </c>
      <c r="E1316" s="70">
        <f>_xlfn.XLOOKUP(tbItems[[#This Row],[UID]],all_tki[uid],all_tki[slots])</f>
        <v>3</v>
      </c>
      <c r="F1316" s="97">
        <f>_xlfn.XLOOKUP(tbItems[[#This Row],[UID]],all_tki[uid],all_tki[traderPrice])</f>
        <v>11144</v>
      </c>
      <c r="G1316" s="97">
        <f>_xlfn.XLOOKUP(tbItems[[#This Row],[UID]],all_tki[uid],all_tki[avg7daysPrice])</f>
        <v>30163</v>
      </c>
      <c r="I1316" s="70">
        <v>0</v>
      </c>
    </row>
    <row r="1317" spans="1:9" ht="30" hidden="1" customHeight="1" x14ac:dyDescent="0.25">
      <c r="A1317" s="96" t="s">
        <v>8302</v>
      </c>
      <c r="B1317" s="80" t="str">
        <f>_xlfn.CONCAT(_xlfn.XLOOKUP(tbItems[[#This Row],[UID]],all_tki[uid],all_tki[name]), " (",_xlfn.XLOOKUP(tbItems[[#This Row],[UID]],all_tki[uid],all_tki[shortName]),")")</f>
        <v>MP-133 custom plastic forestock with rails (MP133 rails)</v>
      </c>
      <c r="C1317" s="80" t="str">
        <f>_xlfn.XLOOKUP(tbItems[[#This Row],[UID]],all_tki[uid],all_tki[tags/0])</f>
        <v>Weapon_parts</v>
      </c>
      <c r="D1317" s="80" t="s">
        <v>367</v>
      </c>
      <c r="E1317" s="70">
        <f>_xlfn.XLOOKUP(tbItems[[#This Row],[UID]],all_tki[uid],all_tki[slots])</f>
        <v>2</v>
      </c>
      <c r="F1317" s="97">
        <f>_xlfn.XLOOKUP(tbItems[[#This Row],[UID]],all_tki[uid],all_tki[traderPrice])</f>
        <v>5124</v>
      </c>
      <c r="G1317" s="97">
        <f>_xlfn.XLOOKUP(tbItems[[#This Row],[UID]],all_tki[uid],all_tki[avg7daysPrice])</f>
        <v>198335</v>
      </c>
      <c r="I1317" s="70">
        <v>0</v>
      </c>
    </row>
    <row r="1318" spans="1:9" ht="30" hidden="1" customHeight="1" x14ac:dyDescent="0.25">
      <c r="A1318" s="96" t="s">
        <v>8308</v>
      </c>
      <c r="B1318" s="80" t="str">
        <f>_xlfn.CONCAT(_xlfn.XLOOKUP(tbItems[[#This Row],[UID]],all_tki[uid],all_tki[name]), " (",_xlfn.XLOOKUP(tbItems[[#This Row],[UID]],all_tki[uid],all_tki[shortName]),")")</f>
        <v>WASR-10/63 CAF wooden foregrip (WASR)</v>
      </c>
      <c r="C1318" s="80" t="str">
        <f>_xlfn.XLOOKUP(tbItems[[#This Row],[UID]],all_tki[uid],all_tki[tags/0])</f>
        <v>Weapon_parts</v>
      </c>
      <c r="D1318" s="80" t="s">
        <v>375</v>
      </c>
      <c r="E1318" s="70">
        <f>_xlfn.XLOOKUP(tbItems[[#This Row],[UID]],all_tki[uid],all_tki[slots])</f>
        <v>1</v>
      </c>
      <c r="F1318" s="97">
        <f>_xlfn.XLOOKUP(tbItems[[#This Row],[UID]],all_tki[uid],all_tki[traderPrice])</f>
        <v>1680</v>
      </c>
      <c r="G1318" s="97">
        <f>_xlfn.XLOOKUP(tbItems[[#This Row],[UID]],all_tki[uid],all_tki[avg7daysPrice])</f>
        <v>10968</v>
      </c>
      <c r="H1318" s="70">
        <v>0</v>
      </c>
      <c r="I1318" s="70">
        <v>0</v>
      </c>
    </row>
    <row r="1319" spans="1:9" ht="30" hidden="1" customHeight="1" x14ac:dyDescent="0.25">
      <c r="A1319" s="96" t="s">
        <v>8313</v>
      </c>
      <c r="B1319" s="80" t="str">
        <f>_xlfn.CONCAT(_xlfn.XLOOKUP(tbItems[[#This Row],[UID]],all_tki[uid],all_tki[name]), " (",_xlfn.XLOOKUP(tbItems[[#This Row],[UID]],all_tki[uid],all_tki[shortName]),")")</f>
        <v>HK 416A5 MRS KeyMod 14 inch handguard (416A5 MRS 14")</v>
      </c>
      <c r="C1319" s="80" t="str">
        <f>_xlfn.XLOOKUP(tbItems[[#This Row],[UID]],all_tki[uid],all_tki[tags/0])</f>
        <v>Weapon_parts</v>
      </c>
      <c r="D1319" s="80" t="s">
        <v>361</v>
      </c>
      <c r="E1319" s="70">
        <f>_xlfn.XLOOKUP(tbItems[[#This Row],[UID]],all_tki[uid],all_tki[slots])</f>
        <v>3</v>
      </c>
      <c r="F1319" s="97">
        <f>_xlfn.XLOOKUP(tbItems[[#This Row],[UID]],all_tki[uid],all_tki[traderPrice])</f>
        <v>7784</v>
      </c>
      <c r="G1319" s="97">
        <f>_xlfn.XLOOKUP(tbItems[[#This Row],[UID]],all_tki[uid],all_tki[avg7daysPrice])</f>
        <v>16766</v>
      </c>
      <c r="I1319" s="70">
        <v>0</v>
      </c>
    </row>
    <row r="1320" spans="1:9" ht="30" hidden="1" customHeight="1" x14ac:dyDescent="0.25">
      <c r="A1320" s="96" t="s">
        <v>8319</v>
      </c>
      <c r="B1320" s="80" t="str">
        <f>_xlfn.CONCAT(_xlfn.XLOOKUP(tbItems[[#This Row],[UID]],all_tki[uid],all_tki[name]), " (",_xlfn.XLOOKUP(tbItems[[#This Row],[UID]],all_tki[uid],all_tki[shortName]),")")</f>
        <v>AR-15 Magpul MOE SL carbine length M-LOK handguard (MOE SL)</v>
      </c>
      <c r="C1320" s="80" t="str">
        <f>_xlfn.XLOOKUP(tbItems[[#This Row],[UID]],all_tki[uid],all_tki[tags/0])</f>
        <v>Weapon_parts</v>
      </c>
      <c r="D1320" s="80" t="s">
        <v>361</v>
      </c>
      <c r="E1320" s="70">
        <f>_xlfn.XLOOKUP(tbItems[[#This Row],[UID]],all_tki[uid],all_tki[slots])</f>
        <v>2</v>
      </c>
      <c r="F1320" s="97">
        <f>_xlfn.XLOOKUP(tbItems[[#This Row],[UID]],all_tki[uid],all_tki[traderPrice])</f>
        <v>4928</v>
      </c>
      <c r="G1320" s="97">
        <f>_xlfn.XLOOKUP(tbItems[[#This Row],[UID]],all_tki[uid],all_tki[avg7daysPrice])</f>
        <v>13094</v>
      </c>
      <c r="H1320" s="70">
        <v>0</v>
      </c>
      <c r="I1320" s="70">
        <v>0</v>
      </c>
    </row>
    <row r="1321" spans="1:9" ht="30" hidden="1" customHeight="1" x14ac:dyDescent="0.25">
      <c r="A1321" s="96" t="s">
        <v>8322</v>
      </c>
      <c r="B1321" s="80" t="str">
        <f>_xlfn.CONCAT(_xlfn.XLOOKUP(tbItems[[#This Row],[UID]],all_tki[uid],all_tki[name]), " (",_xlfn.XLOOKUP(tbItems[[#This Row],[UID]],all_tki[uid],all_tki[shortName]),")")</f>
        <v>HK 416A5 Extended Quad Rail handguard (416A5 4Rail ext.)</v>
      </c>
      <c r="C1321" s="80" t="str">
        <f>_xlfn.XLOOKUP(tbItems[[#This Row],[UID]],all_tki[uid],all_tki[tags/0])</f>
        <v>Weapon_parts</v>
      </c>
      <c r="D1321" s="80" t="s">
        <v>361</v>
      </c>
      <c r="E1321" s="70">
        <f>_xlfn.XLOOKUP(tbItems[[#This Row],[UID]],all_tki[uid],all_tki[slots])</f>
        <v>3</v>
      </c>
      <c r="F1321" s="97">
        <f>_xlfn.XLOOKUP(tbItems[[#This Row],[UID]],all_tki[uid],all_tki[traderPrice])</f>
        <v>6328</v>
      </c>
      <c r="G1321" s="97">
        <f>_xlfn.XLOOKUP(tbItems[[#This Row],[UID]],all_tki[uid],all_tki[avg7daysPrice])</f>
        <v>12181</v>
      </c>
      <c r="I1321" s="70">
        <v>0</v>
      </c>
    </row>
    <row r="1322" spans="1:9" ht="30" hidden="1" customHeight="1" x14ac:dyDescent="0.25">
      <c r="A1322" s="96" t="s">
        <v>8328</v>
      </c>
      <c r="B1322" s="80" t="str">
        <f>_xlfn.CONCAT(_xlfn.XLOOKUP(tbItems[[#This Row],[UID]],all_tki[uid],all_tki[name]), " (",_xlfn.XLOOKUP(tbItems[[#This Row],[UID]],all_tki[uid],all_tki[shortName]),")")</f>
        <v>HK 416A5 Quad Rail handguard with flip-up front sight (416A5 4Rail)</v>
      </c>
      <c r="C1322" s="80" t="str">
        <f>_xlfn.XLOOKUP(tbItems[[#This Row],[UID]],all_tki[uid],all_tki[tags/0])</f>
        <v>Weapon_parts</v>
      </c>
      <c r="D1322" s="80" t="s">
        <v>361</v>
      </c>
      <c r="E1322" s="70">
        <f>_xlfn.XLOOKUP(tbItems[[#This Row],[UID]],all_tki[uid],all_tki[slots])</f>
        <v>2</v>
      </c>
      <c r="F1322" s="97">
        <f>_xlfn.XLOOKUP(tbItems[[#This Row],[UID]],all_tki[uid],all_tki[traderPrice])</f>
        <v>4676</v>
      </c>
      <c r="G1322" s="97">
        <f>_xlfn.XLOOKUP(tbItems[[#This Row],[UID]],all_tki[uid],all_tki[avg7daysPrice])</f>
        <v>8252</v>
      </c>
      <c r="I1322" s="70">
        <v>0</v>
      </c>
    </row>
    <row r="1323" spans="1:9" ht="30" hidden="1" customHeight="1" x14ac:dyDescent="0.25">
      <c r="A1323" s="96" t="s">
        <v>8333</v>
      </c>
      <c r="B1323" s="80" t="str">
        <f>_xlfn.CONCAT(_xlfn.XLOOKUP(tbItems[[#This Row],[UID]],all_tki[uid],all_tki[name]), " (",_xlfn.XLOOKUP(tbItems[[#This Row],[UID]],all_tki[uid],all_tki[shortName]),")")</f>
        <v>HK MP5 B&amp;T TL-99 aluminum handguard (TL-99)</v>
      </c>
      <c r="C1323" s="80" t="str">
        <f>_xlfn.XLOOKUP(tbItems[[#This Row],[UID]],all_tki[uid],all_tki[tags/0])</f>
        <v>Weapon_parts</v>
      </c>
      <c r="D1323" s="80" t="s">
        <v>361</v>
      </c>
      <c r="E1323" s="70">
        <f>_xlfn.XLOOKUP(tbItems[[#This Row],[UID]],all_tki[uid],all_tki[slots])</f>
        <v>2</v>
      </c>
      <c r="F1323" s="97">
        <f>_xlfn.XLOOKUP(tbItems[[#This Row],[UID]],all_tki[uid],all_tki[traderPrice])</f>
        <v>4368</v>
      </c>
      <c r="G1323" s="97">
        <f>_xlfn.XLOOKUP(tbItems[[#This Row],[UID]],all_tki[uid],all_tki[avg7daysPrice])</f>
        <v>18663</v>
      </c>
      <c r="I1323" s="70">
        <v>0</v>
      </c>
    </row>
    <row r="1324" spans="1:9" ht="30" hidden="1" customHeight="1" x14ac:dyDescent="0.25">
      <c r="A1324" s="96" t="s">
        <v>8338</v>
      </c>
      <c r="B1324" s="80" t="str">
        <f>_xlfn.CONCAT(_xlfn.XLOOKUP(tbItems[[#This Row],[UID]],all_tki[uid],all_tki[name]), " (",_xlfn.XLOOKUP(tbItems[[#This Row],[UID]],all_tki[uid],all_tki[shortName]),")")</f>
        <v>AKS-74U Zenit B-11 handguard (B-11)</v>
      </c>
      <c r="C1324" s="80" t="str">
        <f>_xlfn.XLOOKUP(tbItems[[#This Row],[UID]],all_tki[uid],all_tki[tags/0])</f>
        <v>Weapon_parts</v>
      </c>
      <c r="D1324" s="80" t="s">
        <v>361</v>
      </c>
      <c r="E1324" s="70">
        <f>_xlfn.XLOOKUP(tbItems[[#This Row],[UID]],all_tki[uid],all_tki[slots])</f>
        <v>1</v>
      </c>
      <c r="F1324" s="97">
        <f>_xlfn.XLOOKUP(tbItems[[#This Row],[UID]],all_tki[uid],all_tki[traderPrice])</f>
        <v>2909</v>
      </c>
      <c r="G1324" s="97">
        <f>_xlfn.XLOOKUP(tbItems[[#This Row],[UID]],all_tki[uid],all_tki[avg7daysPrice])</f>
        <v>7812</v>
      </c>
      <c r="I1324" s="70">
        <v>0</v>
      </c>
    </row>
    <row r="1325" spans="1:9" ht="30" hidden="1" customHeight="1" x14ac:dyDescent="0.25">
      <c r="A1325" s="96" t="s">
        <v>8344</v>
      </c>
      <c r="B1325" s="80" t="str">
        <f>_xlfn.CONCAT(_xlfn.XLOOKUP(tbItems[[#This Row],[UID]],all_tki[uid],all_tki[name]), " (",_xlfn.XLOOKUP(tbItems[[#This Row],[UID]],all_tki[uid],all_tki[shortName]),")")</f>
        <v>AK TDI AKM-L handguard (AKM-L)</v>
      </c>
      <c r="C1325" s="80" t="str">
        <f>_xlfn.XLOOKUP(tbItems[[#This Row],[UID]],all_tki[uid],all_tki[tags/0])</f>
        <v>Weapon_parts</v>
      </c>
      <c r="D1325" s="80" t="s">
        <v>361</v>
      </c>
      <c r="E1325" s="70">
        <f>_xlfn.XLOOKUP(tbItems[[#This Row],[UID]],all_tki[uid],all_tki[slots])</f>
        <v>1</v>
      </c>
      <c r="F1325" s="97">
        <f>_xlfn.XLOOKUP(tbItems[[#This Row],[UID]],all_tki[uid],all_tki[traderPrice])</f>
        <v>2352</v>
      </c>
      <c r="G1325" s="97">
        <f>_xlfn.XLOOKUP(tbItems[[#This Row],[UID]],all_tki[uid],all_tki[avg7daysPrice])</f>
        <v>10472</v>
      </c>
      <c r="I1325" s="70">
        <v>0</v>
      </c>
    </row>
    <row r="1326" spans="1:9" ht="30" hidden="1" customHeight="1" x14ac:dyDescent="0.25">
      <c r="A1326" s="96" t="s">
        <v>8350</v>
      </c>
      <c r="B1326" s="80" t="str">
        <f>_xlfn.CONCAT(_xlfn.XLOOKUP(tbItems[[#This Row],[UID]],all_tki[uid],all_tki[name]), " (",_xlfn.XLOOKUP(tbItems[[#This Row],[UID]],all_tki[uid],all_tki[shortName]),")")</f>
        <v>M1911A1 Wilson Ultralight skeletonized hammer (1911 ULS)</v>
      </c>
      <c r="C1326" s="80" t="str">
        <f>_xlfn.XLOOKUP(tbItems[[#This Row],[UID]],all_tki[uid],all_tki[tags/0])</f>
        <v>Weapon_parts</v>
      </c>
      <c r="E1326" s="70">
        <f>_xlfn.XLOOKUP(tbItems[[#This Row],[UID]],all_tki[uid],all_tki[slots])</f>
        <v>1</v>
      </c>
      <c r="F1326" s="97">
        <f>_xlfn.XLOOKUP(tbItems[[#This Row],[UID]],all_tki[uid],all_tki[traderPrice])</f>
        <v>2744</v>
      </c>
      <c r="G1326" s="97">
        <f>_xlfn.XLOOKUP(tbItems[[#This Row],[UID]],all_tki[uid],all_tki[avg7daysPrice])</f>
        <v>40515</v>
      </c>
      <c r="I1326" s="70">
        <v>0</v>
      </c>
    </row>
    <row r="1327" spans="1:9" ht="30" hidden="1" customHeight="1" x14ac:dyDescent="0.25">
      <c r="A1327" s="96" t="s">
        <v>8356</v>
      </c>
      <c r="B1327" s="80" t="str">
        <f>_xlfn.CONCAT(_xlfn.XLOOKUP(tbItems[[#This Row],[UID]],all_tki[uid],all_tki[name]), " (",_xlfn.XLOOKUP(tbItems[[#This Row],[UID]],all_tki[uid],all_tki[shortName]),")")</f>
        <v>M1911A1 Caspian Arms Trik Trigger (1911 Trik)</v>
      </c>
      <c r="C1327" s="80" t="str">
        <f>_xlfn.XLOOKUP(tbItems[[#This Row],[UID]],all_tki[uid],all_tki[tags/0])</f>
        <v>Weapon_parts</v>
      </c>
      <c r="E1327" s="70">
        <f>_xlfn.XLOOKUP(tbItems[[#This Row],[UID]],all_tki[uid],all_tki[slots])</f>
        <v>1</v>
      </c>
      <c r="F1327" s="97">
        <f>_xlfn.XLOOKUP(tbItems[[#This Row],[UID]],all_tki[uid],all_tki[traderPrice])</f>
        <v>2072</v>
      </c>
      <c r="G1327" s="97">
        <f>_xlfn.XLOOKUP(tbItems[[#This Row],[UID]],all_tki[uid],all_tki[avg7daysPrice])</f>
        <v>16592</v>
      </c>
      <c r="I1327" s="70">
        <v>0</v>
      </c>
    </row>
    <row r="1328" spans="1:9" ht="30" hidden="1" customHeight="1" x14ac:dyDescent="0.25">
      <c r="A1328" s="96" t="s">
        <v>8362</v>
      </c>
      <c r="B1328" s="80" t="str">
        <f>_xlfn.CONCAT(_xlfn.XLOOKUP(tbItems[[#This Row],[UID]],all_tki[uid],all_tki[name]), " (",_xlfn.XLOOKUP(tbItems[[#This Row],[UID]],all_tki[uid],all_tki[shortName]),")")</f>
        <v>M45A1 slide lock (M45A1 SLock)</v>
      </c>
      <c r="C1328" s="80" t="str">
        <f>_xlfn.XLOOKUP(tbItems[[#This Row],[UID]],all_tki[uid],all_tki[tags/0])</f>
        <v>Weapon_parts</v>
      </c>
      <c r="D1328" s="80" t="s">
        <v>368</v>
      </c>
      <c r="E1328" s="70">
        <f>_xlfn.XLOOKUP(tbItems[[#This Row],[UID]],all_tki[uid],all_tki[slots])</f>
        <v>1</v>
      </c>
      <c r="F1328" s="97">
        <f>_xlfn.XLOOKUP(tbItems[[#This Row],[UID]],all_tki[uid],all_tki[traderPrice])</f>
        <v>280</v>
      </c>
      <c r="G1328" s="97">
        <f>_xlfn.XLOOKUP(tbItems[[#This Row],[UID]],all_tki[uid],all_tki[avg7daysPrice])</f>
        <v>500</v>
      </c>
      <c r="I1328" s="70">
        <v>0</v>
      </c>
    </row>
    <row r="1329" spans="1:9" ht="30" hidden="1" customHeight="1" x14ac:dyDescent="0.25">
      <c r="A1329" s="96" t="s">
        <v>8368</v>
      </c>
      <c r="B1329" s="80" t="str">
        <f>_xlfn.CONCAT(_xlfn.XLOOKUP(tbItems[[#This Row],[UID]],all_tki[uid],all_tki[name]), " (",_xlfn.XLOOKUP(tbItems[[#This Row],[UID]],all_tki[uid],all_tki[shortName]),")")</f>
        <v>M45A1 hammer (M45A1 Ham.)</v>
      </c>
      <c r="C1329" s="80" t="str">
        <f>_xlfn.XLOOKUP(tbItems[[#This Row],[UID]],all_tki[uid],all_tki[tags/0])</f>
        <v>Weapon_parts</v>
      </c>
      <c r="E1329" s="70">
        <f>_xlfn.XLOOKUP(tbItems[[#This Row],[UID]],all_tki[uid],all_tki[slots])</f>
        <v>1</v>
      </c>
      <c r="F1329" s="97">
        <f>_xlfn.XLOOKUP(tbItems[[#This Row],[UID]],all_tki[uid],all_tki[traderPrice])</f>
        <v>280</v>
      </c>
      <c r="G1329" s="97">
        <f>_xlfn.XLOOKUP(tbItems[[#This Row],[UID]],all_tki[uid],all_tki[avg7daysPrice])</f>
        <v>500</v>
      </c>
      <c r="I1329" s="70">
        <v>0</v>
      </c>
    </row>
    <row r="1330" spans="1:9" ht="30" hidden="1" customHeight="1" x14ac:dyDescent="0.25">
      <c r="A1330" s="96" t="s">
        <v>8374</v>
      </c>
      <c r="B1330" s="80" t="str">
        <f>_xlfn.CONCAT(_xlfn.XLOOKUP(tbItems[[#This Row],[UID]],all_tki[uid],all_tki[name]), " (",_xlfn.XLOOKUP(tbItems[[#This Row],[UID]],all_tki[uid],all_tki[shortName]),")")</f>
        <v>M45A1 trigger (M45A1 Trig.)</v>
      </c>
      <c r="C1330" s="80" t="str">
        <f>_xlfn.XLOOKUP(tbItems[[#This Row],[UID]],all_tki[uid],all_tki[tags/0])</f>
        <v>Weapon_parts</v>
      </c>
      <c r="E1330" s="70">
        <f>_xlfn.XLOOKUP(tbItems[[#This Row],[UID]],all_tki[uid],all_tki[slots])</f>
        <v>1</v>
      </c>
      <c r="F1330" s="97">
        <f>_xlfn.XLOOKUP(tbItems[[#This Row],[UID]],all_tki[uid],all_tki[traderPrice])</f>
        <v>308</v>
      </c>
      <c r="G1330" s="97">
        <f>_xlfn.XLOOKUP(tbItems[[#This Row],[UID]],all_tki[uid],all_tki[avg7daysPrice])</f>
        <v>550</v>
      </c>
      <c r="I1330" s="70">
        <v>0</v>
      </c>
    </row>
    <row r="1331" spans="1:9" ht="30" hidden="1" customHeight="1" x14ac:dyDescent="0.25">
      <c r="A1331" s="96" t="s">
        <v>8380</v>
      </c>
      <c r="B1331" s="80" t="str">
        <f>_xlfn.CONCAT(_xlfn.XLOOKUP(tbItems[[#This Row],[UID]],all_tki[uid],all_tki[name]), " (",_xlfn.XLOOKUP(tbItems[[#This Row],[UID]],all_tki[uid],all_tki[shortName]),")")</f>
        <v>AR-15 Rainier Arms Avalanche MOD2 charging handle (Avalanche)</v>
      </c>
      <c r="C1331" s="80" t="str">
        <f>_xlfn.XLOOKUP(tbItems[[#This Row],[UID]],all_tki[uid],all_tki[tags/0])</f>
        <v>Weapon_parts</v>
      </c>
      <c r="D1331" s="80" t="s">
        <v>362</v>
      </c>
      <c r="E1331" s="70">
        <f>_xlfn.XLOOKUP(tbItems[[#This Row],[UID]],all_tki[uid],all_tki[slots])</f>
        <v>1</v>
      </c>
      <c r="F1331" s="97">
        <f>_xlfn.XLOOKUP(tbItems[[#This Row],[UID]],all_tki[uid],all_tki[traderPrice])</f>
        <v>3920</v>
      </c>
      <c r="G1331" s="97">
        <f>_xlfn.XLOOKUP(tbItems[[#This Row],[UID]],all_tki[uid],all_tki[avg7daysPrice])</f>
        <v>33252</v>
      </c>
      <c r="H1331" s="70">
        <v>0</v>
      </c>
      <c r="I1331" s="70">
        <v>0</v>
      </c>
    </row>
    <row r="1332" spans="1:9" ht="30" hidden="1" customHeight="1" x14ac:dyDescent="0.25">
      <c r="A1332" s="96" t="s">
        <v>8384</v>
      </c>
      <c r="B1332" s="80" t="str">
        <f>_xlfn.CONCAT(_xlfn.XLOOKUP(tbItems[[#This Row],[UID]],all_tki[uid],all_tki[name]), " (",_xlfn.XLOOKUP(tbItems[[#This Row],[UID]],all_tki[uid],all_tki[shortName]),")")</f>
        <v>MP-153 12ga 4-shell forend cap (MP153x4)</v>
      </c>
      <c r="C1332" s="80" t="str">
        <f>_xlfn.XLOOKUP(tbItems[[#This Row],[UID]],all_tki[uid],all_tki[tags/0])</f>
        <v>Magazines</v>
      </c>
      <c r="D1332" s="80" t="s">
        <v>307</v>
      </c>
      <c r="E1332" s="70">
        <f>_xlfn.XLOOKUP(tbItems[[#This Row],[UID]],all_tki[uid],all_tki[slots])</f>
        <v>1</v>
      </c>
      <c r="F1332" s="97">
        <f>_xlfn.XLOOKUP(tbItems[[#This Row],[UID]],all_tki[uid],all_tki[traderPrice])</f>
        <v>280</v>
      </c>
      <c r="G1332" s="97">
        <f>_xlfn.XLOOKUP(tbItems[[#This Row],[UID]],all_tki[uid],all_tki[avg7daysPrice])</f>
        <v>8746</v>
      </c>
      <c r="I1332" s="70">
        <v>0</v>
      </c>
    </row>
    <row r="1333" spans="1:9" ht="30" hidden="1" customHeight="1" x14ac:dyDescent="0.25">
      <c r="A1333" s="96" t="s">
        <v>8389</v>
      </c>
      <c r="B1333" s="80" t="str">
        <f>_xlfn.CONCAT(_xlfn.XLOOKUP(tbItems[[#This Row],[UID]],all_tki[uid],all_tki[name]), " (",_xlfn.XLOOKUP(tbItems[[#This Row],[UID]],all_tki[uid],all_tki[shortName]),")")</f>
        <v>AK-74 5.45x39 6L23 "Plum" 30-round magazine (6L23)</v>
      </c>
      <c r="C1333" s="80" t="str">
        <f>_xlfn.XLOOKUP(tbItems[[#This Row],[UID]],all_tki[uid],all_tki[tags/0])</f>
        <v>Magazines</v>
      </c>
      <c r="D1333" s="80" t="s">
        <v>302</v>
      </c>
      <c r="E1333" s="70">
        <f>_xlfn.XLOOKUP(tbItems[[#This Row],[UID]],all_tki[uid],all_tki[slots])</f>
        <v>2</v>
      </c>
      <c r="F1333" s="97">
        <f>_xlfn.XLOOKUP(tbItems[[#This Row],[UID]],all_tki[uid],all_tki[traderPrice])</f>
        <v>1176</v>
      </c>
      <c r="G1333" s="97">
        <f>_xlfn.XLOOKUP(tbItems[[#This Row],[UID]],all_tki[uid],all_tki[avg7daysPrice])</f>
        <v>5806</v>
      </c>
      <c r="H1333" s="70">
        <v>0</v>
      </c>
      <c r="I1333" s="70">
        <v>0</v>
      </c>
    </row>
    <row r="1334" spans="1:9" ht="30" hidden="1" customHeight="1" x14ac:dyDescent="0.25">
      <c r="A1334" s="96" t="s">
        <v>8392</v>
      </c>
      <c r="B1334" s="80" t="str">
        <f>_xlfn.CONCAT(_xlfn.XLOOKUP(tbItems[[#This Row],[UID]],all_tki[uid],all_tki[name]), " (",_xlfn.XLOOKUP(tbItems[[#This Row],[UID]],all_tki[uid],all_tki[shortName]),")")</f>
        <v>KS-23M 23x75 3-shell magazine cap (KS-23Mx3)</v>
      </c>
      <c r="C1334" s="80" t="str">
        <f>_xlfn.XLOOKUP(tbItems[[#This Row],[UID]],all_tki[uid],all_tki[tags/0])</f>
        <v>Magazines</v>
      </c>
      <c r="D1334" s="80" t="s">
        <v>307</v>
      </c>
      <c r="E1334" s="70">
        <f>_xlfn.XLOOKUP(tbItems[[#This Row],[UID]],all_tki[uid],all_tki[slots])</f>
        <v>1</v>
      </c>
      <c r="F1334" s="97">
        <f>_xlfn.XLOOKUP(tbItems[[#This Row],[UID]],all_tki[uid],all_tki[traderPrice])</f>
        <v>1232</v>
      </c>
      <c r="G1334" s="97">
        <f>_xlfn.XLOOKUP(tbItems[[#This Row],[UID]],all_tki[uid],all_tki[avg7daysPrice])</f>
        <v>15695</v>
      </c>
      <c r="H1334" s="70">
        <v>0</v>
      </c>
      <c r="I1334" s="70">
        <v>0</v>
      </c>
    </row>
    <row r="1335" spans="1:9" ht="30" hidden="1" customHeight="1" x14ac:dyDescent="0.25">
      <c r="A1335" s="96" t="s">
        <v>8397</v>
      </c>
      <c r="B1335" s="80" t="str">
        <f>_xlfn.CONCAT(_xlfn.XLOOKUP(tbItems[[#This Row],[UID]],all_tki[uid],all_tki[name]), " (",_xlfn.XLOOKUP(tbItems[[#This Row],[UID]],all_tki[uid],all_tki[shortName]),")")</f>
        <v>AK 7.62x39 US Palm "AK30" 30-round magazine (FDE) (AK30 FDE)</v>
      </c>
      <c r="C1335" s="80" t="str">
        <f>_xlfn.XLOOKUP(tbItems[[#This Row],[UID]],all_tki[uid],all_tki[tags/0])</f>
        <v>Magazines</v>
      </c>
      <c r="D1335" s="80" t="s">
        <v>301</v>
      </c>
      <c r="E1335" s="70">
        <f>_xlfn.XLOOKUP(tbItems[[#This Row],[UID]],all_tki[uid],all_tki[slots])</f>
        <v>2</v>
      </c>
      <c r="F1335" s="97">
        <f>_xlfn.XLOOKUP(tbItems[[#This Row],[UID]],all_tki[uid],all_tki[traderPrice])</f>
        <v>2632</v>
      </c>
      <c r="G1335" s="97">
        <f>_xlfn.XLOOKUP(tbItems[[#This Row],[UID]],all_tki[uid],all_tki[avg7daysPrice])</f>
        <v>23411</v>
      </c>
      <c r="H1335" s="70">
        <v>0</v>
      </c>
      <c r="I1335" s="70">
        <v>0</v>
      </c>
    </row>
    <row r="1336" spans="1:9" ht="30" hidden="1" customHeight="1" x14ac:dyDescent="0.25">
      <c r="A1336" s="96" t="s">
        <v>8401</v>
      </c>
      <c r="B1336" s="80" t="str">
        <f>_xlfn.CONCAT(_xlfn.XLOOKUP(tbItems[[#This Row],[UID]],all_tki[uid],all_tki[name]), " (",_xlfn.XLOOKUP(tbItems[[#This Row],[UID]],all_tki[uid],all_tki[shortName]),")")</f>
        <v>5.56x45 Magpul PMAG 30 GEN M3 STANAG 30-round magazine (FDE) (GEN M3)</v>
      </c>
      <c r="C1336" s="80" t="str">
        <f>_xlfn.XLOOKUP(tbItems[[#This Row],[UID]],all_tki[uid],all_tki[tags/0])</f>
        <v>Magazines</v>
      </c>
      <c r="E1336" s="70">
        <f>_xlfn.XLOOKUP(tbItems[[#This Row],[UID]],all_tki[uid],all_tki[slots])</f>
        <v>2</v>
      </c>
      <c r="F1336" s="97">
        <f>_xlfn.XLOOKUP(tbItems[[#This Row],[UID]],all_tki[uid],all_tki[traderPrice])</f>
        <v>1743</v>
      </c>
      <c r="G1336" s="97">
        <f>_xlfn.XLOOKUP(tbItems[[#This Row],[UID]],all_tki[uid],all_tki[avg7daysPrice])</f>
        <v>28590</v>
      </c>
      <c r="I1336" s="70">
        <v>0</v>
      </c>
    </row>
    <row r="1337" spans="1:9" ht="30" hidden="1" customHeight="1" x14ac:dyDescent="0.25">
      <c r="A1337" s="96" t="s">
        <v>8405</v>
      </c>
      <c r="B1337" s="80" t="str">
        <f>_xlfn.CONCAT(_xlfn.XLOOKUP(tbItems[[#This Row],[UID]],all_tki[uid],all_tki[name]), " (",_xlfn.XLOOKUP(tbItems[[#This Row],[UID]],all_tki[uid],all_tki[shortName]),")")</f>
        <v>AK 7.62x39 Magpul PMAG 30 GEN M3 30-round magazine (Banana) (GEN M3)</v>
      </c>
      <c r="C1337" s="80" t="str">
        <f>_xlfn.XLOOKUP(tbItems[[#This Row],[UID]],all_tki[uid],all_tki[tags/0])</f>
        <v>Magazines</v>
      </c>
      <c r="E1337" s="70">
        <f>_xlfn.XLOOKUP(tbItems[[#This Row],[UID]],all_tki[uid],all_tki[slots])</f>
        <v>2</v>
      </c>
      <c r="F1337" s="97">
        <f>_xlfn.XLOOKUP(tbItems[[#This Row],[UID]],all_tki[uid],all_tki[traderPrice])</f>
        <v>2902</v>
      </c>
      <c r="G1337" s="97">
        <f>_xlfn.XLOOKUP(tbItems[[#This Row],[UID]],all_tki[uid],all_tki[avg7daysPrice])</f>
        <v>30782</v>
      </c>
      <c r="I1337" s="70">
        <v>0</v>
      </c>
    </row>
    <row r="1338" spans="1:9" ht="30" hidden="1" customHeight="1" x14ac:dyDescent="0.25">
      <c r="A1338" s="96" t="s">
        <v>8409</v>
      </c>
      <c r="B1338" s="80" t="str">
        <f>_xlfn.CONCAT(_xlfn.XLOOKUP(tbItems[[#This Row],[UID]],all_tki[uid],all_tki[name]), " (",_xlfn.XLOOKUP(tbItems[[#This Row],[UID]],all_tki[uid],all_tki[shortName]),")")</f>
        <v>Mossberg 590A1 12ga 8-shell magazine cap (590A1x8)</v>
      </c>
      <c r="C1338" s="80" t="str">
        <f>_xlfn.XLOOKUP(tbItems[[#This Row],[UID]],all_tki[uid],all_tki[tags/0])</f>
        <v>Magazines</v>
      </c>
      <c r="E1338" s="70">
        <f>_xlfn.XLOOKUP(tbItems[[#This Row],[UID]],all_tki[uid],all_tki[slots])</f>
        <v>1</v>
      </c>
      <c r="F1338" s="97">
        <f>_xlfn.XLOOKUP(tbItems[[#This Row],[UID]],all_tki[uid],all_tki[traderPrice])</f>
        <v>840</v>
      </c>
      <c r="G1338" s="97">
        <f>_xlfn.XLOOKUP(tbItems[[#This Row],[UID]],all_tki[uid],all_tki[avg7daysPrice])</f>
        <v>33333</v>
      </c>
      <c r="I1338" s="70">
        <v>0</v>
      </c>
    </row>
    <row r="1339" spans="1:9" ht="30" hidden="1" customHeight="1" x14ac:dyDescent="0.25">
      <c r="A1339" s="96" t="s">
        <v>8414</v>
      </c>
      <c r="B1339" s="80" t="str">
        <f>_xlfn.CONCAT(_xlfn.XLOOKUP(tbItems[[#This Row],[UID]],all_tki[uid],all_tki[name]), " (",_xlfn.XLOOKUP(tbItems[[#This Row],[UID]],all_tki[uid],all_tki[shortName]),")")</f>
        <v>M45A1 .45 ACP 7-round magazine (M45A1)</v>
      </c>
      <c r="C1339" s="80" t="str">
        <f>_xlfn.XLOOKUP(tbItems[[#This Row],[UID]],all_tki[uid],all_tki[tags/0])</f>
        <v>Magazines</v>
      </c>
      <c r="E1339" s="70">
        <f>_xlfn.XLOOKUP(tbItems[[#This Row],[UID]],all_tki[uid],all_tki[slots])</f>
        <v>1</v>
      </c>
      <c r="F1339" s="97">
        <f>_xlfn.XLOOKUP(tbItems[[#This Row],[UID]],all_tki[uid],all_tki[traderPrice])</f>
        <v>672</v>
      </c>
      <c r="G1339" s="97">
        <f>_xlfn.XLOOKUP(tbItems[[#This Row],[UID]],all_tki[uid],all_tki[avg7daysPrice])</f>
        <v>8921</v>
      </c>
      <c r="I1339" s="70">
        <v>0</v>
      </c>
    </row>
    <row r="1340" spans="1:9" ht="30" hidden="1" customHeight="1" x14ac:dyDescent="0.25">
      <c r="A1340" s="96" t="s">
        <v>8420</v>
      </c>
      <c r="B1340" s="80" t="str">
        <f>_xlfn.CONCAT(_xlfn.XLOOKUP(tbItems[[#This Row],[UID]],all_tki[uid],all_tki[name]), " (",_xlfn.XLOOKUP(tbItems[[#This Row],[UID]],all_tki[uid],all_tki[shortName]),")")</f>
        <v>100 rounds belt (100)</v>
      </c>
      <c r="C1340" s="80" t="str">
        <f>_xlfn.XLOOKUP(tbItems[[#This Row],[UID]],all_tki[uid],all_tki[tags/0])</f>
        <v>Magazines</v>
      </c>
      <c r="E1340" s="70">
        <f>_xlfn.XLOOKUP(tbItems[[#This Row],[UID]],all_tki[uid],all_tki[slots])</f>
        <v>1</v>
      </c>
      <c r="F1340" s="97">
        <f>_xlfn.XLOOKUP(tbItems[[#This Row],[UID]],all_tki[uid],all_tki[traderPrice])</f>
        <v>577</v>
      </c>
      <c r="G1340" s="97">
        <f>_xlfn.XLOOKUP(tbItems[[#This Row],[UID]],all_tki[uid],all_tki[avg7daysPrice])</f>
        <v>1030</v>
      </c>
      <c r="I1340" s="70">
        <v>0</v>
      </c>
    </row>
    <row r="1341" spans="1:9" ht="30" hidden="1" customHeight="1" x14ac:dyDescent="0.25">
      <c r="A1341" s="96" t="s">
        <v>8424</v>
      </c>
      <c r="B1341" s="80" t="str">
        <f>_xlfn.CONCAT(_xlfn.XLOOKUP(tbItems[[#This Row],[UID]],all_tki[uid],all_tki[name]), " (",_xlfn.XLOOKUP(tbItems[[#This Row],[UID]],all_tki[uid],all_tki[shortName]),")")</f>
        <v>M1911A1 .45 ACP Mec-Gar 11-round magazine (Mec-Gar)</v>
      </c>
      <c r="C1341" s="80" t="str">
        <f>_xlfn.XLOOKUP(tbItems[[#This Row],[UID]],all_tki[uid],all_tki[tags/0])</f>
        <v>Magazines</v>
      </c>
      <c r="E1341" s="70">
        <f>_xlfn.XLOOKUP(tbItems[[#This Row],[UID]],all_tki[uid],all_tki[slots])</f>
        <v>1</v>
      </c>
      <c r="F1341" s="97">
        <f>_xlfn.XLOOKUP(tbItems[[#This Row],[UID]],all_tki[uid],all_tki[traderPrice])</f>
        <v>1176</v>
      </c>
      <c r="G1341" s="97">
        <f>_xlfn.XLOOKUP(tbItems[[#This Row],[UID]],all_tki[uid],all_tki[avg7daysPrice])</f>
        <v>20868</v>
      </c>
      <c r="I1341" s="70">
        <v>0</v>
      </c>
    </row>
    <row r="1342" spans="1:9" ht="30" hidden="1" customHeight="1" x14ac:dyDescent="0.25">
      <c r="A1342" s="96" t="s">
        <v>8430</v>
      </c>
      <c r="B1342" s="80" t="str">
        <f>_xlfn.CONCAT(_xlfn.XLOOKUP(tbItems[[#This Row],[UID]],all_tki[uid],all_tki[name]), " (",_xlfn.XLOOKUP(tbItems[[#This Row],[UID]],all_tki[uid],all_tki[shortName]),")")</f>
        <v>Mossberg 590A1 Tactical rail (590 rail)</v>
      </c>
      <c r="C1342" s="80" t="str">
        <f>_xlfn.XLOOKUP(tbItems[[#This Row],[UID]],all_tki[uid],all_tki[tags/0])</f>
        <v>Weapon_parts</v>
      </c>
      <c r="D1342" s="80" t="s">
        <v>544</v>
      </c>
      <c r="E1342" s="70">
        <f>_xlfn.XLOOKUP(tbItems[[#This Row],[UID]],all_tki[uid],all_tki[slots])</f>
        <v>3</v>
      </c>
      <c r="F1342" s="97">
        <f>_xlfn.XLOOKUP(tbItems[[#This Row],[UID]],all_tki[uid],all_tki[traderPrice])</f>
        <v>3304</v>
      </c>
      <c r="G1342" s="97">
        <f>_xlfn.XLOOKUP(tbItems[[#This Row],[UID]],all_tki[uid],all_tki[avg7daysPrice])</f>
        <v>37427</v>
      </c>
      <c r="I1342" s="70">
        <v>0</v>
      </c>
    </row>
    <row r="1343" spans="1:9" ht="30" hidden="1" customHeight="1" x14ac:dyDescent="0.25">
      <c r="A1343" s="96" t="s">
        <v>8435</v>
      </c>
      <c r="B1343" s="80" t="str">
        <f>_xlfn.CONCAT(_xlfn.XLOOKUP(tbItems[[#This Row],[UID]],all_tki[uid],all_tki[name]), " (",_xlfn.XLOOKUP(tbItems[[#This Row],[UID]],all_tki[uid],all_tki[shortName]),")")</f>
        <v>Ops-Core Picatinny Rail Adapter mount (PRA)</v>
      </c>
      <c r="C1343" s="80" t="str">
        <f>_xlfn.XLOOKUP(tbItems[[#This Row],[UID]],all_tki[uid],all_tki[tags/0])</f>
        <v>Gear</v>
      </c>
      <c r="D1343" s="80" t="s">
        <v>544</v>
      </c>
      <c r="E1343" s="70">
        <f>_xlfn.XLOOKUP(tbItems[[#This Row],[UID]],all_tki[uid],all_tki[slots])</f>
        <v>1</v>
      </c>
      <c r="F1343" s="97">
        <f>_xlfn.XLOOKUP(tbItems[[#This Row],[UID]],all_tki[uid],all_tki[traderPrice])</f>
        <v>6720</v>
      </c>
      <c r="G1343" s="97">
        <f>_xlfn.XLOOKUP(tbItems[[#This Row],[UID]],all_tki[uid],all_tki[avg7daysPrice])</f>
        <v>76919</v>
      </c>
      <c r="I1343" s="70">
        <v>0</v>
      </c>
    </row>
    <row r="1344" spans="1:9" ht="30" hidden="1" customHeight="1" x14ac:dyDescent="0.25">
      <c r="A1344" s="96" t="s">
        <v>8441</v>
      </c>
      <c r="B1344" s="80" t="str">
        <f>_xlfn.CONCAT(_xlfn.XLOOKUP(tbItems[[#This Row],[UID]],all_tki[uid],all_tki[name]), " (",_xlfn.XLOOKUP(tbItems[[#This Row],[UID]],all_tki[uid],all_tki[shortName]),")")</f>
        <v>Ops-Core Single Clamp Rail Adapter mount (SCRA)</v>
      </c>
      <c r="C1344" s="80" t="str">
        <f>_xlfn.XLOOKUP(tbItems[[#This Row],[UID]],all_tki[uid],all_tki[tags/0])</f>
        <v>Weapon_parts</v>
      </c>
      <c r="D1344" s="80" t="s">
        <v>544</v>
      </c>
      <c r="E1344" s="70">
        <f>_xlfn.XLOOKUP(tbItems[[#This Row],[UID]],all_tki[uid],all_tki[slots])</f>
        <v>1</v>
      </c>
      <c r="F1344" s="97">
        <f>_xlfn.XLOOKUP(tbItems[[#This Row],[UID]],all_tki[uid],all_tki[traderPrice])</f>
        <v>6720</v>
      </c>
      <c r="G1344" s="97">
        <f>_xlfn.XLOOKUP(tbItems[[#This Row],[UID]],all_tki[uid],all_tki[avg7daysPrice])</f>
        <v>60764</v>
      </c>
      <c r="I1344" s="70">
        <v>0</v>
      </c>
    </row>
    <row r="1345" spans="1:9" ht="30" hidden="1" customHeight="1" x14ac:dyDescent="0.25">
      <c r="A1345" s="96" t="s">
        <v>8446</v>
      </c>
      <c r="B1345" s="80" t="str">
        <f>_xlfn.CONCAT(_xlfn.XLOOKUP(tbItems[[#This Row],[UID]],all_tki[uid],all_tki[name]), " (",_xlfn.XLOOKUP(tbItems[[#This Row],[UID]],all_tki[uid],all_tki[shortName]),")")</f>
        <v>RFB rail (RFB scope mount)</v>
      </c>
      <c r="C1345" s="80" t="str">
        <f>_xlfn.XLOOKUP(tbItems[[#This Row],[UID]],all_tki[uid],all_tki[tags/0])</f>
        <v>Weapon_parts</v>
      </c>
      <c r="D1345" s="80" t="s">
        <v>544</v>
      </c>
      <c r="E1345" s="70">
        <f>_xlfn.XLOOKUP(tbItems[[#This Row],[UID]],all_tki[uid],all_tki[slots])</f>
        <v>2</v>
      </c>
      <c r="F1345" s="97">
        <f>_xlfn.XLOOKUP(tbItems[[#This Row],[UID]],all_tki[uid],all_tki[traderPrice])</f>
        <v>1478</v>
      </c>
      <c r="G1345" s="97">
        <f>_xlfn.XLOOKUP(tbItems[[#This Row],[UID]],all_tki[uid],all_tki[avg7daysPrice])</f>
        <v>19898</v>
      </c>
      <c r="I1345" s="70">
        <v>0</v>
      </c>
    </row>
    <row r="1346" spans="1:9" ht="30" hidden="1" customHeight="1" x14ac:dyDescent="0.25">
      <c r="A1346" s="96" t="s">
        <v>8451</v>
      </c>
      <c r="B1346" s="80" t="str">
        <f>_xlfn.CONCAT(_xlfn.XLOOKUP(tbItems[[#This Row],[UID]],all_tki[uid],all_tki[name]), " (",_xlfn.XLOOKUP(tbItems[[#This Row],[UID]],all_tki[uid],all_tki[shortName]),")")</f>
        <v>M1911A1 Weigand Weig-a-tinny rail mount (1911 Weig)</v>
      </c>
      <c r="C1346" s="80" t="str">
        <f>_xlfn.XLOOKUP(tbItems[[#This Row],[UID]],all_tki[uid],all_tki[tags/0])</f>
        <v>Weapon_parts</v>
      </c>
      <c r="D1346" s="80" t="s">
        <v>544</v>
      </c>
      <c r="E1346" s="70">
        <f>_xlfn.XLOOKUP(tbItems[[#This Row],[UID]],all_tki[uid],all_tki[slots])</f>
        <v>1</v>
      </c>
      <c r="F1346" s="97">
        <f>_xlfn.XLOOKUP(tbItems[[#This Row],[UID]],all_tki[uid],all_tki[traderPrice])</f>
        <v>1624</v>
      </c>
      <c r="G1346" s="97">
        <f>_xlfn.XLOOKUP(tbItems[[#This Row],[UID]],all_tki[uid],all_tki[avg7daysPrice])</f>
        <v>12641</v>
      </c>
      <c r="I1346" s="70">
        <v>0</v>
      </c>
    </row>
    <row r="1347" spans="1:9" ht="30" hidden="1" customHeight="1" x14ac:dyDescent="0.25">
      <c r="A1347" s="96" t="s">
        <v>8457</v>
      </c>
      <c r="B1347" s="80" t="str">
        <f>_xlfn.CONCAT(_xlfn.XLOOKUP(tbItems[[#This Row],[UID]],all_tki[uid],all_tki[name]), " (",_xlfn.XLOOKUP(tbItems[[#This Row],[UID]],all_tki[uid],all_tki[shortName]),")")</f>
        <v>M1911A1 NcSTAR trigger guard mount (1911 TGM)</v>
      </c>
      <c r="C1347" s="80" t="str">
        <f>_xlfn.XLOOKUP(tbItems[[#This Row],[UID]],all_tki[uid],all_tki[tags/0])</f>
        <v>Weapon_parts</v>
      </c>
      <c r="E1347" s="70">
        <f>_xlfn.XLOOKUP(tbItems[[#This Row],[UID]],all_tki[uid],all_tki[slots])</f>
        <v>1</v>
      </c>
      <c r="F1347" s="97">
        <f>_xlfn.XLOOKUP(tbItems[[#This Row],[UID]],all_tki[uid],all_tki[traderPrice])</f>
        <v>1288</v>
      </c>
      <c r="G1347" s="97">
        <f>_xlfn.XLOOKUP(tbItems[[#This Row],[UID]],all_tki[uid],all_tki[avg7daysPrice])</f>
        <v>19417</v>
      </c>
      <c r="I1347" s="70">
        <v>0</v>
      </c>
    </row>
    <row r="1348" spans="1:9" ht="30" hidden="1" customHeight="1" x14ac:dyDescent="0.25">
      <c r="A1348" s="96" t="s">
        <v>8463</v>
      </c>
      <c r="B1348" s="80" t="str">
        <f>_xlfn.CONCAT(_xlfn.XLOOKUP(tbItems[[#This Row],[UID]],all_tki[uid],all_tki[name]), " (",_xlfn.XLOOKUP(tbItems[[#This Row],[UID]],all_tki[uid],all_tki[shortName]),")")</f>
        <v>RFB handguard rail mount (RFB)</v>
      </c>
      <c r="C1348" s="80" t="str">
        <f>_xlfn.XLOOKUP(tbItems[[#This Row],[UID]],all_tki[uid],all_tki[tags/0])</f>
        <v>Weapon_parts</v>
      </c>
      <c r="D1348" s="80" t="s">
        <v>544</v>
      </c>
      <c r="E1348" s="70">
        <f>_xlfn.XLOOKUP(tbItems[[#This Row],[UID]],all_tki[uid],all_tki[slots])</f>
        <v>1</v>
      </c>
      <c r="F1348" s="97">
        <f>_xlfn.XLOOKUP(tbItems[[#This Row],[UID]],all_tki[uid],all_tki[traderPrice])</f>
        <v>1190</v>
      </c>
      <c r="G1348" s="97">
        <f>_xlfn.XLOOKUP(tbItems[[#This Row],[UID]],all_tki[uid],all_tki[avg7daysPrice])</f>
        <v>16638</v>
      </c>
      <c r="I1348" s="70">
        <v>0</v>
      </c>
    </row>
    <row r="1349" spans="1:9" ht="30" hidden="1" customHeight="1" x14ac:dyDescent="0.25">
      <c r="A1349" s="96" t="s">
        <v>8469</v>
      </c>
      <c r="B1349" s="80" t="str">
        <f>_xlfn.CONCAT(_xlfn.XLOOKUP(tbItems[[#This Row],[UID]],all_tki[uid],all_tki[name]), " (",_xlfn.XLOOKUP(tbItems[[#This Row],[UID]],all_tki[uid],all_tki[shortName]),")")</f>
        <v>Mossberg 590A1 Magpul SGA stock (SGA 590)</v>
      </c>
      <c r="C1349" s="80" t="str">
        <f>_xlfn.XLOOKUP(tbItems[[#This Row],[UID]],all_tki[uid],all_tki[tags/0])</f>
        <v>Weapon_parts</v>
      </c>
      <c r="E1349" s="70">
        <f>_xlfn.XLOOKUP(tbItems[[#This Row],[UID]],all_tki[uid],all_tki[slots])</f>
        <v>2</v>
      </c>
      <c r="F1349" s="97">
        <f>_xlfn.XLOOKUP(tbItems[[#This Row],[UID]],all_tki[uid],all_tki[traderPrice])</f>
        <v>4941</v>
      </c>
      <c r="G1349" s="97">
        <f>_xlfn.XLOOKUP(tbItems[[#This Row],[UID]],all_tki[uid],all_tki[avg7daysPrice])</f>
        <v>14995</v>
      </c>
      <c r="I1349" s="70">
        <v>0</v>
      </c>
    </row>
    <row r="1350" spans="1:9" ht="30" hidden="1" customHeight="1" x14ac:dyDescent="0.25">
      <c r="A1350" s="96" t="s">
        <v>8474</v>
      </c>
      <c r="B1350" s="80" t="str">
        <f>_xlfn.CONCAT(_xlfn.XLOOKUP(tbItems[[#This Row],[UID]],all_tki[uid],all_tki[name]), " (",_xlfn.XLOOKUP(tbItems[[#This Row],[UID]],all_tki[uid],all_tki[shortName]),")")</f>
        <v>KS-23M wire stock (KS23M steel)</v>
      </c>
      <c r="C1350" s="80" t="str">
        <f>_xlfn.XLOOKUP(tbItems[[#This Row],[UID]],all_tki[uid],all_tki[tags/0])</f>
        <v>Weapon_parts</v>
      </c>
      <c r="E1350" s="70">
        <f>_xlfn.XLOOKUP(tbItems[[#This Row],[UID]],all_tki[uid],all_tki[slots])</f>
        <v>2</v>
      </c>
      <c r="F1350" s="97">
        <f>_xlfn.XLOOKUP(tbItems[[#This Row],[UID]],all_tki[uid],all_tki[traderPrice])</f>
        <v>1064</v>
      </c>
      <c r="G1350" s="97">
        <f>_xlfn.XLOOKUP(tbItems[[#This Row],[UID]],all_tki[uid],all_tki[avg7daysPrice])</f>
        <v>23703</v>
      </c>
      <c r="I1350" s="70">
        <v>0</v>
      </c>
    </row>
    <row r="1351" spans="1:9" ht="30" hidden="1" customHeight="1" x14ac:dyDescent="0.25">
      <c r="A1351" s="96" t="s">
        <v>8480</v>
      </c>
      <c r="B1351" s="80" t="str">
        <f>_xlfn.CONCAT(_xlfn.XLOOKUP(tbItems[[#This Row],[UID]],all_tki[uid],all_tki[name]), " (",_xlfn.XLOOKUP(tbItems[[#This Row],[UID]],all_tki[uid],all_tki[shortName]),")")</f>
        <v>KS-23 wooden stock (KS23 wood)</v>
      </c>
      <c r="C1351" s="80" t="str">
        <f>_xlfn.XLOOKUP(tbItems[[#This Row],[UID]],all_tki[uid],all_tki[tags/0])</f>
        <v>Weapon_parts</v>
      </c>
      <c r="E1351" s="70">
        <f>_xlfn.XLOOKUP(tbItems[[#This Row],[UID]],all_tki[uid],all_tki[slots])</f>
        <v>2</v>
      </c>
      <c r="F1351" s="97">
        <f>_xlfn.XLOOKUP(tbItems[[#This Row],[UID]],all_tki[uid],all_tki[traderPrice])</f>
        <v>832</v>
      </c>
      <c r="G1351" s="97">
        <f>_xlfn.XLOOKUP(tbItems[[#This Row],[UID]],all_tki[uid],all_tki[avg7daysPrice])</f>
        <v>48555</v>
      </c>
      <c r="I1351" s="70">
        <v>0</v>
      </c>
    </row>
    <row r="1352" spans="1:9" ht="30" hidden="1" customHeight="1" x14ac:dyDescent="0.25">
      <c r="A1352" s="96" t="s">
        <v>8486</v>
      </c>
      <c r="B1352" s="80" t="str">
        <f>_xlfn.CONCAT(_xlfn.XLOOKUP(tbItems[[#This Row],[UID]],all_tki[uid],all_tki[name]), " (",_xlfn.XLOOKUP(tbItems[[#This Row],[UID]],all_tki[uid],all_tki[shortName]),")")</f>
        <v>Mossberg 590A1 polymer stock (590A1)</v>
      </c>
      <c r="C1352" s="80" t="str">
        <f>_xlfn.XLOOKUP(tbItems[[#This Row],[UID]],all_tki[uid],all_tki[tags/0])</f>
        <v>Weapon_parts</v>
      </c>
      <c r="E1352" s="70">
        <f>_xlfn.XLOOKUP(tbItems[[#This Row],[UID]],all_tki[uid],all_tki[slots])</f>
        <v>2</v>
      </c>
      <c r="F1352" s="97">
        <f>_xlfn.XLOOKUP(tbItems[[#This Row],[UID]],all_tki[uid],all_tki[traderPrice])</f>
        <v>840</v>
      </c>
      <c r="G1352" s="97">
        <f>_xlfn.XLOOKUP(tbItems[[#This Row],[UID]],all_tki[uid],all_tki[avg7daysPrice])</f>
        <v>1500</v>
      </c>
      <c r="I1352" s="70">
        <v>0</v>
      </c>
    </row>
    <row r="1353" spans="1:9" ht="30" hidden="1" customHeight="1" x14ac:dyDescent="0.25">
      <c r="A1353" s="96" t="s">
        <v>8491</v>
      </c>
      <c r="B1353" s="80" t="str">
        <f>_xlfn.CONCAT(_xlfn.XLOOKUP(tbItems[[#This Row],[UID]],all_tki[uid],all_tki[name]), " (",_xlfn.XLOOKUP(tbItems[[#This Row],[UID]],all_tki[uid],all_tki[shortName]),")")</f>
        <v>Mesa Tactical Crosshair Hydraulic buffer tube (MT Crosshair)</v>
      </c>
      <c r="C1353" s="80" t="str">
        <f>_xlfn.XLOOKUP(tbItems[[#This Row],[UID]],all_tki[uid],all_tki[tags/0])</f>
        <v>Weapon_parts</v>
      </c>
      <c r="E1353" s="70">
        <f>_xlfn.XLOOKUP(tbItems[[#This Row],[UID]],all_tki[uid],all_tki[slots])</f>
        <v>2</v>
      </c>
      <c r="F1353" s="97">
        <f>_xlfn.XLOOKUP(tbItems[[#This Row],[UID]],all_tki[uid],all_tki[traderPrice])</f>
        <v>11928</v>
      </c>
      <c r="G1353" s="97">
        <f>_xlfn.XLOOKUP(tbItems[[#This Row],[UID]],all_tki[uid],all_tki[avg7daysPrice])</f>
        <v>58062</v>
      </c>
      <c r="I1353" s="70">
        <v>0</v>
      </c>
    </row>
    <row r="1354" spans="1:9" ht="30" hidden="1" customHeight="1" x14ac:dyDescent="0.25">
      <c r="A1354" s="96" t="s">
        <v>8497</v>
      </c>
      <c r="B1354" s="80" t="str">
        <f>_xlfn.CONCAT(_xlfn.XLOOKUP(tbItems[[#This Row],[UID]],all_tki[uid],all_tki[name]), " (",_xlfn.XLOOKUP(tbItems[[#This Row],[UID]],all_tki[uid],all_tki[shortName]),")")</f>
        <v>Mossberg 590A1 Mesa Tactical LEO gen.1 stock adapter (590 LEO)</v>
      </c>
      <c r="C1354" s="80" t="str">
        <f>_xlfn.XLOOKUP(tbItems[[#This Row],[UID]],all_tki[uid],all_tki[tags/0])</f>
        <v>Weapon_parts</v>
      </c>
      <c r="E1354" s="70">
        <f>_xlfn.XLOOKUP(tbItems[[#This Row],[UID]],all_tki[uid],all_tki[slots])</f>
        <v>1</v>
      </c>
      <c r="F1354" s="97">
        <f>_xlfn.XLOOKUP(tbItems[[#This Row],[UID]],all_tki[uid],all_tki[traderPrice])</f>
        <v>1456</v>
      </c>
      <c r="G1354" s="97">
        <f>_xlfn.XLOOKUP(tbItems[[#This Row],[UID]],all_tki[uid],all_tki[avg7daysPrice])</f>
        <v>11865</v>
      </c>
      <c r="I1354" s="70">
        <v>0</v>
      </c>
    </row>
    <row r="1355" spans="1:9" ht="30" hidden="1" customHeight="1" x14ac:dyDescent="0.25">
      <c r="A1355" s="96" t="s">
        <v>8502</v>
      </c>
      <c r="B1355" s="80" t="str">
        <f>_xlfn.CONCAT(_xlfn.XLOOKUP(tbItems[[#This Row],[UID]],all_tki[uid],all_tki[name]), " (",_xlfn.XLOOKUP(tbItems[[#This Row],[UID]],all_tki[uid],all_tki[shortName]),")")</f>
        <v>VPO-101 "Vepr-Hunter" SVD-style stock (101 SVD-style)</v>
      </c>
      <c r="C1355" s="80" t="str">
        <f>_xlfn.XLOOKUP(tbItems[[#This Row],[UID]],all_tki[uid],all_tki[tags/0])</f>
        <v>Weapon_parts</v>
      </c>
      <c r="E1355" s="70">
        <f>_xlfn.XLOOKUP(tbItems[[#This Row],[UID]],all_tki[uid],all_tki[slots])</f>
        <v>4</v>
      </c>
      <c r="F1355" s="97">
        <f>_xlfn.XLOOKUP(tbItems[[#This Row],[UID]],all_tki[uid],all_tki[traderPrice])</f>
        <v>3024</v>
      </c>
      <c r="G1355" s="97">
        <f>_xlfn.XLOOKUP(tbItems[[#This Row],[UID]],all_tki[uid],all_tki[avg7daysPrice])</f>
        <v>29680</v>
      </c>
      <c r="I1355" s="70">
        <v>0</v>
      </c>
    </row>
    <row r="1356" spans="1:9" ht="30" hidden="1" customHeight="1" x14ac:dyDescent="0.25">
      <c r="A1356" s="96" t="s">
        <v>8507</v>
      </c>
      <c r="B1356" s="80" t="str">
        <f>_xlfn.CONCAT(_xlfn.XLOOKUP(tbItems[[#This Row],[UID]],all_tki[uid],all_tki[name]), " (",_xlfn.XLOOKUP(tbItems[[#This Row],[UID]],all_tki[uid],all_tki[shortName]),")")</f>
        <v>KS-23 23x75 510mm barrel (KS23 510mm)</v>
      </c>
      <c r="C1356" s="80" t="str">
        <f>_xlfn.XLOOKUP(tbItems[[#This Row],[UID]],all_tki[uid],all_tki[tags/0])</f>
        <v>Weapon_parts</v>
      </c>
      <c r="E1356" s="70">
        <f>_xlfn.XLOOKUP(tbItems[[#This Row],[UID]],all_tki[uid],all_tki[slots])</f>
        <v>3</v>
      </c>
      <c r="F1356" s="97">
        <f>_xlfn.XLOOKUP(tbItems[[#This Row],[UID]],all_tki[uid],all_tki[traderPrice])</f>
        <v>4536</v>
      </c>
      <c r="G1356" s="97">
        <f>_xlfn.XLOOKUP(tbItems[[#This Row],[UID]],all_tki[uid],all_tki[avg7daysPrice])</f>
        <v>34145</v>
      </c>
      <c r="I1356" s="70">
        <v>0</v>
      </c>
    </row>
    <row r="1357" spans="1:9" ht="30" hidden="1" customHeight="1" x14ac:dyDescent="0.25">
      <c r="A1357" s="96" t="s">
        <v>8513</v>
      </c>
      <c r="B1357" s="80" t="str">
        <f>_xlfn.CONCAT(_xlfn.XLOOKUP(tbItems[[#This Row],[UID]],all_tki[uid],all_tki[name]), " (",_xlfn.XLOOKUP(tbItems[[#This Row],[UID]],all_tki[uid],all_tki[shortName]),")")</f>
        <v>KS-23 23x75 700mm barrel (KS23 700mm)</v>
      </c>
      <c r="C1357" s="80" t="str">
        <f>_xlfn.XLOOKUP(tbItems[[#This Row],[UID]],all_tki[uid],all_tki[tags/0])</f>
        <v>Weapon_parts</v>
      </c>
      <c r="E1357" s="70">
        <f>_xlfn.XLOOKUP(tbItems[[#This Row],[UID]],all_tki[uid],all_tki[slots])</f>
        <v>5</v>
      </c>
      <c r="F1357" s="97">
        <f>_xlfn.XLOOKUP(tbItems[[#This Row],[UID]],all_tki[uid],all_tki[traderPrice])</f>
        <v>4146</v>
      </c>
      <c r="G1357" s="97">
        <f>_xlfn.XLOOKUP(tbItems[[#This Row],[UID]],all_tki[uid],all_tki[avg7daysPrice])</f>
        <v>36604</v>
      </c>
      <c r="I1357" s="70">
        <v>0</v>
      </c>
    </row>
    <row r="1358" spans="1:9" ht="30" hidden="1" customHeight="1" x14ac:dyDescent="0.25">
      <c r="A1358" s="96" t="s">
        <v>8519</v>
      </c>
      <c r="B1358" s="80" t="str">
        <f>_xlfn.CONCAT(_xlfn.XLOOKUP(tbItems[[#This Row],[UID]],all_tki[uid],all_tki[name]), " (",_xlfn.XLOOKUP(tbItems[[#This Row],[UID]],all_tki[uid],all_tki[shortName]),")")</f>
        <v>RFB 7.62x51 18 inch barrel (RFB 18")</v>
      </c>
      <c r="C1358" s="80" t="str">
        <f>_xlfn.XLOOKUP(tbItems[[#This Row],[UID]],all_tki[uid],all_tki[tags/0])</f>
        <v>Weapon_parts</v>
      </c>
      <c r="E1358" s="70">
        <f>_xlfn.XLOOKUP(tbItems[[#This Row],[UID]],all_tki[uid],all_tki[slots])</f>
        <v>3</v>
      </c>
      <c r="F1358" s="97">
        <f>_xlfn.XLOOKUP(tbItems[[#This Row],[UID]],all_tki[uid],all_tki[traderPrice])</f>
        <v>8792</v>
      </c>
      <c r="G1358" s="97">
        <f>_xlfn.XLOOKUP(tbItems[[#This Row],[UID]],all_tki[uid],all_tki[avg7daysPrice])</f>
        <v>100000</v>
      </c>
      <c r="I1358" s="70">
        <v>0</v>
      </c>
    </row>
    <row r="1359" spans="1:9" ht="30" hidden="1" customHeight="1" x14ac:dyDescent="0.25">
      <c r="A1359" s="96" t="s">
        <v>8525</v>
      </c>
      <c r="B1359" s="80" t="str">
        <f>_xlfn.CONCAT(_xlfn.XLOOKUP(tbItems[[#This Row],[UID]],all_tki[uid],all_tki[name]), " (",_xlfn.XLOOKUP(tbItems[[#This Row],[UID]],all_tki[uid],all_tki[shortName]),")")</f>
        <v>Mossberg 590A1 12ga 20 inch barrel (590 20")</v>
      </c>
      <c r="C1359" s="80" t="str">
        <f>_xlfn.XLOOKUP(tbItems[[#This Row],[UID]],all_tki[uid],all_tki[tags/0])</f>
        <v>Weapon_parts</v>
      </c>
      <c r="E1359" s="70">
        <f>_xlfn.XLOOKUP(tbItems[[#This Row],[UID]],all_tki[uid],all_tki[slots])</f>
        <v>3</v>
      </c>
      <c r="F1359" s="97">
        <f>_xlfn.XLOOKUP(tbItems[[#This Row],[UID]],all_tki[uid],all_tki[traderPrice])</f>
        <v>5488</v>
      </c>
      <c r="G1359" s="97">
        <f>_xlfn.XLOOKUP(tbItems[[#This Row],[UID]],all_tki[uid],all_tki[avg7daysPrice])</f>
        <v>49994</v>
      </c>
      <c r="I1359" s="70">
        <v>0</v>
      </c>
    </row>
    <row r="1360" spans="1:9" ht="30" hidden="1" customHeight="1" x14ac:dyDescent="0.25">
      <c r="A1360" s="96" t="s">
        <v>8530</v>
      </c>
      <c r="B1360" s="80" t="str">
        <f>_xlfn.CONCAT(_xlfn.XLOOKUP(tbItems[[#This Row],[UID]],all_tki[uid],all_tki[name]), " (",_xlfn.XLOOKUP(tbItems[[#This Row],[UID]],all_tki[uid],all_tki[shortName]),")")</f>
        <v>M1911A1 .45 ACP threaded barrel (1911 .45)</v>
      </c>
      <c r="C1360" s="80" t="str">
        <f>_xlfn.XLOOKUP(tbItems[[#This Row],[UID]],all_tki[uid],all_tki[tags/0])</f>
        <v>Weapon_parts</v>
      </c>
      <c r="E1360" s="70">
        <f>_xlfn.XLOOKUP(tbItems[[#This Row],[UID]],all_tki[uid],all_tki[slots])</f>
        <v>1</v>
      </c>
      <c r="F1360" s="97">
        <f>_xlfn.XLOOKUP(tbItems[[#This Row],[UID]],all_tki[uid],all_tki[traderPrice])</f>
        <v>1792</v>
      </c>
      <c r="G1360" s="97">
        <f>_xlfn.XLOOKUP(tbItems[[#This Row],[UID]],all_tki[uid],all_tki[avg7daysPrice])</f>
        <v>21497</v>
      </c>
      <c r="I1360" s="70">
        <v>0</v>
      </c>
    </row>
    <row r="1361" spans="1:10" ht="30" hidden="1" customHeight="1" x14ac:dyDescent="0.25">
      <c r="A1361" s="96" t="s">
        <v>8536</v>
      </c>
      <c r="B1361" s="80" t="str">
        <f>_xlfn.CONCAT(_xlfn.XLOOKUP(tbItems[[#This Row],[UID]],all_tki[uid],all_tki[name]), " (",_xlfn.XLOOKUP(tbItems[[#This Row],[UID]],all_tki[uid],all_tki[shortName]),")")</f>
        <v>M1911A1 .45 ACP National Match barrel (1911 NM)</v>
      </c>
      <c r="C1361" s="80" t="str">
        <f>_xlfn.XLOOKUP(tbItems[[#This Row],[UID]],all_tki[uid],all_tki[tags/0])</f>
        <v>Weapon_parts</v>
      </c>
      <c r="E1361" s="70">
        <f>_xlfn.XLOOKUP(tbItems[[#This Row],[UID]],all_tki[uid],all_tki[slots])</f>
        <v>1</v>
      </c>
      <c r="F1361" s="97">
        <f>_xlfn.XLOOKUP(tbItems[[#This Row],[UID]],all_tki[uid],all_tki[traderPrice])</f>
        <v>1736</v>
      </c>
      <c r="G1361" s="97">
        <f>_xlfn.XLOOKUP(tbItems[[#This Row],[UID]],all_tki[uid],all_tki[avg7daysPrice])</f>
        <v>3100</v>
      </c>
      <c r="I1361" s="70">
        <v>0</v>
      </c>
    </row>
    <row r="1362" spans="1:10" ht="30" hidden="1" customHeight="1" x14ac:dyDescent="0.25">
      <c r="A1362" s="96" t="s">
        <v>8542</v>
      </c>
      <c r="B1362" s="80" t="str">
        <f>_xlfn.CONCAT(_xlfn.XLOOKUP(tbItems[[#This Row],[UID]],all_tki[uid],all_tki[name]), " (",_xlfn.XLOOKUP(tbItems[[#This Row],[UID]],all_tki[uid],all_tki[shortName]),")")</f>
        <v>6B43 6A Zabralo-Sh body armor (0/85) (6B43 6A)</v>
      </c>
      <c r="C1362" s="80" t="str">
        <f>_xlfn.XLOOKUP(tbItems[[#This Row],[UID]],all_tki[uid],all_tki[tags/0])</f>
        <v>Gear</v>
      </c>
      <c r="E1362" s="70">
        <f>_xlfn.XLOOKUP(tbItems[[#This Row],[UID]],all_tki[uid],all_tki[slots])</f>
        <v>16</v>
      </c>
      <c r="F1362" s="97">
        <f>_xlfn.XLOOKUP(tbItems[[#This Row],[UID]],all_tki[uid],all_tki[traderPrice])</f>
        <v>15399</v>
      </c>
      <c r="G1362" s="97">
        <f>_xlfn.XLOOKUP(tbItems[[#This Row],[UID]],all_tki[uid],all_tki[avg7daysPrice])</f>
        <v>384968</v>
      </c>
      <c r="I1362" s="70">
        <v>0</v>
      </c>
    </row>
    <row r="1363" spans="1:10" ht="30" hidden="1" customHeight="1" x14ac:dyDescent="0.25">
      <c r="A1363" s="96" t="s">
        <v>8545</v>
      </c>
      <c r="B1363" s="80" t="str">
        <f>_xlfn.CONCAT(_xlfn.XLOOKUP(tbItems[[#This Row],[UID]],all_tki[uid],all_tki[name]), " (",_xlfn.XLOOKUP(tbItems[[#This Row],[UID]],all_tki[uid],all_tki[shortName]),")")</f>
        <v>Expeditionary fuel tank (0/60) (Fuel)</v>
      </c>
      <c r="C1363" s="80" t="str">
        <f>_xlfn.XLOOKUP(tbItems[[#This Row],[UID]],all_tki[uid],all_tki[tags/0])</f>
        <v>Barter</v>
      </c>
      <c r="E1363" s="70">
        <f>_xlfn.XLOOKUP(tbItems[[#This Row],[UID]],all_tki[uid],all_tki[slots])</f>
        <v>4</v>
      </c>
      <c r="F1363" s="97">
        <f>_xlfn.XLOOKUP(tbItems[[#This Row],[UID]],all_tki[uid],all_tki[traderPrice])</f>
        <v>3150</v>
      </c>
      <c r="G1363" s="97">
        <f>_xlfn.XLOOKUP(tbItems[[#This Row],[UID]],all_tki[uid],all_tki[avg7daysPrice])</f>
        <v>29614</v>
      </c>
      <c r="I1363" s="70">
        <v>0</v>
      </c>
    </row>
    <row r="1364" spans="1:10" ht="30" hidden="1" customHeight="1" x14ac:dyDescent="0.25">
      <c r="A1364" s="96" t="s">
        <v>8548</v>
      </c>
      <c r="B1364" s="80" t="str">
        <f>_xlfn.CONCAT(_xlfn.XLOOKUP(tbItems[[#This Row],[UID]],all_tki[uid],all_tki[name]), " (",_xlfn.XLOOKUP(tbItems[[#This Row],[UID]],all_tki[uid],all_tki[shortName]),")")</f>
        <v>AK Aeroknox Scorpius pistol grip (Scorpius)</v>
      </c>
      <c r="C1364" s="80" t="str">
        <f>_xlfn.XLOOKUP(tbItems[[#This Row],[UID]],all_tki[uid],all_tki[tags/0])</f>
        <v>Weapon_parts</v>
      </c>
      <c r="E1364" s="70">
        <f>_xlfn.XLOOKUP(tbItems[[#This Row],[UID]],all_tki[uid],all_tki[slots])</f>
        <v>1</v>
      </c>
      <c r="F1364" s="97">
        <f>_xlfn.XLOOKUP(tbItems[[#This Row],[UID]],all_tki[uid],all_tki[traderPrice])</f>
        <v>3248</v>
      </c>
      <c r="G1364" s="97">
        <f>_xlfn.XLOOKUP(tbItems[[#This Row],[UID]],all_tki[uid],all_tki[avg7daysPrice])</f>
        <v>33380</v>
      </c>
      <c r="I1364" s="70">
        <v>0</v>
      </c>
    </row>
    <row r="1365" spans="1:10" ht="30" hidden="1" customHeight="1" x14ac:dyDescent="0.25">
      <c r="A1365" s="96" t="s">
        <v>8554</v>
      </c>
      <c r="B1365" s="80" t="str">
        <f>_xlfn.CONCAT(_xlfn.XLOOKUP(tbItems[[#This Row],[UID]],all_tki[uid],all_tki[name]), " (",_xlfn.XLOOKUP(tbItems[[#This Row],[UID]],all_tki[uid],all_tki[shortName]),")")</f>
        <v>P226 Combat pistol grip (FDE) (P226 FDE)</v>
      </c>
      <c r="C1365" s="80" t="str">
        <f>_xlfn.XLOOKUP(tbItems[[#This Row],[UID]],all_tki[uid],all_tki[tags/0])</f>
        <v>Weapon_parts</v>
      </c>
      <c r="E1365" s="70">
        <f>_xlfn.XLOOKUP(tbItems[[#This Row],[UID]],all_tki[uid],all_tki[slots])</f>
        <v>1</v>
      </c>
      <c r="F1365" s="97">
        <f>_xlfn.XLOOKUP(tbItems[[#This Row],[UID]],all_tki[uid],all_tki[traderPrice])</f>
        <v>698</v>
      </c>
      <c r="G1365" s="97">
        <f>_xlfn.XLOOKUP(tbItems[[#This Row],[UID]],all_tki[uid],all_tki[avg7daysPrice])</f>
        <v>1247</v>
      </c>
      <c r="I1365" s="70">
        <v>0</v>
      </c>
    </row>
    <row r="1366" spans="1:10" ht="30" hidden="1" customHeight="1" x14ac:dyDescent="0.25">
      <c r="A1366" s="96" t="s">
        <v>8559</v>
      </c>
      <c r="B1366" s="80" t="str">
        <f>_xlfn.CONCAT(_xlfn.XLOOKUP(tbItems[[#This Row],[UID]],all_tki[uid],all_tki[name]), " (",_xlfn.XLOOKUP(tbItems[[#This Row],[UID]],all_tki[uid],all_tki[shortName]),")")</f>
        <v>M1911A1 Pachmayr American Legend grip #423 (1911 #423)</v>
      </c>
      <c r="C1366" s="80" t="str">
        <f>_xlfn.XLOOKUP(tbItems[[#This Row],[UID]],all_tki[uid],all_tki[tags/0])</f>
        <v>Weapon_parts</v>
      </c>
      <c r="E1366" s="70">
        <f>_xlfn.XLOOKUP(tbItems[[#This Row],[UID]],all_tki[uid],all_tki[slots])</f>
        <v>1</v>
      </c>
      <c r="F1366" s="97">
        <f>_xlfn.XLOOKUP(tbItems[[#This Row],[UID]],all_tki[uid],all_tki[traderPrice])</f>
        <v>1624</v>
      </c>
      <c r="G1366" s="97">
        <f>_xlfn.XLOOKUP(tbItems[[#This Row],[UID]],all_tki[uid],all_tki[avg7daysPrice])</f>
        <v>2900</v>
      </c>
      <c r="I1366" s="70">
        <v>0</v>
      </c>
    </row>
    <row r="1367" spans="1:10" ht="30" hidden="1" customHeight="1" x14ac:dyDescent="0.25">
      <c r="A1367" s="96" t="s">
        <v>8565</v>
      </c>
      <c r="B1367" s="80" t="str">
        <f>_xlfn.CONCAT(_xlfn.XLOOKUP(tbItems[[#This Row],[UID]],all_tki[uid],all_tki[name]), " (",_xlfn.XLOOKUP(tbItems[[#This Row],[UID]],all_tki[uid],all_tki[shortName]),")")</f>
        <v>KS-23M pistol grip (KS23M)</v>
      </c>
      <c r="C1367" s="80" t="str">
        <f>_xlfn.XLOOKUP(tbItems[[#This Row],[UID]],all_tki[uid],all_tki[tags/0])</f>
        <v>Weapon_parts</v>
      </c>
      <c r="E1367" s="70">
        <f>_xlfn.XLOOKUP(tbItems[[#This Row],[UID]],all_tki[uid],all_tki[slots])</f>
        <v>1</v>
      </c>
      <c r="F1367" s="97">
        <f>_xlfn.XLOOKUP(tbItems[[#This Row],[UID]],all_tki[uid],all_tki[traderPrice])</f>
        <v>1460</v>
      </c>
      <c r="G1367" s="97">
        <f>_xlfn.XLOOKUP(tbItems[[#This Row],[UID]],all_tki[uid],all_tki[avg7daysPrice])</f>
        <v>21543</v>
      </c>
      <c r="I1367" s="70">
        <v>0</v>
      </c>
    </row>
    <row r="1368" spans="1:10" ht="30" hidden="1" customHeight="1" x14ac:dyDescent="0.25">
      <c r="A1368" s="96" t="s">
        <v>8570</v>
      </c>
      <c r="B1368" s="80" t="str">
        <f>_xlfn.CONCAT(_xlfn.XLOOKUP(tbItems[[#This Row],[UID]],all_tki[uid],all_tki[name]), " (",_xlfn.XLOOKUP(tbItems[[#This Row],[UID]],all_tki[uid],all_tki[shortName]),")")</f>
        <v>M45A1 polymer pistol grip (M45A1)</v>
      </c>
      <c r="C1368" s="80" t="str">
        <f>_xlfn.XLOOKUP(tbItems[[#This Row],[UID]],all_tki[uid],all_tki[tags/0])</f>
        <v>Weapon_parts</v>
      </c>
      <c r="D1368" s="80" t="s">
        <v>366</v>
      </c>
      <c r="E1368" s="70">
        <f>_xlfn.XLOOKUP(tbItems[[#This Row],[UID]],all_tki[uid],all_tki[slots])</f>
        <v>1</v>
      </c>
      <c r="F1368" s="97">
        <f>_xlfn.XLOOKUP(tbItems[[#This Row],[UID]],all_tki[uid],all_tki[traderPrice])</f>
        <v>672</v>
      </c>
      <c r="G1368" s="97">
        <f>_xlfn.XLOOKUP(tbItems[[#This Row],[UID]],all_tki[uid],all_tki[avg7daysPrice])</f>
        <v>1200</v>
      </c>
      <c r="I1368" s="70">
        <v>0</v>
      </c>
    </row>
    <row r="1369" spans="1:10" ht="30" hidden="1" customHeight="1" x14ac:dyDescent="0.25">
      <c r="A1369" s="96" t="s">
        <v>8575</v>
      </c>
      <c r="B1369" s="80" t="str">
        <f>_xlfn.CONCAT(_xlfn.XLOOKUP(tbItems[[#This Row],[UID]],all_tki[uid],all_tki[name]), " (",_xlfn.XLOOKUP(tbItems[[#This Row],[UID]],all_tki[uid],all_tki[shortName]),")")</f>
        <v>Highcom Trooper TFO armor (Multicam) (0/85) (Trooper)</v>
      </c>
      <c r="C1369" s="80" t="str">
        <f>_xlfn.XLOOKUP(tbItems[[#This Row],[UID]],all_tki[uid],all_tki[tags/0])</f>
        <v>Gear</v>
      </c>
      <c r="E1369" s="70">
        <f>_xlfn.XLOOKUP(tbItems[[#This Row],[UID]],all_tki[uid],all_tki[slots])</f>
        <v>9</v>
      </c>
      <c r="F1369" s="97">
        <f>_xlfn.XLOOKUP(tbItems[[#This Row],[UID]],all_tki[uid],all_tki[traderPrice])</f>
        <v>3560</v>
      </c>
      <c r="G1369" s="97">
        <f>_xlfn.XLOOKUP(tbItems[[#This Row],[UID]],all_tki[uid],all_tki[avg7daysPrice])</f>
        <v>89000</v>
      </c>
      <c r="I1369" s="70">
        <v>0</v>
      </c>
    </row>
    <row r="1370" spans="1:10" ht="30" hidden="1" customHeight="1" x14ac:dyDescent="0.25">
      <c r="A1370" s="96" t="s">
        <v>4649</v>
      </c>
      <c r="B1370" s="80" t="str">
        <f>_xlfn.CONCAT(_xlfn.XLOOKUP(tbItems[[#This Row],[UID]],all_tki[uid],all_tki[name]), " (",_xlfn.XLOOKUP(tbItems[[#This Row],[UID]],all_tki[uid],all_tki[shortName]),")")</f>
        <v>Kalashnikov AK-101 5.56x45 assault rifle (AK-101)</v>
      </c>
      <c r="C1370" s="80" t="str">
        <f>_xlfn.XLOOKUP(tbItems[[#This Row],[UID]],all_tki[uid],all_tki[tags/0])</f>
        <v>Weapon</v>
      </c>
      <c r="D1370" s="80" t="s">
        <v>378</v>
      </c>
      <c r="E1370" s="70">
        <f>_xlfn.XLOOKUP(tbItems[[#This Row],[UID]],all_tki[uid],all_tki[slots])</f>
        <v>10</v>
      </c>
      <c r="F1370" s="97">
        <f>_xlfn.XLOOKUP(tbItems[[#This Row],[UID]],all_tki[uid],all_tki[traderPrice])</f>
        <v>19971</v>
      </c>
      <c r="G1370" s="97">
        <f>_xlfn.XLOOKUP(tbItems[[#This Row],[UID]],all_tki[uid],all_tki[avg7daysPrice])</f>
        <v>43085</v>
      </c>
      <c r="H1370" s="70">
        <v>1</v>
      </c>
      <c r="I1370" s="70">
        <v>1</v>
      </c>
    </row>
    <row r="1371" spans="1:10" ht="30" hidden="1" customHeight="1" x14ac:dyDescent="0.25">
      <c r="A1371" s="96" t="s">
        <v>4654</v>
      </c>
      <c r="B1371" s="80" t="str">
        <f>_xlfn.CONCAT(_xlfn.XLOOKUP(tbItems[[#This Row],[UID]],all_tki[uid],all_tki[name]), " (",_xlfn.XLOOKUP(tbItems[[#This Row],[UID]],all_tki[uid],all_tki[shortName]),")")</f>
        <v>Kalashnikov AK-102 5.56x45 assault rifle (AK-102)</v>
      </c>
      <c r="C1371" s="80" t="str">
        <f>_xlfn.XLOOKUP(tbItems[[#This Row],[UID]],all_tki[uid],all_tki[tags/0])</f>
        <v>Weapon</v>
      </c>
      <c r="D1371" s="80" t="s">
        <v>378</v>
      </c>
      <c r="E1371" s="70">
        <f>_xlfn.XLOOKUP(tbItems[[#This Row],[UID]],all_tki[uid],all_tki[slots])</f>
        <v>8</v>
      </c>
      <c r="F1371" s="97">
        <f>_xlfn.XLOOKUP(tbItems[[#This Row],[UID]],all_tki[uid],all_tki[traderPrice])</f>
        <v>28923</v>
      </c>
      <c r="G1371" s="97">
        <f>_xlfn.XLOOKUP(tbItems[[#This Row],[UID]],all_tki[uid],all_tki[avg7daysPrice])</f>
        <v>58884</v>
      </c>
      <c r="H1371" s="70">
        <v>1</v>
      </c>
      <c r="I1371" s="70">
        <v>1</v>
      </c>
      <c r="J1371" s="80" t="s">
        <v>354</v>
      </c>
    </row>
    <row r="1372" spans="1:10" ht="30" hidden="1" customHeight="1" x14ac:dyDescent="0.25">
      <c r="A1372" s="96" t="s">
        <v>4658</v>
      </c>
      <c r="B1372" s="80" t="str">
        <f>_xlfn.CONCAT(_xlfn.XLOOKUP(tbItems[[#This Row],[UID]],all_tki[uid],all_tki[name]), " (",_xlfn.XLOOKUP(tbItems[[#This Row],[UID]],all_tki[uid],all_tki[shortName]),")")</f>
        <v>Kalashnikov AK-103 7.62x39 assault rifle (AK-103)</v>
      </c>
      <c r="C1372" s="80" t="str">
        <f>_xlfn.XLOOKUP(tbItems[[#This Row],[UID]],all_tki[uid],all_tki[tags/0])</f>
        <v>Weapon</v>
      </c>
      <c r="D1372" s="80" t="s">
        <v>378</v>
      </c>
      <c r="E1372" s="70">
        <f>_xlfn.XLOOKUP(tbItems[[#This Row],[UID]],all_tki[uid],all_tki[slots])</f>
        <v>10</v>
      </c>
      <c r="F1372" s="97">
        <f>_xlfn.XLOOKUP(tbItems[[#This Row],[UID]],all_tki[uid],all_tki[traderPrice])</f>
        <v>19214</v>
      </c>
      <c r="G1372" s="97">
        <f>_xlfn.XLOOKUP(tbItems[[#This Row],[UID]],all_tki[uid],all_tki[avg7daysPrice])</f>
        <v>35401</v>
      </c>
      <c r="H1372" s="70">
        <v>1</v>
      </c>
      <c r="I1372" s="70">
        <v>0</v>
      </c>
    </row>
    <row r="1373" spans="1:10" ht="30" hidden="1" customHeight="1" x14ac:dyDescent="0.25">
      <c r="A1373" s="96" t="s">
        <v>4662</v>
      </c>
      <c r="B1373" s="80" t="str">
        <f>_xlfn.CONCAT(_xlfn.XLOOKUP(tbItems[[#This Row],[UID]],all_tki[uid],all_tki[name]), " (",_xlfn.XLOOKUP(tbItems[[#This Row],[UID]],all_tki[uid],all_tki[shortName]),")")</f>
        <v>Kalashnikov AK-104 7.62x39 assault rifle (AK-104)</v>
      </c>
      <c r="C1373" s="80" t="str">
        <f>_xlfn.XLOOKUP(tbItems[[#This Row],[UID]],all_tki[uid],all_tki[tags/0])</f>
        <v>Weapon</v>
      </c>
      <c r="D1373" s="80" t="s">
        <v>378</v>
      </c>
      <c r="E1373" s="70">
        <f>_xlfn.XLOOKUP(tbItems[[#This Row],[UID]],all_tki[uid],all_tki[slots])</f>
        <v>8</v>
      </c>
      <c r="F1373" s="97">
        <f>_xlfn.XLOOKUP(tbItems[[#This Row],[UID]],all_tki[uid],all_tki[traderPrice])</f>
        <v>22351</v>
      </c>
      <c r="G1373" s="97">
        <f>_xlfn.XLOOKUP(tbItems[[#This Row],[UID]],all_tki[uid],all_tki[avg7daysPrice])</f>
        <v>27798</v>
      </c>
      <c r="H1373" s="70">
        <v>1</v>
      </c>
      <c r="I1373" s="70">
        <v>1</v>
      </c>
    </row>
    <row r="1374" spans="1:10" ht="30" hidden="1" customHeight="1" x14ac:dyDescent="0.25">
      <c r="A1374" s="96" t="s">
        <v>4667</v>
      </c>
      <c r="B1374" s="80" t="str">
        <f>_xlfn.CONCAT(_xlfn.XLOOKUP(tbItems[[#This Row],[UID]],all_tki[uid],all_tki[name]), " (",_xlfn.XLOOKUP(tbItems[[#This Row],[UID]],all_tki[uid],all_tki[shortName]),")")</f>
        <v>Kalashnikov AK-105 5.45x39 assault rifle (AK-105)</v>
      </c>
      <c r="C1374" s="80" t="str">
        <f>_xlfn.XLOOKUP(tbItems[[#This Row],[UID]],all_tki[uid],all_tki[tags/0])</f>
        <v>Weapon</v>
      </c>
      <c r="D1374" s="80" t="s">
        <v>378</v>
      </c>
      <c r="E1374" s="70">
        <f>_xlfn.XLOOKUP(tbItems[[#This Row],[UID]],all_tki[uid],all_tki[slots])</f>
        <v>8</v>
      </c>
      <c r="F1374" s="97">
        <f>_xlfn.XLOOKUP(tbItems[[#This Row],[UID]],all_tki[uid],all_tki[traderPrice])</f>
        <v>17283</v>
      </c>
      <c r="G1374" s="97">
        <f>_xlfn.XLOOKUP(tbItems[[#This Row],[UID]],all_tki[uid],all_tki[avg7daysPrice])</f>
        <v>20208</v>
      </c>
      <c r="H1374" s="70">
        <v>1</v>
      </c>
      <c r="I1374" s="70">
        <v>1</v>
      </c>
    </row>
    <row r="1375" spans="1:10" ht="30" hidden="1" customHeight="1" x14ac:dyDescent="0.25">
      <c r="A1375" s="96" t="s">
        <v>4671</v>
      </c>
      <c r="B1375" s="80" t="str">
        <f>_xlfn.CONCAT(_xlfn.XLOOKUP(tbItems[[#This Row],[UID]],all_tki[uid],all_tki[name]), " (",_xlfn.XLOOKUP(tbItems[[#This Row],[UID]],all_tki[uid],all_tki[shortName]),")")</f>
        <v>Kalashnikov AK-74 5.45x39 assault rifle (AK-74)</v>
      </c>
      <c r="C1375" s="80" t="str">
        <f>_xlfn.XLOOKUP(tbItems[[#This Row],[UID]],all_tki[uid],all_tki[tags/0])</f>
        <v>Weapon</v>
      </c>
      <c r="D1375" s="80" t="s">
        <v>378</v>
      </c>
      <c r="E1375" s="70">
        <f>_xlfn.XLOOKUP(tbItems[[#This Row],[UID]],all_tki[uid],all_tki[slots])</f>
        <v>10</v>
      </c>
      <c r="F1375" s="97">
        <f>_xlfn.XLOOKUP(tbItems[[#This Row],[UID]],all_tki[uid],all_tki[traderPrice])</f>
        <v>12180</v>
      </c>
      <c r="G1375" s="97">
        <f>_xlfn.XLOOKUP(tbItems[[#This Row],[UID]],all_tki[uid],all_tki[avg7daysPrice])</f>
        <v>19160</v>
      </c>
      <c r="H1375" s="70">
        <v>1</v>
      </c>
      <c r="I1375" s="70">
        <v>0</v>
      </c>
    </row>
    <row r="1376" spans="1:10" ht="30" hidden="1" customHeight="1" x14ac:dyDescent="0.25">
      <c r="A1376" s="96" t="s">
        <v>4675</v>
      </c>
      <c r="B1376" s="80" t="str">
        <f>_xlfn.CONCAT(_xlfn.XLOOKUP(tbItems[[#This Row],[UID]],all_tki[uid],all_tki[name]), " (",_xlfn.XLOOKUP(tbItems[[#This Row],[UID]],all_tki[uid],all_tki[shortName]),")")</f>
        <v>Kalashnikov AK-74M 5.45x39 assault rifle (AK-74M)</v>
      </c>
      <c r="C1376" s="80" t="str">
        <f>_xlfn.XLOOKUP(tbItems[[#This Row],[UID]],all_tki[uid],all_tki[tags/0])</f>
        <v>Weapon</v>
      </c>
      <c r="D1376" s="80" t="s">
        <v>378</v>
      </c>
      <c r="E1376" s="70">
        <f>_xlfn.XLOOKUP(tbItems[[#This Row],[UID]],all_tki[uid],all_tki[slots])</f>
        <v>10</v>
      </c>
      <c r="F1376" s="97">
        <f>_xlfn.XLOOKUP(tbItems[[#This Row],[UID]],all_tki[uid],all_tki[traderPrice])</f>
        <v>14661</v>
      </c>
      <c r="G1376" s="97">
        <f>_xlfn.XLOOKUP(tbItems[[#This Row],[UID]],all_tki[uid],all_tki[avg7daysPrice])</f>
        <v>18332</v>
      </c>
      <c r="H1376" s="70">
        <v>1</v>
      </c>
      <c r="I1376" s="70">
        <v>1</v>
      </c>
    </row>
    <row r="1377" spans="1:10" ht="30" hidden="1" customHeight="1" x14ac:dyDescent="0.25">
      <c r="A1377" s="96" t="s">
        <v>4680</v>
      </c>
      <c r="B1377" s="80" t="str">
        <f>_xlfn.CONCAT(_xlfn.XLOOKUP(tbItems[[#This Row],[UID]],all_tki[uid],all_tki[name]), " (",_xlfn.XLOOKUP(tbItems[[#This Row],[UID]],all_tki[uid],all_tki[shortName]),")")</f>
        <v>Kalashnikov AK-74N 5.45x39 assault rifle (AK-74N)</v>
      </c>
      <c r="C1377" s="80" t="str">
        <f>_xlfn.XLOOKUP(tbItems[[#This Row],[UID]],all_tki[uid],all_tki[tags/0])</f>
        <v>Weapon</v>
      </c>
      <c r="D1377" s="80" t="s">
        <v>378</v>
      </c>
      <c r="E1377" s="70">
        <f>_xlfn.XLOOKUP(tbItems[[#This Row],[UID]],all_tki[uid],all_tki[slots])</f>
        <v>10</v>
      </c>
      <c r="F1377" s="97">
        <f>_xlfn.XLOOKUP(tbItems[[#This Row],[UID]],all_tki[uid],all_tki[traderPrice])</f>
        <v>12962</v>
      </c>
      <c r="G1377" s="97">
        <f>_xlfn.XLOOKUP(tbItems[[#This Row],[UID]],all_tki[uid],all_tki[avg7daysPrice])</f>
        <v>40647</v>
      </c>
      <c r="I1377" s="70">
        <v>0</v>
      </c>
    </row>
    <row r="1378" spans="1:10" ht="30" hidden="1" customHeight="1" x14ac:dyDescent="0.25">
      <c r="A1378" s="96" t="s">
        <v>4686</v>
      </c>
      <c r="B1378" s="80" t="str">
        <f>_xlfn.CONCAT(_xlfn.XLOOKUP(tbItems[[#This Row],[UID]],all_tki[uid],all_tki[name]), " (",_xlfn.XLOOKUP(tbItems[[#This Row],[UID]],all_tki[uid],all_tki[shortName]),")")</f>
        <v>Kalashnikov AKM 7.62x39 assault rifle (AKM)</v>
      </c>
      <c r="C1378" s="80" t="str">
        <f>_xlfn.XLOOKUP(tbItems[[#This Row],[UID]],all_tki[uid],all_tki[tags/0])</f>
        <v>Weapon</v>
      </c>
      <c r="D1378" s="80" t="s">
        <v>378</v>
      </c>
      <c r="E1378" s="70">
        <f>_xlfn.XLOOKUP(tbItems[[#This Row],[UID]],all_tki[uid],all_tki[slots])</f>
        <v>10</v>
      </c>
      <c r="F1378" s="97">
        <f>_xlfn.XLOOKUP(tbItems[[#This Row],[UID]],all_tki[uid],all_tki[traderPrice])</f>
        <v>16527</v>
      </c>
      <c r="G1378" s="97">
        <f>_xlfn.XLOOKUP(tbItems[[#This Row],[UID]],all_tki[uid],all_tki[avg7daysPrice])</f>
        <v>31409</v>
      </c>
      <c r="H1378" s="70">
        <v>1</v>
      </c>
      <c r="I1378" s="70">
        <v>0</v>
      </c>
    </row>
    <row r="1379" spans="1:10" ht="30" hidden="1" customHeight="1" x14ac:dyDescent="0.25">
      <c r="A1379" s="96" t="s">
        <v>4690</v>
      </c>
      <c r="B1379" s="80" t="str">
        <f>_xlfn.CONCAT(_xlfn.XLOOKUP(tbItems[[#This Row],[UID]],all_tki[uid],all_tki[name]), " (",_xlfn.XLOOKUP(tbItems[[#This Row],[UID]],all_tki[uid],all_tki[shortName]),")")</f>
        <v>Kalashnikov AKMN 7.62x39 assault rifle (AKMN)</v>
      </c>
      <c r="C1379" s="80" t="str">
        <f>_xlfn.XLOOKUP(tbItems[[#This Row],[UID]],all_tki[uid],all_tki[tags/0])</f>
        <v>Weapon</v>
      </c>
      <c r="D1379" s="80" t="s">
        <v>378</v>
      </c>
      <c r="E1379" s="70">
        <f>_xlfn.XLOOKUP(tbItems[[#This Row],[UID]],all_tki[uid],all_tki[slots])</f>
        <v>10</v>
      </c>
      <c r="F1379" s="97">
        <f>_xlfn.XLOOKUP(tbItems[[#This Row],[UID]],all_tki[uid],all_tki[traderPrice])</f>
        <v>19042</v>
      </c>
      <c r="G1379" s="97">
        <f>_xlfn.XLOOKUP(tbItems[[#This Row],[UID]],all_tki[uid],all_tki[avg7daysPrice])</f>
        <v>48356</v>
      </c>
      <c r="H1379" s="70">
        <v>0</v>
      </c>
      <c r="I1379" s="70">
        <v>0</v>
      </c>
    </row>
    <row r="1380" spans="1:10" ht="30" hidden="1" customHeight="1" x14ac:dyDescent="0.25">
      <c r="A1380" s="96" t="s">
        <v>8610</v>
      </c>
      <c r="B1380" s="80" t="str">
        <f>_xlfn.CONCAT(_xlfn.XLOOKUP(tbItems[[#This Row],[UID]],all_tki[uid],all_tki[name]), " (",_xlfn.XLOOKUP(tbItems[[#This Row],[UID]],all_tki[uid],all_tki[shortName]),")")</f>
        <v>DIY IDEA chest rig (IDEA Rig)</v>
      </c>
      <c r="C1380" s="80" t="str">
        <f>_xlfn.XLOOKUP(tbItems[[#This Row],[UID]],all_tki[uid],all_tki[tags/0])</f>
        <v>Gear</v>
      </c>
      <c r="D1380" s="80" t="s">
        <v>318</v>
      </c>
      <c r="E1380" s="70">
        <f>_xlfn.XLOOKUP(tbItems[[#This Row],[UID]],all_tki[uid],all_tki[slots])</f>
        <v>6</v>
      </c>
      <c r="F1380" s="97">
        <f>_xlfn.XLOOKUP(tbItems[[#This Row],[UID]],all_tki[uid],all_tki[traderPrice])</f>
        <v>3100</v>
      </c>
      <c r="G1380" s="97">
        <f>_xlfn.XLOOKUP(tbItems[[#This Row],[UID]],all_tki[uid],all_tki[avg7daysPrice])</f>
        <v>11103</v>
      </c>
      <c r="H1380" s="70">
        <v>0</v>
      </c>
      <c r="I1380" s="70">
        <v>0</v>
      </c>
    </row>
    <row r="1381" spans="1:10" ht="30" hidden="1" customHeight="1" x14ac:dyDescent="0.25">
      <c r="A1381" s="96" t="s">
        <v>8615</v>
      </c>
      <c r="B1381" s="80" t="str">
        <f>_xlfn.CONCAT(_xlfn.XLOOKUP(tbItems[[#This Row],[UID]],all_tki[uid],all_tki[name]), " (",_xlfn.XLOOKUP(tbItems[[#This Row],[UID]],all_tki[uid],all_tki[shortName]),")")</f>
        <v>Security vest (Security)</v>
      </c>
      <c r="C1381" s="80" t="str">
        <f>_xlfn.XLOOKUP(tbItems[[#This Row],[UID]],all_tki[uid],all_tki[tags/0])</f>
        <v>Gear</v>
      </c>
      <c r="D1381" s="80" t="s">
        <v>318</v>
      </c>
      <c r="E1381" s="70">
        <f>_xlfn.XLOOKUP(tbItems[[#This Row],[UID]],all_tki[uid],all_tki[slots])</f>
        <v>6</v>
      </c>
      <c r="F1381" s="97">
        <f>_xlfn.XLOOKUP(tbItems[[#This Row],[UID]],all_tki[uid],all_tki[traderPrice])</f>
        <v>2418</v>
      </c>
      <c r="G1381" s="97">
        <f>_xlfn.XLOOKUP(tbItems[[#This Row],[UID]],all_tki[uid],all_tki[avg7daysPrice])</f>
        <v>20990</v>
      </c>
      <c r="H1381" s="70">
        <v>0</v>
      </c>
      <c r="I1381" s="70">
        <v>0</v>
      </c>
      <c r="J1381" s="80" t="s">
        <v>773</v>
      </c>
    </row>
    <row r="1382" spans="1:10" ht="30" hidden="1" customHeight="1" x14ac:dyDescent="0.25">
      <c r="A1382" s="96" t="s">
        <v>8620</v>
      </c>
      <c r="B1382" s="80" t="str">
        <f>_xlfn.CONCAT(_xlfn.XLOOKUP(tbItems[[#This Row],[UID]],all_tki[uid],all_tki[name]), " (",_xlfn.XLOOKUP(tbItems[[#This Row],[UID]],all_tki[uid],all_tki[shortName]),")")</f>
        <v>Gear Craft GC-BSS-MK1 chest rig (BSS-MK1)</v>
      </c>
      <c r="C1382" s="80" t="str">
        <f>_xlfn.XLOOKUP(tbItems[[#This Row],[UID]],all_tki[uid],all_tki[tags/0])</f>
        <v>Gear</v>
      </c>
      <c r="D1382" s="80" t="s">
        <v>319</v>
      </c>
      <c r="E1382" s="70">
        <f>_xlfn.XLOOKUP(tbItems[[#This Row],[UID]],all_tki[uid],all_tki[slots])</f>
        <v>9</v>
      </c>
      <c r="F1382" s="97">
        <f>_xlfn.XLOOKUP(tbItems[[#This Row],[UID]],all_tki[uid],all_tki[traderPrice])</f>
        <v>24812</v>
      </c>
      <c r="G1382" s="97">
        <f>_xlfn.XLOOKUP(tbItems[[#This Row],[UID]],all_tki[uid],all_tki[avg7daysPrice])</f>
        <v>25921</v>
      </c>
      <c r="H1382" s="70">
        <v>0</v>
      </c>
      <c r="I1382" s="70">
        <v>0</v>
      </c>
    </row>
    <row r="1383" spans="1:10" ht="30" hidden="1" customHeight="1" x14ac:dyDescent="0.25">
      <c r="A1383" s="96" t="s">
        <v>4694</v>
      </c>
      <c r="B1383" s="80" t="str">
        <f>_xlfn.CONCAT(_xlfn.XLOOKUP(tbItems[[#This Row],[UID]],all_tki[uid],all_tki[name]), " (",_xlfn.XLOOKUP(tbItems[[#This Row],[UID]],all_tki[uid],all_tki[shortName]),")")</f>
        <v>Kalashnikov AKMS 7.62x39 assault rifle (AKMS)</v>
      </c>
      <c r="C1383" s="80" t="str">
        <f>_xlfn.XLOOKUP(tbItems[[#This Row],[UID]],all_tki[uid],all_tki[tags/0])</f>
        <v>Weapon</v>
      </c>
      <c r="D1383" s="80" t="s">
        <v>378</v>
      </c>
      <c r="E1383" s="70">
        <f>_xlfn.XLOOKUP(tbItems[[#This Row],[UID]],all_tki[uid],all_tki[slots])</f>
        <v>4</v>
      </c>
      <c r="F1383" s="97">
        <f>_xlfn.XLOOKUP(tbItems[[#This Row],[UID]],all_tki[uid],all_tki[traderPrice])</f>
        <v>15608</v>
      </c>
      <c r="G1383" s="97">
        <f>_xlfn.XLOOKUP(tbItems[[#This Row],[UID]],all_tki[uid],all_tki[avg7daysPrice])</f>
        <v>19048</v>
      </c>
      <c r="H1383" s="70">
        <v>0</v>
      </c>
      <c r="I1383" s="70">
        <v>0</v>
      </c>
    </row>
    <row r="1384" spans="1:10" ht="30" hidden="1" customHeight="1" x14ac:dyDescent="0.25">
      <c r="A1384" s="96" t="s">
        <v>4698</v>
      </c>
      <c r="B1384" s="80" t="str">
        <f>_xlfn.CONCAT(_xlfn.XLOOKUP(tbItems[[#This Row],[UID]],all_tki[uid],all_tki[name]), " (",_xlfn.XLOOKUP(tbItems[[#This Row],[UID]],all_tki[uid],all_tki[shortName]),")")</f>
        <v>Kalashnikov AKMSN 7.62x39 assault rifle (AKMSN)</v>
      </c>
      <c r="C1384" s="80" t="str">
        <f>_xlfn.XLOOKUP(tbItems[[#This Row],[UID]],all_tki[uid],all_tki[tags/0])</f>
        <v>Weapon</v>
      </c>
      <c r="D1384" s="80" t="s">
        <v>378</v>
      </c>
      <c r="E1384" s="70">
        <f>_xlfn.XLOOKUP(tbItems[[#This Row],[UID]],all_tki[uid],all_tki[slots])</f>
        <v>10</v>
      </c>
      <c r="F1384" s="97">
        <f>_xlfn.XLOOKUP(tbItems[[#This Row],[UID]],all_tki[uid],all_tki[traderPrice])</f>
        <v>16224</v>
      </c>
      <c r="G1384" s="97">
        <f>_xlfn.XLOOKUP(tbItems[[#This Row],[UID]],all_tki[uid],all_tki[avg7daysPrice])</f>
        <v>24232</v>
      </c>
      <c r="H1384" s="70">
        <v>1</v>
      </c>
      <c r="I1384" s="70">
        <v>1</v>
      </c>
    </row>
    <row r="1385" spans="1:10" ht="30" hidden="1" customHeight="1" x14ac:dyDescent="0.25">
      <c r="A1385" s="96" t="s">
        <v>13629</v>
      </c>
      <c r="B1385" s="80" t="str">
        <f>_xlfn.CONCAT(_xlfn.XLOOKUP(tbItems[[#This Row],[UID]],all_tki[uid],all_tki[name]), " (",_xlfn.XLOOKUP(tbItems[[#This Row],[UID]],all_tki[uid],all_tki[shortName]),")")</f>
        <v>5.56x45mm M855 ammo pack (30 pcs) (M855)</v>
      </c>
      <c r="C1385" s="80" t="str">
        <f>_xlfn.XLOOKUP(tbItems[[#This Row],[UID]],all_tki[uid],all_tki[tags/0])</f>
        <v>Ammo_boxes</v>
      </c>
      <c r="D1385" s="80" t="s">
        <v>630</v>
      </c>
      <c r="E1385" s="70">
        <f>_xlfn.XLOOKUP(tbItems[[#This Row],[UID]],all_tki[uid],all_tki[slots])</f>
        <v>1</v>
      </c>
      <c r="F1385" s="97">
        <f>_xlfn.XLOOKUP(tbItems[[#This Row],[UID]],all_tki[uid],all_tki[traderPrice])</f>
        <v>560</v>
      </c>
      <c r="G1385" s="97">
        <f>_xlfn.XLOOKUP(tbItems[[#This Row],[UID]],all_tki[uid],all_tki[avg7daysPrice])</f>
        <v>1000</v>
      </c>
      <c r="H1385" s="70">
        <v>0</v>
      </c>
      <c r="I1385" s="70">
        <v>0</v>
      </c>
    </row>
    <row r="1386" spans="1:10" ht="30" hidden="1" customHeight="1" x14ac:dyDescent="0.25">
      <c r="A1386" s="96" t="s">
        <v>5178</v>
      </c>
      <c r="B1386" s="80" t="str">
        <f>_xlfn.CONCAT(_xlfn.XLOOKUP(tbItems[[#This Row],[UID]],all_tki[uid],all_tki[name]), " (",_xlfn.XLOOKUP(tbItems[[#This Row],[UID]],all_tki[uid],all_tki[shortName]),")")</f>
        <v>5.7x28mm SB193 (SB193)</v>
      </c>
      <c r="C1386" s="80" t="str">
        <f>_xlfn.XLOOKUP(tbItems[[#This Row],[UID]],all_tki[uid],all_tki[tags/0])</f>
        <v>Ammo</v>
      </c>
      <c r="D1386" s="80" t="s">
        <v>634</v>
      </c>
      <c r="E1386" s="70">
        <f>_xlfn.XLOOKUP(tbItems[[#This Row],[UID]],all_tki[uid],all_tki[slots])</f>
        <v>1</v>
      </c>
      <c r="F1386" s="97">
        <f>_xlfn.XLOOKUP(tbItems[[#This Row],[UID]],all_tki[uid],all_tki[traderPrice])</f>
        <v>80</v>
      </c>
      <c r="G1386" s="97">
        <f>_xlfn.XLOOKUP(tbItems[[#This Row],[UID]],all_tki[uid],all_tki[avg7daysPrice])</f>
        <v>143</v>
      </c>
      <c r="H1386" s="70">
        <v>0</v>
      </c>
      <c r="I1386" s="70">
        <v>0</v>
      </c>
    </row>
    <row r="1387" spans="1:10" ht="30" hidden="1" customHeight="1" x14ac:dyDescent="0.25">
      <c r="A1387" s="96" t="s">
        <v>5199</v>
      </c>
      <c r="B1387" s="80" t="str">
        <f>_xlfn.CONCAT(_xlfn.XLOOKUP(tbItems[[#This Row],[UID]],all_tki[uid],all_tki[name]), " (",_xlfn.XLOOKUP(tbItems[[#This Row],[UID]],all_tki[uid],all_tki[shortName]),")")</f>
        <v>5.7x28mm SS198LF (SS198LF)</v>
      </c>
      <c r="C1387" s="80" t="str">
        <f>_xlfn.XLOOKUP(tbItems[[#This Row],[UID]],all_tki[uid],all_tki[tags/0])</f>
        <v>Ammo</v>
      </c>
      <c r="D1387" s="80" t="s">
        <v>634</v>
      </c>
      <c r="E1387" s="70">
        <f>_xlfn.XLOOKUP(tbItems[[#This Row],[UID]],all_tki[uid],all_tki[slots])</f>
        <v>1</v>
      </c>
      <c r="F1387" s="97">
        <f>_xlfn.XLOOKUP(tbItems[[#This Row],[UID]],all_tki[uid],all_tki[traderPrice])</f>
        <v>75</v>
      </c>
      <c r="G1387" s="97">
        <f>_xlfn.XLOOKUP(tbItems[[#This Row],[UID]],all_tki[uid],all_tki[avg7daysPrice])</f>
        <v>760</v>
      </c>
      <c r="H1387" s="70">
        <v>0</v>
      </c>
      <c r="I1387" s="70">
        <v>0</v>
      </c>
    </row>
    <row r="1388" spans="1:10" ht="30" hidden="1" customHeight="1" x14ac:dyDescent="0.25">
      <c r="A1388" s="96" t="s">
        <v>5223</v>
      </c>
      <c r="B1388" s="80" t="str">
        <f>_xlfn.CONCAT(_xlfn.XLOOKUP(tbItems[[#This Row],[UID]],all_tki[uid],all_tki[name]), " (",_xlfn.XLOOKUP(tbItems[[#This Row],[UID]],all_tki[uid],all_tki[shortName]),")")</f>
        <v>5.7x28mm L191 (L191)</v>
      </c>
      <c r="C1388" s="80" t="str">
        <f>_xlfn.XLOOKUP(tbItems[[#This Row],[UID]],all_tki[uid],all_tki[tags/0])</f>
        <v>Ammo</v>
      </c>
      <c r="D1388" s="80" t="s">
        <v>634</v>
      </c>
      <c r="E1388" s="70">
        <f>_xlfn.XLOOKUP(tbItems[[#This Row],[UID]],all_tki[uid],all_tki[slots])</f>
        <v>1</v>
      </c>
      <c r="F1388" s="97">
        <f>_xlfn.XLOOKUP(tbItems[[#This Row],[UID]],all_tki[uid],all_tki[traderPrice])</f>
        <v>63</v>
      </c>
      <c r="G1388" s="97">
        <f>_xlfn.XLOOKUP(tbItems[[#This Row],[UID]],all_tki[uid],all_tki[avg7daysPrice])</f>
        <v>903</v>
      </c>
      <c r="H1388" s="70">
        <v>999</v>
      </c>
      <c r="I1388" s="70">
        <v>0</v>
      </c>
    </row>
    <row r="1389" spans="1:10" ht="30" hidden="1" customHeight="1" x14ac:dyDescent="0.25">
      <c r="A1389" s="96" t="s">
        <v>5232</v>
      </c>
      <c r="B1389" s="80" t="str">
        <f>_xlfn.CONCAT(_xlfn.XLOOKUP(tbItems[[#This Row],[UID]],all_tki[uid],all_tki[name]), " (",_xlfn.XLOOKUP(tbItems[[#This Row],[UID]],all_tki[uid],all_tki[shortName]),")")</f>
        <v>5.7x28mm R37.F (R37.F)</v>
      </c>
      <c r="C1389" s="80" t="str">
        <f>_xlfn.XLOOKUP(tbItems[[#This Row],[UID]],all_tki[uid],all_tki[tags/0])</f>
        <v>Ammo</v>
      </c>
      <c r="D1389" s="80" t="s">
        <v>634</v>
      </c>
      <c r="E1389" s="70">
        <f>_xlfn.XLOOKUP(tbItems[[#This Row],[UID]],all_tki[uid],all_tki[slots])</f>
        <v>1</v>
      </c>
      <c r="F1389" s="97">
        <f>_xlfn.XLOOKUP(tbItems[[#This Row],[UID]],all_tki[uid],all_tki[traderPrice])</f>
        <v>104</v>
      </c>
      <c r="G1389" s="97">
        <f>_xlfn.XLOOKUP(tbItems[[#This Row],[UID]],all_tki[uid],all_tki[avg7daysPrice])</f>
        <v>492</v>
      </c>
      <c r="H1389" s="70">
        <v>0</v>
      </c>
      <c r="I1389" s="70">
        <v>0</v>
      </c>
    </row>
    <row r="1390" spans="1:10" ht="30" hidden="1" customHeight="1" x14ac:dyDescent="0.25">
      <c r="A1390" s="96" t="s">
        <v>5240</v>
      </c>
      <c r="B1390" s="80" t="str">
        <f>_xlfn.CONCAT(_xlfn.XLOOKUP(tbItems[[#This Row],[UID]],all_tki[uid],all_tki[name]), " (",_xlfn.XLOOKUP(tbItems[[#This Row],[UID]],all_tki[uid],all_tki[shortName]),")")</f>
        <v>5.7x28mm SS190 (SS190)</v>
      </c>
      <c r="C1390" s="80" t="str">
        <f>_xlfn.XLOOKUP(tbItems[[#This Row],[UID]],all_tki[uid],all_tki[tags/0])</f>
        <v>Ammo</v>
      </c>
      <c r="D1390" s="80" t="s">
        <v>634</v>
      </c>
      <c r="E1390" s="70">
        <f>_xlfn.XLOOKUP(tbItems[[#This Row],[UID]],all_tki[uid],all_tki[slots])</f>
        <v>1</v>
      </c>
      <c r="F1390" s="97">
        <f>_xlfn.XLOOKUP(tbItems[[#This Row],[UID]],all_tki[uid],all_tki[traderPrice])</f>
        <v>59</v>
      </c>
      <c r="G1390" s="97">
        <f>_xlfn.XLOOKUP(tbItems[[#This Row],[UID]],all_tki[uid],all_tki[avg7daysPrice])</f>
        <v>105</v>
      </c>
      <c r="H1390" s="70">
        <v>999</v>
      </c>
      <c r="I1390" s="70">
        <v>0</v>
      </c>
    </row>
    <row r="1391" spans="1:10" ht="30" hidden="1" customHeight="1" x14ac:dyDescent="0.25">
      <c r="A1391" s="96" t="s">
        <v>8661</v>
      </c>
      <c r="B1391" s="80" t="str">
        <f>_xlfn.CONCAT(_xlfn.XLOOKUP(tbItems[[#This Row],[UID]],all_tki[uid],all_tki[name]), " (",_xlfn.XLOOKUP(tbItems[[#This Row],[UID]],all_tki[uid],all_tki[shortName]),")")</f>
        <v>5.11 Tactical Hexgrid plate carrier (Hexgrid)</v>
      </c>
      <c r="C1391" s="80" t="str">
        <f>_xlfn.XLOOKUP(tbItems[[#This Row],[UID]],all_tki[uid],all_tki[tags/0])</f>
        <v>Gear</v>
      </c>
      <c r="E1391" s="70">
        <f>_xlfn.XLOOKUP(tbItems[[#This Row],[UID]],all_tki[uid],all_tki[slots])</f>
        <v>9</v>
      </c>
      <c r="F1391" s="97">
        <f>_xlfn.XLOOKUP(tbItems[[#This Row],[UID]],all_tki[uid],all_tki[traderPrice])</f>
        <v>130200</v>
      </c>
      <c r="G1391" s="97">
        <f>_xlfn.XLOOKUP(tbItems[[#This Row],[UID]],all_tki[uid],all_tki[avg7daysPrice])</f>
        <v>210000</v>
      </c>
      <c r="I1391" s="70">
        <v>0</v>
      </c>
    </row>
    <row r="1392" spans="1:10" ht="30" hidden="1" customHeight="1" x14ac:dyDescent="0.25">
      <c r="A1392" s="96" t="s">
        <v>8667</v>
      </c>
      <c r="B1392" s="80" t="str">
        <f>_xlfn.CONCAT(_xlfn.XLOOKUP(tbItems[[#This Row],[UID]],all_tki[uid],all_tki[name]), " (",_xlfn.XLOOKUP(tbItems[[#This Row],[UID]],all_tki[uid],all_tki[shortName]),")")</f>
        <v>SilencerCo Omega 45k .45 ACP sound suppressor (Omega 45K)</v>
      </c>
      <c r="C1392" s="80" t="str">
        <f>_xlfn.XLOOKUP(tbItems[[#This Row],[UID]],all_tki[uid],all_tki[tags/0])</f>
        <v>Suppressors</v>
      </c>
      <c r="D1392" s="80" t="s">
        <v>365</v>
      </c>
      <c r="E1392" s="70">
        <f>_xlfn.XLOOKUP(tbItems[[#This Row],[UID]],all_tki[uid],all_tki[slots])</f>
        <v>2</v>
      </c>
      <c r="F1392" s="97">
        <f>_xlfn.XLOOKUP(tbItems[[#This Row],[UID]],all_tki[uid],all_tki[traderPrice])</f>
        <v>21136</v>
      </c>
      <c r="G1392" s="97">
        <f>_xlfn.XLOOKUP(tbItems[[#This Row],[UID]],all_tki[uid],all_tki[avg7daysPrice])</f>
        <v>32592</v>
      </c>
      <c r="I1392" s="70">
        <v>0</v>
      </c>
    </row>
    <row r="1393" spans="1:10" ht="30" hidden="1" customHeight="1" x14ac:dyDescent="0.25">
      <c r="A1393" s="96" t="s">
        <v>8673</v>
      </c>
      <c r="B1393" s="80" t="str">
        <f>_xlfn.CONCAT(_xlfn.XLOOKUP(tbItems[[#This Row],[UID]],all_tki[uid],all_tki[name]), " (",_xlfn.XLOOKUP(tbItems[[#This Row],[UID]],all_tki[uid],all_tki[shortName]),")")</f>
        <v>SIG Sauer SRD762Ti 7.62x51 sound suppressor (SRD762)</v>
      </c>
      <c r="C1393" s="80" t="str">
        <f>_xlfn.XLOOKUP(tbItems[[#This Row],[UID]],all_tki[uid],all_tki[tags/0])</f>
        <v>Suppressors</v>
      </c>
      <c r="D1393" s="80" t="s">
        <v>365</v>
      </c>
      <c r="E1393" s="70">
        <f>_xlfn.XLOOKUP(tbItems[[#This Row],[UID]],all_tki[uid],all_tki[slots])</f>
        <v>2</v>
      </c>
      <c r="F1393" s="97">
        <f>_xlfn.XLOOKUP(tbItems[[#This Row],[UID]],all_tki[uid],all_tki[traderPrice])</f>
        <v>29131</v>
      </c>
      <c r="G1393" s="97">
        <f>_xlfn.XLOOKUP(tbItems[[#This Row],[UID]],all_tki[uid],all_tki[avg7daysPrice])</f>
        <v>57104</v>
      </c>
      <c r="H1393" s="70">
        <v>0</v>
      </c>
      <c r="I1393" s="70">
        <v>0</v>
      </c>
      <c r="J1393" s="80" t="s">
        <v>14686</v>
      </c>
    </row>
    <row r="1394" spans="1:10" ht="30" hidden="1" customHeight="1" x14ac:dyDescent="0.25">
      <c r="A1394" s="96" t="s">
        <v>8678</v>
      </c>
      <c r="B1394" s="80" t="str">
        <f>_xlfn.CONCAT(_xlfn.XLOOKUP(tbItems[[#This Row],[UID]],all_tki[uid],all_tki[name]), " (",_xlfn.XLOOKUP(tbItems[[#This Row],[UID]],all_tki[uid],all_tki[shortName]),")")</f>
        <v>SIG Sauer SRD762-QD 7.62x51 sound suppressor (SRD762-QD)</v>
      </c>
      <c r="C1394" s="80" t="str">
        <f>_xlfn.XLOOKUP(tbItems[[#This Row],[UID]],all_tki[uid],all_tki[tags/0])</f>
        <v>Suppressors</v>
      </c>
      <c r="D1394" s="80" t="s">
        <v>365</v>
      </c>
      <c r="E1394" s="70">
        <f>_xlfn.XLOOKUP(tbItems[[#This Row],[UID]],all_tki[uid],all_tki[slots])</f>
        <v>2</v>
      </c>
      <c r="F1394" s="97">
        <f>_xlfn.XLOOKUP(tbItems[[#This Row],[UID]],all_tki[uid],all_tki[traderPrice])</f>
        <v>30531</v>
      </c>
      <c r="G1394" s="97">
        <f>_xlfn.XLOOKUP(tbItems[[#This Row],[UID]],all_tki[uid],all_tki[avg7daysPrice])</f>
        <v>39079</v>
      </c>
      <c r="H1394" s="70">
        <v>0</v>
      </c>
      <c r="I1394" s="70">
        <v>0</v>
      </c>
    </row>
    <row r="1395" spans="1:10" ht="30" hidden="1" customHeight="1" x14ac:dyDescent="0.25">
      <c r="A1395" s="96" t="s">
        <v>8683</v>
      </c>
      <c r="B1395" s="80" t="str">
        <f>_xlfn.CONCAT(_xlfn.XLOOKUP(tbItems[[#This Row],[UID]],all_tki[uid],all_tki[name]), " (",_xlfn.XLOOKUP(tbItems[[#This Row],[UID]],all_tki[uid],all_tki[shortName]),")")</f>
        <v>MCX flip-up rear sight (MCX RS)</v>
      </c>
      <c r="C1395" s="80" t="str">
        <f>_xlfn.XLOOKUP(tbItems[[#This Row],[UID]],all_tki[uid],all_tki[tags/0])</f>
        <v>Weapon_parts</v>
      </c>
      <c r="E1395" s="70">
        <f>_xlfn.XLOOKUP(tbItems[[#This Row],[UID]],all_tki[uid],all_tki[slots])</f>
        <v>1</v>
      </c>
      <c r="F1395" s="97">
        <f>_xlfn.XLOOKUP(tbItems[[#This Row],[UID]],all_tki[uid],all_tki[traderPrice])</f>
        <v>588</v>
      </c>
      <c r="G1395" s="97">
        <f>_xlfn.XLOOKUP(tbItems[[#This Row],[UID]],all_tki[uid],all_tki[avg7daysPrice])</f>
        <v>15866</v>
      </c>
      <c r="I1395" s="70">
        <v>0</v>
      </c>
    </row>
    <row r="1396" spans="1:10" ht="30" hidden="1" customHeight="1" x14ac:dyDescent="0.25">
      <c r="A1396" s="96" t="s">
        <v>4702</v>
      </c>
      <c r="B1396" s="80" t="str">
        <f>_xlfn.CONCAT(_xlfn.XLOOKUP(tbItems[[#This Row],[UID]],all_tki[uid],all_tki[name]), " (",_xlfn.XLOOKUP(tbItems[[#This Row],[UID]],all_tki[uid],all_tki[shortName]),")")</f>
        <v>Kalashnikov AKS-74 5.45x39 assault rifle (AKS-74)</v>
      </c>
      <c r="C1396" s="80" t="str">
        <f>_xlfn.XLOOKUP(tbItems[[#This Row],[UID]],all_tki[uid],all_tki[tags/0])</f>
        <v>Weapon</v>
      </c>
      <c r="D1396" s="80" t="s">
        <v>378</v>
      </c>
      <c r="E1396" s="70">
        <f>_xlfn.XLOOKUP(tbItems[[#This Row],[UID]],all_tki[uid],all_tki[slots])</f>
        <v>10</v>
      </c>
      <c r="F1396" s="97">
        <f>_xlfn.XLOOKUP(tbItems[[#This Row],[UID]],all_tki[uid],all_tki[traderPrice])</f>
        <v>13250</v>
      </c>
      <c r="G1396" s="97">
        <f>_xlfn.XLOOKUP(tbItems[[#This Row],[UID]],all_tki[uid],all_tki[avg7daysPrice])</f>
        <v>18442</v>
      </c>
      <c r="H1396" s="70">
        <v>0</v>
      </c>
      <c r="I1396" s="70">
        <v>0</v>
      </c>
    </row>
    <row r="1397" spans="1:10" ht="30" hidden="1" customHeight="1" x14ac:dyDescent="0.25">
      <c r="A1397" s="96" t="s">
        <v>8694</v>
      </c>
      <c r="B1397" s="80" t="str">
        <f>_xlfn.CONCAT(_xlfn.XLOOKUP(tbItems[[#This Row],[UID]],all_tki[uid],all_tki[name]), " (",_xlfn.XLOOKUP(tbItems[[#This Row],[UID]],all_tki[uid],all_tki[shortName]),")")</f>
        <v>xTG-12 antidote injector (xTG-12)</v>
      </c>
      <c r="C1397" s="80" t="str">
        <f>_xlfn.XLOOKUP(tbItems[[#This Row],[UID]],all_tki[uid],all_tki[tags/0])</f>
        <v>Meds</v>
      </c>
      <c r="E1397" s="70">
        <f>_xlfn.XLOOKUP(tbItems[[#This Row],[UID]],all_tki[uid],all_tki[slots])</f>
        <v>1</v>
      </c>
      <c r="F1397" s="97">
        <f>_xlfn.XLOOKUP(tbItems[[#This Row],[UID]],all_tki[uid],all_tki[traderPrice])</f>
        <v>50778</v>
      </c>
      <c r="G1397" s="97">
        <f>_xlfn.XLOOKUP(tbItems[[#This Row],[UID]],all_tki[uid],all_tki[avg7daysPrice])</f>
        <v>51171</v>
      </c>
      <c r="H1397" s="70">
        <v>1</v>
      </c>
      <c r="I1397" s="70">
        <v>1</v>
      </c>
    </row>
    <row r="1398" spans="1:10" ht="30" hidden="1" customHeight="1" x14ac:dyDescent="0.25">
      <c r="A1398" s="96" t="s">
        <v>8700</v>
      </c>
      <c r="B1398" s="80" t="str">
        <f>_xlfn.CONCAT(_xlfn.XLOOKUP(tbItems[[#This Row],[UID]],all_tki[uid],all_tki[name]), " (",_xlfn.XLOOKUP(tbItems[[#This Row],[UID]],all_tki[uid],all_tki[shortName]),")")</f>
        <v>SJ9 TGLabs combat stimulant injector (SJ9)</v>
      </c>
      <c r="C1398" s="80" t="str">
        <f>_xlfn.XLOOKUP(tbItems[[#This Row],[UID]],all_tki[uid],all_tki[tags/0])</f>
        <v>Meds</v>
      </c>
      <c r="D1398" s="80" t="s">
        <v>519</v>
      </c>
      <c r="E1398" s="70">
        <f>_xlfn.XLOOKUP(tbItems[[#This Row],[UID]],all_tki[uid],all_tki[slots])</f>
        <v>1</v>
      </c>
      <c r="F1398" s="97">
        <f>_xlfn.XLOOKUP(tbItems[[#This Row],[UID]],all_tki[uid],all_tki[traderPrice])</f>
        <v>56511</v>
      </c>
      <c r="G1398" s="97">
        <f>_xlfn.XLOOKUP(tbItems[[#This Row],[UID]],all_tki[uid],all_tki[avg7daysPrice])</f>
        <v>89700</v>
      </c>
      <c r="H1398" s="70">
        <v>0</v>
      </c>
      <c r="I1398" s="70">
        <v>0</v>
      </c>
      <c r="J1398" s="80" t="s">
        <v>23566</v>
      </c>
    </row>
    <row r="1399" spans="1:10" ht="30" hidden="1" customHeight="1" x14ac:dyDescent="0.25">
      <c r="A1399" s="96" t="s">
        <v>8705</v>
      </c>
      <c r="B1399" s="80" t="str">
        <f>_xlfn.CONCAT(_xlfn.XLOOKUP(tbItems[[#This Row],[UID]],all_tki[uid],all_tki[name]), " (",_xlfn.XLOOKUP(tbItems[[#This Row],[UID]],all_tki[uid],all_tki[shortName]),")")</f>
        <v>Magpul RVG foregrip (FDE) (RVG FDE)</v>
      </c>
      <c r="C1399" s="80" t="str">
        <f>_xlfn.XLOOKUP(tbItems[[#This Row],[UID]],all_tki[uid],all_tki[tags/0])</f>
        <v>Weapon_parts</v>
      </c>
      <c r="D1399" s="80" t="s">
        <v>375</v>
      </c>
      <c r="E1399" s="70">
        <f>_xlfn.XLOOKUP(tbItems[[#This Row],[UID]],all_tki[uid],all_tki[slots])</f>
        <v>1</v>
      </c>
      <c r="F1399" s="97">
        <f>_xlfn.XLOOKUP(tbItems[[#This Row],[UID]],all_tki[uid],all_tki[traderPrice])</f>
        <v>3981</v>
      </c>
      <c r="G1399" s="97">
        <f>_xlfn.XLOOKUP(tbItems[[#This Row],[UID]],all_tki[uid],all_tki[avg7daysPrice])</f>
        <v>18219</v>
      </c>
      <c r="H1399" s="70">
        <v>0</v>
      </c>
      <c r="I1399" s="70">
        <v>0</v>
      </c>
    </row>
    <row r="1400" spans="1:10" ht="30" hidden="1" customHeight="1" x14ac:dyDescent="0.25">
      <c r="A1400" s="96" t="s">
        <v>8709</v>
      </c>
      <c r="B1400" s="80" t="str">
        <f>_xlfn.CONCAT(_xlfn.XLOOKUP(tbItems[[#This Row],[UID]],all_tki[uid],all_tki[name]), " (",_xlfn.XLOOKUP(tbItems[[#This Row],[UID]],all_tki[uid],all_tki[shortName]),")")</f>
        <v>A3 Tactical MVF001 KeyMod vertical foregrip (Black) (MVF001)</v>
      </c>
      <c r="C1400" s="80" t="str">
        <f>_xlfn.XLOOKUP(tbItems[[#This Row],[UID]],all_tki[uid],all_tki[tags/0])</f>
        <v>Weapon_parts</v>
      </c>
      <c r="E1400" s="70">
        <f>_xlfn.XLOOKUP(tbItems[[#This Row],[UID]],all_tki[uid],all_tki[slots])</f>
        <v>1</v>
      </c>
      <c r="F1400" s="97">
        <f>_xlfn.XLOOKUP(tbItems[[#This Row],[UID]],all_tki[uid],all_tki[traderPrice])</f>
        <v>4373</v>
      </c>
      <c r="G1400" s="97">
        <f>_xlfn.XLOOKUP(tbItems[[#This Row],[UID]],all_tki[uid],all_tki[avg7daysPrice])</f>
        <v>13034</v>
      </c>
      <c r="I1400" s="70">
        <v>0</v>
      </c>
    </row>
    <row r="1401" spans="1:10" ht="30" hidden="1" customHeight="1" x14ac:dyDescent="0.25">
      <c r="A1401" s="96" t="s">
        <v>8714</v>
      </c>
      <c r="B1401" s="80" t="str">
        <f>_xlfn.CONCAT(_xlfn.XLOOKUP(tbItems[[#This Row],[UID]],all_tki[uid],all_tki[name]), " (",_xlfn.XLOOKUP(tbItems[[#This Row],[UID]],all_tki[uid],all_tki[shortName]),")")</f>
        <v>SIG Sauer Vertical Foregrip KeyMod (Black) (SSVFK)</v>
      </c>
      <c r="C1401" s="80" t="str">
        <f>_xlfn.XLOOKUP(tbItems[[#This Row],[UID]],all_tki[uid],all_tki[tags/0])</f>
        <v>Weapon_parts</v>
      </c>
      <c r="D1401" s="80" t="s">
        <v>375</v>
      </c>
      <c r="E1401" s="70">
        <f>_xlfn.XLOOKUP(tbItems[[#This Row],[UID]],all_tki[uid],all_tki[slots])</f>
        <v>1</v>
      </c>
      <c r="F1401" s="97">
        <f>_xlfn.XLOOKUP(tbItems[[#This Row],[UID]],all_tki[uid],all_tki[traderPrice])</f>
        <v>3024</v>
      </c>
      <c r="G1401" s="97">
        <f>_xlfn.XLOOKUP(tbItems[[#This Row],[UID]],all_tki[uid],all_tki[avg7daysPrice])</f>
        <v>13263</v>
      </c>
      <c r="H1401" s="70">
        <v>0</v>
      </c>
      <c r="I1401" s="70">
        <v>0</v>
      </c>
    </row>
    <row r="1402" spans="1:10" ht="30" hidden="1" customHeight="1" x14ac:dyDescent="0.25">
      <c r="A1402" s="96" t="s">
        <v>8719</v>
      </c>
      <c r="B1402" s="80" t="str">
        <f>_xlfn.CONCAT(_xlfn.XLOOKUP(tbItems[[#This Row],[UID]],all_tki[uid],all_tki[name]), " (",_xlfn.XLOOKUP(tbItems[[#This Row],[UID]],all_tki[uid],all_tki[shortName]),")")</f>
        <v>MCX gas block (MCX block)</v>
      </c>
      <c r="C1402" s="80" t="str">
        <f>_xlfn.XLOOKUP(tbItems[[#This Row],[UID]],all_tki[uid],all_tki[tags/0])</f>
        <v>Weapon_parts</v>
      </c>
      <c r="E1402" s="70">
        <f>_xlfn.XLOOKUP(tbItems[[#This Row],[UID]],all_tki[uid],all_tki[slots])</f>
        <v>1</v>
      </c>
      <c r="F1402" s="97">
        <f>_xlfn.XLOOKUP(tbItems[[#This Row],[UID]],all_tki[uid],all_tki[traderPrice])</f>
        <v>2520</v>
      </c>
      <c r="G1402" s="97">
        <f>_xlfn.XLOOKUP(tbItems[[#This Row],[UID]],all_tki[uid],all_tki[avg7daysPrice])</f>
        <v>5039</v>
      </c>
      <c r="I1402" s="70">
        <v>0</v>
      </c>
    </row>
    <row r="1403" spans="1:10" ht="30" hidden="1" customHeight="1" x14ac:dyDescent="0.25">
      <c r="A1403" s="96" t="s">
        <v>8725</v>
      </c>
      <c r="B1403" s="80" t="str">
        <f>_xlfn.CONCAT(_xlfn.XLOOKUP(tbItems[[#This Row],[UID]],all_tki[uid],all_tki[name]), " (",_xlfn.XLOOKUP(tbItems[[#This Row],[UID]],all_tki[uid],all_tki[shortName]),")")</f>
        <v>Mk-18 gas block (Mk18 block)</v>
      </c>
      <c r="C1403" s="80" t="str">
        <f>_xlfn.XLOOKUP(tbItems[[#This Row],[UID]],all_tki[uid],all_tki[tags/0])</f>
        <v>Weapon_parts</v>
      </c>
      <c r="E1403" s="70">
        <f>_xlfn.XLOOKUP(tbItems[[#This Row],[UID]],all_tki[uid],all_tki[slots])</f>
        <v>1</v>
      </c>
      <c r="F1403" s="97">
        <f>_xlfn.XLOOKUP(tbItems[[#This Row],[UID]],all_tki[uid],all_tki[traderPrice])</f>
        <v>4508</v>
      </c>
      <c r="G1403" s="97">
        <f>_xlfn.XLOOKUP(tbItems[[#This Row],[UID]],all_tki[uid],all_tki[avg7daysPrice])</f>
        <v>8050</v>
      </c>
      <c r="I1403" s="70">
        <v>0</v>
      </c>
    </row>
    <row r="1404" spans="1:10" ht="30" hidden="1" customHeight="1" x14ac:dyDescent="0.25">
      <c r="A1404" s="96" t="s">
        <v>8731</v>
      </c>
      <c r="B1404" s="80" t="str">
        <f>_xlfn.CONCAT(_xlfn.XLOOKUP(tbItems[[#This Row],[UID]],all_tki[uid],all_tki[name]), " (",_xlfn.XLOOKUP(tbItems[[#This Row],[UID]],all_tki[uid],all_tki[shortName]),")")</f>
        <v>SIG Sauer 7.62x51 3-prong flash hider (3-pr 762)</v>
      </c>
      <c r="C1404" s="80" t="str">
        <f>_xlfn.XLOOKUP(tbItems[[#This Row],[UID]],all_tki[uid],all_tki[tags/0])</f>
        <v>Weapon_parts</v>
      </c>
      <c r="D1404" s="80" t="s">
        <v>356</v>
      </c>
      <c r="E1404" s="70">
        <f>_xlfn.XLOOKUP(tbItems[[#This Row],[UID]],all_tki[uid],all_tki[slots])</f>
        <v>1</v>
      </c>
      <c r="F1404" s="97">
        <f>_xlfn.XLOOKUP(tbItems[[#This Row],[UID]],all_tki[uid],all_tki[traderPrice])</f>
        <v>1030</v>
      </c>
      <c r="G1404" s="97">
        <f>_xlfn.XLOOKUP(tbItems[[#This Row],[UID]],all_tki[uid],all_tki[avg7daysPrice])</f>
        <v>9749</v>
      </c>
      <c r="H1404" s="70">
        <v>0</v>
      </c>
      <c r="I1404" s="70">
        <v>0</v>
      </c>
    </row>
    <row r="1405" spans="1:10" ht="30" hidden="1" customHeight="1" x14ac:dyDescent="0.25">
      <c r="A1405" s="96" t="s">
        <v>8736</v>
      </c>
      <c r="B1405" s="80" t="str">
        <f>_xlfn.CONCAT(_xlfn.XLOOKUP(tbItems[[#This Row],[UID]],all_tki[uid],all_tki[name]), " (",_xlfn.XLOOKUP(tbItems[[#This Row],[UID]],all_tki[uid],all_tki[shortName]),")")</f>
        <v>SIG Sauer Micro Brake 7.62x51 muzzle brake (Micro 762)</v>
      </c>
      <c r="C1405" s="80" t="str">
        <f>_xlfn.XLOOKUP(tbItems[[#This Row],[UID]],all_tki[uid],all_tki[tags/0])</f>
        <v>Weapon_parts</v>
      </c>
      <c r="E1405" s="70">
        <f>_xlfn.XLOOKUP(tbItems[[#This Row],[UID]],all_tki[uid],all_tki[slots])</f>
        <v>1</v>
      </c>
      <c r="F1405" s="97">
        <f>_xlfn.XLOOKUP(tbItems[[#This Row],[UID]],all_tki[uid],all_tki[traderPrice])</f>
        <v>1310</v>
      </c>
      <c r="G1405" s="97">
        <f>_xlfn.XLOOKUP(tbItems[[#This Row],[UID]],all_tki[uid],all_tki[avg7daysPrice])</f>
        <v>11529</v>
      </c>
      <c r="I1405" s="70">
        <v>0</v>
      </c>
    </row>
    <row r="1406" spans="1:10" ht="30" hidden="1" customHeight="1" x14ac:dyDescent="0.25">
      <c r="A1406" s="96" t="s">
        <v>8742</v>
      </c>
      <c r="B1406" s="80" t="str">
        <f>_xlfn.CONCAT(_xlfn.XLOOKUP(tbItems[[#This Row],[UID]],all_tki[uid],all_tki[name]), " (",_xlfn.XLOOKUP(tbItems[[#This Row],[UID]],all_tki[uid],all_tki[shortName]),")")</f>
        <v>KRISS Vector .45 ACP flash hider (Vector .45)</v>
      </c>
      <c r="C1406" s="80" t="str">
        <f>_xlfn.XLOOKUP(tbItems[[#This Row],[UID]],all_tki[uid],all_tki[tags/0])</f>
        <v>Weapon_parts</v>
      </c>
      <c r="D1406" s="80" t="s">
        <v>356</v>
      </c>
      <c r="E1406" s="70">
        <f>_xlfn.XLOOKUP(tbItems[[#This Row],[UID]],all_tki[uid],all_tki[slots])</f>
        <v>1</v>
      </c>
      <c r="F1406" s="97">
        <f>_xlfn.XLOOKUP(tbItems[[#This Row],[UID]],all_tki[uid],all_tki[traderPrice])</f>
        <v>750</v>
      </c>
      <c r="G1406" s="97">
        <f>_xlfn.XLOOKUP(tbItems[[#This Row],[UID]],all_tki[uid],all_tki[avg7daysPrice])</f>
        <v>13083</v>
      </c>
      <c r="I1406" s="70">
        <v>0</v>
      </c>
    </row>
    <row r="1407" spans="1:10" ht="30" hidden="1" customHeight="1" x14ac:dyDescent="0.25">
      <c r="A1407" s="96" t="s">
        <v>8748</v>
      </c>
      <c r="B1407" s="80" t="str">
        <f>_xlfn.CONCAT(_xlfn.XLOOKUP(tbItems[[#This Row],[UID]],all_tki[uid],all_tki[name]), " (",_xlfn.XLOOKUP(tbItems[[#This Row],[UID]],all_tki[uid],all_tki[shortName]),")")</f>
        <v>SilencerCo AC-858 ASR .338 LM muzzle brake (AC-858)</v>
      </c>
      <c r="C1407" s="80" t="str">
        <f>_xlfn.XLOOKUP(tbItems[[#This Row],[UID]],all_tki[uid],all_tki[tags/0])</f>
        <v>Weapon_parts</v>
      </c>
      <c r="E1407" s="70">
        <f>_xlfn.XLOOKUP(tbItems[[#This Row],[UID]],all_tki[uid],all_tki[slots])</f>
        <v>1</v>
      </c>
      <c r="F1407" s="97">
        <f>_xlfn.XLOOKUP(tbItems[[#This Row],[UID]],all_tki[uid],all_tki[traderPrice])</f>
        <v>4547</v>
      </c>
      <c r="G1407" s="97">
        <f>_xlfn.XLOOKUP(tbItems[[#This Row],[UID]],all_tki[uid],all_tki[avg7daysPrice])</f>
        <v>7514</v>
      </c>
      <c r="I1407" s="70">
        <v>0</v>
      </c>
    </row>
    <row r="1408" spans="1:10" ht="30" hidden="1" customHeight="1" x14ac:dyDescent="0.25">
      <c r="A1408" s="96" t="s">
        <v>8753</v>
      </c>
      <c r="B1408" s="80" t="str">
        <f>_xlfn.CONCAT(_xlfn.XLOOKUP(tbItems[[#This Row],[UID]],all_tki[uid],all_tki[name]), " (",_xlfn.XLOOKUP(tbItems[[#This Row],[UID]],all_tki[uid],all_tki[shortName]),")")</f>
        <v>KRISS Vector 9x19 flash hider (Vector 9x19)</v>
      </c>
      <c r="C1408" s="80" t="str">
        <f>_xlfn.XLOOKUP(tbItems[[#This Row],[UID]],all_tki[uid],all_tki[tags/0])</f>
        <v>Weapon_parts</v>
      </c>
      <c r="D1408" s="80" t="s">
        <v>356</v>
      </c>
      <c r="E1408" s="70">
        <f>_xlfn.XLOOKUP(tbItems[[#This Row],[UID]],all_tki[uid],all_tki[slots])</f>
        <v>1</v>
      </c>
      <c r="F1408" s="97">
        <f>_xlfn.XLOOKUP(tbItems[[#This Row],[UID]],all_tki[uid],all_tki[traderPrice])</f>
        <v>750</v>
      </c>
      <c r="G1408" s="97">
        <f>_xlfn.XLOOKUP(tbItems[[#This Row],[UID]],all_tki[uid],all_tki[avg7daysPrice])</f>
        <v>10239</v>
      </c>
      <c r="H1408" s="70">
        <v>0</v>
      </c>
      <c r="I1408" s="70">
        <v>0</v>
      </c>
    </row>
    <row r="1409" spans="1:9" ht="30" hidden="1" customHeight="1" x14ac:dyDescent="0.25">
      <c r="A1409" s="96" t="s">
        <v>8757</v>
      </c>
      <c r="B1409" s="80" t="str">
        <f>_xlfn.CONCAT(_xlfn.XLOOKUP(tbItems[[#This Row],[UID]],all_tki[uid],all_tki[name]), " (",_xlfn.XLOOKUP(tbItems[[#This Row],[UID]],all_tki[uid],all_tki[shortName]),")")</f>
        <v>SIG Sauer Two Port Brake 7.62x51 muzzle brake (TPB 762)</v>
      </c>
      <c r="C1409" s="80" t="str">
        <f>_xlfn.XLOOKUP(tbItems[[#This Row],[UID]],all_tki[uid],all_tki[tags/0])</f>
        <v>Weapon_parts</v>
      </c>
      <c r="E1409" s="70">
        <f>_xlfn.XLOOKUP(tbItems[[#This Row],[UID]],all_tki[uid],all_tki[slots])</f>
        <v>1</v>
      </c>
      <c r="F1409" s="97">
        <f>_xlfn.XLOOKUP(tbItems[[#This Row],[UID]],all_tki[uid],all_tki[traderPrice])</f>
        <v>3248</v>
      </c>
      <c r="G1409" s="97">
        <f>_xlfn.XLOOKUP(tbItems[[#This Row],[UID]],all_tki[uid],all_tki[avg7daysPrice])</f>
        <v>18744</v>
      </c>
      <c r="I1409" s="70">
        <v>0</v>
      </c>
    </row>
    <row r="1410" spans="1:9" ht="30" hidden="1" customHeight="1" x14ac:dyDescent="0.25">
      <c r="A1410" s="96" t="s">
        <v>8763</v>
      </c>
      <c r="B1410" s="80" t="str">
        <f>_xlfn.CONCAT(_xlfn.XLOOKUP(tbItems[[#This Row],[UID]],all_tki[uid],all_tki[name]), " (",_xlfn.XLOOKUP(tbItems[[#This Row],[UID]],all_tki[uid],all_tki[shortName]),")")</f>
        <v>SIG Sauer Taper-LOK muzzle adapter (T-LOK)</v>
      </c>
      <c r="C1410" s="80" t="str">
        <f>_xlfn.XLOOKUP(tbItems[[#This Row],[UID]],all_tki[uid],all_tki[tags/0])</f>
        <v>Weapon_parts</v>
      </c>
      <c r="E1410" s="70">
        <f>_xlfn.XLOOKUP(tbItems[[#This Row],[UID]],all_tki[uid],all_tki[slots])</f>
        <v>1</v>
      </c>
      <c r="F1410" s="97">
        <f>_xlfn.XLOOKUP(tbItems[[#This Row],[UID]],all_tki[uid],all_tki[traderPrice])</f>
        <v>2369</v>
      </c>
      <c r="G1410" s="97">
        <f>_xlfn.XLOOKUP(tbItems[[#This Row],[UID]],all_tki[uid],all_tki[avg7daysPrice])</f>
        <v>26160</v>
      </c>
      <c r="I1410" s="70">
        <v>0</v>
      </c>
    </row>
    <row r="1411" spans="1:9" ht="30" hidden="1" customHeight="1" x14ac:dyDescent="0.25">
      <c r="A1411" s="96" t="s">
        <v>8769</v>
      </c>
      <c r="B1411" s="80" t="str">
        <f>_xlfn.CONCAT(_xlfn.XLOOKUP(tbItems[[#This Row],[UID]],all_tki[uid],all_tki[name]), " (",_xlfn.XLOOKUP(tbItems[[#This Row],[UID]],all_tki[uid],all_tki[shortName]),")")</f>
        <v>KRISS Vector 9x19 thread protection cap (Vector cap)</v>
      </c>
      <c r="C1411" s="80" t="str">
        <f>_xlfn.XLOOKUP(tbItems[[#This Row],[UID]],all_tki[uid],all_tki[tags/0])</f>
        <v>Weapon_parts</v>
      </c>
      <c r="D1411" s="80" t="s">
        <v>356</v>
      </c>
      <c r="E1411" s="70">
        <f>_xlfn.XLOOKUP(tbItems[[#This Row],[UID]],all_tki[uid],all_tki[slots])</f>
        <v>1</v>
      </c>
      <c r="F1411" s="97">
        <f>_xlfn.XLOOKUP(tbItems[[#This Row],[UID]],all_tki[uid],all_tki[traderPrice])</f>
        <v>224</v>
      </c>
      <c r="G1411" s="97">
        <f>_xlfn.XLOOKUP(tbItems[[#This Row],[UID]],all_tki[uid],all_tki[avg7daysPrice])</f>
        <v>7866</v>
      </c>
      <c r="I1411" s="70">
        <v>0</v>
      </c>
    </row>
    <row r="1412" spans="1:9" ht="30" hidden="1" customHeight="1" x14ac:dyDescent="0.25">
      <c r="A1412" s="96" t="s">
        <v>8775</v>
      </c>
      <c r="B1412" s="80" t="str">
        <f>_xlfn.CONCAT(_xlfn.XLOOKUP(tbItems[[#This Row],[UID]],all_tki[uid],all_tki[name]), " (",_xlfn.XLOOKUP(tbItems[[#This Row],[UID]],all_tki[uid],all_tki[shortName]),")")</f>
        <v>SilencerCo Omega 45k direct thread mount adapter (DT Omega)</v>
      </c>
      <c r="C1412" s="80" t="str">
        <f>_xlfn.XLOOKUP(tbItems[[#This Row],[UID]],all_tki[uid],all_tki[tags/0])</f>
        <v>Weapon_parts</v>
      </c>
      <c r="E1412" s="70">
        <f>_xlfn.XLOOKUP(tbItems[[#This Row],[UID]],all_tki[uid],all_tki[slots])</f>
        <v>1</v>
      </c>
      <c r="F1412" s="97">
        <f>_xlfn.XLOOKUP(tbItems[[#This Row],[UID]],all_tki[uid],all_tki[traderPrice])</f>
        <v>2100</v>
      </c>
      <c r="G1412" s="97">
        <f>_xlfn.XLOOKUP(tbItems[[#This Row],[UID]],all_tki[uid],all_tki[avg7daysPrice])</f>
        <v>17168</v>
      </c>
      <c r="I1412" s="70">
        <v>0</v>
      </c>
    </row>
    <row r="1413" spans="1:9" ht="30" hidden="1" customHeight="1" x14ac:dyDescent="0.25">
      <c r="A1413" s="96" t="s">
        <v>8781</v>
      </c>
      <c r="B1413" s="80" t="str">
        <f>_xlfn.CONCAT(_xlfn.XLOOKUP(tbItems[[#This Row],[UID]],all_tki[uid],all_tki[name]), " (",_xlfn.XLOOKUP(tbItems[[#This Row],[UID]],all_tki[uid],all_tki[shortName]),")")</f>
        <v>SilencerCo Omega 45k piston mount adapter (PM Omega)</v>
      </c>
      <c r="C1413" s="80" t="str">
        <f>_xlfn.XLOOKUP(tbItems[[#This Row],[UID]],all_tki[uid],all_tki[tags/0])</f>
        <v>Weapon_parts</v>
      </c>
      <c r="E1413" s="70">
        <f>_xlfn.XLOOKUP(tbItems[[#This Row],[UID]],all_tki[uid],all_tki[slots])</f>
        <v>1</v>
      </c>
      <c r="F1413" s="97">
        <f>_xlfn.XLOOKUP(tbItems[[#This Row],[UID]],all_tki[uid],all_tki[traderPrice])</f>
        <v>2234</v>
      </c>
      <c r="G1413" s="97">
        <f>_xlfn.XLOOKUP(tbItems[[#This Row],[UID]],all_tki[uid],all_tki[avg7daysPrice])</f>
        <v>12858</v>
      </c>
      <c r="I1413" s="70">
        <v>0</v>
      </c>
    </row>
    <row r="1414" spans="1:9" ht="30" hidden="1" customHeight="1" x14ac:dyDescent="0.25">
      <c r="A1414" s="96" t="s">
        <v>8787</v>
      </c>
      <c r="B1414" s="80" t="str">
        <f>_xlfn.CONCAT(_xlfn.XLOOKUP(tbItems[[#This Row],[UID]],all_tki[uid],all_tki[name]), " (",_xlfn.XLOOKUP(tbItems[[#This Row],[UID]],all_tki[uid],all_tki[shortName]),")")</f>
        <v>KRISS Vector .45 ACP thread protection cap (Vector cap)</v>
      </c>
      <c r="C1414" s="80" t="str">
        <f>_xlfn.XLOOKUP(tbItems[[#This Row],[UID]],all_tki[uid],all_tki[tags/0])</f>
        <v>Weapon_parts</v>
      </c>
      <c r="D1414" s="80" t="s">
        <v>356</v>
      </c>
      <c r="E1414" s="70">
        <f>_xlfn.XLOOKUP(tbItems[[#This Row],[UID]],all_tki[uid],all_tki[slots])</f>
        <v>1</v>
      </c>
      <c r="F1414" s="97">
        <f>_xlfn.XLOOKUP(tbItems[[#This Row],[UID]],all_tki[uid],all_tki[traderPrice])</f>
        <v>224</v>
      </c>
      <c r="G1414" s="97">
        <f>_xlfn.XLOOKUP(tbItems[[#This Row],[UID]],all_tki[uid],all_tki[avg7daysPrice])</f>
        <v>10026</v>
      </c>
      <c r="H1414" s="70">
        <v>0</v>
      </c>
      <c r="I1414" s="70">
        <v>0</v>
      </c>
    </row>
    <row r="1415" spans="1:9" ht="30" hidden="1" customHeight="1" x14ac:dyDescent="0.25">
      <c r="A1415" s="96" t="s">
        <v>8791</v>
      </c>
      <c r="B1415" s="80" t="str">
        <f>_xlfn.CONCAT(_xlfn.XLOOKUP(tbItems[[#This Row],[UID]],all_tki[uid],all_tki[name]), " (",_xlfn.XLOOKUP(tbItems[[#This Row],[UID]],all_tki[uid],all_tki[shortName]),")")</f>
        <v>MCX flip-up front sight (MCX FS)</v>
      </c>
      <c r="C1415" s="80" t="str">
        <f>_xlfn.XLOOKUP(tbItems[[#This Row],[UID]],all_tki[uid],all_tki[tags/0])</f>
        <v>Weapon_parts</v>
      </c>
      <c r="E1415" s="70">
        <f>_xlfn.XLOOKUP(tbItems[[#This Row],[UID]],all_tki[uid],all_tki[slots])</f>
        <v>1</v>
      </c>
      <c r="F1415" s="97">
        <f>_xlfn.XLOOKUP(tbItems[[#This Row],[UID]],all_tki[uid],all_tki[traderPrice])</f>
        <v>1316</v>
      </c>
      <c r="G1415" s="97">
        <f>_xlfn.XLOOKUP(tbItems[[#This Row],[UID]],all_tki[uid],all_tki[avg7daysPrice])</f>
        <v>13269</v>
      </c>
      <c r="I1415" s="70">
        <v>0</v>
      </c>
    </row>
    <row r="1416" spans="1:9" ht="30" hidden="1" customHeight="1" x14ac:dyDescent="0.25">
      <c r="A1416" s="96" t="s">
        <v>8797</v>
      </c>
      <c r="B1416" s="80" t="str">
        <f>_xlfn.CONCAT(_xlfn.XLOOKUP(tbItems[[#This Row],[UID]],all_tki[uid],all_tki[name]), " (",_xlfn.XLOOKUP(tbItems[[#This Row],[UID]],all_tki[uid],all_tki[shortName]),")")</f>
        <v>KRISS Defiance low profile flip-up front sight (Defiance FS)</v>
      </c>
      <c r="C1416" s="80" t="str">
        <f>_xlfn.XLOOKUP(tbItems[[#This Row],[UID]],all_tki[uid],all_tki[tags/0])</f>
        <v>Weapon_parts</v>
      </c>
      <c r="E1416" s="70">
        <f>_xlfn.XLOOKUP(tbItems[[#This Row],[UID]],all_tki[uid],all_tki[slots])</f>
        <v>1</v>
      </c>
      <c r="F1416" s="97">
        <f>_xlfn.XLOOKUP(tbItems[[#This Row],[UID]],all_tki[uid],all_tki[traderPrice])</f>
        <v>1232</v>
      </c>
      <c r="G1416" s="97">
        <f>_xlfn.XLOOKUP(tbItems[[#This Row],[UID]],all_tki[uid],all_tki[avg7daysPrice])</f>
        <v>15728</v>
      </c>
      <c r="I1416" s="70">
        <v>0</v>
      </c>
    </row>
    <row r="1417" spans="1:9" ht="30" hidden="1" customHeight="1" x14ac:dyDescent="0.25">
      <c r="A1417" s="96" t="s">
        <v>8803</v>
      </c>
      <c r="B1417" s="80" t="str">
        <f>_xlfn.CONCAT(_xlfn.XLOOKUP(tbItems[[#This Row],[UID]],all_tki[uid],all_tki[name]), " (",_xlfn.XLOOKUP(tbItems[[#This Row],[UID]],all_tki[uid],all_tki[shortName]),")")</f>
        <v>KRISS Defiance low profile flip-up rear sight (Defiance RS)</v>
      </c>
      <c r="C1417" s="80" t="str">
        <f>_xlfn.XLOOKUP(tbItems[[#This Row],[UID]],all_tki[uid],all_tki[tags/0])</f>
        <v>Weapon_parts</v>
      </c>
      <c r="E1417" s="70">
        <f>_xlfn.XLOOKUP(tbItems[[#This Row],[UID]],all_tki[uid],all_tki[slots])</f>
        <v>1</v>
      </c>
      <c r="F1417" s="97">
        <f>_xlfn.XLOOKUP(tbItems[[#This Row],[UID]],all_tki[uid],all_tki[traderPrice])</f>
        <v>1792</v>
      </c>
      <c r="G1417" s="97">
        <f>_xlfn.XLOOKUP(tbItems[[#This Row],[UID]],all_tki[uid],all_tki[avg7daysPrice])</f>
        <v>14620</v>
      </c>
      <c r="I1417" s="70">
        <v>0</v>
      </c>
    </row>
    <row r="1418" spans="1:9" ht="30" hidden="1" customHeight="1" x14ac:dyDescent="0.25">
      <c r="A1418" s="96" t="s">
        <v>8808</v>
      </c>
      <c r="B1418" s="80" t="str">
        <f>_xlfn.CONCAT(_xlfn.XLOOKUP(tbItems[[#This Row],[UID]],all_tki[uid],all_tki[name]), " (",_xlfn.XLOOKUP(tbItems[[#This Row],[UID]],all_tki[uid],all_tki[shortName]),")")</f>
        <v>MCX charging handle (MCX)</v>
      </c>
      <c r="C1418" s="80" t="str">
        <f>_xlfn.XLOOKUP(tbItems[[#This Row],[UID]],all_tki[uid],all_tki[tags/0])</f>
        <v>Weapon_parts</v>
      </c>
      <c r="D1418" s="80" t="s">
        <v>362</v>
      </c>
      <c r="E1418" s="70">
        <f>_xlfn.XLOOKUP(tbItems[[#This Row],[UID]],all_tki[uid],all_tki[slots])</f>
        <v>1</v>
      </c>
      <c r="F1418" s="97">
        <f>_xlfn.XLOOKUP(tbItems[[#This Row],[UID]],all_tki[uid],all_tki[traderPrice])</f>
        <v>410</v>
      </c>
      <c r="G1418" s="97">
        <f>_xlfn.XLOOKUP(tbItems[[#This Row],[UID]],all_tki[uid],all_tki[avg7daysPrice])</f>
        <v>733</v>
      </c>
      <c r="I1418" s="70">
        <v>0</v>
      </c>
    </row>
    <row r="1419" spans="1:9" ht="30" hidden="1" customHeight="1" x14ac:dyDescent="0.25">
      <c r="A1419" s="96" t="s">
        <v>8814</v>
      </c>
      <c r="B1419" s="80" t="str">
        <f>_xlfn.CONCAT(_xlfn.XLOOKUP(tbItems[[#This Row],[UID]],all_tki[uid],all_tki[name]), " (",_xlfn.XLOOKUP(tbItems[[#This Row],[UID]],all_tki[uid],all_tki[shortName]),")")</f>
        <v>Glock .45 ACP KRISS G30 MagEx 30-round magazine (G30 MagEx)</v>
      </c>
      <c r="C1419" s="80" t="str">
        <f>_xlfn.XLOOKUP(tbItems[[#This Row],[UID]],all_tki[uid],all_tki[tags/0])</f>
        <v>Magazines</v>
      </c>
      <c r="E1419" s="70">
        <f>_xlfn.XLOOKUP(tbItems[[#This Row],[UID]],all_tki[uid],all_tki[slots])</f>
        <v>2</v>
      </c>
      <c r="F1419" s="97">
        <f>_xlfn.XLOOKUP(tbItems[[#This Row],[UID]],all_tki[uid],all_tki[traderPrice])</f>
        <v>2296</v>
      </c>
      <c r="G1419" s="97">
        <f>_xlfn.XLOOKUP(tbItems[[#This Row],[UID]],all_tki[uid],all_tki[avg7daysPrice])</f>
        <v>41938</v>
      </c>
      <c r="I1419" s="70">
        <v>0</v>
      </c>
    </row>
    <row r="1420" spans="1:9" ht="30" hidden="1" customHeight="1" x14ac:dyDescent="0.25">
      <c r="A1420" s="96" t="s">
        <v>8820</v>
      </c>
      <c r="B1420" s="80" t="str">
        <f>_xlfn.CONCAT(_xlfn.XLOOKUP(tbItems[[#This Row],[UID]],all_tki[uid],all_tki[name]), " (",_xlfn.XLOOKUP(tbItems[[#This Row],[UID]],all_tki[uid],all_tki[shortName]),")")</f>
        <v>Glock .45 ACP 13-round magazine (Glock .45)</v>
      </c>
      <c r="C1420" s="80" t="str">
        <f>_xlfn.XLOOKUP(tbItems[[#This Row],[UID]],all_tki[uid],all_tki[tags/0])</f>
        <v>Magazines</v>
      </c>
      <c r="E1420" s="70">
        <f>_xlfn.XLOOKUP(tbItems[[#This Row],[UID]],all_tki[uid],all_tki[slots])</f>
        <v>1</v>
      </c>
      <c r="F1420" s="97">
        <f>_xlfn.XLOOKUP(tbItems[[#This Row],[UID]],all_tki[uid],all_tki[traderPrice])</f>
        <v>868</v>
      </c>
      <c r="G1420" s="97">
        <f>_xlfn.XLOOKUP(tbItems[[#This Row],[UID]],all_tki[uid],all_tki[avg7daysPrice])</f>
        <v>9271</v>
      </c>
      <c r="I1420" s="70">
        <v>0</v>
      </c>
    </row>
    <row r="1421" spans="1:9" ht="30" hidden="1" customHeight="1" x14ac:dyDescent="0.25">
      <c r="A1421" s="96" t="s">
        <v>8826</v>
      </c>
      <c r="B1421" s="80" t="str">
        <f>_xlfn.CONCAT(_xlfn.XLOOKUP(tbItems[[#This Row],[UID]],all_tki[uid],all_tki[name]), " (",_xlfn.XLOOKUP(tbItems[[#This Row],[UID]],all_tki[uid],all_tki[shortName]),")")</f>
        <v>HK UMP .45 ACP 25-round magazine (UMP 45)</v>
      </c>
      <c r="C1421" s="80" t="str">
        <f>_xlfn.XLOOKUP(tbItems[[#This Row],[UID]],all_tki[uid],all_tki[tags/0])</f>
        <v>Magazines</v>
      </c>
      <c r="E1421" s="70">
        <f>_xlfn.XLOOKUP(tbItems[[#This Row],[UID]],all_tki[uid],all_tki[slots])</f>
        <v>2</v>
      </c>
      <c r="F1421" s="97">
        <f>_xlfn.XLOOKUP(tbItems[[#This Row],[UID]],all_tki[uid],all_tki[traderPrice])</f>
        <v>1288</v>
      </c>
      <c r="G1421" s="97">
        <f>_xlfn.XLOOKUP(tbItems[[#This Row],[UID]],all_tki[uid],all_tki[avg7daysPrice])</f>
        <v>28244</v>
      </c>
      <c r="I1421" s="70">
        <v>0</v>
      </c>
    </row>
    <row r="1422" spans="1:9" ht="30" hidden="1" customHeight="1" x14ac:dyDescent="0.25">
      <c r="A1422" s="96" t="s">
        <v>8831</v>
      </c>
      <c r="B1422" s="80" t="str">
        <f>_xlfn.CONCAT(_xlfn.XLOOKUP(tbItems[[#This Row],[UID]],all_tki[uid],all_tki[name]), " (",_xlfn.XLOOKUP(tbItems[[#This Row],[UID]],all_tki[uid],all_tki[shortName]),")")</f>
        <v>Mk-18 .338 LM 10-round magazine (Mk-18)</v>
      </c>
      <c r="C1422" s="80" t="str">
        <f>_xlfn.XLOOKUP(tbItems[[#This Row],[UID]],all_tki[uid],all_tki[tags/0])</f>
        <v>Magazines</v>
      </c>
      <c r="E1422" s="70">
        <f>_xlfn.XLOOKUP(tbItems[[#This Row],[UID]],all_tki[uid],all_tki[slots])</f>
        <v>2</v>
      </c>
      <c r="F1422" s="97">
        <f>_xlfn.XLOOKUP(tbItems[[#This Row],[UID]],all_tki[uid],all_tki[traderPrice])</f>
        <v>8176</v>
      </c>
      <c r="G1422" s="97">
        <f>_xlfn.XLOOKUP(tbItems[[#This Row],[UID]],all_tki[uid],all_tki[avg7daysPrice])</f>
        <v>15981</v>
      </c>
      <c r="I1422" s="70">
        <v>0</v>
      </c>
    </row>
    <row r="1423" spans="1:9" ht="30" hidden="1" customHeight="1" x14ac:dyDescent="0.25">
      <c r="A1423" s="96" t="s">
        <v>8837</v>
      </c>
      <c r="B1423" s="80" t="str">
        <f>_xlfn.CONCAT(_xlfn.XLOOKUP(tbItems[[#This Row],[UID]],all_tki[uid],all_tki[name]), " (",_xlfn.XLOOKUP(tbItems[[#This Row],[UID]],all_tki[uid],all_tki[shortName]),")")</f>
        <v>KRISS Vector bottom rail (Vector Bottom)</v>
      </c>
      <c r="C1423" s="80" t="str">
        <f>_xlfn.XLOOKUP(tbItems[[#This Row],[UID]],all_tki[uid],all_tki[tags/0])</f>
        <v>Weapon_parts</v>
      </c>
      <c r="D1423" s="80" t="s">
        <v>544</v>
      </c>
      <c r="E1423" s="70">
        <f>_xlfn.XLOOKUP(tbItems[[#This Row],[UID]],all_tki[uid],all_tki[slots])</f>
        <v>1</v>
      </c>
      <c r="F1423" s="97">
        <f>_xlfn.XLOOKUP(tbItems[[#This Row],[UID]],all_tki[uid],all_tki[traderPrice])</f>
        <v>616</v>
      </c>
      <c r="G1423" s="97">
        <f>_xlfn.XLOOKUP(tbItems[[#This Row],[UID]],all_tki[uid],all_tki[avg7daysPrice])</f>
        <v>12048</v>
      </c>
      <c r="I1423" s="70">
        <v>0</v>
      </c>
    </row>
    <row r="1424" spans="1:9" ht="30" hidden="1" customHeight="1" x14ac:dyDescent="0.25">
      <c r="A1424" s="96" t="s">
        <v>8843</v>
      </c>
      <c r="B1424" s="80" t="str">
        <f>_xlfn.CONCAT(_xlfn.XLOOKUP(tbItems[[#This Row],[UID]],all_tki[uid],all_tki[name]), " (",_xlfn.XLOOKUP(tbItems[[#This Row],[UID]],all_tki[uid],all_tki[shortName]),")")</f>
        <v>HK UMP bottom handguard rail (UMP bott)</v>
      </c>
      <c r="C1424" s="80" t="str">
        <f>_xlfn.XLOOKUP(tbItems[[#This Row],[UID]],all_tki[uid],all_tki[tags/0])</f>
        <v>Weapon_parts</v>
      </c>
      <c r="D1424" s="80" t="s">
        <v>544</v>
      </c>
      <c r="E1424" s="70">
        <f>_xlfn.XLOOKUP(tbItems[[#This Row],[UID]],all_tki[uid],all_tki[slots])</f>
        <v>1</v>
      </c>
      <c r="F1424" s="97">
        <f>_xlfn.XLOOKUP(tbItems[[#This Row],[UID]],all_tki[uid],all_tki[traderPrice])</f>
        <v>881</v>
      </c>
      <c r="G1424" s="97">
        <f>_xlfn.XLOOKUP(tbItems[[#This Row],[UID]],all_tki[uid],all_tki[avg7daysPrice])</f>
        <v>13838</v>
      </c>
      <c r="I1424" s="70">
        <v>0</v>
      </c>
    </row>
    <row r="1425" spans="1:9" ht="30" hidden="1" customHeight="1" x14ac:dyDescent="0.25">
      <c r="A1425" s="96" t="s">
        <v>8849</v>
      </c>
      <c r="B1425" s="80" t="str">
        <f>_xlfn.CONCAT(_xlfn.XLOOKUP(tbItems[[#This Row],[UID]],all_tki[uid],all_tki[name]), " (",_xlfn.XLOOKUP(tbItems[[#This Row],[UID]],all_tki[uid],all_tki[shortName]),")")</f>
        <v>KRISS Vector side rail (Vector side)</v>
      </c>
      <c r="C1425" s="80" t="str">
        <f>_xlfn.XLOOKUP(tbItems[[#This Row],[UID]],all_tki[uid],all_tki[tags/0])</f>
        <v>Weapon_parts</v>
      </c>
      <c r="D1425" s="80" t="s">
        <v>544</v>
      </c>
      <c r="E1425" s="70">
        <f>_xlfn.XLOOKUP(tbItems[[#This Row],[UID]],all_tki[uid],all_tki[slots])</f>
        <v>1</v>
      </c>
      <c r="F1425" s="97">
        <f>_xlfn.XLOOKUP(tbItems[[#This Row],[UID]],all_tki[uid],all_tki[traderPrice])</f>
        <v>578</v>
      </c>
      <c r="G1425" s="97">
        <f>_xlfn.XLOOKUP(tbItems[[#This Row],[UID]],all_tki[uid],all_tki[avg7daysPrice])</f>
        <v>9889</v>
      </c>
      <c r="I1425" s="70">
        <v>0</v>
      </c>
    </row>
    <row r="1426" spans="1:9" ht="30" hidden="1" customHeight="1" x14ac:dyDescent="0.25">
      <c r="A1426" s="96" t="s">
        <v>8855</v>
      </c>
      <c r="B1426" s="80" t="str">
        <f>_xlfn.CONCAT(_xlfn.XLOOKUP(tbItems[[#This Row],[UID]],all_tki[uid],all_tki[name]), " (",_xlfn.XLOOKUP(tbItems[[#This Row],[UID]],all_tki[uid],all_tki[shortName]),")")</f>
        <v>KRISS Vector Mk.5 modular rail (Mk.5)</v>
      </c>
      <c r="C1426" s="80" t="str">
        <f>_xlfn.XLOOKUP(tbItems[[#This Row],[UID]],all_tki[uid],all_tki[tags/0])</f>
        <v>Weapon_parts</v>
      </c>
      <c r="D1426" s="80" t="s">
        <v>544</v>
      </c>
      <c r="E1426" s="70">
        <f>_xlfn.XLOOKUP(tbItems[[#This Row],[UID]],all_tki[uid],all_tki[slots])</f>
        <v>1</v>
      </c>
      <c r="F1426" s="97">
        <f>_xlfn.XLOOKUP(tbItems[[#This Row],[UID]],all_tki[uid],all_tki[traderPrice])</f>
        <v>1232</v>
      </c>
      <c r="G1426" s="97">
        <f>_xlfn.XLOOKUP(tbItems[[#This Row],[UID]],all_tki[uid],all_tki[avg7daysPrice])</f>
        <v>8616</v>
      </c>
      <c r="I1426" s="70">
        <v>0</v>
      </c>
    </row>
    <row r="1427" spans="1:9" ht="30" hidden="1" customHeight="1" x14ac:dyDescent="0.25">
      <c r="A1427" s="96" t="s">
        <v>8861</v>
      </c>
      <c r="B1427" s="80" t="str">
        <f>_xlfn.CONCAT(_xlfn.XLOOKUP(tbItems[[#This Row],[UID]],all_tki[uid],all_tki[name]), " (",_xlfn.XLOOKUP(tbItems[[#This Row],[UID]],all_tki[uid],all_tki[shortName]),")")</f>
        <v>HK UMP side handguard rail (UMP side)</v>
      </c>
      <c r="C1427" s="80" t="str">
        <f>_xlfn.XLOOKUP(tbItems[[#This Row],[UID]],all_tki[uid],all_tki[tags/0])</f>
        <v>Weapon_parts</v>
      </c>
      <c r="D1427" s="80" t="s">
        <v>544</v>
      </c>
      <c r="E1427" s="70">
        <f>_xlfn.XLOOKUP(tbItems[[#This Row],[UID]],all_tki[uid],all_tki[slots])</f>
        <v>1</v>
      </c>
      <c r="F1427" s="97">
        <f>_xlfn.XLOOKUP(tbItems[[#This Row],[UID]],all_tki[uid],all_tki[traderPrice])</f>
        <v>578</v>
      </c>
      <c r="G1427" s="97">
        <f>_xlfn.XLOOKUP(tbItems[[#This Row],[UID]],all_tki[uid],all_tki[avg7daysPrice])</f>
        <v>8125</v>
      </c>
      <c r="I1427" s="70">
        <v>0</v>
      </c>
    </row>
    <row r="1428" spans="1:9" ht="30" hidden="1" customHeight="1" x14ac:dyDescent="0.25">
      <c r="A1428" s="96" t="s">
        <v>8867</v>
      </c>
      <c r="B1428" s="80" t="str">
        <f>_xlfn.CONCAT(_xlfn.XLOOKUP(tbItems[[#This Row],[UID]],all_tki[uid],all_tki[name]), " (",_xlfn.XLOOKUP(tbItems[[#This Row],[UID]],all_tki[uid],all_tki[shortName]),")")</f>
        <v>B5 Systems Precision stock (Precision)</v>
      </c>
      <c r="C1428" s="80" t="str">
        <f>_xlfn.XLOOKUP(tbItems[[#This Row],[UID]],all_tki[uid],all_tki[tags/0])</f>
        <v>Weapon_parts</v>
      </c>
      <c r="E1428" s="70">
        <f>_xlfn.XLOOKUP(tbItems[[#This Row],[UID]],all_tki[uid],all_tki[slots])</f>
        <v>2</v>
      </c>
      <c r="F1428" s="97">
        <f>_xlfn.XLOOKUP(tbItems[[#This Row],[UID]],all_tki[uid],all_tki[traderPrice])</f>
        <v>10360</v>
      </c>
      <c r="G1428" s="97">
        <f>_xlfn.XLOOKUP(tbItems[[#This Row],[UID]],all_tki[uid],all_tki[avg7daysPrice])</f>
        <v>29919</v>
      </c>
      <c r="I1428" s="70">
        <v>0</v>
      </c>
    </row>
    <row r="1429" spans="1:9" ht="30" hidden="1" customHeight="1" x14ac:dyDescent="0.25">
      <c r="A1429" s="96" t="s">
        <v>8873</v>
      </c>
      <c r="B1429" s="80" t="str">
        <f>_xlfn.CONCAT(_xlfn.XLOOKUP(tbItems[[#This Row],[UID]],all_tki[uid],all_tki[name]), " (",_xlfn.XLOOKUP(tbItems[[#This Row],[UID]],all_tki[uid],all_tki[shortName]),")")</f>
        <v>HK UMP polymer stock (UMP)</v>
      </c>
      <c r="C1429" s="80" t="str">
        <f>_xlfn.XLOOKUP(tbItems[[#This Row],[UID]],all_tki[uid],all_tki[tags/0])</f>
        <v>Weapon_parts</v>
      </c>
      <c r="E1429" s="70">
        <f>_xlfn.XLOOKUP(tbItems[[#This Row],[UID]],all_tki[uid],all_tki[slots])</f>
        <v>2</v>
      </c>
      <c r="F1429" s="97">
        <f>_xlfn.XLOOKUP(tbItems[[#This Row],[UID]],all_tki[uid],all_tki[traderPrice])</f>
        <v>3640</v>
      </c>
      <c r="G1429" s="97">
        <f>_xlfn.XLOOKUP(tbItems[[#This Row],[UID]],all_tki[uid],all_tki[avg7daysPrice])</f>
        <v>23523</v>
      </c>
      <c r="I1429" s="70">
        <v>0</v>
      </c>
    </row>
    <row r="1430" spans="1:9" ht="30" hidden="1" customHeight="1" x14ac:dyDescent="0.25">
      <c r="A1430" s="96" t="s">
        <v>8879</v>
      </c>
      <c r="B1430" s="80" t="str">
        <f>_xlfn.CONCAT(_xlfn.XLOOKUP(tbItems[[#This Row],[UID]],all_tki[uid],all_tki[name]), " (",_xlfn.XLOOKUP(tbItems[[#This Row],[UID]],all_tki[uid],all_tki[shortName]),")")</f>
        <v>KRISS Vector non-folding stock adapter (Vector NFA)</v>
      </c>
      <c r="C1430" s="80" t="str">
        <f>_xlfn.XLOOKUP(tbItems[[#This Row],[UID]],all_tki[uid],all_tki[tags/0])</f>
        <v>Weapon_parts</v>
      </c>
      <c r="E1430" s="70">
        <f>_xlfn.XLOOKUP(tbItems[[#This Row],[UID]],all_tki[uid],all_tki[slots])</f>
        <v>1</v>
      </c>
      <c r="F1430" s="97">
        <f>_xlfn.XLOOKUP(tbItems[[#This Row],[UID]],all_tki[uid],all_tki[traderPrice])</f>
        <v>2184</v>
      </c>
      <c r="G1430" s="97">
        <f>_xlfn.XLOOKUP(tbItems[[#This Row],[UID]],all_tki[uid],all_tki[avg7daysPrice])</f>
        <v>23285</v>
      </c>
      <c r="I1430" s="70">
        <v>0</v>
      </c>
    </row>
    <row r="1431" spans="1:9" ht="30" hidden="1" customHeight="1" x14ac:dyDescent="0.25">
      <c r="A1431" s="96" t="s">
        <v>8885</v>
      </c>
      <c r="B1431" s="80" t="str">
        <f>_xlfn.CONCAT(_xlfn.XLOOKUP(tbItems[[#This Row],[UID]],all_tki[uid],all_tki[name]), " (",_xlfn.XLOOKUP(tbItems[[#This Row],[UID]],all_tki[uid],all_tki[shortName]),")")</f>
        <v>KRISS Vector Pistol Sling adapter (Vector PSA)</v>
      </c>
      <c r="C1431" s="80" t="str">
        <f>_xlfn.XLOOKUP(tbItems[[#This Row],[UID]],all_tki[uid],all_tki[tags/0])</f>
        <v>Weapon_parts</v>
      </c>
      <c r="E1431" s="70">
        <f>_xlfn.XLOOKUP(tbItems[[#This Row],[UID]],all_tki[uid],all_tki[slots])</f>
        <v>1</v>
      </c>
      <c r="F1431" s="97">
        <f>_xlfn.XLOOKUP(tbItems[[#This Row],[UID]],all_tki[uid],all_tki[traderPrice])</f>
        <v>840</v>
      </c>
      <c r="G1431" s="97">
        <f>_xlfn.XLOOKUP(tbItems[[#This Row],[UID]],all_tki[uid],all_tki[avg7daysPrice])</f>
        <v>4432</v>
      </c>
      <c r="I1431" s="70">
        <v>0</v>
      </c>
    </row>
    <row r="1432" spans="1:9" ht="30" hidden="1" customHeight="1" x14ac:dyDescent="0.25">
      <c r="A1432" s="96" t="s">
        <v>8891</v>
      </c>
      <c r="B1432" s="80" t="str">
        <f>_xlfn.CONCAT(_xlfn.XLOOKUP(tbItems[[#This Row],[UID]],all_tki[uid],all_tki[name]), " (",_xlfn.XLOOKUP(tbItems[[#This Row],[UID]],all_tki[uid],all_tki[shortName]),")")</f>
        <v>KRISS Defiance DS150 stock (FDE) (DS150 FDE)</v>
      </c>
      <c r="C1432" s="80" t="str">
        <f>_xlfn.XLOOKUP(tbItems[[#This Row],[UID]],all_tki[uid],all_tki[tags/0])</f>
        <v>Weapon_parts</v>
      </c>
      <c r="D1432" s="80" t="s">
        <v>367</v>
      </c>
      <c r="E1432" s="70">
        <f>_xlfn.XLOOKUP(tbItems[[#This Row],[UID]],all_tki[uid],all_tki[slots])</f>
        <v>2</v>
      </c>
      <c r="F1432" s="97">
        <f>_xlfn.XLOOKUP(tbItems[[#This Row],[UID]],all_tki[uid],all_tki[traderPrice])</f>
        <v>4424</v>
      </c>
      <c r="G1432" s="97">
        <f>_xlfn.XLOOKUP(tbItems[[#This Row],[UID]],all_tki[uid],all_tki[avg7daysPrice])</f>
        <v>18565</v>
      </c>
      <c r="H1432" s="70">
        <v>0</v>
      </c>
      <c r="I1432" s="70">
        <v>0</v>
      </c>
    </row>
    <row r="1433" spans="1:9" ht="30" hidden="1" customHeight="1" x14ac:dyDescent="0.25">
      <c r="A1433" s="96" t="s">
        <v>8896</v>
      </c>
      <c r="B1433" s="80" t="str">
        <f>_xlfn.CONCAT(_xlfn.XLOOKUP(tbItems[[#This Row],[UID]],all_tki[uid],all_tki[name]), " (",_xlfn.XLOOKUP(tbItems[[#This Row],[UID]],all_tki[uid],all_tki[shortName]),")")</f>
        <v>MPX/MCX lightweight stock (MPX/MCX light)</v>
      </c>
      <c r="C1433" s="80" t="str">
        <f>_xlfn.XLOOKUP(tbItems[[#This Row],[UID]],all_tki[uid],all_tki[tags/0])</f>
        <v>Weapon_parts</v>
      </c>
      <c r="D1433" s="80" t="s">
        <v>367</v>
      </c>
      <c r="E1433" s="70">
        <f>_xlfn.XLOOKUP(tbItems[[#This Row],[UID]],all_tki[uid],all_tki[slots])</f>
        <v>2</v>
      </c>
      <c r="F1433" s="97">
        <f>_xlfn.XLOOKUP(tbItems[[#This Row],[UID]],all_tki[uid],all_tki[traderPrice])</f>
        <v>3864</v>
      </c>
      <c r="G1433" s="97">
        <f>_xlfn.XLOOKUP(tbItems[[#This Row],[UID]],all_tki[uid],all_tki[avg7daysPrice])</f>
        <v>16409</v>
      </c>
      <c r="H1433" s="70">
        <v>0</v>
      </c>
      <c r="I1433" s="70">
        <v>0</v>
      </c>
    </row>
    <row r="1434" spans="1:9" ht="30" hidden="1" customHeight="1" x14ac:dyDescent="0.25">
      <c r="A1434" s="96" t="s">
        <v>8900</v>
      </c>
      <c r="B1434" s="80" t="str">
        <f>_xlfn.CONCAT(_xlfn.XLOOKUP(tbItems[[#This Row],[UID]],all_tki[uid],all_tki[name]), " (",_xlfn.XLOOKUP(tbItems[[#This Row],[UID]],all_tki[uid],all_tki[shortName]),")")</f>
        <v>KRISS Defiance DS150 stock (Black) (DS150)</v>
      </c>
      <c r="C1434" s="80" t="str">
        <f>_xlfn.XLOOKUP(tbItems[[#This Row],[UID]],all_tki[uid],all_tki[tags/0])</f>
        <v>Weapon_parts</v>
      </c>
      <c r="D1434" s="80" t="s">
        <v>367</v>
      </c>
      <c r="E1434" s="70">
        <f>_xlfn.XLOOKUP(tbItems[[#This Row],[UID]],all_tki[uid],all_tki[slots])</f>
        <v>2</v>
      </c>
      <c r="F1434" s="97">
        <f>_xlfn.XLOOKUP(tbItems[[#This Row],[UID]],all_tki[uid],all_tki[traderPrice])</f>
        <v>4424</v>
      </c>
      <c r="G1434" s="97">
        <f>_xlfn.XLOOKUP(tbItems[[#This Row],[UID]],all_tki[uid],all_tki[avg7daysPrice])</f>
        <v>16279</v>
      </c>
      <c r="H1434" s="70">
        <v>0</v>
      </c>
      <c r="I1434" s="70">
        <v>0</v>
      </c>
    </row>
    <row r="1435" spans="1:9" ht="30" hidden="1" customHeight="1" x14ac:dyDescent="0.25">
      <c r="A1435" s="96" t="s">
        <v>8904</v>
      </c>
      <c r="B1435" s="80" t="str">
        <f>_xlfn.CONCAT(_xlfn.XLOOKUP(tbItems[[#This Row],[UID]],all_tki[uid],all_tki[name]), " (",_xlfn.XLOOKUP(tbItems[[#This Row],[UID]],all_tki[uid],all_tki[shortName]),")")</f>
        <v>KRISS Vector Gen.2 folding stock (Vector fold.)</v>
      </c>
      <c r="C1435" s="80" t="str">
        <f>_xlfn.XLOOKUP(tbItems[[#This Row],[UID]],all_tki[uid],all_tki[tags/0])</f>
        <v>Weapon_parts</v>
      </c>
      <c r="E1435" s="70">
        <f>_xlfn.XLOOKUP(tbItems[[#This Row],[UID]],all_tki[uid],all_tki[slots])</f>
        <v>2</v>
      </c>
      <c r="F1435" s="97">
        <f>_xlfn.XLOOKUP(tbItems[[#This Row],[UID]],all_tki[uid],all_tki[traderPrice])</f>
        <v>3427</v>
      </c>
      <c r="G1435" s="97">
        <f>_xlfn.XLOOKUP(tbItems[[#This Row],[UID]],all_tki[uid],all_tki[avg7daysPrice])</f>
        <v>9511</v>
      </c>
      <c r="I1435" s="70">
        <v>0</v>
      </c>
    </row>
    <row r="1436" spans="1:9" ht="30" hidden="1" customHeight="1" x14ac:dyDescent="0.25">
      <c r="A1436" s="96" t="s">
        <v>8910</v>
      </c>
      <c r="B1436" s="80" t="str">
        <f>_xlfn.CONCAT(_xlfn.XLOOKUP(tbItems[[#This Row],[UID]],all_tki[uid],all_tki[name]), " (",_xlfn.XLOOKUP(tbItems[[#This Row],[UID]],all_tki[uid],all_tki[shortName]),")")</f>
        <v>MCX/MPX telescoping stock (MCX/MPX tele)</v>
      </c>
      <c r="C1436" s="80" t="str">
        <f>_xlfn.XLOOKUP(tbItems[[#This Row],[UID]],all_tki[uid],all_tki[tags/0])</f>
        <v>Weapon_parts</v>
      </c>
      <c r="E1436" s="70">
        <f>_xlfn.XLOOKUP(tbItems[[#This Row],[UID]],all_tki[uid],all_tki[slots])</f>
        <v>2</v>
      </c>
      <c r="F1436" s="97">
        <f>_xlfn.XLOOKUP(tbItems[[#This Row],[UID]],all_tki[uid],all_tki[traderPrice])</f>
        <v>2710</v>
      </c>
      <c r="G1436" s="97">
        <f>_xlfn.XLOOKUP(tbItems[[#This Row],[UID]],all_tki[uid],all_tki[avg7daysPrice])</f>
        <v>16797</v>
      </c>
      <c r="I1436" s="70">
        <v>0</v>
      </c>
    </row>
    <row r="1437" spans="1:9" ht="30" hidden="1" customHeight="1" x14ac:dyDescent="0.25">
      <c r="A1437" s="96" t="s">
        <v>8915</v>
      </c>
      <c r="B1437" s="80" t="str">
        <f>_xlfn.CONCAT(_xlfn.XLOOKUP(tbItems[[#This Row],[UID]],all_tki[uid],all_tki[name]), " (",_xlfn.XLOOKUP(tbItems[[#This Row],[UID]],all_tki[uid],all_tki[shortName]),")")</f>
        <v>MCX .300 BLK 171mm barrel (MCX 171mm)</v>
      </c>
      <c r="C1437" s="80" t="str">
        <f>_xlfn.XLOOKUP(tbItems[[#This Row],[UID]],all_tki[uid],all_tki[tags/0])</f>
        <v>Weapon_parts</v>
      </c>
      <c r="E1437" s="70">
        <f>_xlfn.XLOOKUP(tbItems[[#This Row],[UID]],all_tki[uid],all_tki[slots])</f>
        <v>2</v>
      </c>
      <c r="F1437" s="97">
        <f>_xlfn.XLOOKUP(tbItems[[#This Row],[UID]],all_tki[uid],all_tki[traderPrice])</f>
        <v>9026</v>
      </c>
      <c r="G1437" s="97">
        <f>_xlfn.XLOOKUP(tbItems[[#This Row],[UID]],all_tki[uid],all_tki[avg7daysPrice])</f>
        <v>14977</v>
      </c>
      <c r="I1437" s="70">
        <v>0</v>
      </c>
    </row>
    <row r="1438" spans="1:9" ht="30" hidden="1" customHeight="1" x14ac:dyDescent="0.25">
      <c r="A1438" s="96" t="s">
        <v>8921</v>
      </c>
      <c r="B1438" s="80" t="str">
        <f>_xlfn.CONCAT(_xlfn.XLOOKUP(tbItems[[#This Row],[UID]],all_tki[uid],all_tki[name]), " (",_xlfn.XLOOKUP(tbItems[[#This Row],[UID]],all_tki[uid],all_tki[shortName]),")")</f>
        <v>MCX .300 BLK 229mm barrel (MCX 229mm)</v>
      </c>
      <c r="C1438" s="80" t="str">
        <f>_xlfn.XLOOKUP(tbItems[[#This Row],[UID]],all_tki[uid],all_tki[tags/0])</f>
        <v>Weapon_parts</v>
      </c>
      <c r="E1438" s="70">
        <f>_xlfn.XLOOKUP(tbItems[[#This Row],[UID]],all_tki[uid],all_tki[slots])</f>
        <v>2</v>
      </c>
      <c r="F1438" s="97">
        <f>_xlfn.XLOOKUP(tbItems[[#This Row],[UID]],all_tki[uid],all_tki[traderPrice])</f>
        <v>10874</v>
      </c>
      <c r="G1438" s="97">
        <f>_xlfn.XLOOKUP(tbItems[[#This Row],[UID]],all_tki[uid],all_tki[avg7daysPrice])</f>
        <v>24538</v>
      </c>
      <c r="I1438" s="70">
        <v>0</v>
      </c>
    </row>
    <row r="1439" spans="1:9" ht="30" hidden="1" customHeight="1" x14ac:dyDescent="0.25">
      <c r="A1439" s="96" t="s">
        <v>8927</v>
      </c>
      <c r="B1439" s="80" t="str">
        <f>_xlfn.CONCAT(_xlfn.XLOOKUP(tbItems[[#This Row],[UID]],all_tki[uid],all_tki[name]), " (",_xlfn.XLOOKUP(tbItems[[#This Row],[UID]],all_tki[uid],all_tki[shortName]),")")</f>
        <v>Mk-18 .338 LM 24 inch barrel (Mk-18 24")</v>
      </c>
      <c r="C1439" s="80" t="str">
        <f>_xlfn.XLOOKUP(tbItems[[#This Row],[UID]],all_tki[uid],all_tki[tags/0])</f>
        <v>Weapon_parts</v>
      </c>
      <c r="E1439" s="70">
        <f>_xlfn.XLOOKUP(tbItems[[#This Row],[UID]],all_tki[uid],all_tki[slots])</f>
        <v>4</v>
      </c>
      <c r="F1439" s="97">
        <f>_xlfn.XLOOKUP(tbItems[[#This Row],[UID]],all_tki[uid],all_tki[traderPrice])</f>
        <v>35598</v>
      </c>
      <c r="G1439" s="97">
        <f>_xlfn.XLOOKUP(tbItems[[#This Row],[UID]],all_tki[uid],all_tki[avg7daysPrice])</f>
        <v>63567</v>
      </c>
      <c r="I1439" s="70">
        <v>0</v>
      </c>
    </row>
    <row r="1440" spans="1:9" ht="30" hidden="1" customHeight="1" x14ac:dyDescent="0.25">
      <c r="A1440" s="96" t="s">
        <v>8933</v>
      </c>
      <c r="B1440" s="80" t="str">
        <f>_xlfn.CONCAT(_xlfn.XLOOKUP(tbItems[[#This Row],[UID]],all_tki[uid],all_tki[name]), " (",_xlfn.XLOOKUP(tbItems[[#This Row],[UID]],all_tki[uid],all_tki[shortName]),")")</f>
        <v>KRISS Vector 9x19 5 inch barrel (Vector 9x19 5")</v>
      </c>
      <c r="C1440" s="80" t="str">
        <f>_xlfn.XLOOKUP(tbItems[[#This Row],[UID]],all_tki[uid],all_tki[tags/0])</f>
        <v>Weapon_parts</v>
      </c>
      <c r="E1440" s="70">
        <f>_xlfn.XLOOKUP(tbItems[[#This Row],[UID]],all_tki[uid],all_tki[slots])</f>
        <v>2</v>
      </c>
      <c r="F1440" s="97">
        <f>_xlfn.XLOOKUP(tbItems[[#This Row],[UID]],all_tki[uid],all_tki[traderPrice])</f>
        <v>4592</v>
      </c>
      <c r="G1440" s="97">
        <f>_xlfn.XLOOKUP(tbItems[[#This Row],[UID]],all_tki[uid],all_tki[avg7daysPrice])</f>
        <v>14358</v>
      </c>
      <c r="I1440" s="70">
        <v>0</v>
      </c>
    </row>
    <row r="1441" spans="1:9" ht="30" hidden="1" customHeight="1" x14ac:dyDescent="0.25">
      <c r="A1441" s="96" t="s">
        <v>8939</v>
      </c>
      <c r="B1441" s="80" t="str">
        <f>_xlfn.CONCAT(_xlfn.XLOOKUP(tbItems[[#This Row],[UID]],all_tki[uid],all_tki[name]), " (",_xlfn.XLOOKUP(tbItems[[#This Row],[UID]],all_tki[uid],all_tki[shortName]),")")</f>
        <v>KRISS Vector .45 ACP 6 inch barrel (Vector .45 6")</v>
      </c>
      <c r="C1441" s="80" t="str">
        <f>_xlfn.XLOOKUP(tbItems[[#This Row],[UID]],all_tki[uid],all_tki[tags/0])</f>
        <v>Weapon_parts</v>
      </c>
      <c r="D1441" s="80" t="s">
        <v>580</v>
      </c>
      <c r="E1441" s="70">
        <f>_xlfn.XLOOKUP(tbItems[[#This Row],[UID]],all_tki[uid],all_tki[slots])</f>
        <v>2</v>
      </c>
      <c r="F1441" s="97">
        <f>_xlfn.XLOOKUP(tbItems[[#This Row],[UID]],all_tki[uid],all_tki[traderPrice])</f>
        <v>5992</v>
      </c>
      <c r="G1441" s="97">
        <f>_xlfn.XLOOKUP(tbItems[[#This Row],[UID]],all_tki[uid],all_tki[avg7daysPrice])</f>
        <v>21910</v>
      </c>
      <c r="I1441" s="70">
        <v>0</v>
      </c>
    </row>
    <row r="1442" spans="1:9" ht="30" hidden="1" customHeight="1" x14ac:dyDescent="0.25">
      <c r="A1442" s="96" t="s">
        <v>8945</v>
      </c>
      <c r="B1442" s="80" t="str">
        <f>_xlfn.CONCAT(_xlfn.XLOOKUP(tbItems[[#This Row],[UID]],all_tki[uid],all_tki[name]), " (",_xlfn.XLOOKUP(tbItems[[#This Row],[UID]],all_tki[uid],all_tki[shortName]),")")</f>
        <v>HK UMP .45 ACP 8 inch barrel (UMP-45 8")</v>
      </c>
      <c r="C1442" s="80" t="str">
        <f>_xlfn.XLOOKUP(tbItems[[#This Row],[UID]],all_tki[uid],all_tki[tags/0])</f>
        <v>Weapon_parts</v>
      </c>
      <c r="E1442" s="70">
        <f>_xlfn.XLOOKUP(tbItems[[#This Row],[UID]],all_tki[uid],all_tki[slots])</f>
        <v>2</v>
      </c>
      <c r="F1442" s="97">
        <f>_xlfn.XLOOKUP(tbItems[[#This Row],[UID]],all_tki[uid],all_tki[traderPrice])</f>
        <v>3864</v>
      </c>
      <c r="G1442" s="97">
        <f>_xlfn.XLOOKUP(tbItems[[#This Row],[UID]],all_tki[uid],all_tki[avg7daysPrice])</f>
        <v>32680</v>
      </c>
      <c r="I1442" s="70">
        <v>0</v>
      </c>
    </row>
    <row r="1443" spans="1:9" ht="30" hidden="1" customHeight="1" x14ac:dyDescent="0.25">
      <c r="A1443" s="96" t="s">
        <v>8951</v>
      </c>
      <c r="B1443" s="80" t="str">
        <f>_xlfn.CONCAT(_xlfn.XLOOKUP(tbItems[[#This Row],[UID]],all_tki[uid],all_tki[name]), " (",_xlfn.XLOOKUP(tbItems[[#This Row],[UID]],all_tki[uid],all_tki[shortName]),")")</f>
        <v>KRISS Vector .45 ACP 5 inch barrel (Vector .45 5")</v>
      </c>
      <c r="C1443" s="80" t="str">
        <f>_xlfn.XLOOKUP(tbItems[[#This Row],[UID]],all_tki[uid],all_tki[tags/0])</f>
        <v>Weapon_parts</v>
      </c>
      <c r="D1443" s="80" t="s">
        <v>580</v>
      </c>
      <c r="E1443" s="70">
        <f>_xlfn.XLOOKUP(tbItems[[#This Row],[UID]],all_tki[uid],all_tki[slots])</f>
        <v>2</v>
      </c>
      <c r="F1443" s="97">
        <f>_xlfn.XLOOKUP(tbItems[[#This Row],[UID]],all_tki[uid],all_tki[traderPrice])</f>
        <v>4984</v>
      </c>
      <c r="G1443" s="97">
        <f>_xlfn.XLOOKUP(tbItems[[#This Row],[UID]],all_tki[uid],all_tki[avg7daysPrice])</f>
        <v>12502</v>
      </c>
      <c r="I1443" s="70">
        <v>0</v>
      </c>
    </row>
    <row r="1444" spans="1:9" ht="30" hidden="1" customHeight="1" x14ac:dyDescent="0.25">
      <c r="A1444" s="96" t="s">
        <v>8957</v>
      </c>
      <c r="B1444" s="80" t="str">
        <f>_xlfn.CONCAT(_xlfn.XLOOKUP(tbItems[[#This Row],[UID]],all_tki[uid],all_tki[name]), " (",_xlfn.XLOOKUP(tbItems[[#This Row],[UID]],all_tki[uid],all_tki[shortName]),")")</f>
        <v>KRISS Vector 9x19 6 inch barrel (Vector 9x19 6")</v>
      </c>
      <c r="C1444" s="80" t="str">
        <f>_xlfn.XLOOKUP(tbItems[[#This Row],[UID]],all_tki[uid],all_tki[tags/0])</f>
        <v>Weapon_parts</v>
      </c>
      <c r="D1444" s="80" t="s">
        <v>580</v>
      </c>
      <c r="E1444" s="70">
        <f>_xlfn.XLOOKUP(tbItems[[#This Row],[UID]],all_tki[uid],all_tki[slots])</f>
        <v>2</v>
      </c>
      <c r="F1444" s="97">
        <f>_xlfn.XLOOKUP(tbItems[[#This Row],[UID]],all_tki[uid],all_tki[traderPrice])</f>
        <v>5432</v>
      </c>
      <c r="G1444" s="97">
        <f>_xlfn.XLOOKUP(tbItems[[#This Row],[UID]],all_tki[uid],all_tki[avg7daysPrice])</f>
        <v>22968</v>
      </c>
      <c r="H1444" s="70">
        <v>0</v>
      </c>
      <c r="I1444" s="70">
        <v>0</v>
      </c>
    </row>
    <row r="1445" spans="1:9" ht="30" hidden="1" customHeight="1" x14ac:dyDescent="0.25">
      <c r="A1445" s="96" t="s">
        <v>8962</v>
      </c>
      <c r="B1445" s="80" t="str">
        <f>_xlfn.CONCAT(_xlfn.XLOOKUP(tbItems[[#This Row],[UID]],all_tki[uid],all_tki[name]), " (",_xlfn.XLOOKUP(tbItems[[#This Row],[UID]],all_tki[uid],all_tki[shortName]),")")</f>
        <v>MCX 12 inch KeyMod handguard (MCX 12")</v>
      </c>
      <c r="C1445" s="80" t="str">
        <f>_xlfn.XLOOKUP(tbItems[[#This Row],[UID]],all_tki[uid],all_tki[tags/0])</f>
        <v>Weapon_parts</v>
      </c>
      <c r="D1445" s="80" t="s">
        <v>361</v>
      </c>
      <c r="E1445" s="70">
        <f>_xlfn.XLOOKUP(tbItems[[#This Row],[UID]],all_tki[uid],all_tki[slots])</f>
        <v>3</v>
      </c>
      <c r="F1445" s="97">
        <f>_xlfn.XLOOKUP(tbItems[[#This Row],[UID]],all_tki[uid],all_tki[traderPrice])</f>
        <v>5600</v>
      </c>
      <c r="G1445" s="97">
        <f>_xlfn.XLOOKUP(tbItems[[#This Row],[UID]],all_tki[uid],all_tki[avg7daysPrice])</f>
        <v>18562</v>
      </c>
      <c r="I1445" s="70">
        <v>0</v>
      </c>
    </row>
    <row r="1446" spans="1:9" ht="30" hidden="1" customHeight="1" x14ac:dyDescent="0.25">
      <c r="A1446" s="96" t="s">
        <v>8968</v>
      </c>
      <c r="B1446" s="80" t="str">
        <f>_xlfn.CONCAT(_xlfn.XLOOKUP(tbItems[[#This Row],[UID]],all_tki[uid],all_tki[name]), " (",_xlfn.XLOOKUP(tbItems[[#This Row],[UID]],all_tki[uid],all_tki[shortName]),")")</f>
        <v>Mk-18 18 inch handguard (Mk-18 18")</v>
      </c>
      <c r="C1446" s="80" t="str">
        <f>_xlfn.XLOOKUP(tbItems[[#This Row],[UID]],all_tki[uid],all_tki[tags/0])</f>
        <v>Weapon_parts</v>
      </c>
      <c r="D1446" s="80" t="s">
        <v>361</v>
      </c>
      <c r="E1446" s="70">
        <f>_xlfn.XLOOKUP(tbItems[[#This Row],[UID]],all_tki[uid],all_tki[slots])</f>
        <v>3</v>
      </c>
      <c r="F1446" s="97">
        <f>_xlfn.XLOOKUP(tbItems[[#This Row],[UID]],all_tki[uid],all_tki[traderPrice])</f>
        <v>9184</v>
      </c>
      <c r="G1446" s="97">
        <f>_xlfn.XLOOKUP(tbItems[[#This Row],[UID]],all_tki[uid],all_tki[avg7daysPrice])</f>
        <v>16400</v>
      </c>
      <c r="I1446" s="70">
        <v>0</v>
      </c>
    </row>
    <row r="1447" spans="1:9" ht="30" hidden="1" customHeight="1" x14ac:dyDescent="0.25">
      <c r="A1447" s="96" t="s">
        <v>8974</v>
      </c>
      <c r="B1447" s="80" t="str">
        <f>_xlfn.CONCAT(_xlfn.XLOOKUP(tbItems[[#This Row],[UID]],all_tki[uid],all_tki[name]), " (",_xlfn.XLOOKUP(tbItems[[#This Row],[UID]],all_tki[uid],all_tki[shortName]),")")</f>
        <v>MCX 8 inch KeyMod handguard (MCX 8")</v>
      </c>
      <c r="C1447" s="80" t="str">
        <f>_xlfn.XLOOKUP(tbItems[[#This Row],[UID]],all_tki[uid],all_tki[tags/0])</f>
        <v>Weapon_parts</v>
      </c>
      <c r="D1447" s="80" t="s">
        <v>361</v>
      </c>
      <c r="E1447" s="70">
        <f>_xlfn.XLOOKUP(tbItems[[#This Row],[UID]],all_tki[uid],all_tki[slots])</f>
        <v>2</v>
      </c>
      <c r="F1447" s="97">
        <f>_xlfn.XLOOKUP(tbItems[[#This Row],[UID]],all_tki[uid],all_tki[traderPrice])</f>
        <v>4480</v>
      </c>
      <c r="G1447" s="97">
        <f>_xlfn.XLOOKUP(tbItems[[#This Row],[UID]],all_tki[uid],all_tki[avg7daysPrice])</f>
        <v>9248</v>
      </c>
      <c r="I1447" s="70">
        <v>0</v>
      </c>
    </row>
    <row r="1448" spans="1:9" ht="30" hidden="1" customHeight="1" x14ac:dyDescent="0.25">
      <c r="A1448" s="96" t="s">
        <v>8980</v>
      </c>
      <c r="B1448" s="80" t="str">
        <f>_xlfn.CONCAT(_xlfn.XLOOKUP(tbItems[[#This Row],[UID]],all_tki[uid],all_tki[name]), " (",_xlfn.XLOOKUP(tbItems[[#This Row],[UID]],all_tki[uid],all_tki[shortName]),")")</f>
        <v>MCX pistol grip (MCX)</v>
      </c>
      <c r="C1448" s="80" t="str">
        <f>_xlfn.XLOOKUP(tbItems[[#This Row],[UID]],all_tki[uid],all_tki[tags/0])</f>
        <v>Weapon_parts</v>
      </c>
      <c r="E1448" s="70">
        <f>_xlfn.XLOOKUP(tbItems[[#This Row],[UID]],all_tki[uid],all_tki[slots])</f>
        <v>1</v>
      </c>
      <c r="F1448" s="97">
        <f>_xlfn.XLOOKUP(tbItems[[#This Row],[UID]],all_tki[uid],all_tki[traderPrice])</f>
        <v>1344</v>
      </c>
      <c r="G1448" s="97">
        <f>_xlfn.XLOOKUP(tbItems[[#This Row],[UID]],all_tki[uid],all_tki[avg7daysPrice])</f>
        <v>9476</v>
      </c>
      <c r="I1448" s="70">
        <v>0</v>
      </c>
    </row>
    <row r="1449" spans="1:9" ht="30" hidden="1" customHeight="1" x14ac:dyDescent="0.25">
      <c r="A1449" s="96" t="s">
        <v>8985</v>
      </c>
      <c r="B1449" s="80" t="str">
        <f>_xlfn.CONCAT(_xlfn.XLOOKUP(tbItems[[#This Row],[UID]],all_tki[uid],all_tki[name]), " (",_xlfn.XLOOKUP(tbItems[[#This Row],[UID]],all_tki[uid],all_tki[shortName]),")")</f>
        <v>MCX GEN1 .300 BLK upper receiver (MCX GEN1)</v>
      </c>
      <c r="C1449" s="80" t="str">
        <f>_xlfn.XLOOKUP(tbItems[[#This Row],[UID]],all_tki[uid],all_tki[tags/0])</f>
        <v>Weapon_parts</v>
      </c>
      <c r="D1449" s="80" t="s">
        <v>368</v>
      </c>
      <c r="E1449" s="70">
        <f>_xlfn.XLOOKUP(tbItems[[#This Row],[UID]],all_tki[uid],all_tki[slots])</f>
        <v>2</v>
      </c>
      <c r="F1449" s="97">
        <f>_xlfn.XLOOKUP(tbItems[[#This Row],[UID]],all_tki[uid],all_tki[traderPrice])</f>
        <v>1965</v>
      </c>
      <c r="G1449" s="97">
        <f>_xlfn.XLOOKUP(tbItems[[#This Row],[UID]],all_tki[uid],all_tki[avg7daysPrice])</f>
        <v>100000</v>
      </c>
      <c r="I1449" s="70">
        <v>0</v>
      </c>
    </row>
    <row r="1450" spans="1:9" ht="30" hidden="1" customHeight="1" x14ac:dyDescent="0.25">
      <c r="A1450" s="96" t="s">
        <v>8990</v>
      </c>
      <c r="B1450" s="80" t="str">
        <f>_xlfn.CONCAT(_xlfn.XLOOKUP(tbItems[[#This Row],[UID]],all_tki[uid],all_tki[name]), " (",_xlfn.XLOOKUP(tbItems[[#This Row],[UID]],all_tki[uid],all_tki[shortName]),")")</f>
        <v>Mk-18 .338 LM upper receiver (Mk-18)</v>
      </c>
      <c r="C1450" s="80" t="str">
        <f>_xlfn.XLOOKUP(tbItems[[#This Row],[UID]],all_tki[uid],all_tki[tags/0])</f>
        <v>Weapon_parts</v>
      </c>
      <c r="D1450" s="80" t="s">
        <v>368</v>
      </c>
      <c r="E1450" s="70">
        <f>_xlfn.XLOOKUP(tbItems[[#This Row],[UID]],all_tki[uid],all_tki[slots])</f>
        <v>2</v>
      </c>
      <c r="F1450" s="97">
        <f>_xlfn.XLOOKUP(tbItems[[#This Row],[UID]],all_tki[uid],all_tki[traderPrice])</f>
        <v>12404</v>
      </c>
      <c r="G1450" s="97">
        <f>_xlfn.XLOOKUP(tbItems[[#This Row],[UID]],all_tki[uid],all_tki[avg7daysPrice])</f>
        <v>22150</v>
      </c>
      <c r="I1450" s="70">
        <v>0</v>
      </c>
    </row>
    <row r="1451" spans="1:9" ht="30" hidden="1" customHeight="1" x14ac:dyDescent="0.25">
      <c r="A1451" s="96" t="s">
        <v>8995</v>
      </c>
      <c r="B1451" s="80" t="str">
        <f>_xlfn.CONCAT(_xlfn.XLOOKUP(tbItems[[#This Row],[UID]],all_tki[uid],all_tki[name]), " (",_xlfn.XLOOKUP(tbItems[[#This Row],[UID]],all_tki[uid],all_tki[shortName]),")")</f>
        <v>Smoke balaclava (Smoke)</v>
      </c>
      <c r="C1451" s="80" t="str">
        <f>_xlfn.XLOOKUP(tbItems[[#This Row],[UID]],all_tki[uid],all_tki[tags/0])</f>
        <v>Gear</v>
      </c>
      <c r="D1451" s="80" t="s">
        <v>399</v>
      </c>
      <c r="E1451" s="70">
        <f>_xlfn.XLOOKUP(tbItems[[#This Row],[UID]],all_tki[uid],all_tki[slots])</f>
        <v>1</v>
      </c>
      <c r="F1451" s="97">
        <f>_xlfn.XLOOKUP(tbItems[[#This Row],[UID]],all_tki[uid],all_tki[traderPrice])</f>
        <v>27466</v>
      </c>
      <c r="G1451" s="97">
        <f>_xlfn.XLOOKUP(tbItems[[#This Row],[UID]],all_tki[uid],all_tki[avg7daysPrice])</f>
        <v>27736</v>
      </c>
      <c r="H1451" s="70">
        <v>0</v>
      </c>
      <c r="I1451" s="70">
        <v>0</v>
      </c>
    </row>
    <row r="1452" spans="1:9" ht="30" hidden="1" customHeight="1" x14ac:dyDescent="0.25">
      <c r="A1452" s="96" t="s">
        <v>5249</v>
      </c>
      <c r="B1452" s="80" t="str">
        <f>_xlfn.CONCAT(_xlfn.XLOOKUP(tbItems[[#This Row],[UID]],all_tki[uid],all_tki[name]), " (",_xlfn.XLOOKUP(tbItems[[#This Row],[UID]],all_tki[uid],all_tki[shortName]),")")</f>
        <v>5.7x28mm SS197SR (SS197SR)</v>
      </c>
      <c r="C1452" s="80" t="str">
        <f>_xlfn.XLOOKUP(tbItems[[#This Row],[UID]],all_tki[uid],all_tki[tags/0])</f>
        <v>Ammo</v>
      </c>
      <c r="D1452" s="80" t="s">
        <v>634</v>
      </c>
      <c r="E1452" s="70">
        <f>_xlfn.XLOOKUP(tbItems[[#This Row],[UID]],all_tki[uid],all_tki[slots])</f>
        <v>1</v>
      </c>
      <c r="F1452" s="97">
        <f>_xlfn.XLOOKUP(tbItems[[#This Row],[UID]],all_tki[uid],all_tki[traderPrice])</f>
        <v>62</v>
      </c>
      <c r="G1452" s="97">
        <f>_xlfn.XLOOKUP(tbItems[[#This Row],[UID]],all_tki[uid],all_tki[avg7daysPrice])</f>
        <v>563</v>
      </c>
      <c r="H1452" s="70">
        <v>0</v>
      </c>
      <c r="I1452" s="70">
        <v>0</v>
      </c>
    </row>
    <row r="1453" spans="1:9" ht="30" hidden="1" customHeight="1" x14ac:dyDescent="0.25">
      <c r="A1453" s="96" t="s">
        <v>5262</v>
      </c>
      <c r="B1453" s="80" t="str">
        <f>_xlfn.CONCAT(_xlfn.XLOOKUP(tbItems[[#This Row],[UID]],all_tki[uid],all_tki[name]), " (",_xlfn.XLOOKUP(tbItems[[#This Row],[UID]],all_tki[uid],all_tki[shortName]),")")</f>
        <v>5.7x28mm R37.X (R37.X)</v>
      </c>
      <c r="C1453" s="80" t="str">
        <f>_xlfn.XLOOKUP(tbItems[[#This Row],[UID]],all_tki[uid],all_tki[tags/0])</f>
        <v>Ammo</v>
      </c>
      <c r="D1453" s="80" t="s">
        <v>634</v>
      </c>
      <c r="E1453" s="70">
        <f>_xlfn.XLOOKUP(tbItems[[#This Row],[UID]],all_tki[uid],all_tki[slots])</f>
        <v>1</v>
      </c>
      <c r="F1453" s="97">
        <f>_xlfn.XLOOKUP(tbItems[[#This Row],[UID]],all_tki[uid],all_tki[traderPrice])</f>
        <v>87</v>
      </c>
      <c r="G1453" s="97">
        <f>_xlfn.XLOOKUP(tbItems[[#This Row],[UID]],all_tki[uid],all_tki[avg7daysPrice])</f>
        <v>528</v>
      </c>
      <c r="H1453" s="70">
        <v>0</v>
      </c>
      <c r="I1453" s="70">
        <v>0</v>
      </c>
    </row>
    <row r="1454" spans="1:9" ht="30" hidden="1" customHeight="1" x14ac:dyDescent="0.25">
      <c r="A1454" s="96" t="s">
        <v>5376</v>
      </c>
      <c r="B1454" s="80" t="str">
        <f>_xlfn.CONCAT(_xlfn.XLOOKUP(tbItems[[#This Row],[UID]],all_tki[uid],all_tki[name]), " (",_xlfn.XLOOKUP(tbItems[[#This Row],[UID]],all_tki[uid],all_tki[shortName]),")")</f>
        <v>7.62x25mm TT LRNPC (LRNPC)</v>
      </c>
      <c r="C1454" s="80" t="str">
        <f>_xlfn.XLOOKUP(tbItems[[#This Row],[UID]],all_tki[uid],all_tki[tags/0])</f>
        <v>Ammo</v>
      </c>
      <c r="D1454" s="80" t="s">
        <v>631</v>
      </c>
      <c r="E1454" s="70">
        <f>_xlfn.XLOOKUP(tbItems[[#This Row],[UID]],all_tki[uid],all_tki[slots])</f>
        <v>1</v>
      </c>
      <c r="F1454" s="97">
        <f>_xlfn.XLOOKUP(tbItems[[#This Row],[UID]],all_tki[uid],all_tki[traderPrice])</f>
        <v>38</v>
      </c>
      <c r="G1454" s="97">
        <f>_xlfn.XLOOKUP(tbItems[[#This Row],[UID]],all_tki[uid],all_tki[avg7daysPrice])</f>
        <v>68</v>
      </c>
      <c r="H1454" s="70">
        <v>0</v>
      </c>
      <c r="I1454" s="70">
        <v>0</v>
      </c>
    </row>
    <row r="1455" spans="1:9" ht="30" hidden="1" customHeight="1" x14ac:dyDescent="0.25">
      <c r="A1455" s="96" t="s">
        <v>5382</v>
      </c>
      <c r="B1455" s="80" t="str">
        <f>_xlfn.CONCAT(_xlfn.XLOOKUP(tbItems[[#This Row],[UID]],all_tki[uid],all_tki[name]), " (",_xlfn.XLOOKUP(tbItems[[#This Row],[UID]],all_tki[uid],all_tki[shortName]),")")</f>
        <v>7.62x25mm TT Pst gzh (Pst)</v>
      </c>
      <c r="C1455" s="80" t="str">
        <f>_xlfn.XLOOKUP(tbItems[[#This Row],[UID]],all_tki[uid],all_tki[tags/0])</f>
        <v>Ammo</v>
      </c>
      <c r="D1455" s="80" t="s">
        <v>631</v>
      </c>
      <c r="E1455" s="70">
        <f>_xlfn.XLOOKUP(tbItems[[#This Row],[UID]],all_tki[uid],all_tki[slots])</f>
        <v>1</v>
      </c>
      <c r="F1455" s="97">
        <f>_xlfn.XLOOKUP(tbItems[[#This Row],[UID]],all_tki[uid],all_tki[traderPrice])</f>
        <v>39</v>
      </c>
      <c r="G1455" s="97">
        <f>_xlfn.XLOOKUP(tbItems[[#This Row],[UID]],all_tki[uid],all_tki[avg7daysPrice])</f>
        <v>70</v>
      </c>
      <c r="H1455" s="70">
        <v>999</v>
      </c>
      <c r="I1455" s="70">
        <v>0</v>
      </c>
    </row>
    <row r="1456" spans="1:9" ht="30" hidden="1" customHeight="1" x14ac:dyDescent="0.25">
      <c r="A1456" s="96" t="s">
        <v>5401</v>
      </c>
      <c r="B1456" s="80" t="str">
        <f>_xlfn.CONCAT(_xlfn.XLOOKUP(tbItems[[#This Row],[UID]],all_tki[uid],all_tki[name]), " (",_xlfn.XLOOKUP(tbItems[[#This Row],[UID]],all_tki[uid],all_tki[shortName]),")")</f>
        <v>7.62x25mm TT PT gzh (PT)</v>
      </c>
      <c r="C1456" s="80" t="str">
        <f>_xlfn.XLOOKUP(tbItems[[#This Row],[UID]],all_tki[uid],all_tki[tags/0])</f>
        <v>Ammo</v>
      </c>
      <c r="D1456" s="80" t="s">
        <v>631</v>
      </c>
      <c r="E1456" s="70">
        <f>_xlfn.XLOOKUP(tbItems[[#This Row],[UID]],all_tki[uid],all_tki[slots])</f>
        <v>1</v>
      </c>
      <c r="F1456" s="97">
        <f>_xlfn.XLOOKUP(tbItems[[#This Row],[UID]],all_tki[uid],all_tki[traderPrice])</f>
        <v>35</v>
      </c>
      <c r="G1456" s="97">
        <f>_xlfn.XLOOKUP(tbItems[[#This Row],[UID]],all_tki[uid],all_tki[avg7daysPrice])</f>
        <v>63</v>
      </c>
      <c r="H1456" s="70">
        <v>0</v>
      </c>
      <c r="I1456" s="70">
        <v>0</v>
      </c>
    </row>
    <row r="1457" spans="1:10" ht="30" hidden="1" customHeight="1" x14ac:dyDescent="0.25">
      <c r="A1457" s="96" t="s">
        <v>5430</v>
      </c>
      <c r="B1457" s="80" t="str">
        <f>_xlfn.CONCAT(_xlfn.XLOOKUP(tbItems[[#This Row],[UID]],all_tki[uid],all_tki[name]), " (",_xlfn.XLOOKUP(tbItems[[#This Row],[UID]],all_tki[uid],all_tki[shortName]),")")</f>
        <v>7.62x25mm TT P gl (P)</v>
      </c>
      <c r="C1457" s="80" t="str">
        <f>_xlfn.XLOOKUP(tbItems[[#This Row],[UID]],all_tki[uid],all_tki[tags/0])</f>
        <v>Ammo</v>
      </c>
      <c r="D1457" s="80" t="s">
        <v>631</v>
      </c>
      <c r="E1457" s="70">
        <f>_xlfn.XLOOKUP(tbItems[[#This Row],[UID]],all_tki[uid],all_tki[slots])</f>
        <v>1</v>
      </c>
      <c r="F1457" s="97">
        <f>_xlfn.XLOOKUP(tbItems[[#This Row],[UID]],all_tki[uid],all_tki[traderPrice])</f>
        <v>29</v>
      </c>
      <c r="G1457" s="97">
        <f>_xlfn.XLOOKUP(tbItems[[#This Row],[UID]],all_tki[uid],all_tki[avg7daysPrice])</f>
        <v>108</v>
      </c>
      <c r="H1457" s="70">
        <v>0</v>
      </c>
      <c r="I1457" s="70">
        <v>0</v>
      </c>
    </row>
    <row r="1458" spans="1:10" ht="30" hidden="1" customHeight="1" x14ac:dyDescent="0.25">
      <c r="A1458" s="96" t="s">
        <v>5453</v>
      </c>
      <c r="B1458" s="80" t="str">
        <f>_xlfn.CONCAT(_xlfn.XLOOKUP(tbItems[[#This Row],[UID]],all_tki[uid],all_tki[name]), " (",_xlfn.XLOOKUP(tbItems[[#This Row],[UID]],all_tki[uid],all_tki[shortName]),")")</f>
        <v>7.62x25mm TT LRN (LRN)</v>
      </c>
      <c r="C1458" s="80" t="str">
        <f>_xlfn.XLOOKUP(tbItems[[#This Row],[UID]],all_tki[uid],all_tki[tags/0])</f>
        <v>Ammo</v>
      </c>
      <c r="D1458" s="80" t="s">
        <v>631</v>
      </c>
      <c r="E1458" s="70">
        <f>_xlfn.XLOOKUP(tbItems[[#This Row],[UID]],all_tki[uid],all_tki[slots])</f>
        <v>1</v>
      </c>
      <c r="F1458" s="97">
        <f>_xlfn.XLOOKUP(tbItems[[#This Row],[UID]],all_tki[uid],all_tki[traderPrice])</f>
        <v>27</v>
      </c>
      <c r="G1458" s="97">
        <f>_xlfn.XLOOKUP(tbItems[[#This Row],[UID]],all_tki[uid],all_tki[avg7daysPrice])</f>
        <v>70</v>
      </c>
      <c r="H1458" s="70">
        <v>0</v>
      </c>
      <c r="I1458" s="70">
        <v>0</v>
      </c>
    </row>
    <row r="1459" spans="1:10" ht="30" hidden="1" customHeight="1" x14ac:dyDescent="0.25">
      <c r="A1459" s="96" t="s">
        <v>5467</v>
      </c>
      <c r="B1459" s="80" t="str">
        <f>_xlfn.CONCAT(_xlfn.XLOOKUP(tbItems[[#This Row],[UID]],all_tki[uid],all_tki[name]), " (",_xlfn.XLOOKUP(tbItems[[#This Row],[UID]],all_tki[uid],all_tki[shortName]),")")</f>
        <v>7.62x25mm TT FMJ43 (FMJ43)</v>
      </c>
      <c r="C1459" s="80" t="str">
        <f>_xlfn.XLOOKUP(tbItems[[#This Row],[UID]],all_tki[uid],all_tki[tags/0])</f>
        <v>Ammo</v>
      </c>
      <c r="D1459" s="80" t="s">
        <v>631</v>
      </c>
      <c r="E1459" s="70">
        <f>_xlfn.XLOOKUP(tbItems[[#This Row],[UID]],all_tki[uid],all_tki[slots])</f>
        <v>1</v>
      </c>
      <c r="F1459" s="97">
        <f>_xlfn.XLOOKUP(tbItems[[#This Row],[UID]],all_tki[uid],all_tki[traderPrice])</f>
        <v>28</v>
      </c>
      <c r="G1459" s="97">
        <f>_xlfn.XLOOKUP(tbItems[[#This Row],[UID]],all_tki[uid],all_tki[avg7daysPrice])</f>
        <v>55</v>
      </c>
      <c r="H1459" s="70">
        <v>0</v>
      </c>
      <c r="I1459" s="70">
        <v>0</v>
      </c>
    </row>
    <row r="1460" spans="1:10" ht="30" hidden="1" customHeight="1" x14ac:dyDescent="0.25">
      <c r="A1460" s="96" t="s">
        <v>5476</v>
      </c>
      <c r="B1460" s="80" t="str">
        <f>_xlfn.CONCAT(_xlfn.XLOOKUP(tbItems[[#This Row],[UID]],all_tki[uid],all_tki[name]), " (",_xlfn.XLOOKUP(tbItems[[#This Row],[UID]],all_tki[uid],all_tki[shortName]),")")</f>
        <v>7.62x25mm TT AKBS (AKBS)</v>
      </c>
      <c r="C1460" s="80" t="str">
        <f>_xlfn.XLOOKUP(tbItems[[#This Row],[UID]],all_tki[uid],all_tki[tags/0])</f>
        <v>Ammo</v>
      </c>
      <c r="D1460" s="80" t="s">
        <v>631</v>
      </c>
      <c r="E1460" s="70">
        <f>_xlfn.XLOOKUP(tbItems[[#This Row],[UID]],all_tki[uid],all_tki[slots])</f>
        <v>1</v>
      </c>
      <c r="F1460" s="97">
        <f>_xlfn.XLOOKUP(tbItems[[#This Row],[UID]],all_tki[uid],all_tki[traderPrice])</f>
        <v>27</v>
      </c>
      <c r="G1460" s="97">
        <f>_xlfn.XLOOKUP(tbItems[[#This Row],[UID]],all_tki[uid],all_tki[avg7daysPrice])</f>
        <v>49</v>
      </c>
      <c r="H1460" s="70">
        <v>999</v>
      </c>
      <c r="I1460" s="70">
        <v>0</v>
      </c>
    </row>
    <row r="1461" spans="1:10" ht="30" hidden="1" customHeight="1" x14ac:dyDescent="0.25">
      <c r="A1461" s="96" t="s">
        <v>5114</v>
      </c>
      <c r="B1461" s="80" t="str">
        <f>_xlfn.CONCAT(_xlfn.XLOOKUP(tbItems[[#This Row],[UID]],all_tki[uid],all_tki[name]), " (",_xlfn.XLOOKUP(tbItems[[#This Row],[UID]],all_tki[uid],all_tki[shortName]),")")</f>
        <v>7.62x39mm BP gzh (BP)</v>
      </c>
      <c r="C1461" s="80" t="str">
        <f>_xlfn.XLOOKUP(tbItems[[#This Row],[UID]],all_tki[uid],all_tki[tags/0])</f>
        <v>Ammo</v>
      </c>
      <c r="D1461" s="80" t="s">
        <v>583</v>
      </c>
      <c r="E1461" s="70">
        <f>_xlfn.XLOOKUP(tbItems[[#This Row],[UID]],all_tki[uid],all_tki[slots])</f>
        <v>1</v>
      </c>
      <c r="F1461" s="97">
        <f>_xlfn.XLOOKUP(tbItems[[#This Row],[UID]],all_tki[uid],all_tki[traderPrice])</f>
        <v>167</v>
      </c>
      <c r="G1461" s="97">
        <f>_xlfn.XLOOKUP(tbItems[[#This Row],[UID]],all_tki[uid],all_tki[avg7daysPrice])</f>
        <v>299</v>
      </c>
      <c r="H1461" s="70">
        <v>999</v>
      </c>
      <c r="I1461" s="70">
        <v>0</v>
      </c>
      <c r="J1461" s="80" t="s">
        <v>354</v>
      </c>
    </row>
    <row r="1462" spans="1:10" ht="30" hidden="1" customHeight="1" x14ac:dyDescent="0.25">
      <c r="A1462" s="96" t="s">
        <v>5275</v>
      </c>
      <c r="B1462" s="80" t="str">
        <f>_xlfn.CONCAT(_xlfn.XLOOKUP(tbItems[[#This Row],[UID]],all_tki[uid],all_tki[name]), " (",_xlfn.XLOOKUP(tbItems[[#This Row],[UID]],all_tki[uid],all_tki[shortName]),")")</f>
        <v>7.62x39mm US gzh (US)</v>
      </c>
      <c r="C1462" s="80" t="str">
        <f>_xlfn.XLOOKUP(tbItems[[#This Row],[UID]],all_tki[uid],all_tki[tags/0])</f>
        <v>Ammo</v>
      </c>
      <c r="D1462" s="80" t="s">
        <v>583</v>
      </c>
      <c r="E1462" s="70">
        <f>_xlfn.XLOOKUP(tbItems[[#This Row],[UID]],all_tki[uid],all_tki[slots])</f>
        <v>1</v>
      </c>
      <c r="F1462" s="97">
        <f>_xlfn.XLOOKUP(tbItems[[#This Row],[UID]],all_tki[uid],all_tki[traderPrice])</f>
        <v>75</v>
      </c>
      <c r="G1462" s="97">
        <f>_xlfn.XLOOKUP(tbItems[[#This Row],[UID]],all_tki[uid],all_tki[avg7daysPrice])</f>
        <v>705</v>
      </c>
      <c r="H1462" s="70">
        <v>0</v>
      </c>
      <c r="I1462" s="70">
        <v>0</v>
      </c>
    </row>
    <row r="1463" spans="1:10" ht="30" hidden="1" customHeight="1" x14ac:dyDescent="0.25">
      <c r="A1463" s="96" t="s">
        <v>5338</v>
      </c>
      <c r="B1463" s="80" t="str">
        <f>_xlfn.CONCAT(_xlfn.XLOOKUP(tbItems[[#This Row],[UID]],all_tki[uid],all_tki[name]), " (",_xlfn.XLOOKUP(tbItems[[#This Row],[UID]],all_tki[uid],all_tki[shortName]),")")</f>
        <v>7.62x39mm PS gzh (PS)</v>
      </c>
      <c r="C1463" s="80" t="str">
        <f>_xlfn.XLOOKUP(tbItems[[#This Row],[UID]],all_tki[uid],all_tki[tags/0])</f>
        <v>Ammo</v>
      </c>
      <c r="D1463" s="80" t="s">
        <v>583</v>
      </c>
      <c r="E1463" s="70">
        <f>_xlfn.XLOOKUP(tbItems[[#This Row],[UID]],all_tki[uid],all_tki[slots])</f>
        <v>1</v>
      </c>
      <c r="F1463" s="97">
        <f>_xlfn.XLOOKUP(tbItems[[#This Row],[UID]],all_tki[uid],all_tki[traderPrice])</f>
        <v>46</v>
      </c>
      <c r="G1463" s="97">
        <f>_xlfn.XLOOKUP(tbItems[[#This Row],[UID]],all_tki[uid],all_tki[avg7daysPrice])</f>
        <v>172</v>
      </c>
      <c r="H1463" s="70">
        <v>999</v>
      </c>
      <c r="I1463" s="70">
        <v>0</v>
      </c>
    </row>
    <row r="1464" spans="1:10" ht="30" hidden="1" customHeight="1" x14ac:dyDescent="0.25">
      <c r="A1464" s="96" t="s">
        <v>5358</v>
      </c>
      <c r="B1464" s="80" t="str">
        <f>_xlfn.CONCAT(_xlfn.XLOOKUP(tbItems[[#This Row],[UID]],all_tki[uid],all_tki[name]), " (",_xlfn.XLOOKUP(tbItems[[#This Row],[UID]],all_tki[uid],all_tki[shortName]),")")</f>
        <v>7.62x39mm HP (HP)</v>
      </c>
      <c r="C1464" s="80" t="str">
        <f>_xlfn.XLOOKUP(tbItems[[#This Row],[UID]],all_tki[uid],all_tki[tags/0])</f>
        <v>Ammo</v>
      </c>
      <c r="D1464" s="80" t="s">
        <v>583</v>
      </c>
      <c r="E1464" s="70">
        <f>_xlfn.XLOOKUP(tbItems[[#This Row],[UID]],all_tki[uid],all_tki[slots])</f>
        <v>1</v>
      </c>
      <c r="F1464" s="97">
        <f>_xlfn.XLOOKUP(tbItems[[#This Row],[UID]],all_tki[uid],all_tki[traderPrice])</f>
        <v>34</v>
      </c>
      <c r="G1464" s="97">
        <f>_xlfn.XLOOKUP(tbItems[[#This Row],[UID]],all_tki[uid],all_tki[avg7daysPrice])</f>
        <v>398</v>
      </c>
      <c r="H1464" s="70">
        <v>0</v>
      </c>
      <c r="I1464" s="70">
        <v>0</v>
      </c>
    </row>
    <row r="1465" spans="1:10" ht="30" hidden="1" customHeight="1" x14ac:dyDescent="0.25">
      <c r="A1465" s="96" t="s">
        <v>5435</v>
      </c>
      <c r="B1465" s="80" t="str">
        <f>_xlfn.CONCAT(_xlfn.XLOOKUP(tbItems[[#This Row],[UID]],all_tki[uid],all_tki[name]), " (",_xlfn.XLOOKUP(tbItems[[#This Row],[UID]],all_tki[uid],all_tki[shortName]),")")</f>
        <v>7.62x39mm T-45M1 gzh (T-45M1)</v>
      </c>
      <c r="C1465" s="80" t="str">
        <f>_xlfn.XLOOKUP(tbItems[[#This Row],[UID]],all_tki[uid],all_tki[tags/0])</f>
        <v>Ammo</v>
      </c>
      <c r="D1465" s="80" t="s">
        <v>583</v>
      </c>
      <c r="E1465" s="70">
        <f>_xlfn.XLOOKUP(tbItems[[#This Row],[UID]],all_tki[uid],all_tki[slots])</f>
        <v>1</v>
      </c>
      <c r="F1465" s="97">
        <f>_xlfn.XLOOKUP(tbItems[[#This Row],[UID]],all_tki[uid],all_tki[traderPrice])</f>
        <v>32</v>
      </c>
      <c r="G1465" s="97">
        <f>_xlfn.XLOOKUP(tbItems[[#This Row],[UID]],all_tki[uid],all_tki[avg7daysPrice])</f>
        <v>115</v>
      </c>
      <c r="H1465" s="70">
        <v>999</v>
      </c>
      <c r="I1465" s="70">
        <v>0</v>
      </c>
    </row>
    <row r="1466" spans="1:10" ht="30" hidden="1" customHeight="1" x14ac:dyDescent="0.25">
      <c r="A1466" s="96" t="s">
        <v>10173</v>
      </c>
      <c r="B1466" s="80" t="str">
        <f>_xlfn.CONCAT(_xlfn.XLOOKUP(tbItems[[#This Row],[UID]],all_tki[uid],all_tki[name]), " (",_xlfn.XLOOKUP(tbItems[[#This Row],[UID]],all_tki[uid],all_tki[shortName]),")")</f>
        <v>7.62x39mm MAI AP (MAI AP)</v>
      </c>
      <c r="C1466" s="80" t="str">
        <f>_xlfn.XLOOKUP(tbItems[[#This Row],[UID]],all_tki[uid],all_tki[tags/0])</f>
        <v>Ammo</v>
      </c>
      <c r="D1466" s="80" t="s">
        <v>583</v>
      </c>
      <c r="E1466" s="70">
        <f>_xlfn.XLOOKUP(tbItems[[#This Row],[UID]],all_tki[uid],all_tki[slots])</f>
        <v>1</v>
      </c>
      <c r="F1466" s="97">
        <f>_xlfn.XLOOKUP(tbItems[[#This Row],[UID]],all_tki[uid],all_tki[traderPrice])</f>
        <v>279</v>
      </c>
      <c r="G1466" s="97">
        <f>_xlfn.XLOOKUP(tbItems[[#This Row],[UID]],all_tki[uid],all_tki[avg7daysPrice])</f>
        <v>499</v>
      </c>
      <c r="H1466" s="70">
        <v>999</v>
      </c>
      <c r="I1466" s="70">
        <v>0</v>
      </c>
      <c r="J1466" s="80" t="s">
        <v>354</v>
      </c>
    </row>
    <row r="1467" spans="1:10" ht="30" hidden="1" customHeight="1" x14ac:dyDescent="0.25">
      <c r="A1467" s="96" t="s">
        <v>13578</v>
      </c>
      <c r="B1467" s="80" t="str">
        <f>_xlfn.CONCAT(_xlfn.XLOOKUP(tbItems[[#This Row],[UID]],all_tki[uid],all_tki[name]), " (",_xlfn.XLOOKUP(tbItems[[#This Row],[UID]],all_tki[uid],all_tki[shortName]),")")</f>
        <v>7.62x39mm PS gzh ammo pack (30 pcs) (PS)</v>
      </c>
      <c r="C1467" s="80" t="str">
        <f>_xlfn.XLOOKUP(tbItems[[#This Row],[UID]],all_tki[uid],all_tki[tags/0])</f>
        <v>Ammo_boxes</v>
      </c>
      <c r="D1467" s="80" t="s">
        <v>583</v>
      </c>
      <c r="E1467" s="70">
        <f>_xlfn.XLOOKUP(tbItems[[#This Row],[UID]],all_tki[uid],all_tki[slots])</f>
        <v>1</v>
      </c>
      <c r="F1467" s="97">
        <f>_xlfn.XLOOKUP(tbItems[[#This Row],[UID]],all_tki[uid],all_tki[traderPrice])</f>
        <v>560</v>
      </c>
      <c r="G1467" s="97">
        <f>_xlfn.XLOOKUP(tbItems[[#This Row],[UID]],all_tki[uid],all_tki[avg7daysPrice])</f>
        <v>22076</v>
      </c>
      <c r="H1467" s="70">
        <v>0</v>
      </c>
      <c r="I1467" s="70">
        <v>0</v>
      </c>
    </row>
    <row r="1468" spans="1:10" ht="30" hidden="1" customHeight="1" x14ac:dyDescent="0.25">
      <c r="A1468" s="96" t="s">
        <v>5119</v>
      </c>
      <c r="B1468" s="80" t="str">
        <f>_xlfn.CONCAT(_xlfn.XLOOKUP(tbItems[[#This Row],[UID]],all_tki[uid],all_tki[name]), " (",_xlfn.XLOOKUP(tbItems[[#This Row],[UID]],all_tki[uid],all_tki[shortName]),")")</f>
        <v>7.62x51mm M61 (M61)</v>
      </c>
      <c r="C1468" s="80" t="str">
        <f>_xlfn.XLOOKUP(tbItems[[#This Row],[UID]],all_tki[uid],all_tki[tags/0])</f>
        <v>Ammo</v>
      </c>
      <c r="D1468" s="80" t="s">
        <v>807</v>
      </c>
      <c r="E1468" s="70">
        <f>_xlfn.XLOOKUP(tbItems[[#This Row],[UID]],all_tki[uid],all_tki[slots])</f>
        <v>1</v>
      </c>
      <c r="F1468" s="97">
        <f>_xlfn.XLOOKUP(tbItems[[#This Row],[UID]],all_tki[uid],all_tki[traderPrice])</f>
        <v>218</v>
      </c>
      <c r="G1468" s="97">
        <f>_xlfn.XLOOKUP(tbItems[[#This Row],[UID]],all_tki[uid],all_tki[avg7daysPrice])</f>
        <v>390</v>
      </c>
      <c r="H1468" s="70">
        <v>0</v>
      </c>
      <c r="I1468" s="70">
        <v>0</v>
      </c>
      <c r="J1468" s="80" t="s">
        <v>354</v>
      </c>
    </row>
    <row r="1469" spans="1:10" ht="30" hidden="1" customHeight="1" x14ac:dyDescent="0.25">
      <c r="A1469" s="96" t="s">
        <v>5150</v>
      </c>
      <c r="B1469" s="80" t="str">
        <f>_xlfn.CONCAT(_xlfn.XLOOKUP(tbItems[[#This Row],[UID]],all_tki[uid],all_tki[name]), " (",_xlfn.XLOOKUP(tbItems[[#This Row],[UID]],all_tki[uid],all_tki[shortName]),")")</f>
        <v>7.62x51mm M62 Tracer (M62)</v>
      </c>
      <c r="C1469" s="80" t="str">
        <f>_xlfn.XLOOKUP(tbItems[[#This Row],[UID]],all_tki[uid],all_tki[tags/0])</f>
        <v>Ammo</v>
      </c>
      <c r="D1469" s="80" t="s">
        <v>511</v>
      </c>
      <c r="E1469" s="70">
        <f>_xlfn.XLOOKUP(tbItems[[#This Row],[UID]],all_tki[uid],all_tki[slots])</f>
        <v>1</v>
      </c>
      <c r="F1469" s="97">
        <f>_xlfn.XLOOKUP(tbItems[[#This Row],[UID]],all_tki[uid],all_tki[traderPrice])</f>
        <v>154</v>
      </c>
      <c r="G1469" s="97">
        <f>_xlfn.XLOOKUP(tbItems[[#This Row],[UID]],all_tki[uid],all_tki[avg7daysPrice])</f>
        <v>275</v>
      </c>
      <c r="H1469" s="70">
        <v>999</v>
      </c>
      <c r="I1469" s="70">
        <v>0</v>
      </c>
      <c r="J1469" s="80" t="s">
        <v>354</v>
      </c>
    </row>
    <row r="1470" spans="1:10" ht="30" hidden="1" customHeight="1" x14ac:dyDescent="0.25">
      <c r="A1470" s="96" t="s">
        <v>5219</v>
      </c>
      <c r="B1470" s="80" t="str">
        <f>_xlfn.CONCAT(_xlfn.XLOOKUP(tbItems[[#This Row],[UID]],all_tki[uid],all_tki[name]), " (",_xlfn.XLOOKUP(tbItems[[#This Row],[UID]],all_tki[uid],all_tki[shortName]),")")</f>
        <v>7.62x51mm Ultra Nosler (Ultra Nosler)</v>
      </c>
      <c r="C1470" s="80" t="str">
        <f>_xlfn.XLOOKUP(tbItems[[#This Row],[UID]],all_tki[uid],all_tki[tags/0])</f>
        <v>Ammo</v>
      </c>
      <c r="D1470" s="80" t="s">
        <v>807</v>
      </c>
      <c r="E1470" s="70">
        <f>_xlfn.XLOOKUP(tbItems[[#This Row],[UID]],all_tki[uid],all_tki[slots])</f>
        <v>1</v>
      </c>
      <c r="F1470" s="97">
        <f>_xlfn.XLOOKUP(tbItems[[#This Row],[UID]],all_tki[uid],all_tki[traderPrice])</f>
        <v>179</v>
      </c>
      <c r="G1470" s="97">
        <f>_xlfn.XLOOKUP(tbItems[[#This Row],[UID]],all_tki[uid],all_tki[avg7daysPrice])</f>
        <v>804</v>
      </c>
      <c r="H1470" s="70">
        <v>0</v>
      </c>
      <c r="I1470" s="70">
        <v>0</v>
      </c>
    </row>
    <row r="1471" spans="1:10" ht="30" hidden="1" customHeight="1" x14ac:dyDescent="0.25">
      <c r="A1471" s="96" t="s">
        <v>5254</v>
      </c>
      <c r="B1471" s="80" t="str">
        <f>_xlfn.CONCAT(_xlfn.XLOOKUP(tbItems[[#This Row],[UID]],all_tki[uid],all_tki[name]), " (",_xlfn.XLOOKUP(tbItems[[#This Row],[UID]],all_tki[uid],all_tki[shortName]),")")</f>
        <v>7.62x51mm M80 (M80)</v>
      </c>
      <c r="C1471" s="80" t="str">
        <f>_xlfn.XLOOKUP(tbItems[[#This Row],[UID]],all_tki[uid],all_tki[tags/0])</f>
        <v>Ammo</v>
      </c>
      <c r="D1471" s="80" t="s">
        <v>511</v>
      </c>
      <c r="E1471" s="70">
        <f>_xlfn.XLOOKUP(tbItems[[#This Row],[UID]],all_tki[uid],all_tki[slots])</f>
        <v>1</v>
      </c>
      <c r="F1471" s="97">
        <f>_xlfn.XLOOKUP(tbItems[[#This Row],[UID]],all_tki[uid],all_tki[traderPrice])</f>
        <v>100</v>
      </c>
      <c r="G1471" s="97">
        <f>_xlfn.XLOOKUP(tbItems[[#This Row],[UID]],all_tki[uid],all_tki[avg7daysPrice])</f>
        <v>2351</v>
      </c>
      <c r="H1471" s="70">
        <v>999</v>
      </c>
      <c r="I1471" s="70">
        <v>0</v>
      </c>
    </row>
    <row r="1472" spans="1:10" ht="30" hidden="1" customHeight="1" x14ac:dyDescent="0.25">
      <c r="A1472" s="96" t="s">
        <v>5327</v>
      </c>
      <c r="B1472" s="80" t="str">
        <f>_xlfn.CONCAT(_xlfn.XLOOKUP(tbItems[[#This Row],[UID]],all_tki[uid],all_tki[name]), " (",_xlfn.XLOOKUP(tbItems[[#This Row],[UID]],all_tki[uid],all_tki[shortName]),")")</f>
        <v>7.62x51mm BCP FMJ (BCP FMJ)</v>
      </c>
      <c r="C1472" s="80" t="str">
        <f>_xlfn.XLOOKUP(tbItems[[#This Row],[UID]],all_tki[uid],all_tki[tags/0])</f>
        <v>Ammo</v>
      </c>
      <c r="D1472" s="80" t="s">
        <v>807</v>
      </c>
      <c r="E1472" s="70">
        <f>_xlfn.XLOOKUP(tbItems[[#This Row],[UID]],all_tki[uid],all_tki[slots])</f>
        <v>1</v>
      </c>
      <c r="F1472" s="97">
        <f>_xlfn.XLOOKUP(tbItems[[#This Row],[UID]],all_tki[uid],all_tki[traderPrice])</f>
        <v>84</v>
      </c>
      <c r="G1472" s="97">
        <f>_xlfn.XLOOKUP(tbItems[[#This Row],[UID]],all_tki[uid],all_tki[avg7daysPrice])</f>
        <v>403</v>
      </c>
      <c r="H1472" s="70">
        <v>0</v>
      </c>
      <c r="I1472" s="70">
        <v>0</v>
      </c>
    </row>
    <row r="1473" spans="1:10" ht="30" hidden="1" customHeight="1" x14ac:dyDescent="0.25">
      <c r="A1473" s="96" t="s">
        <v>5334</v>
      </c>
      <c r="B1473" s="80" t="str">
        <f>_xlfn.CONCAT(_xlfn.XLOOKUP(tbItems[[#This Row],[UID]],all_tki[uid],all_tki[name]), " (",_xlfn.XLOOKUP(tbItems[[#This Row],[UID]],all_tki[uid],all_tki[shortName]),")")</f>
        <v>7.62x51mm TCW SP (TCW SP)</v>
      </c>
      <c r="C1473" s="80" t="str">
        <f>_xlfn.XLOOKUP(tbItems[[#This Row],[UID]],all_tki[uid],all_tki[tags/0])</f>
        <v>Ammo</v>
      </c>
      <c r="D1473" s="80" t="s">
        <v>511</v>
      </c>
      <c r="E1473" s="70">
        <f>_xlfn.XLOOKUP(tbItems[[#This Row],[UID]],all_tki[uid],all_tki[slots])</f>
        <v>1</v>
      </c>
      <c r="F1473" s="97">
        <f>_xlfn.XLOOKUP(tbItems[[#This Row],[UID]],all_tki[uid],all_tki[traderPrice])</f>
        <v>62</v>
      </c>
      <c r="G1473" s="97">
        <f>_xlfn.XLOOKUP(tbItems[[#This Row],[UID]],all_tki[uid],all_tki[avg7daysPrice])</f>
        <v>208</v>
      </c>
      <c r="H1473" s="70">
        <v>0</v>
      </c>
      <c r="I1473" s="70">
        <v>0</v>
      </c>
    </row>
    <row r="1474" spans="1:10" ht="30" hidden="1" customHeight="1" x14ac:dyDescent="0.25">
      <c r="A1474" s="96" t="s">
        <v>14177</v>
      </c>
      <c r="B1474" s="80" t="str">
        <f>_xlfn.CONCAT(_xlfn.XLOOKUP(tbItems[[#This Row],[UID]],all_tki[uid],all_tki[name]), " (",_xlfn.XLOOKUP(tbItems[[#This Row],[UID]],all_tki[uid],all_tki[shortName]),")")</f>
        <v>7.62x51mm M993 (M993)</v>
      </c>
      <c r="C1474" s="80" t="str">
        <f>_xlfn.XLOOKUP(tbItems[[#This Row],[UID]],all_tki[uid],all_tki[tags/0])</f>
        <v>Ammo</v>
      </c>
      <c r="D1474" s="80" t="s">
        <v>511</v>
      </c>
      <c r="E1474" s="70">
        <f>_xlfn.XLOOKUP(tbItems[[#This Row],[UID]],all_tki[uid],all_tki[slots])</f>
        <v>1</v>
      </c>
      <c r="F1474" s="97">
        <f>_xlfn.XLOOKUP(tbItems[[#This Row],[UID]],all_tki[uid],all_tki[traderPrice])</f>
        <v>252</v>
      </c>
      <c r="G1474" s="97">
        <f>_xlfn.XLOOKUP(tbItems[[#This Row],[UID]],all_tki[uid],all_tki[avg7daysPrice])</f>
        <v>450</v>
      </c>
      <c r="H1474" s="70">
        <v>0</v>
      </c>
      <c r="I1474" s="70">
        <v>0</v>
      </c>
      <c r="J1474" s="80" t="s">
        <v>354</v>
      </c>
    </row>
    <row r="1475" spans="1:10" ht="30" hidden="1" customHeight="1" x14ac:dyDescent="0.25">
      <c r="A1475" s="96" t="s">
        <v>5129</v>
      </c>
      <c r="B1475" s="80" t="str">
        <f>_xlfn.CONCAT(_xlfn.XLOOKUP(tbItems[[#This Row],[UID]],all_tki[uid],all_tki[name]), " (",_xlfn.XLOOKUP(tbItems[[#This Row],[UID]],all_tki[uid],all_tki[shortName]),")")</f>
        <v>7.62x54mm R BS gs (BS)</v>
      </c>
      <c r="C1475" s="80" t="str">
        <f>_xlfn.XLOOKUP(tbItems[[#This Row],[UID]],all_tki[uid],all_tki[tags/0])</f>
        <v>Ammo</v>
      </c>
      <c r="D1475" s="80" t="s">
        <v>629</v>
      </c>
      <c r="E1475" s="70">
        <f>_xlfn.XLOOKUP(tbItems[[#This Row],[UID]],all_tki[uid],all_tki[slots])</f>
        <v>1</v>
      </c>
      <c r="F1475" s="97">
        <f>_xlfn.XLOOKUP(tbItems[[#This Row],[UID]],all_tki[uid],all_tki[traderPrice])</f>
        <v>294</v>
      </c>
      <c r="G1475" s="97">
        <f>_xlfn.XLOOKUP(tbItems[[#This Row],[UID]],all_tki[uid],all_tki[avg7daysPrice])</f>
        <v>525</v>
      </c>
      <c r="H1475" s="70">
        <v>999</v>
      </c>
      <c r="I1475" s="70">
        <v>0</v>
      </c>
      <c r="J1475" s="80" t="s">
        <v>354</v>
      </c>
    </row>
    <row r="1476" spans="1:10" ht="30" hidden="1" customHeight="1" x14ac:dyDescent="0.25">
      <c r="A1476" s="96" t="s">
        <v>9106</v>
      </c>
      <c r="B1476" s="80" t="str">
        <f>_xlfn.CONCAT(_xlfn.XLOOKUP(tbItems[[#This Row],[UID]],all_tki[uid],all_tki[name]), " (",_xlfn.XLOOKUP(tbItems[[#This Row],[UID]],all_tki[uid],all_tki[shortName]),")")</f>
        <v>Rivals 2020 armband (Rivals)</v>
      </c>
      <c r="C1476" s="80" t="str">
        <f>_xlfn.XLOOKUP(tbItems[[#This Row],[UID]],all_tki[uid],all_tki[tags/0])</f>
        <v>Gear</v>
      </c>
      <c r="E1476" s="70">
        <f>_xlfn.XLOOKUP(tbItems[[#This Row],[UID]],all_tki[uid],all_tki[slots])</f>
        <v>1</v>
      </c>
      <c r="F1476" s="97">
        <f>_xlfn.XLOOKUP(tbItems[[#This Row],[UID]],all_tki[uid],all_tki[traderPrice])</f>
        <v>12400</v>
      </c>
      <c r="G1476" s="97">
        <f>_xlfn.XLOOKUP(tbItems[[#This Row],[UID]],all_tki[uid],all_tki[avg7daysPrice])</f>
        <v>20000</v>
      </c>
      <c r="I1476" s="70">
        <v>0</v>
      </c>
    </row>
    <row r="1477" spans="1:10" ht="30" hidden="1" customHeight="1" x14ac:dyDescent="0.25">
      <c r="A1477" s="96" t="s">
        <v>9113</v>
      </c>
      <c r="B1477" s="80" t="str">
        <f>_xlfn.CONCAT(_xlfn.XLOOKUP(tbItems[[#This Row],[UID]],all_tki[uid],all_tki[name]), " (",_xlfn.XLOOKUP(tbItems[[#This Row],[UID]],all_tki[uid],all_tki[shortName]),")")</f>
        <v>Rivals 2020 cap (Rivals)</v>
      </c>
      <c r="C1477" s="80" t="str">
        <f>_xlfn.XLOOKUP(tbItems[[#This Row],[UID]],all_tki[uid],all_tki[tags/0])</f>
        <v>Gear</v>
      </c>
      <c r="E1477" s="70">
        <f>_xlfn.XLOOKUP(tbItems[[#This Row],[UID]],all_tki[uid],all_tki[slots])</f>
        <v>1</v>
      </c>
      <c r="F1477" s="97">
        <f>_xlfn.XLOOKUP(tbItems[[#This Row],[UID]],all_tki[uid],all_tki[traderPrice])</f>
        <v>12400</v>
      </c>
      <c r="G1477" s="97">
        <f>_xlfn.XLOOKUP(tbItems[[#This Row],[UID]],all_tki[uid],all_tki[avg7daysPrice])</f>
        <v>20000</v>
      </c>
      <c r="I1477" s="70">
        <v>0</v>
      </c>
    </row>
    <row r="1478" spans="1:10" ht="30" hidden="1" customHeight="1" x14ac:dyDescent="0.25">
      <c r="A1478" s="96" t="s">
        <v>9118</v>
      </c>
      <c r="B1478" s="80" t="str">
        <f>_xlfn.CONCAT(_xlfn.XLOOKUP(tbItems[[#This Row],[UID]],all_tki[uid],all_tki[name]), " (",_xlfn.XLOOKUP(tbItems[[#This Row],[UID]],all_tki[uid],all_tki[shortName]),")")</f>
        <v>Rivals 2020 beanie (Rivals)</v>
      </c>
      <c r="C1478" s="80" t="str">
        <f>_xlfn.XLOOKUP(tbItems[[#This Row],[UID]],all_tki[uid],all_tki[tags/0])</f>
        <v>Gear</v>
      </c>
      <c r="E1478" s="70">
        <f>_xlfn.XLOOKUP(tbItems[[#This Row],[UID]],all_tki[uid],all_tki[slots])</f>
        <v>1</v>
      </c>
      <c r="F1478" s="97">
        <f>_xlfn.XLOOKUP(tbItems[[#This Row],[UID]],all_tki[uid],all_tki[traderPrice])</f>
        <v>12400</v>
      </c>
      <c r="G1478" s="97">
        <f>_xlfn.XLOOKUP(tbItems[[#This Row],[UID]],all_tki[uid],all_tki[avg7daysPrice])</f>
        <v>20000</v>
      </c>
      <c r="I1478" s="70">
        <v>0</v>
      </c>
    </row>
    <row r="1479" spans="1:10" ht="30" hidden="1" customHeight="1" x14ac:dyDescent="0.25">
      <c r="A1479" s="96" t="s">
        <v>9123</v>
      </c>
      <c r="B1479" s="80" t="str">
        <f>_xlfn.CONCAT(_xlfn.XLOOKUP(tbItems[[#This Row],[UID]],all_tki[uid],all_tki[name]), " (",_xlfn.XLOOKUP(tbItems[[#This Row],[UID]],all_tki[uid],all_tki[shortName]),")")</f>
        <v>Roubles (RUB)</v>
      </c>
      <c r="C1479" s="80" t="str">
        <f>_xlfn.XLOOKUP(tbItems[[#This Row],[UID]],all_tki[uid],all_tki[tags/0])</f>
        <v>Currency</v>
      </c>
      <c r="D1479" s="80" t="s">
        <v>9125</v>
      </c>
      <c r="E1479" s="70">
        <f>_xlfn.XLOOKUP(tbItems[[#This Row],[UID]],all_tki[uid],all_tki[slots])</f>
        <v>1</v>
      </c>
      <c r="F1479" s="97">
        <f>_xlfn.XLOOKUP(tbItems[[#This Row],[UID]],all_tki[uid],all_tki[traderPrice])</f>
        <v>1</v>
      </c>
      <c r="G1479" s="97">
        <f>_xlfn.XLOOKUP(tbItems[[#This Row],[UID]],all_tki[uid],all_tki[avg7daysPrice])</f>
        <v>0</v>
      </c>
      <c r="I1479" s="70">
        <v>0</v>
      </c>
    </row>
    <row r="1480" spans="1:10" ht="30" hidden="1" customHeight="1" x14ac:dyDescent="0.25">
      <c r="A1480" s="96" t="s">
        <v>9130</v>
      </c>
      <c r="B1480" s="80" t="str">
        <f>_xlfn.CONCAT(_xlfn.XLOOKUP(tbItems[[#This Row],[UID]],all_tki[uid],all_tki[name]), " (",_xlfn.XLOOKUP(tbItems[[#This Row],[UID]],all_tki[uid],all_tki[shortName]),")")</f>
        <v>Metal fuel tank (0/100) (Fuel)</v>
      </c>
      <c r="C1480" s="80" t="str">
        <f>_xlfn.XLOOKUP(tbItems[[#This Row],[UID]],all_tki[uid],all_tki[tags/0])</f>
        <v>Barter</v>
      </c>
      <c r="E1480" s="70">
        <f>_xlfn.XLOOKUP(tbItems[[#This Row],[UID]],all_tki[uid],all_tki[slots])</f>
        <v>6</v>
      </c>
      <c r="F1480" s="97">
        <f>_xlfn.XLOOKUP(tbItems[[#This Row],[UID]],all_tki[uid],all_tki[traderPrice])</f>
        <v>3024</v>
      </c>
      <c r="G1480" s="97">
        <f>_xlfn.XLOOKUP(tbItems[[#This Row],[UID]],all_tki[uid],all_tki[avg7daysPrice])</f>
        <v>25077</v>
      </c>
      <c r="I1480" s="70">
        <v>0</v>
      </c>
    </row>
    <row r="1481" spans="1:10" ht="30" hidden="1" customHeight="1" x14ac:dyDescent="0.25">
      <c r="A1481" s="96" t="s">
        <v>9133</v>
      </c>
      <c r="B1481" s="80" t="str">
        <f>_xlfn.CONCAT(_xlfn.XLOOKUP(tbItems[[#This Row],[UID]],all_tki[uid],all_tki[name]), " (",_xlfn.XLOOKUP(tbItems[[#This Row],[UID]],all_tki[uid],all_tki[shortName]),")")</f>
        <v>MF-UNTAR body armor (0/50) (MF-UN)</v>
      </c>
      <c r="C1481" s="80" t="str">
        <f>_xlfn.XLOOKUP(tbItems[[#This Row],[UID]],all_tki[uid],all_tki[tags/0])</f>
        <v>Gear</v>
      </c>
      <c r="E1481" s="70">
        <f>_xlfn.XLOOKUP(tbItems[[#This Row],[UID]],all_tki[uid],all_tki[slots])</f>
        <v>9</v>
      </c>
      <c r="F1481" s="97">
        <f>_xlfn.XLOOKUP(tbItems[[#This Row],[UID]],all_tki[uid],all_tki[traderPrice])</f>
        <v>1334</v>
      </c>
      <c r="G1481" s="97">
        <f>_xlfn.XLOOKUP(tbItems[[#This Row],[UID]],all_tki[uid],all_tki[avg7daysPrice])</f>
        <v>35627</v>
      </c>
      <c r="I1481" s="70">
        <v>0</v>
      </c>
    </row>
    <row r="1482" spans="1:10" ht="30" hidden="1" customHeight="1" x14ac:dyDescent="0.25">
      <c r="A1482" s="96" t="s">
        <v>9136</v>
      </c>
      <c r="B1482" s="80" t="str">
        <f>_xlfn.CONCAT(_xlfn.XLOOKUP(tbItems[[#This Row],[UID]],all_tki[uid],all_tki[name]), " (",_xlfn.XLOOKUP(tbItems[[#This Row],[UID]],all_tki[uid],all_tki[shortName]),")")</f>
        <v>Altyn face shield (0/50) (Altyn)</v>
      </c>
      <c r="C1482" s="80" t="str">
        <f>_xlfn.XLOOKUP(tbItems[[#This Row],[UID]],all_tki[uid],all_tki[tags/0])</f>
        <v>Gear</v>
      </c>
      <c r="E1482" s="70">
        <f>_xlfn.XLOOKUP(tbItems[[#This Row],[UID]],all_tki[uid],all_tki[slots])</f>
        <v>2</v>
      </c>
      <c r="F1482" s="97">
        <f>_xlfn.XLOOKUP(tbItems[[#This Row],[UID]],all_tki[uid],all_tki[traderPrice])</f>
        <v>1738</v>
      </c>
      <c r="G1482" s="97">
        <f>_xlfn.XLOOKUP(tbItems[[#This Row],[UID]],all_tki[uid],all_tki[avg7daysPrice])</f>
        <v>43460</v>
      </c>
      <c r="I1482" s="70">
        <v>0</v>
      </c>
    </row>
    <row r="1483" spans="1:10" ht="30" hidden="1" customHeight="1" x14ac:dyDescent="0.25">
      <c r="A1483" s="96" t="s">
        <v>9140</v>
      </c>
      <c r="B1483" s="80" t="str">
        <f>_xlfn.CONCAT(_xlfn.XLOOKUP(tbItems[[#This Row],[UID]],all_tki[uid],all_tki[name]), " (",_xlfn.XLOOKUP(tbItems[[#This Row],[UID]],all_tki[uid],all_tki[shortName]),")")</f>
        <v>BNTI Gzhel-K armor (0/65) (GZHEL-K)</v>
      </c>
      <c r="C1483" s="80" t="str">
        <f>_xlfn.XLOOKUP(tbItems[[#This Row],[UID]],all_tki[uid],all_tki[tags/0])</f>
        <v>Gear</v>
      </c>
      <c r="E1483" s="70">
        <f>_xlfn.XLOOKUP(tbItems[[#This Row],[UID]],all_tki[uid],all_tki[slots])</f>
        <v>9</v>
      </c>
      <c r="F1483" s="97">
        <f>_xlfn.XLOOKUP(tbItems[[#This Row],[UID]],all_tki[uid],all_tki[traderPrice])</f>
        <v>4553</v>
      </c>
      <c r="G1483" s="97">
        <f>_xlfn.XLOOKUP(tbItems[[#This Row],[UID]],all_tki[uid],all_tki[avg7daysPrice])</f>
        <v>107166</v>
      </c>
      <c r="I1483" s="70">
        <v>0</v>
      </c>
    </row>
    <row r="1484" spans="1:10" ht="30" hidden="1" customHeight="1" x14ac:dyDescent="0.25">
      <c r="A1484" s="96" t="s">
        <v>9144</v>
      </c>
      <c r="B1484" s="80" t="str">
        <f>_xlfn.CONCAT(_xlfn.XLOOKUP(tbItems[[#This Row],[UID]],all_tki[uid],all_tki[name]), " (",_xlfn.XLOOKUP(tbItems[[#This Row],[UID]],all_tki[uid],all_tki[shortName]),")")</f>
        <v>TP-200 TNT brick (TP-200)</v>
      </c>
      <c r="C1484" s="80" t="str">
        <f>_xlfn.XLOOKUP(tbItems[[#This Row],[UID]],all_tki[uid],all_tki[tags/0])</f>
        <v>Barter</v>
      </c>
      <c r="D1484" s="80" t="s">
        <v>437</v>
      </c>
      <c r="E1484" s="70">
        <f>_xlfn.XLOOKUP(tbItems[[#This Row],[UID]],all_tki[uid],all_tki[slots])</f>
        <v>1</v>
      </c>
      <c r="F1484" s="97">
        <f>_xlfn.XLOOKUP(tbItems[[#This Row],[UID]],all_tki[uid],all_tki[traderPrice])</f>
        <v>22050</v>
      </c>
      <c r="G1484" s="97">
        <f>_xlfn.XLOOKUP(tbItems[[#This Row],[UID]],all_tki[uid],all_tki[avg7daysPrice])</f>
        <v>21956</v>
      </c>
      <c r="H1484" s="70">
        <v>0</v>
      </c>
      <c r="I1484" s="70">
        <v>0</v>
      </c>
      <c r="J1484" s="80" t="s">
        <v>593</v>
      </c>
    </row>
    <row r="1485" spans="1:10" ht="30" hidden="1" customHeight="1" x14ac:dyDescent="0.25">
      <c r="A1485" s="96" t="s">
        <v>9149</v>
      </c>
      <c r="B1485" s="80" t="str">
        <f>_xlfn.CONCAT(_xlfn.XLOOKUP(tbItems[[#This Row],[UID]],all_tki[uid],all_tki[name]), " (",_xlfn.XLOOKUP(tbItems[[#This Row],[UID]],all_tki[uid],all_tki[shortName]),")")</f>
        <v>Can of thermite (Thermite)</v>
      </c>
      <c r="C1485" s="80" t="str">
        <f>_xlfn.XLOOKUP(tbItems[[#This Row],[UID]],all_tki[uid],all_tki[tags/0])</f>
        <v>Barter</v>
      </c>
      <c r="D1485" s="80" t="s">
        <v>437</v>
      </c>
      <c r="E1485" s="70">
        <f>_xlfn.XLOOKUP(tbItems[[#This Row],[UID]],all_tki[uid],all_tki[slots])</f>
        <v>1</v>
      </c>
      <c r="F1485" s="97">
        <f>_xlfn.XLOOKUP(tbItems[[#This Row],[UID]],all_tki[uid],all_tki[traderPrice])</f>
        <v>32760</v>
      </c>
      <c r="G1485" s="97">
        <f>_xlfn.XLOOKUP(tbItems[[#This Row],[UID]],all_tki[uid],all_tki[avg7daysPrice])</f>
        <v>47889</v>
      </c>
      <c r="H1485" s="106">
        <v>0</v>
      </c>
      <c r="I1485" s="106">
        <v>1</v>
      </c>
      <c r="J1485" s="80" t="s">
        <v>466</v>
      </c>
    </row>
    <row r="1486" spans="1:10" ht="30" hidden="1" customHeight="1" x14ac:dyDescent="0.25">
      <c r="A1486" s="96" t="s">
        <v>9154</v>
      </c>
      <c r="B1486" s="80" t="str">
        <f>_xlfn.CONCAT(_xlfn.XLOOKUP(tbItems[[#This Row],[UID]],all_tki[uid],all_tki[name]), " (",_xlfn.XLOOKUP(tbItems[[#This Row],[UID]],all_tki[uid],all_tki[shortName]),")")</f>
        <v>Ratchet wrench (Ratchet)</v>
      </c>
      <c r="C1486" s="80" t="str">
        <f>_xlfn.XLOOKUP(tbItems[[#This Row],[UID]],all_tki[uid],all_tki[tags/0])</f>
        <v>Barter</v>
      </c>
      <c r="D1486" s="80" t="s">
        <v>414</v>
      </c>
      <c r="E1486" s="70">
        <f>_xlfn.XLOOKUP(tbItems[[#This Row],[UID]],all_tki[uid],all_tki[slots])</f>
        <v>2</v>
      </c>
      <c r="F1486" s="97">
        <f>_xlfn.XLOOKUP(tbItems[[#This Row],[UID]],all_tki[uid],all_tki[traderPrice])</f>
        <v>78120</v>
      </c>
      <c r="G1486" s="97">
        <f>_xlfn.XLOOKUP(tbItems[[#This Row],[UID]],all_tki[uid],all_tki[avg7daysPrice])</f>
        <v>77860</v>
      </c>
      <c r="H1486" s="70">
        <v>99</v>
      </c>
      <c r="I1486" s="70">
        <v>0</v>
      </c>
      <c r="J1486" s="80" t="s">
        <v>550</v>
      </c>
    </row>
    <row r="1487" spans="1:10" ht="30" hidden="1" customHeight="1" x14ac:dyDescent="0.25">
      <c r="A1487" s="96" t="s">
        <v>9159</v>
      </c>
      <c r="B1487" s="80" t="str">
        <f>_xlfn.CONCAT(_xlfn.XLOOKUP(tbItems[[#This Row],[UID]],all_tki[uid],all_tki[name]), " (",_xlfn.XLOOKUP(tbItems[[#This Row],[UID]],all_tki[uid],all_tki[shortName]),")")</f>
        <v>STM-9 9x19 muzzle brake (STM9 MB)</v>
      </c>
      <c r="C1487" s="80" t="str">
        <f>_xlfn.XLOOKUP(tbItems[[#This Row],[UID]],all_tki[uid],all_tki[tags/0])</f>
        <v>Weapon_parts</v>
      </c>
      <c r="E1487" s="70">
        <f>_xlfn.XLOOKUP(tbItems[[#This Row],[UID]],all_tki[uid],all_tki[slots])</f>
        <v>1</v>
      </c>
      <c r="F1487" s="97">
        <f>_xlfn.XLOOKUP(tbItems[[#This Row],[UID]],all_tki[uid],all_tki[traderPrice])</f>
        <v>1068</v>
      </c>
      <c r="G1487" s="97">
        <f>_xlfn.XLOOKUP(tbItems[[#This Row],[UID]],all_tki[uid],all_tki[avg7daysPrice])</f>
        <v>4687</v>
      </c>
      <c r="I1487" s="70">
        <v>0</v>
      </c>
    </row>
    <row r="1488" spans="1:10" ht="30" hidden="1" customHeight="1" x14ac:dyDescent="0.25">
      <c r="A1488" s="96" t="s">
        <v>9165</v>
      </c>
      <c r="B1488" s="80" t="str">
        <f>_xlfn.CONCAT(_xlfn.XLOOKUP(tbItems[[#This Row],[UID]],all_tki[uid],all_tki[name]), " (",_xlfn.XLOOKUP(tbItems[[#This Row],[UID]],all_tki[uid],all_tki[shortName]),")")</f>
        <v>PL-15 9x19 sound suppressor (PL15 supp.)</v>
      </c>
      <c r="C1488" s="80" t="str">
        <f>_xlfn.XLOOKUP(tbItems[[#This Row],[UID]],all_tki[uid],all_tki[tags/0])</f>
        <v>Suppressors</v>
      </c>
      <c r="D1488" s="80" t="s">
        <v>365</v>
      </c>
      <c r="E1488" s="70">
        <f>_xlfn.XLOOKUP(tbItems[[#This Row],[UID]],all_tki[uid],all_tki[slots])</f>
        <v>2</v>
      </c>
      <c r="F1488" s="97">
        <f>_xlfn.XLOOKUP(tbItems[[#This Row],[UID]],all_tki[uid],all_tki[traderPrice])</f>
        <v>17360</v>
      </c>
      <c r="G1488" s="97">
        <f>_xlfn.XLOOKUP(tbItems[[#This Row],[UID]],all_tki[uid],all_tki[avg7daysPrice])</f>
        <v>17919</v>
      </c>
      <c r="I1488" s="70">
        <v>0</v>
      </c>
    </row>
    <row r="1489" spans="1:10" ht="30" hidden="1" customHeight="1" x14ac:dyDescent="0.25">
      <c r="A1489" s="96" t="s">
        <v>9171</v>
      </c>
      <c r="B1489" s="80" t="str">
        <f>_xlfn.CONCAT(_xlfn.XLOOKUP(tbItems[[#This Row],[UID]],all_tki[uid],all_tki[name]), " (",_xlfn.XLOOKUP(tbItems[[#This Row],[UID]],all_tki[uid],all_tki[shortName]),")")</f>
        <v>Eberlestock G2 Gunslinger II backpack (Dry Earth) (G2 Gunslinger II)</v>
      </c>
      <c r="C1489" s="80" t="str">
        <f>_xlfn.XLOOKUP(tbItems[[#This Row],[UID]],all_tki[uid],all_tki[tags/0])</f>
        <v>Gear</v>
      </c>
      <c r="D1489" s="80" t="s">
        <v>317</v>
      </c>
      <c r="E1489" s="70">
        <f>_xlfn.XLOOKUP(tbItems[[#This Row],[UID]],all_tki[uid],all_tki[slots])</f>
        <v>35</v>
      </c>
      <c r="F1489" s="97">
        <f>_xlfn.XLOOKUP(tbItems[[#This Row],[UID]],all_tki[uid],all_tki[traderPrice])</f>
        <v>38502</v>
      </c>
      <c r="G1489" s="97">
        <f>_xlfn.XLOOKUP(tbItems[[#This Row],[UID]],all_tki[uid],all_tki[avg7daysPrice])</f>
        <v>154142</v>
      </c>
      <c r="H1489" s="70">
        <v>0</v>
      </c>
      <c r="I1489" s="70">
        <v>0</v>
      </c>
    </row>
    <row r="1490" spans="1:10" ht="30" hidden="1" customHeight="1" x14ac:dyDescent="0.25">
      <c r="A1490" s="96" t="s">
        <v>9176</v>
      </c>
      <c r="B1490" s="80" t="str">
        <f>_xlfn.CONCAT(_xlfn.XLOOKUP(tbItems[[#This Row],[UID]],all_tki[uid],all_tki[name]), " (",_xlfn.XLOOKUP(tbItems[[#This Row],[UID]],all_tki[uid],all_tki[shortName]),")")</f>
        <v>Hazard 4 Takedown sling backpack (Multicam) (Takedown)</v>
      </c>
      <c r="C1490" s="80" t="str">
        <f>_xlfn.XLOOKUP(tbItems[[#This Row],[UID]],all_tki[uid],all_tki[tags/0])</f>
        <v>Gear</v>
      </c>
      <c r="D1490" s="80" t="s">
        <v>316</v>
      </c>
      <c r="E1490" s="70">
        <f>_xlfn.XLOOKUP(tbItems[[#This Row],[UID]],all_tki[uid],all_tki[slots])</f>
        <v>21</v>
      </c>
      <c r="F1490" s="97">
        <f>_xlfn.XLOOKUP(tbItems[[#This Row],[UID]],all_tki[uid],all_tki[traderPrice])</f>
        <v>23250</v>
      </c>
      <c r="G1490" s="97">
        <f>_xlfn.XLOOKUP(tbItems[[#This Row],[UID]],all_tki[uid],all_tki[avg7daysPrice])</f>
        <v>37247</v>
      </c>
      <c r="H1490" s="70">
        <v>0</v>
      </c>
      <c r="I1490" s="70">
        <v>0</v>
      </c>
    </row>
    <row r="1491" spans="1:10" ht="30" hidden="1" customHeight="1" x14ac:dyDescent="0.25">
      <c r="A1491" s="96" t="s">
        <v>9181</v>
      </c>
      <c r="B1491" s="80" t="str">
        <f>_xlfn.CONCAT(_xlfn.XLOOKUP(tbItems[[#This Row],[UID]],all_tki[uid],all_tki[name]), " (",_xlfn.XLOOKUP(tbItems[[#This Row],[UID]],all_tki[uid],all_tki[shortName]),")")</f>
        <v>Hazard 4 Takedown sling backpack (Black) (Takedown)</v>
      </c>
      <c r="C1491" s="80" t="str">
        <f>_xlfn.XLOOKUP(tbItems[[#This Row],[UID]],all_tki[uid],all_tki[tags/0])</f>
        <v>Gear</v>
      </c>
      <c r="D1491" s="80" t="s">
        <v>316</v>
      </c>
      <c r="E1491" s="70">
        <f>_xlfn.XLOOKUP(tbItems[[#This Row],[UID]],all_tki[uid],all_tki[slots])</f>
        <v>21</v>
      </c>
      <c r="F1491" s="97">
        <f>_xlfn.XLOOKUP(tbItems[[#This Row],[UID]],all_tki[uid],all_tki[traderPrice])</f>
        <v>21390</v>
      </c>
      <c r="G1491" s="97">
        <f>_xlfn.XLOOKUP(tbItems[[#This Row],[UID]],all_tki[uid],all_tki[avg7daysPrice])</f>
        <v>41357</v>
      </c>
      <c r="H1491" s="70">
        <v>0</v>
      </c>
      <c r="I1491" s="70">
        <v>0</v>
      </c>
    </row>
    <row r="1492" spans="1:10" ht="30" hidden="1" customHeight="1" x14ac:dyDescent="0.25">
      <c r="A1492" s="96" t="s">
        <v>9184</v>
      </c>
      <c r="B1492" s="80" t="str">
        <f>_xlfn.CONCAT(_xlfn.XLOOKUP(tbItems[[#This Row],[UID]],all_tki[uid],all_tki[name]), " (",_xlfn.XLOOKUP(tbItems[[#This Row],[UID]],all_tki[uid],all_tki[shortName]),")")</f>
        <v>Azimut SS "Zhuk" Ñhest Ñ€arness (Black) (Azimut)</v>
      </c>
      <c r="C1492" s="80" t="str">
        <f>_xlfn.XLOOKUP(tbItems[[#This Row],[UID]],all_tki[uid],all_tki[tags/0])</f>
        <v>Gear</v>
      </c>
      <c r="E1492" s="70">
        <f>_xlfn.XLOOKUP(tbItems[[#This Row],[UID]],all_tki[uid],all_tki[slots])</f>
        <v>12</v>
      </c>
      <c r="F1492" s="97">
        <f>_xlfn.XLOOKUP(tbItems[[#This Row],[UID]],all_tki[uid],all_tki[traderPrice])</f>
        <v>21991</v>
      </c>
      <c r="G1492" s="97">
        <f>_xlfn.XLOOKUP(tbItems[[#This Row],[UID]],all_tki[uid],all_tki[avg7daysPrice])</f>
        <v>26979</v>
      </c>
      <c r="I1492" s="70">
        <v>0</v>
      </c>
    </row>
    <row r="1493" spans="1:10" ht="30" hidden="1" customHeight="1" x14ac:dyDescent="0.25">
      <c r="A1493" s="96" t="s">
        <v>9188</v>
      </c>
      <c r="B1493" s="80" t="str">
        <f>_xlfn.CONCAT(_xlfn.XLOOKUP(tbItems[[#This Row],[UID]],all_tki[uid],all_tki[name]), " (",_xlfn.XLOOKUP(tbItems[[#This Row],[UID]],all_tki[uid],all_tki[shortName]),")")</f>
        <v>CSA chest rig (CSA)</v>
      </c>
      <c r="C1493" s="80" t="str">
        <f>_xlfn.XLOOKUP(tbItems[[#This Row],[UID]],all_tki[uid],all_tki[tags/0])</f>
        <v>Gear</v>
      </c>
      <c r="D1493" s="80" t="s">
        <v>318</v>
      </c>
      <c r="E1493" s="70">
        <f>_xlfn.XLOOKUP(tbItems[[#This Row],[UID]],all_tki[uid],all_tki[slots])</f>
        <v>6</v>
      </c>
      <c r="F1493" s="97">
        <f>_xlfn.XLOOKUP(tbItems[[#This Row],[UID]],all_tki[uid],all_tki[traderPrice])</f>
        <v>11718</v>
      </c>
      <c r="G1493" s="97">
        <f>_xlfn.XLOOKUP(tbItems[[#This Row],[UID]],all_tki[uid],all_tki[avg7daysPrice])</f>
        <v>16513</v>
      </c>
      <c r="H1493" s="70">
        <v>0</v>
      </c>
      <c r="I1493" s="70">
        <v>0</v>
      </c>
    </row>
    <row r="1494" spans="1:10" ht="30" hidden="1" customHeight="1" x14ac:dyDescent="0.25">
      <c r="A1494" s="96" t="s">
        <v>9192</v>
      </c>
      <c r="B1494" s="80" t="str">
        <f>_xlfn.CONCAT(_xlfn.XLOOKUP(tbItems[[#This Row],[UID]],all_tki[uid],all_tki[name]), " (",_xlfn.XLOOKUP(tbItems[[#This Row],[UID]],all_tki[uid],all_tki[shortName]),")")</f>
        <v>Umka M33-SET1 hunter vest (Umka)</v>
      </c>
      <c r="C1494" s="80" t="str">
        <f>_xlfn.XLOOKUP(tbItems[[#This Row],[UID]],all_tki[uid],all_tki[tags/0])</f>
        <v>Gear</v>
      </c>
      <c r="D1494" s="80" t="s">
        <v>318</v>
      </c>
      <c r="E1494" s="70">
        <f>_xlfn.XLOOKUP(tbItems[[#This Row],[UID]],all_tki[uid],all_tki[slots])</f>
        <v>12</v>
      </c>
      <c r="F1494" s="97">
        <f>_xlfn.XLOOKUP(tbItems[[#This Row],[UID]],all_tki[uid],all_tki[traderPrice])</f>
        <v>15934</v>
      </c>
      <c r="G1494" s="97">
        <f>_xlfn.XLOOKUP(tbItems[[#This Row],[UID]],all_tki[uid],all_tki[avg7daysPrice])</f>
        <v>19916</v>
      </c>
      <c r="H1494" s="70">
        <v>0</v>
      </c>
      <c r="I1494" s="70">
        <v>0</v>
      </c>
    </row>
    <row r="1495" spans="1:10" ht="30" hidden="1" customHeight="1" x14ac:dyDescent="0.25">
      <c r="A1495" s="96" t="s">
        <v>9196</v>
      </c>
      <c r="B1495" s="80" t="str">
        <f>_xlfn.CONCAT(_xlfn.XLOOKUP(tbItems[[#This Row],[UID]],all_tki[uid],all_tki[name]), " (",_xlfn.XLOOKUP(tbItems[[#This Row],[UID]],all_tki[uid],all_tki[shortName]),")")</f>
        <v>Azimut SS "Zhuk" Ñhest Ñ€arness (SURPAT) (Azimut)</v>
      </c>
      <c r="C1495" s="80" t="str">
        <f>_xlfn.XLOOKUP(tbItems[[#This Row],[UID]],all_tki[uid],all_tki[tags/0])</f>
        <v>Gear</v>
      </c>
      <c r="E1495" s="70">
        <f>_xlfn.XLOOKUP(tbItems[[#This Row],[UID]],all_tki[uid],all_tki[slots])</f>
        <v>12</v>
      </c>
      <c r="F1495" s="97">
        <f>_xlfn.XLOOKUP(tbItems[[#This Row],[UID]],all_tki[uid],all_tki[traderPrice])</f>
        <v>21991</v>
      </c>
      <c r="G1495" s="97">
        <f>_xlfn.XLOOKUP(tbItems[[#This Row],[UID]],all_tki[uid],all_tki[avg7daysPrice])</f>
        <v>26031</v>
      </c>
      <c r="I1495" s="70">
        <v>0</v>
      </c>
    </row>
    <row r="1496" spans="1:10" ht="30" hidden="1" customHeight="1" x14ac:dyDescent="0.25">
      <c r="A1496" s="96" t="s">
        <v>4706</v>
      </c>
      <c r="B1496" s="80" t="str">
        <f>_xlfn.CONCAT(_xlfn.XLOOKUP(tbItems[[#This Row],[UID]],all_tki[uid],all_tki[name]), " (",_xlfn.XLOOKUP(tbItems[[#This Row],[UID]],all_tki[uid],all_tki[shortName]),")")</f>
        <v>Kalashnikov AKS-74N 5.45x39 assault rifle (AKS-74N)</v>
      </c>
      <c r="C1496" s="80" t="str">
        <f>_xlfn.XLOOKUP(tbItems[[#This Row],[UID]],all_tki[uid],all_tki[tags/0])</f>
        <v>Weapon</v>
      </c>
      <c r="D1496" s="80" t="s">
        <v>378</v>
      </c>
      <c r="E1496" s="70">
        <f>_xlfn.XLOOKUP(tbItems[[#This Row],[UID]],all_tki[uid],all_tki[slots])</f>
        <v>10</v>
      </c>
      <c r="F1496" s="97">
        <f>_xlfn.XLOOKUP(tbItems[[#This Row],[UID]],all_tki[uid],all_tki[traderPrice])</f>
        <v>14274</v>
      </c>
      <c r="G1496" s="97">
        <f>_xlfn.XLOOKUP(tbItems[[#This Row],[UID]],all_tki[uid],all_tki[avg7daysPrice])</f>
        <v>26766</v>
      </c>
      <c r="H1496" s="70">
        <v>0</v>
      </c>
      <c r="I1496" s="70">
        <v>0</v>
      </c>
    </row>
    <row r="1497" spans="1:10" ht="30" hidden="1" customHeight="1" x14ac:dyDescent="0.25">
      <c r="A1497" s="96" t="s">
        <v>4741</v>
      </c>
      <c r="B1497" s="80" t="str">
        <f>_xlfn.CONCAT(_xlfn.XLOOKUP(tbItems[[#This Row],[UID]],all_tki[uid],all_tki[name]), " (",_xlfn.XLOOKUP(tbItems[[#This Row],[UID]],all_tki[uid],all_tki[shortName]),")")</f>
        <v>Kalashnikov AKS-74U 5.45x39 assault rifle (AKS-74U)</v>
      </c>
      <c r="C1497" s="80" t="str">
        <f>_xlfn.XLOOKUP(tbItems[[#This Row],[UID]],all_tki[uid],all_tki[tags/0])</f>
        <v>Weapon</v>
      </c>
      <c r="D1497" s="80" t="s">
        <v>378</v>
      </c>
      <c r="E1497" s="70">
        <f>_xlfn.XLOOKUP(tbItems[[#This Row],[UID]],all_tki[uid],all_tki[slots])</f>
        <v>8</v>
      </c>
      <c r="F1497" s="97">
        <f>_xlfn.XLOOKUP(tbItems[[#This Row],[UID]],all_tki[uid],all_tki[traderPrice])</f>
        <v>7640</v>
      </c>
      <c r="G1497" s="97">
        <f>_xlfn.XLOOKUP(tbItems[[#This Row],[UID]],all_tki[uid],all_tki[avg7daysPrice])</f>
        <v>23301</v>
      </c>
      <c r="H1497" s="70">
        <v>0</v>
      </c>
      <c r="I1497" s="70">
        <v>0</v>
      </c>
    </row>
    <row r="1498" spans="1:10" ht="30" hidden="1" customHeight="1" x14ac:dyDescent="0.25">
      <c r="A1498" s="96" t="s">
        <v>9208</v>
      </c>
      <c r="B1498" s="80" t="str">
        <f>_xlfn.CONCAT(_xlfn.XLOOKUP(tbItems[[#This Row],[UID]],all_tki[uid],all_tki[name]), " (",_xlfn.XLOOKUP(tbItems[[#This Row],[UID]],all_tki[uid],all_tki[shortName]),")")</f>
        <v>LBT-6094A Slick Plate Carrier (Olive) (Slick)</v>
      </c>
      <c r="C1498" s="80" t="str">
        <f>_xlfn.XLOOKUP(tbItems[[#This Row],[UID]],all_tki[uid],all_tki[tags/0])</f>
        <v>Gear</v>
      </c>
      <c r="D1498" s="80" t="s">
        <v>661</v>
      </c>
      <c r="E1498" s="70">
        <f>_xlfn.XLOOKUP(tbItems[[#This Row],[UID]],all_tki[uid],all_tki[slots])</f>
        <v>9</v>
      </c>
      <c r="F1498" s="97">
        <f>_xlfn.XLOOKUP(tbItems[[#This Row],[UID]],all_tki[uid],all_tki[traderPrice])</f>
        <v>232190</v>
      </c>
      <c r="G1498" s="97">
        <f>_xlfn.XLOOKUP(tbItems[[#This Row],[UID]],all_tki[uid],all_tki[avg7daysPrice])</f>
        <v>374500</v>
      </c>
      <c r="H1498" s="70">
        <v>0</v>
      </c>
      <c r="I1498" s="70">
        <v>0</v>
      </c>
      <c r="J1498" s="80" t="s">
        <v>354</v>
      </c>
    </row>
    <row r="1499" spans="1:10" ht="30" hidden="1" customHeight="1" x14ac:dyDescent="0.25">
      <c r="A1499" s="96" t="s">
        <v>9212</v>
      </c>
      <c r="B1499" s="80" t="str">
        <f>_xlfn.CONCAT(_xlfn.XLOOKUP(tbItems[[#This Row],[UID]],all_tki[uid],all_tki[name]), " (",_xlfn.XLOOKUP(tbItems[[#This Row],[UID]],all_tki[uid],all_tki[shortName]),")")</f>
        <v>LBT-6094A Slick Plate Carrier (Tan) (Slick)</v>
      </c>
      <c r="C1499" s="80" t="str">
        <f>_xlfn.XLOOKUP(tbItems[[#This Row],[UID]],all_tki[uid],all_tki[tags/0])</f>
        <v>Gear</v>
      </c>
      <c r="D1499" s="80" t="s">
        <v>661</v>
      </c>
      <c r="E1499" s="70">
        <f>_xlfn.XLOOKUP(tbItems[[#This Row],[UID]],all_tki[uid],all_tki[slots])</f>
        <v>9</v>
      </c>
      <c r="F1499" s="97">
        <f>_xlfn.XLOOKUP(tbItems[[#This Row],[UID]],all_tki[uid],all_tki[traderPrice])</f>
        <v>232190</v>
      </c>
      <c r="G1499" s="97">
        <f>_xlfn.XLOOKUP(tbItems[[#This Row],[UID]],all_tki[uid],all_tki[avg7daysPrice])</f>
        <v>374500</v>
      </c>
      <c r="H1499" s="70">
        <v>0</v>
      </c>
      <c r="I1499" s="70">
        <v>0</v>
      </c>
      <c r="J1499" s="80" t="s">
        <v>354</v>
      </c>
    </row>
    <row r="1500" spans="1:10" ht="30" hidden="1" customHeight="1" x14ac:dyDescent="0.25">
      <c r="A1500" s="96" t="s">
        <v>9216</v>
      </c>
      <c r="B1500" s="80" t="str">
        <f>_xlfn.CONCAT(_xlfn.XLOOKUP(tbItems[[#This Row],[UID]],all_tki[uid],all_tki[name]), " (",_xlfn.XLOOKUP(tbItems[[#This Row],[UID]],all_tki[uid],all_tki[shortName]),")")</f>
        <v>OPSMEN Earmor M32 headset (M32)</v>
      </c>
      <c r="C1500" s="80" t="str">
        <f>_xlfn.XLOOKUP(tbItems[[#This Row],[UID]],all_tki[uid],all_tki[tags/0])</f>
        <v>Gear</v>
      </c>
      <c r="D1500" s="80" t="s">
        <v>60</v>
      </c>
      <c r="E1500" s="70">
        <f>_xlfn.XLOOKUP(tbItems[[#This Row],[UID]],all_tki[uid],all_tki[slots])</f>
        <v>4</v>
      </c>
      <c r="F1500" s="97">
        <f>_xlfn.XLOOKUP(tbItems[[#This Row],[UID]],all_tki[uid],all_tki[traderPrice])</f>
        <v>15500</v>
      </c>
      <c r="G1500" s="97">
        <f>_xlfn.XLOOKUP(tbItems[[#This Row],[UID]],all_tki[uid],all_tki[avg7daysPrice])</f>
        <v>26050</v>
      </c>
      <c r="H1500" s="70">
        <v>0</v>
      </c>
      <c r="I1500" s="70">
        <v>0</v>
      </c>
    </row>
    <row r="1501" spans="1:10" ht="30" hidden="1" customHeight="1" x14ac:dyDescent="0.25">
      <c r="A1501" s="96" t="s">
        <v>9220</v>
      </c>
      <c r="B1501" s="80" t="str">
        <f>_xlfn.CONCAT(_xlfn.XLOOKUP(tbItems[[#This Row],[UID]],all_tki[uid],all_tki[name]), " (",_xlfn.XLOOKUP(tbItems[[#This Row],[UID]],all_tki[uid],all_tki[shortName]),")")</f>
        <v>Remington M700 AB Arms MOD*X GEN 3 KeyMod handguard (MOD*X)</v>
      </c>
      <c r="C1501" s="80" t="str">
        <f>_xlfn.XLOOKUP(tbItems[[#This Row],[UID]],all_tki[uid],all_tki[tags/0])</f>
        <v>Weapon_parts</v>
      </c>
      <c r="D1501" s="80" t="s">
        <v>361</v>
      </c>
      <c r="E1501" s="70">
        <f>_xlfn.XLOOKUP(tbItems[[#This Row],[UID]],all_tki[uid],all_tki[slots])</f>
        <v>3</v>
      </c>
      <c r="F1501" s="97">
        <f>_xlfn.XLOOKUP(tbItems[[#This Row],[UID]],all_tki[uid],all_tki[traderPrice])</f>
        <v>5544</v>
      </c>
      <c r="G1501" s="97">
        <f>_xlfn.XLOOKUP(tbItems[[#This Row],[UID]],all_tki[uid],all_tki[avg7daysPrice])</f>
        <v>25344</v>
      </c>
      <c r="I1501" s="70">
        <v>0</v>
      </c>
    </row>
    <row r="1502" spans="1:10" ht="30" hidden="1" customHeight="1" x14ac:dyDescent="0.25">
      <c r="A1502" s="96" t="s">
        <v>9226</v>
      </c>
      <c r="B1502" s="80" t="str">
        <f>_xlfn.CONCAT(_xlfn.XLOOKUP(tbItems[[#This Row],[UID]],all_tki[uid],all_tki[name]), " (",_xlfn.XLOOKUP(tbItems[[#This Row],[UID]],all_tki[uid],all_tki[shortName]),")")</f>
        <v>SOK-12 Leapers UTG PRO MTU002 Short Top aluminum handguard (MTU002 S)</v>
      </c>
      <c r="C1502" s="80" t="str">
        <f>_xlfn.XLOOKUP(tbItems[[#This Row],[UID]],all_tki[uid],all_tki[tags/0])</f>
        <v>Weapon_parts</v>
      </c>
      <c r="D1502" s="80" t="s">
        <v>361</v>
      </c>
      <c r="E1502" s="70">
        <f>_xlfn.XLOOKUP(tbItems[[#This Row],[UID]],all_tki[uid],all_tki[slots])</f>
        <v>2</v>
      </c>
      <c r="F1502" s="97">
        <f>_xlfn.XLOOKUP(tbItems[[#This Row],[UID]],all_tki[uid],all_tki[traderPrice])</f>
        <v>4222</v>
      </c>
      <c r="G1502" s="97">
        <f>_xlfn.XLOOKUP(tbItems[[#This Row],[UID]],all_tki[uid],all_tki[avg7daysPrice])</f>
        <v>11940</v>
      </c>
      <c r="H1502" s="70">
        <v>0</v>
      </c>
      <c r="I1502" s="70">
        <v>0</v>
      </c>
    </row>
    <row r="1503" spans="1:10" ht="30" hidden="1" customHeight="1" x14ac:dyDescent="0.25">
      <c r="A1503" s="96" t="s">
        <v>9231</v>
      </c>
      <c r="B1503" s="80" t="str">
        <f>_xlfn.CONCAT(_xlfn.XLOOKUP(tbItems[[#This Row],[UID]],all_tki[uid],all_tki[name]), " (",_xlfn.XLOOKUP(tbItems[[#This Row],[UID]],all_tki[uid],all_tki[shortName]),")")</f>
        <v>AK Zenit B-10 Handguard (B-10)</v>
      </c>
      <c r="C1503" s="80" t="str">
        <f>_xlfn.XLOOKUP(tbItems[[#This Row],[UID]],all_tki[uid],all_tki[tags/0])</f>
        <v>Weapon_parts</v>
      </c>
      <c r="D1503" s="80" t="s">
        <v>361</v>
      </c>
      <c r="E1503" s="70">
        <f>_xlfn.XLOOKUP(tbItems[[#This Row],[UID]],all_tki[uid],all_tki[slots])</f>
        <v>1</v>
      </c>
      <c r="F1503" s="97">
        <f>_xlfn.XLOOKUP(tbItems[[#This Row],[UID]],all_tki[uid],all_tki[traderPrice])</f>
        <v>2909</v>
      </c>
      <c r="G1503" s="97">
        <f>_xlfn.XLOOKUP(tbItems[[#This Row],[UID]],all_tki[uid],all_tki[avg7daysPrice])</f>
        <v>18213</v>
      </c>
      <c r="I1503" s="70">
        <v>0</v>
      </c>
    </row>
    <row r="1504" spans="1:10" ht="30" hidden="1" customHeight="1" x14ac:dyDescent="0.25">
      <c r="A1504" s="96" t="s">
        <v>9237</v>
      </c>
      <c r="B1504" s="80" t="str">
        <f>_xlfn.CONCAT(_xlfn.XLOOKUP(tbItems[[#This Row],[UID]],all_tki[uid],all_tki[name]), " (",_xlfn.XLOOKUP(tbItems[[#This Row],[UID]],all_tki[uid],all_tki[shortName]),")")</f>
        <v>HK 416A5 Midwest Industries 9 inch M-LOK handguard (416A5 Midwest 9")</v>
      </c>
      <c r="C1504" s="80" t="str">
        <f>_xlfn.XLOOKUP(tbItems[[#This Row],[UID]],all_tki[uid],all_tki[tags/0])</f>
        <v>Weapon_parts</v>
      </c>
      <c r="D1504" s="80" t="s">
        <v>361</v>
      </c>
      <c r="E1504" s="70">
        <f>_xlfn.XLOOKUP(tbItems[[#This Row],[UID]],all_tki[uid],all_tki[slots])</f>
        <v>2</v>
      </c>
      <c r="F1504" s="97">
        <f>_xlfn.XLOOKUP(tbItems[[#This Row],[UID]],all_tki[uid],all_tki[traderPrice])</f>
        <v>6776</v>
      </c>
      <c r="G1504" s="97">
        <f>_xlfn.XLOOKUP(tbItems[[#This Row],[UID]],all_tki[uid],all_tki[avg7daysPrice])</f>
        <v>14104</v>
      </c>
      <c r="I1504" s="70">
        <v>0</v>
      </c>
    </row>
    <row r="1505" spans="1:9" ht="30" hidden="1" customHeight="1" x14ac:dyDescent="0.25">
      <c r="A1505" s="96" t="s">
        <v>9243</v>
      </c>
      <c r="B1505" s="80" t="str">
        <f>_xlfn.CONCAT(_xlfn.XLOOKUP(tbItems[[#This Row],[UID]],all_tki[uid],all_tki[name]), " (",_xlfn.XLOOKUP(tbItems[[#This Row],[UID]],all_tki[uid],all_tki[shortName]),")")</f>
        <v>HK MP5 PTR Tri-Rail handguard (MP5 Tri-Rail)</v>
      </c>
      <c r="C1505" s="80" t="str">
        <f>_xlfn.XLOOKUP(tbItems[[#This Row],[UID]],all_tki[uid],all_tki[tags/0])</f>
        <v>Weapon_parts</v>
      </c>
      <c r="D1505" s="80" t="s">
        <v>361</v>
      </c>
      <c r="E1505" s="70">
        <f>_xlfn.XLOOKUP(tbItems[[#This Row],[UID]],all_tki[uid],all_tki[slots])</f>
        <v>2</v>
      </c>
      <c r="F1505" s="97">
        <f>_xlfn.XLOOKUP(tbItems[[#This Row],[UID]],all_tki[uid],all_tki[traderPrice])</f>
        <v>5712</v>
      </c>
      <c r="G1505" s="97">
        <f>_xlfn.XLOOKUP(tbItems[[#This Row],[UID]],all_tki[uid],all_tki[avg7daysPrice])</f>
        <v>28745</v>
      </c>
      <c r="H1505" s="70">
        <v>0</v>
      </c>
      <c r="I1505" s="70">
        <v>0</v>
      </c>
    </row>
    <row r="1506" spans="1:9" ht="30" hidden="1" customHeight="1" x14ac:dyDescent="0.25">
      <c r="A1506" s="96" t="s">
        <v>9247</v>
      </c>
      <c r="B1506" s="80" t="str">
        <f>_xlfn.CONCAT(_xlfn.XLOOKUP(tbItems[[#This Row],[UID]],all_tki[uid],all_tki[name]), " (",_xlfn.XLOOKUP(tbItems[[#This Row],[UID]],all_tki[uid],all_tki[shortName]),")")</f>
        <v>HK 416A5 Quad Rail handguard (416A5 4Rail)</v>
      </c>
      <c r="C1506" s="80" t="str">
        <f>_xlfn.XLOOKUP(tbItems[[#This Row],[UID]],all_tki[uid],all_tki[tags/0])</f>
        <v>Weapon_parts</v>
      </c>
      <c r="D1506" s="80" t="s">
        <v>361</v>
      </c>
      <c r="E1506" s="70">
        <f>_xlfn.XLOOKUP(tbItems[[#This Row],[UID]],all_tki[uid],all_tki[slots])</f>
        <v>2</v>
      </c>
      <c r="F1506" s="97">
        <f>_xlfn.XLOOKUP(tbItems[[#This Row],[UID]],all_tki[uid],all_tki[traderPrice])</f>
        <v>4536</v>
      </c>
      <c r="G1506" s="97">
        <f>_xlfn.XLOOKUP(tbItems[[#This Row],[UID]],all_tki[uid],all_tki[avg7daysPrice])</f>
        <v>8460</v>
      </c>
      <c r="H1506" s="70">
        <v>0</v>
      </c>
      <c r="I1506" s="70">
        <v>0</v>
      </c>
    </row>
    <row r="1507" spans="1:9" ht="30" hidden="1" customHeight="1" x14ac:dyDescent="0.25">
      <c r="A1507" s="96" t="s">
        <v>9251</v>
      </c>
      <c r="B1507" s="80" t="str">
        <f>_xlfn.CONCAT(_xlfn.XLOOKUP(tbItems[[#This Row],[UID]],all_tki[uid],all_tki[name]), " (",_xlfn.XLOOKUP(tbItems[[#This Row],[UID]],all_tki[uid],all_tki[shortName]),")")</f>
        <v>SA-58/FAL AIM Sports Universal M-LOK handguard (SA58 M-LOK)</v>
      </c>
      <c r="C1507" s="80" t="str">
        <f>_xlfn.XLOOKUP(tbItems[[#This Row],[UID]],all_tki[uid],all_tki[tags/0])</f>
        <v>Weapon_parts</v>
      </c>
      <c r="D1507" s="80" t="s">
        <v>361</v>
      </c>
      <c r="E1507" s="70">
        <f>_xlfn.XLOOKUP(tbItems[[#This Row],[UID]],all_tki[uid],all_tki[slots])</f>
        <v>2</v>
      </c>
      <c r="F1507" s="97">
        <f>_xlfn.XLOOKUP(tbItems[[#This Row],[UID]],all_tki[uid],all_tki[traderPrice])</f>
        <v>3071</v>
      </c>
      <c r="G1507" s="97">
        <f>_xlfn.XLOOKUP(tbItems[[#This Row],[UID]],all_tki[uid],all_tki[avg7daysPrice])</f>
        <v>5484</v>
      </c>
      <c r="I1507" s="70">
        <v>0</v>
      </c>
    </row>
    <row r="1508" spans="1:9" ht="30" hidden="1" customHeight="1" x14ac:dyDescent="0.25">
      <c r="A1508" s="96" t="s">
        <v>9257</v>
      </c>
      <c r="B1508" s="80" t="str">
        <f>_xlfn.CONCAT(_xlfn.XLOOKUP(tbItems[[#This Row],[UID]],all_tki[uid],all_tki[name]), " (",_xlfn.XLOOKUP(tbItems[[#This Row],[UID]],all_tki[uid],all_tki[shortName]),")")</f>
        <v>ASh-12 polymer handguard (ASh-12)</v>
      </c>
      <c r="C1508" s="80" t="str">
        <f>_xlfn.XLOOKUP(tbItems[[#This Row],[UID]],all_tki[uid],all_tki[tags/0])</f>
        <v>Weapon_parts</v>
      </c>
      <c r="D1508" s="80" t="s">
        <v>361</v>
      </c>
      <c r="E1508" s="70">
        <f>_xlfn.XLOOKUP(tbItems[[#This Row],[UID]],all_tki[uid],all_tki[slots])</f>
        <v>1</v>
      </c>
      <c r="F1508" s="97">
        <f>_xlfn.XLOOKUP(tbItems[[#This Row],[UID]],all_tki[uid],all_tki[traderPrice])</f>
        <v>572</v>
      </c>
      <c r="G1508" s="97">
        <f>_xlfn.XLOOKUP(tbItems[[#This Row],[UID]],all_tki[uid],all_tki[avg7daysPrice])</f>
        <v>8489</v>
      </c>
      <c r="I1508" s="70">
        <v>0</v>
      </c>
    </row>
    <row r="1509" spans="1:9" ht="30" hidden="1" customHeight="1" x14ac:dyDescent="0.25">
      <c r="A1509" s="96" t="s">
        <v>9262</v>
      </c>
      <c r="B1509" s="80" t="str">
        <f>_xlfn.CONCAT(_xlfn.XLOOKUP(tbItems[[#This Row],[UID]],all_tki[uid],all_tki[name]), " (",_xlfn.XLOOKUP(tbItems[[#This Row],[UID]],all_tki[uid],all_tki[shortName]),")")</f>
        <v>SVDS polymer handguard (SVDS)</v>
      </c>
      <c r="C1509" s="80" t="str">
        <f>_xlfn.XLOOKUP(tbItems[[#This Row],[UID]],all_tki[uid],all_tki[tags/0])</f>
        <v>Weapon_parts</v>
      </c>
      <c r="D1509" s="80" t="s">
        <v>361</v>
      </c>
      <c r="E1509" s="70">
        <f>_xlfn.XLOOKUP(tbItems[[#This Row],[UID]],all_tki[uid],all_tki[slots])</f>
        <v>1</v>
      </c>
      <c r="F1509" s="97">
        <f>_xlfn.XLOOKUP(tbItems[[#This Row],[UID]],all_tki[uid],all_tki[traderPrice])</f>
        <v>885</v>
      </c>
      <c r="G1509" s="97">
        <f>_xlfn.XLOOKUP(tbItems[[#This Row],[UID]],all_tki[uid],all_tki[avg7daysPrice])</f>
        <v>11043</v>
      </c>
      <c r="I1509" s="70">
        <v>0</v>
      </c>
    </row>
    <row r="1510" spans="1:9" ht="30" hidden="1" customHeight="1" x14ac:dyDescent="0.25">
      <c r="A1510" s="96" t="s">
        <v>9267</v>
      </c>
      <c r="B1510" s="80" t="str">
        <f>_xlfn.CONCAT(_xlfn.XLOOKUP(tbItems[[#This Row],[UID]],all_tki[uid],all_tki[name]), " (",_xlfn.XLOOKUP(tbItems[[#This Row],[UID]],all_tki[uid],all_tki[shortName]),")")</f>
        <v>MPX Midwest Industries 10.5 inch M-LOK handguard (MPX Midwest 10.5")</v>
      </c>
      <c r="C1510" s="80" t="str">
        <f>_xlfn.XLOOKUP(tbItems[[#This Row],[UID]],all_tki[uid],all_tki[tags/0])</f>
        <v>Weapon_parts</v>
      </c>
      <c r="D1510" s="80" t="s">
        <v>361</v>
      </c>
      <c r="E1510" s="70">
        <f>_xlfn.XLOOKUP(tbItems[[#This Row],[UID]],all_tki[uid],all_tki[slots])</f>
        <v>2</v>
      </c>
      <c r="F1510" s="97">
        <f>_xlfn.XLOOKUP(tbItems[[#This Row],[UID]],all_tki[uid],all_tki[traderPrice])</f>
        <v>5208</v>
      </c>
      <c r="G1510" s="97">
        <f>_xlfn.XLOOKUP(tbItems[[#This Row],[UID]],all_tki[uid],all_tki[avg7daysPrice])</f>
        <v>11220</v>
      </c>
      <c r="I1510" s="70">
        <v>0</v>
      </c>
    </row>
    <row r="1511" spans="1:9" ht="30" hidden="1" customHeight="1" x14ac:dyDescent="0.25">
      <c r="A1511" s="96" t="s">
        <v>9273</v>
      </c>
      <c r="B1511" s="80" t="str">
        <f>_xlfn.CONCAT(_xlfn.XLOOKUP(tbItems[[#This Row],[UID]],all_tki[uid],all_tki[name]), " (",_xlfn.XLOOKUP(tbItems[[#This Row],[UID]],all_tki[uid],all_tki[shortName]),")")</f>
        <v>AR-15 KAC RIS handguard (KAC RIS)</v>
      </c>
      <c r="C1511" s="80" t="str">
        <f>_xlfn.XLOOKUP(tbItems[[#This Row],[UID]],all_tki[uid],all_tki[tags/0])</f>
        <v>Weapon_parts</v>
      </c>
      <c r="D1511" s="80" t="s">
        <v>361</v>
      </c>
      <c r="E1511" s="70">
        <f>_xlfn.XLOOKUP(tbItems[[#This Row],[UID]],all_tki[uid],all_tki[slots])</f>
        <v>2</v>
      </c>
      <c r="F1511" s="97">
        <f>_xlfn.XLOOKUP(tbItems[[#This Row],[UID]],all_tki[uid],all_tki[traderPrice])</f>
        <v>3796</v>
      </c>
      <c r="G1511" s="97">
        <f>_xlfn.XLOOKUP(tbItems[[#This Row],[UID]],all_tki[uid],all_tki[avg7daysPrice])</f>
        <v>12513</v>
      </c>
      <c r="H1511" s="70">
        <v>0</v>
      </c>
      <c r="I1511" s="70">
        <v>0</v>
      </c>
    </row>
    <row r="1512" spans="1:9" ht="30" hidden="1" customHeight="1" x14ac:dyDescent="0.25">
      <c r="A1512" s="96" t="s">
        <v>9278</v>
      </c>
      <c r="B1512" s="80" t="str">
        <f>_xlfn.CONCAT(_xlfn.XLOOKUP(tbItems[[#This Row],[UID]],all_tki[uid],all_tki[name]), " (",_xlfn.XLOOKUP(tbItems[[#This Row],[UID]],all_tki[uid],all_tki[shortName]),")")</f>
        <v>SA-58/FAL AIM Sports Universal KeyMod handguard (SA58 KeyMod)</v>
      </c>
      <c r="C1512" s="80" t="str">
        <f>_xlfn.XLOOKUP(tbItems[[#This Row],[UID]],all_tki[uid],all_tki[tags/0])</f>
        <v>Weapon_parts</v>
      </c>
      <c r="D1512" s="80" t="s">
        <v>361</v>
      </c>
      <c r="E1512" s="70">
        <f>_xlfn.XLOOKUP(tbItems[[#This Row],[UID]],all_tki[uid],all_tki[slots])</f>
        <v>2</v>
      </c>
      <c r="F1512" s="97">
        <f>_xlfn.XLOOKUP(tbItems[[#This Row],[UID]],all_tki[uid],all_tki[traderPrice])</f>
        <v>2711</v>
      </c>
      <c r="G1512" s="97">
        <f>_xlfn.XLOOKUP(tbItems[[#This Row],[UID]],all_tki[uid],all_tki[avg7daysPrice])</f>
        <v>15827</v>
      </c>
      <c r="I1512" s="70">
        <v>0</v>
      </c>
    </row>
    <row r="1513" spans="1:9" ht="30" hidden="1" customHeight="1" x14ac:dyDescent="0.25">
      <c r="A1513" s="96" t="s">
        <v>9284</v>
      </c>
      <c r="B1513" s="80" t="str">
        <f>_xlfn.CONCAT(_xlfn.XLOOKUP(tbItems[[#This Row],[UID]],all_tki[uid],all_tki[name]), " (",_xlfn.XLOOKUP(tbItems[[#This Row],[UID]],all_tki[uid],all_tki[shortName]),")")</f>
        <v>MPX GEN1 handguard (MPX GEN1)</v>
      </c>
      <c r="C1513" s="80" t="str">
        <f>_xlfn.XLOOKUP(tbItems[[#This Row],[UID]],all_tki[uid],all_tki[tags/0])</f>
        <v>Weapon_parts</v>
      </c>
      <c r="D1513" s="80" t="s">
        <v>361</v>
      </c>
      <c r="E1513" s="70">
        <f>_xlfn.XLOOKUP(tbItems[[#This Row],[UID]],all_tki[uid],all_tki[slots])</f>
        <v>2</v>
      </c>
      <c r="F1513" s="97">
        <f>_xlfn.XLOOKUP(tbItems[[#This Row],[UID]],all_tki[uid],all_tki[traderPrice])</f>
        <v>2414</v>
      </c>
      <c r="G1513" s="97">
        <f>_xlfn.XLOOKUP(tbItems[[#This Row],[UID]],all_tki[uid],all_tki[avg7daysPrice])</f>
        <v>13459</v>
      </c>
      <c r="I1513" s="70">
        <v>0</v>
      </c>
    </row>
    <row r="1514" spans="1:9" ht="30" hidden="1" customHeight="1" x14ac:dyDescent="0.25">
      <c r="A1514" s="96" t="s">
        <v>9289</v>
      </c>
      <c r="B1514" s="80" t="str">
        <f>_xlfn.CONCAT(_xlfn.XLOOKUP(tbItems[[#This Row],[UID]],all_tki[uid],all_tki[name]), " (",_xlfn.XLOOKUP(tbItems[[#This Row],[UID]],all_tki[uid],all_tki[shortName]),")")</f>
        <v>AR-15 ADAR 2-15 wooden handguard (ADAR wood)</v>
      </c>
      <c r="C1514" s="80" t="str">
        <f>_xlfn.XLOOKUP(tbItems[[#This Row],[UID]],all_tki[uid],all_tki[tags/0])</f>
        <v>Weapon_parts</v>
      </c>
      <c r="D1514" s="80" t="s">
        <v>361</v>
      </c>
      <c r="E1514" s="70">
        <f>_xlfn.XLOOKUP(tbItems[[#This Row],[UID]],all_tki[uid],all_tki[slots])</f>
        <v>2</v>
      </c>
      <c r="F1514" s="97">
        <f>_xlfn.XLOOKUP(tbItems[[#This Row],[UID]],all_tki[uid],all_tki[traderPrice])</f>
        <v>896</v>
      </c>
      <c r="G1514" s="97">
        <f>_xlfn.XLOOKUP(tbItems[[#This Row],[UID]],all_tki[uid],all_tki[avg7daysPrice])</f>
        <v>11167</v>
      </c>
      <c r="I1514" s="70">
        <v>0</v>
      </c>
    </row>
    <row r="1515" spans="1:9" ht="30" hidden="1" customHeight="1" x14ac:dyDescent="0.25">
      <c r="A1515" s="96" t="s">
        <v>9294</v>
      </c>
      <c r="B1515" s="80" t="str">
        <f>_xlfn.CONCAT(_xlfn.XLOOKUP(tbItems[[#This Row],[UID]],all_tki[uid],all_tki[name]), " (",_xlfn.XLOOKUP(tbItems[[#This Row],[UID]],all_tki[uid],all_tki[shortName]),")")</f>
        <v>HK MP5SD polymer handguard (MP5SD HG)</v>
      </c>
      <c r="C1515" s="80" t="str">
        <f>_xlfn.XLOOKUP(tbItems[[#This Row],[UID]],all_tki[uid],all_tki[tags/0])</f>
        <v>Weapon_parts</v>
      </c>
      <c r="D1515" s="80" t="s">
        <v>361</v>
      </c>
      <c r="E1515" s="70">
        <f>_xlfn.XLOOKUP(tbItems[[#This Row],[UID]],all_tki[uid],all_tki[slots])</f>
        <v>2</v>
      </c>
      <c r="F1515" s="97">
        <f>_xlfn.XLOOKUP(tbItems[[#This Row],[UID]],all_tki[uid],all_tki[traderPrice])</f>
        <v>3054</v>
      </c>
      <c r="G1515" s="97">
        <f>_xlfn.XLOOKUP(tbItems[[#This Row],[UID]],all_tki[uid],all_tki[avg7daysPrice])</f>
        <v>33129</v>
      </c>
      <c r="I1515" s="70">
        <v>0</v>
      </c>
    </row>
    <row r="1516" spans="1:9" ht="30" hidden="1" customHeight="1" x14ac:dyDescent="0.25">
      <c r="A1516" s="96" t="s">
        <v>9299</v>
      </c>
      <c r="B1516" s="80" t="str">
        <f>_xlfn.CONCAT(_xlfn.XLOOKUP(tbItems[[#This Row],[UID]],all_tki[uid],all_tki[name]), " (",_xlfn.XLOOKUP(tbItems[[#This Row],[UID]],all_tki[uid],all_tki[shortName]),")")</f>
        <v>SA-58/FAL Belgian Style handguard (FAL BEL)</v>
      </c>
      <c r="C1516" s="80" t="str">
        <f>_xlfn.XLOOKUP(tbItems[[#This Row],[UID]],all_tki[uid],all_tki[tags/0])</f>
        <v>Weapon_parts</v>
      </c>
      <c r="D1516" s="80" t="s">
        <v>361</v>
      </c>
      <c r="E1516" s="70">
        <f>_xlfn.XLOOKUP(tbItems[[#This Row],[UID]],all_tki[uid],all_tki[slots])</f>
        <v>2</v>
      </c>
      <c r="F1516" s="97">
        <f>_xlfn.XLOOKUP(tbItems[[#This Row],[UID]],all_tki[uid],all_tki[traderPrice])</f>
        <v>1681</v>
      </c>
      <c r="G1516" s="97">
        <f>_xlfn.XLOOKUP(tbItems[[#This Row],[UID]],all_tki[uid],all_tki[avg7daysPrice])</f>
        <v>8339</v>
      </c>
      <c r="I1516" s="70">
        <v>0</v>
      </c>
    </row>
    <row r="1517" spans="1:9" ht="30" hidden="1" customHeight="1" x14ac:dyDescent="0.25">
      <c r="A1517" s="96" t="s">
        <v>9304</v>
      </c>
      <c r="B1517" s="80" t="str">
        <f>_xlfn.CONCAT(_xlfn.XLOOKUP(tbItems[[#This Row],[UID]],all_tki[uid],all_tki[name]), " (",_xlfn.XLOOKUP(tbItems[[#This Row],[UID]],all_tki[uid],all_tki[shortName]),")")</f>
        <v>MPX Midwest Industries 6.5 inch M-LOK handguard (MPX Midwest 6.5")</v>
      </c>
      <c r="C1517" s="80" t="str">
        <f>_xlfn.XLOOKUP(tbItems[[#This Row],[UID]],all_tki[uid],all_tki[tags/0])</f>
        <v>Weapon_parts</v>
      </c>
      <c r="D1517" s="80" t="s">
        <v>361</v>
      </c>
      <c r="E1517" s="70">
        <f>_xlfn.XLOOKUP(tbItems[[#This Row],[UID]],all_tki[uid],all_tki[slots])</f>
        <v>2</v>
      </c>
      <c r="F1517" s="97">
        <f>_xlfn.XLOOKUP(tbItems[[#This Row],[UID]],all_tki[uid],all_tki[traderPrice])</f>
        <v>4256</v>
      </c>
      <c r="G1517" s="97">
        <f>_xlfn.XLOOKUP(tbItems[[#This Row],[UID]],all_tki[uid],all_tki[avg7daysPrice])</f>
        <v>9604</v>
      </c>
      <c r="I1517" s="70">
        <v>0</v>
      </c>
    </row>
    <row r="1518" spans="1:9" ht="30" hidden="1" customHeight="1" x14ac:dyDescent="0.25">
      <c r="A1518" s="96" t="s">
        <v>9310</v>
      </c>
      <c r="B1518" s="80" t="str">
        <f>_xlfn.CONCAT(_xlfn.XLOOKUP(tbItems[[#This Row],[UID]],all_tki[uid],all_tki[name]), " (",_xlfn.XLOOKUP(tbItems[[#This Row],[UID]],all_tki[uid],all_tki[shortName]),")")</f>
        <v>SOK-12 polymer handguard (Sb.7-1) (Sb.7-1)</v>
      </c>
      <c r="C1518" s="80" t="str">
        <f>_xlfn.XLOOKUP(tbItems[[#This Row],[UID]],all_tki[uid],all_tki[tags/0])</f>
        <v>Weapon_parts</v>
      </c>
      <c r="D1518" s="80" t="s">
        <v>361</v>
      </c>
      <c r="E1518" s="70">
        <f>_xlfn.XLOOKUP(tbItems[[#This Row],[UID]],all_tki[uid],all_tki[slots])</f>
        <v>1</v>
      </c>
      <c r="F1518" s="97">
        <f>_xlfn.XLOOKUP(tbItems[[#This Row],[UID]],all_tki[uid],all_tki[traderPrice])</f>
        <v>782</v>
      </c>
      <c r="G1518" s="97">
        <f>_xlfn.XLOOKUP(tbItems[[#This Row],[UID]],all_tki[uid],all_tki[avg7daysPrice])</f>
        <v>3218</v>
      </c>
      <c r="I1518" s="70">
        <v>0</v>
      </c>
    </row>
    <row r="1519" spans="1:9" ht="30" hidden="1" customHeight="1" x14ac:dyDescent="0.25">
      <c r="A1519" s="96" t="s">
        <v>9316</v>
      </c>
      <c r="B1519" s="80" t="str">
        <f>_xlfn.CONCAT(_xlfn.XLOOKUP(tbItems[[#This Row],[UID]],all_tki[uid],all_tki[name]), " (",_xlfn.XLOOKUP(tbItems[[#This Row],[UID]],all_tki[uid],all_tki[shortName]),")")</f>
        <v>AR-15 Colt M4 Carbine Length handguard (M4 Carbine)</v>
      </c>
      <c r="C1519" s="80" t="str">
        <f>_xlfn.XLOOKUP(tbItems[[#This Row],[UID]],all_tki[uid],all_tki[tags/0])</f>
        <v>Weapon_parts</v>
      </c>
      <c r="D1519" s="80" t="s">
        <v>361</v>
      </c>
      <c r="E1519" s="70">
        <f>_xlfn.XLOOKUP(tbItems[[#This Row],[UID]],all_tki[uid],all_tki[slots])</f>
        <v>2</v>
      </c>
      <c r="F1519" s="97">
        <f>_xlfn.XLOOKUP(tbItems[[#This Row],[UID]],all_tki[uid],all_tki[traderPrice])</f>
        <v>1329</v>
      </c>
      <c r="G1519" s="97">
        <f>_xlfn.XLOOKUP(tbItems[[#This Row],[UID]],all_tki[uid],all_tki[avg7daysPrice])</f>
        <v>11251</v>
      </c>
      <c r="I1519" s="70">
        <v>0</v>
      </c>
    </row>
    <row r="1520" spans="1:9" ht="30" hidden="1" customHeight="1" x14ac:dyDescent="0.25">
      <c r="A1520" s="96" t="s">
        <v>9322</v>
      </c>
      <c r="B1520" s="80" t="str">
        <f>_xlfn.CONCAT(_xlfn.XLOOKUP(tbItems[[#This Row],[UID]],all_tki[uid],all_tki[name]), " (",_xlfn.XLOOKUP(tbItems[[#This Row],[UID]],all_tki[uid],all_tki[shortName]),")")</f>
        <v>AK-100 series polymer handguard (AK100)</v>
      </c>
      <c r="C1520" s="80" t="str">
        <f>_xlfn.XLOOKUP(tbItems[[#This Row],[UID]],all_tki[uid],all_tki[tags/0])</f>
        <v>Weapon_parts</v>
      </c>
      <c r="D1520" s="80" t="s">
        <v>361</v>
      </c>
      <c r="E1520" s="70">
        <f>_xlfn.XLOOKUP(tbItems[[#This Row],[UID]],all_tki[uid],all_tki[slots])</f>
        <v>1</v>
      </c>
      <c r="F1520" s="97">
        <f>_xlfn.XLOOKUP(tbItems[[#This Row],[UID]],all_tki[uid],all_tki[traderPrice])</f>
        <v>740</v>
      </c>
      <c r="G1520" s="97">
        <f>_xlfn.XLOOKUP(tbItems[[#This Row],[UID]],all_tki[uid],all_tki[avg7daysPrice])</f>
        <v>14084</v>
      </c>
      <c r="I1520" s="70">
        <v>0</v>
      </c>
    </row>
    <row r="1521" spans="1:9" ht="30" hidden="1" customHeight="1" x14ac:dyDescent="0.25">
      <c r="A1521" s="96" t="s">
        <v>9328</v>
      </c>
      <c r="B1521" s="80" t="str">
        <f>_xlfn.CONCAT(_xlfn.XLOOKUP(tbItems[[#This Row],[UID]],all_tki[uid],all_tki[name]), " (",_xlfn.XLOOKUP(tbItems[[#This Row],[UID]],all_tki[uid],all_tki[shortName]),")")</f>
        <v>M870 FAB Defense PR870 forestock (PR870)</v>
      </c>
      <c r="C1521" s="80" t="str">
        <f>_xlfn.XLOOKUP(tbItems[[#This Row],[UID]],all_tki[uid],all_tki[tags/0])</f>
        <v>Weapon_parts</v>
      </c>
      <c r="D1521" s="80" t="s">
        <v>367</v>
      </c>
      <c r="E1521" s="70">
        <f>_xlfn.XLOOKUP(tbItems[[#This Row],[UID]],all_tki[uid],all_tki[slots])</f>
        <v>2</v>
      </c>
      <c r="F1521" s="97">
        <f>_xlfn.XLOOKUP(tbItems[[#This Row],[UID]],all_tki[uid],all_tki[traderPrice])</f>
        <v>1149</v>
      </c>
      <c r="G1521" s="97">
        <f>_xlfn.XLOOKUP(tbItems[[#This Row],[UID]],all_tki[uid],all_tki[avg7daysPrice])</f>
        <v>12157</v>
      </c>
      <c r="I1521" s="70">
        <v>0</v>
      </c>
    </row>
    <row r="1522" spans="1:9" ht="30" hidden="1" customHeight="1" x14ac:dyDescent="0.25">
      <c r="A1522" s="96" t="s">
        <v>9334</v>
      </c>
      <c r="B1522" s="80" t="str">
        <f>_xlfn.CONCAT(_xlfn.XLOOKUP(tbItems[[#This Row],[UID]],all_tki[uid],all_tki[name]), " (",_xlfn.XLOOKUP(tbItems[[#This Row],[UID]],all_tki[uid],all_tki[shortName]),")")</f>
        <v>AK-74 polymer handguard (6P20 Sb.9) (6P20 Sb.9)</v>
      </c>
      <c r="C1522" s="80" t="str">
        <f>_xlfn.XLOOKUP(tbItems[[#This Row],[UID]],all_tki[uid],all_tki[tags/0])</f>
        <v>Weapon_parts</v>
      </c>
      <c r="D1522" s="80" t="s">
        <v>361</v>
      </c>
      <c r="E1522" s="70">
        <f>_xlfn.XLOOKUP(tbItems[[#This Row],[UID]],all_tki[uid],all_tki[slots])</f>
        <v>1</v>
      </c>
      <c r="F1522" s="97">
        <f>_xlfn.XLOOKUP(tbItems[[#This Row],[UID]],all_tki[uid],all_tki[traderPrice])</f>
        <v>572</v>
      </c>
      <c r="G1522" s="97">
        <f>_xlfn.XLOOKUP(tbItems[[#This Row],[UID]],all_tki[uid],all_tki[avg7daysPrice])</f>
        <v>8684</v>
      </c>
      <c r="I1522" s="70">
        <v>0</v>
      </c>
    </row>
    <row r="1523" spans="1:9" ht="30" hidden="1" customHeight="1" x14ac:dyDescent="0.25">
      <c r="A1523" s="96" t="s">
        <v>9340</v>
      </c>
      <c r="B1523" s="80" t="str">
        <f>_xlfn.CONCAT(_xlfn.XLOOKUP(tbItems[[#This Row],[UID]],all_tki[uid],all_tki[name]), " (",_xlfn.XLOOKUP(tbItems[[#This Row],[UID]],all_tki[uid],all_tki[shortName]),")")</f>
        <v>AKM wooden handguard (6P1 Sb.6-1) (6P1 Sb.6-1)</v>
      </c>
      <c r="C1523" s="80" t="str">
        <f>_xlfn.XLOOKUP(tbItems[[#This Row],[UID]],all_tki[uid],all_tki[tags/0])</f>
        <v>Weapon_parts</v>
      </c>
      <c r="D1523" s="80" t="s">
        <v>361</v>
      </c>
      <c r="E1523" s="70">
        <f>_xlfn.XLOOKUP(tbItems[[#This Row],[UID]],all_tki[uid],all_tki[slots])</f>
        <v>1</v>
      </c>
      <c r="F1523" s="97">
        <f>_xlfn.XLOOKUP(tbItems[[#This Row],[UID]],all_tki[uid],all_tki[traderPrice])</f>
        <v>452</v>
      </c>
      <c r="G1523" s="97">
        <f>_xlfn.XLOOKUP(tbItems[[#This Row],[UID]],all_tki[uid],all_tki[avg7daysPrice])</f>
        <v>10490</v>
      </c>
      <c r="I1523" s="70">
        <v>0</v>
      </c>
    </row>
    <row r="1524" spans="1:9" ht="30" hidden="1" customHeight="1" x14ac:dyDescent="0.25">
      <c r="A1524" s="96" t="s">
        <v>9345</v>
      </c>
      <c r="B1524" s="80" t="str">
        <f>_xlfn.CONCAT(_xlfn.XLOOKUP(tbItems[[#This Row],[UID]],all_tki[uid],all_tki[name]), " (",_xlfn.XLOOKUP(tbItems[[#This Row],[UID]],all_tki[uid],all_tki[shortName]),")")</f>
        <v>VPO-209 wooden handguard (VPO209)</v>
      </c>
      <c r="C1524" s="80" t="str">
        <f>_xlfn.XLOOKUP(tbItems[[#This Row],[UID]],all_tki[uid],all_tki[tags/0])</f>
        <v>Weapon_parts</v>
      </c>
      <c r="D1524" s="80" t="s">
        <v>361</v>
      </c>
      <c r="E1524" s="70">
        <f>_xlfn.XLOOKUP(tbItems[[#This Row],[UID]],all_tki[uid],all_tki[slots])</f>
        <v>1</v>
      </c>
      <c r="F1524" s="97">
        <f>_xlfn.XLOOKUP(tbItems[[#This Row],[UID]],all_tki[uid],all_tki[traderPrice])</f>
        <v>455</v>
      </c>
      <c r="G1524" s="97">
        <f>_xlfn.XLOOKUP(tbItems[[#This Row],[UID]],all_tki[uid],all_tki[avg7daysPrice])</f>
        <v>812</v>
      </c>
      <c r="I1524" s="70">
        <v>0</v>
      </c>
    </row>
    <row r="1525" spans="1:9" ht="30" hidden="1" customHeight="1" x14ac:dyDescent="0.25">
      <c r="A1525" s="96" t="s">
        <v>9351</v>
      </c>
      <c r="B1525" s="80" t="str">
        <f>_xlfn.CONCAT(_xlfn.XLOOKUP(tbItems[[#This Row],[UID]],all_tki[uid],all_tki[name]), " (",_xlfn.XLOOKUP(tbItems[[#This Row],[UID]],all_tki[uid],all_tki[shortName]),")")</f>
        <v>VPO-136 "Vepr-KM" wooden handguard (VPO136)</v>
      </c>
      <c r="C1525" s="80" t="str">
        <f>_xlfn.XLOOKUP(tbItems[[#This Row],[UID]],all_tki[uid],all_tki[tags/0])</f>
        <v>Weapon_parts</v>
      </c>
      <c r="D1525" s="80" t="s">
        <v>361</v>
      </c>
      <c r="E1525" s="70">
        <f>_xlfn.XLOOKUP(tbItems[[#This Row],[UID]],all_tki[uid],all_tki[slots])</f>
        <v>1</v>
      </c>
      <c r="F1525" s="97">
        <f>_xlfn.XLOOKUP(tbItems[[#This Row],[UID]],all_tki[uid],all_tki[traderPrice])</f>
        <v>449</v>
      </c>
      <c r="G1525" s="97">
        <f>_xlfn.XLOOKUP(tbItems[[#This Row],[UID]],all_tki[uid],all_tki[avg7daysPrice])</f>
        <v>921</v>
      </c>
      <c r="H1525" s="70">
        <v>0</v>
      </c>
      <c r="I1525" s="70">
        <v>0</v>
      </c>
    </row>
    <row r="1526" spans="1:9" ht="30" hidden="1" customHeight="1" x14ac:dyDescent="0.25">
      <c r="A1526" s="96" t="s">
        <v>9354</v>
      </c>
      <c r="B1526" s="80" t="str">
        <f>_xlfn.CONCAT(_xlfn.XLOOKUP(tbItems[[#This Row],[UID]],all_tki[uid],all_tki[name]), " (",_xlfn.XLOOKUP(tbItems[[#This Row],[UID]],all_tki[uid],all_tki[shortName]),")")</f>
        <v>AK-74 wooden handguard (6P20 Sb.6) (6P20 Sb.6)</v>
      </c>
      <c r="C1526" s="80" t="str">
        <f>_xlfn.XLOOKUP(tbItems[[#This Row],[UID]],all_tki[uid],all_tki[tags/0])</f>
        <v>Weapon_parts</v>
      </c>
      <c r="D1526" s="80" t="s">
        <v>361</v>
      </c>
      <c r="E1526" s="70">
        <f>_xlfn.XLOOKUP(tbItems[[#This Row],[UID]],all_tki[uid],all_tki[slots])</f>
        <v>1</v>
      </c>
      <c r="F1526" s="97">
        <f>_xlfn.XLOOKUP(tbItems[[#This Row],[UID]],all_tki[uid],all_tki[traderPrice])</f>
        <v>449</v>
      </c>
      <c r="G1526" s="97">
        <f>_xlfn.XLOOKUP(tbItems[[#This Row],[UID]],all_tki[uid],all_tki[avg7daysPrice])</f>
        <v>7424</v>
      </c>
      <c r="H1526" s="70">
        <v>0</v>
      </c>
      <c r="I1526" s="70">
        <v>0</v>
      </c>
    </row>
    <row r="1527" spans="1:9" ht="30" hidden="1" customHeight="1" x14ac:dyDescent="0.25">
      <c r="A1527" s="96" t="s">
        <v>9359</v>
      </c>
      <c r="B1527" s="80" t="str">
        <f>_xlfn.CONCAT(_xlfn.XLOOKUP(tbItems[[#This Row],[UID]],all_tki[uid],all_tki[name]), " (",_xlfn.XLOOKUP(tbItems[[#This Row],[UID]],all_tki[uid],all_tki[shortName]),")")</f>
        <v>AKS-74U wooden handguard (6P26 Sb.6) (6P26 Sb.6)</v>
      </c>
      <c r="C1527" s="80" t="str">
        <f>_xlfn.XLOOKUP(tbItems[[#This Row],[UID]],all_tki[uid],all_tki[tags/0])</f>
        <v>Weapon_parts</v>
      </c>
      <c r="D1527" s="80" t="s">
        <v>361</v>
      </c>
      <c r="E1527" s="70">
        <f>_xlfn.XLOOKUP(tbItems[[#This Row],[UID]],all_tki[uid],all_tki[slots])</f>
        <v>1</v>
      </c>
      <c r="F1527" s="97">
        <f>_xlfn.XLOOKUP(tbItems[[#This Row],[UID]],all_tki[uid],all_tki[traderPrice])</f>
        <v>391</v>
      </c>
      <c r="G1527" s="97">
        <f>_xlfn.XLOOKUP(tbItems[[#This Row],[UID]],all_tki[uid],all_tki[avg7daysPrice])</f>
        <v>3777</v>
      </c>
      <c r="I1527" s="70">
        <v>0</v>
      </c>
    </row>
    <row r="1528" spans="1:9" ht="30" hidden="1" customHeight="1" x14ac:dyDescent="0.25">
      <c r="A1528" s="96" t="s">
        <v>9365</v>
      </c>
      <c r="B1528" s="80" t="str">
        <f>_xlfn.CONCAT(_xlfn.XLOOKUP(tbItems[[#This Row],[UID]],all_tki[uid],all_tki[name]), " (",_xlfn.XLOOKUP(tbItems[[#This Row],[UID]],all_tki[uid],all_tki[shortName]),")")</f>
        <v>HK MP5 Wide Tropical polymer handguard (MP5WT)</v>
      </c>
      <c r="C1528" s="80" t="str">
        <f>_xlfn.XLOOKUP(tbItems[[#This Row],[UID]],all_tki[uid],all_tki[tags/0])</f>
        <v>Weapon_parts</v>
      </c>
      <c r="D1528" s="80" t="s">
        <v>361</v>
      </c>
      <c r="E1528" s="70">
        <f>_xlfn.XLOOKUP(tbItems[[#This Row],[UID]],all_tki[uid],all_tki[slots])</f>
        <v>2</v>
      </c>
      <c r="F1528" s="97">
        <f>_xlfn.XLOOKUP(tbItems[[#This Row],[UID]],all_tki[uid],all_tki[traderPrice])</f>
        <v>1703</v>
      </c>
      <c r="G1528" s="97">
        <f>_xlfn.XLOOKUP(tbItems[[#This Row],[UID]],all_tki[uid],all_tki[avg7daysPrice])</f>
        <v>12298</v>
      </c>
      <c r="I1528" s="70">
        <v>0</v>
      </c>
    </row>
    <row r="1529" spans="1:9" ht="30" hidden="1" customHeight="1" x14ac:dyDescent="0.25">
      <c r="A1529" s="96" t="s">
        <v>9370</v>
      </c>
      <c r="B1529" s="80" t="str">
        <f>_xlfn.CONCAT(_xlfn.XLOOKUP(tbItems[[#This Row],[UID]],all_tki[uid],all_tki[name]), " (",_xlfn.XLOOKUP(tbItems[[#This Row],[UID]],all_tki[uid],all_tki[shortName]),")")</f>
        <v>M870 SpeedFeed short handguard (870 SFeed)</v>
      </c>
      <c r="C1529" s="80" t="str">
        <f>_xlfn.XLOOKUP(tbItems[[#This Row],[UID]],all_tki[uid],all_tki[tags/0])</f>
        <v>Weapon_parts</v>
      </c>
      <c r="D1529" s="80" t="s">
        <v>361</v>
      </c>
      <c r="E1529" s="70">
        <f>_xlfn.XLOOKUP(tbItems[[#This Row],[UID]],all_tki[uid],all_tki[slots])</f>
        <v>2</v>
      </c>
      <c r="F1529" s="97">
        <f>_xlfn.XLOOKUP(tbItems[[#This Row],[UID]],all_tki[uid],all_tki[traderPrice])</f>
        <v>785</v>
      </c>
      <c r="G1529" s="97">
        <f>_xlfn.XLOOKUP(tbItems[[#This Row],[UID]],all_tki[uid],all_tki[avg7daysPrice])</f>
        <v>6349</v>
      </c>
      <c r="I1529" s="70">
        <v>0</v>
      </c>
    </row>
    <row r="1530" spans="1:9" ht="30" hidden="1" customHeight="1" x14ac:dyDescent="0.25">
      <c r="A1530" s="96" t="s">
        <v>9376</v>
      </c>
      <c r="B1530" s="80" t="str">
        <f>_xlfn.CONCAT(_xlfn.XLOOKUP(tbItems[[#This Row],[UID]],all_tki[uid],all_tki[name]), " (",_xlfn.XLOOKUP(tbItems[[#This Row],[UID]],all_tki[uid],all_tki[shortName]),")")</f>
        <v>FAL original handguard (FAL)</v>
      </c>
      <c r="C1530" s="80" t="str">
        <f>_xlfn.XLOOKUP(tbItems[[#This Row],[UID]],all_tki[uid],all_tki[tags/0])</f>
        <v>Weapon_parts</v>
      </c>
      <c r="D1530" s="80" t="s">
        <v>361</v>
      </c>
      <c r="E1530" s="70">
        <f>_xlfn.XLOOKUP(tbItems[[#This Row],[UID]],all_tki[uid],all_tki[slots])</f>
        <v>2</v>
      </c>
      <c r="F1530" s="97">
        <f>_xlfn.XLOOKUP(tbItems[[#This Row],[UID]],all_tki[uid],all_tki[traderPrice])</f>
        <v>1344</v>
      </c>
      <c r="G1530" s="97">
        <f>_xlfn.XLOOKUP(tbItems[[#This Row],[UID]],all_tki[uid],all_tki[avg7daysPrice])</f>
        <v>9086</v>
      </c>
      <c r="I1530" s="70">
        <v>0</v>
      </c>
    </row>
    <row r="1531" spans="1:9" ht="30" hidden="1" customHeight="1" x14ac:dyDescent="0.25">
      <c r="A1531" s="96" t="s">
        <v>9380</v>
      </c>
      <c r="B1531" s="80" t="str">
        <f>_xlfn.CONCAT(_xlfn.XLOOKUP(tbItems[[#This Row],[UID]],all_tki[uid],all_tki[name]), " (",_xlfn.XLOOKUP(tbItems[[#This Row],[UID]],all_tki[uid],all_tki[shortName]),")")</f>
        <v>MP-133 beechwood forestock (MP133 beech)</v>
      </c>
      <c r="C1531" s="80" t="str">
        <f>_xlfn.XLOOKUP(tbItems[[#This Row],[UID]],all_tki[uid],all_tki[tags/0])</f>
        <v>Weapon_parts</v>
      </c>
      <c r="E1531" s="70">
        <f>_xlfn.XLOOKUP(tbItems[[#This Row],[UID]],all_tki[uid],all_tki[slots])</f>
        <v>2</v>
      </c>
      <c r="F1531" s="97">
        <f>_xlfn.XLOOKUP(tbItems[[#This Row],[UID]],all_tki[uid],all_tki[traderPrice])</f>
        <v>856</v>
      </c>
      <c r="G1531" s="97">
        <f>_xlfn.XLOOKUP(tbItems[[#This Row],[UID]],all_tki[uid],all_tki[avg7daysPrice])</f>
        <v>18115</v>
      </c>
      <c r="I1531" s="70">
        <v>0</v>
      </c>
    </row>
    <row r="1532" spans="1:9" ht="30" hidden="1" customHeight="1" x14ac:dyDescent="0.25">
      <c r="A1532" s="96" t="s">
        <v>9386</v>
      </c>
      <c r="B1532" s="80" t="str">
        <f>_xlfn.CONCAT(_xlfn.XLOOKUP(tbItems[[#This Row],[UID]],all_tki[uid],all_tki[name]), " (",_xlfn.XLOOKUP(tbItems[[#This Row],[UID]],all_tki[uid],all_tki[shortName]),")")</f>
        <v>MP-153 polymer forestock (MP153 Poly)</v>
      </c>
      <c r="C1532" s="80" t="str">
        <f>_xlfn.XLOOKUP(tbItems[[#This Row],[UID]],all_tki[uid],all_tki[tags/0])</f>
        <v>Weapon_parts</v>
      </c>
      <c r="D1532" s="80" t="s">
        <v>367</v>
      </c>
      <c r="E1532" s="70">
        <f>_xlfn.XLOOKUP(tbItems[[#This Row],[UID]],all_tki[uid],all_tki[slots])</f>
        <v>2</v>
      </c>
      <c r="F1532" s="97">
        <f>_xlfn.XLOOKUP(tbItems[[#This Row],[UID]],all_tki[uid],all_tki[traderPrice])</f>
        <v>1897</v>
      </c>
      <c r="G1532" s="97">
        <f>_xlfn.XLOOKUP(tbItems[[#This Row],[UID]],all_tki[uid],all_tki[avg7daysPrice])</f>
        <v>24786</v>
      </c>
      <c r="I1532" s="70">
        <v>0</v>
      </c>
    </row>
    <row r="1533" spans="1:9" ht="30" hidden="1" customHeight="1" x14ac:dyDescent="0.25">
      <c r="A1533" s="96" t="s">
        <v>9392</v>
      </c>
      <c r="B1533" s="80" t="str">
        <f>_xlfn.CONCAT(_xlfn.XLOOKUP(tbItems[[#This Row],[UID]],all_tki[uid],all_tki[name]), " (",_xlfn.XLOOKUP(tbItems[[#This Row],[UID]],all_tki[uid],all_tki[shortName]),")")</f>
        <v>AR-15 Strike Industries Viper Carbine Length M-LOK handguard (Viper AR15)</v>
      </c>
      <c r="C1533" s="80" t="str">
        <f>_xlfn.XLOOKUP(tbItems[[#This Row],[UID]],all_tki[uid],all_tki[tags/0])</f>
        <v>Weapon_parts</v>
      </c>
      <c r="D1533" s="80" t="s">
        <v>361</v>
      </c>
      <c r="E1533" s="70">
        <f>_xlfn.XLOOKUP(tbItems[[#This Row],[UID]],all_tki[uid],all_tki[slots])</f>
        <v>2</v>
      </c>
      <c r="F1533" s="97">
        <f>_xlfn.XLOOKUP(tbItems[[#This Row],[UID]],all_tki[uid],all_tki[traderPrice])</f>
        <v>5320</v>
      </c>
      <c r="G1533" s="97">
        <f>_xlfn.XLOOKUP(tbItems[[#This Row],[UID]],all_tki[uid],all_tki[avg7daysPrice])</f>
        <v>13755</v>
      </c>
      <c r="I1533" s="70">
        <v>0</v>
      </c>
    </row>
    <row r="1534" spans="1:9" ht="30" hidden="1" customHeight="1" x14ac:dyDescent="0.25">
      <c r="A1534" s="96" t="s">
        <v>9397</v>
      </c>
      <c r="B1534" s="80" t="str">
        <f>_xlfn.CONCAT(_xlfn.XLOOKUP(tbItems[[#This Row],[UID]],all_tki[uid],all_tki[name]), " (",_xlfn.XLOOKUP(tbItems[[#This Row],[UID]],all_tki[uid],all_tki[shortName]),")")</f>
        <v>AK Magpul MOE AKM handguard (FDE) (MOE AKM)</v>
      </c>
      <c r="C1534" s="80" t="str">
        <f>_xlfn.XLOOKUP(tbItems[[#This Row],[UID]],all_tki[uid],all_tki[tags/0])</f>
        <v>Weapon_parts</v>
      </c>
      <c r="D1534" s="80" t="s">
        <v>361</v>
      </c>
      <c r="E1534" s="70">
        <f>_xlfn.XLOOKUP(tbItems[[#This Row],[UID]],all_tki[uid],all_tki[slots])</f>
        <v>1</v>
      </c>
      <c r="F1534" s="97">
        <f>_xlfn.XLOOKUP(tbItems[[#This Row],[UID]],all_tki[uid],all_tki[traderPrice])</f>
        <v>7776</v>
      </c>
      <c r="G1534" s="97">
        <f>_xlfn.XLOOKUP(tbItems[[#This Row],[UID]],all_tki[uid],all_tki[avg7daysPrice])</f>
        <v>14826</v>
      </c>
      <c r="I1534" s="70">
        <v>0</v>
      </c>
    </row>
    <row r="1535" spans="1:9" ht="30" hidden="1" customHeight="1" x14ac:dyDescent="0.25">
      <c r="A1535" s="96" t="s">
        <v>9401</v>
      </c>
      <c r="B1535" s="80" t="str">
        <f>_xlfn.CONCAT(_xlfn.XLOOKUP(tbItems[[#This Row],[UID]],all_tki[uid],all_tki[name]), " (",_xlfn.XLOOKUP(tbItems[[#This Row],[UID]],all_tki[uid],all_tki[shortName]),")")</f>
        <v>AK Magpul MOE AKM handguard (Olive Drab) (MOE AKM)</v>
      </c>
      <c r="C1535" s="80" t="str">
        <f>_xlfn.XLOOKUP(tbItems[[#This Row],[UID]],all_tki[uid],all_tki[tags/0])</f>
        <v>Weapon_parts</v>
      </c>
      <c r="D1535" s="80" t="s">
        <v>361</v>
      </c>
      <c r="E1535" s="70">
        <f>_xlfn.XLOOKUP(tbItems[[#This Row],[UID]],all_tki[uid],all_tki[slots])</f>
        <v>1</v>
      </c>
      <c r="F1535" s="97">
        <f>_xlfn.XLOOKUP(tbItems[[#This Row],[UID]],all_tki[uid],all_tki[traderPrice])</f>
        <v>7653</v>
      </c>
      <c r="G1535" s="97">
        <f>_xlfn.XLOOKUP(tbItems[[#This Row],[UID]],all_tki[uid],all_tki[avg7daysPrice])</f>
        <v>13077</v>
      </c>
      <c r="I1535" s="70">
        <v>0</v>
      </c>
    </row>
    <row r="1536" spans="1:9" ht="30" hidden="1" customHeight="1" x14ac:dyDescent="0.25">
      <c r="A1536" s="96" t="s">
        <v>9405</v>
      </c>
      <c r="B1536" s="80" t="str">
        <f>_xlfn.CONCAT(_xlfn.XLOOKUP(tbItems[[#This Row],[UID]],all_tki[uid],all_tki[name]), " (",_xlfn.XLOOKUP(tbItems[[#This Row],[UID]],all_tki[uid],all_tki[shortName]),")")</f>
        <v>AK Magpul MOE AKM handguard (Plum) (MOE AKM)</v>
      </c>
      <c r="C1536" s="80" t="str">
        <f>_xlfn.XLOOKUP(tbItems[[#This Row],[UID]],all_tki[uid],all_tki[tags/0])</f>
        <v>Weapon_parts</v>
      </c>
      <c r="D1536" s="80" t="s">
        <v>361</v>
      </c>
      <c r="E1536" s="70">
        <f>_xlfn.XLOOKUP(tbItems[[#This Row],[UID]],all_tki[uid],all_tki[slots])</f>
        <v>1</v>
      </c>
      <c r="F1536" s="97">
        <f>_xlfn.XLOOKUP(tbItems[[#This Row],[UID]],all_tki[uid],all_tki[traderPrice])</f>
        <v>7919</v>
      </c>
      <c r="G1536" s="97">
        <f>_xlfn.XLOOKUP(tbItems[[#This Row],[UID]],all_tki[uid],all_tki[avg7daysPrice])</f>
        <v>14316</v>
      </c>
      <c r="I1536" s="70">
        <v>0</v>
      </c>
    </row>
    <row r="1537" spans="1:9" ht="30" hidden="1" customHeight="1" x14ac:dyDescent="0.25">
      <c r="A1537" s="96" t="s">
        <v>9409</v>
      </c>
      <c r="B1537" s="80" t="str">
        <f>_xlfn.CONCAT(_xlfn.XLOOKUP(tbItems[[#This Row],[UID]],all_tki[uid],all_tki[name]), " (",_xlfn.XLOOKUP(tbItems[[#This Row],[UID]],all_tki[uid],all_tki[shortName]),")")</f>
        <v>AK Magpul MOE AKM handguard (Stealth Gray) (MOE AKM)</v>
      </c>
      <c r="C1537" s="80" t="str">
        <f>_xlfn.XLOOKUP(tbItems[[#This Row],[UID]],all_tki[uid],all_tki[tags/0])</f>
        <v>Weapon_parts</v>
      </c>
      <c r="D1537" s="80" t="s">
        <v>361</v>
      </c>
      <c r="E1537" s="70">
        <f>_xlfn.XLOOKUP(tbItems[[#This Row],[UID]],all_tki[uid],all_tki[slots])</f>
        <v>1</v>
      </c>
      <c r="F1537" s="97">
        <f>_xlfn.XLOOKUP(tbItems[[#This Row],[UID]],all_tki[uid],all_tki[traderPrice])</f>
        <v>7701</v>
      </c>
      <c r="G1537" s="97">
        <f>_xlfn.XLOOKUP(tbItems[[#This Row],[UID]],all_tki[uid],all_tki[avg7daysPrice])</f>
        <v>16353</v>
      </c>
      <c r="I1537" s="70">
        <v>0</v>
      </c>
    </row>
    <row r="1538" spans="1:9" ht="30" hidden="1" customHeight="1" x14ac:dyDescent="0.25">
      <c r="A1538" s="96" t="s">
        <v>9413</v>
      </c>
      <c r="B1538" s="80" t="str">
        <f>_xlfn.CONCAT(_xlfn.XLOOKUP(tbItems[[#This Row],[UID]],all_tki[uid],all_tki[name]), " (",_xlfn.XLOOKUP(tbItems[[#This Row],[UID]],all_tki[uid],all_tki[shortName]),")")</f>
        <v>AK Magpul Zhukov-U handguard (FDE) (Zhukov-U)</v>
      </c>
      <c r="C1538" s="80" t="str">
        <f>_xlfn.XLOOKUP(tbItems[[#This Row],[UID]],all_tki[uid],all_tki[tags/0])</f>
        <v>Weapon_parts</v>
      </c>
      <c r="D1538" s="80" t="s">
        <v>361</v>
      </c>
      <c r="E1538" s="70">
        <f>_xlfn.XLOOKUP(tbItems[[#This Row],[UID]],all_tki[uid],all_tki[slots])</f>
        <v>2</v>
      </c>
      <c r="F1538" s="97">
        <f>_xlfn.XLOOKUP(tbItems[[#This Row],[UID]],all_tki[uid],all_tki[traderPrice])</f>
        <v>10752</v>
      </c>
      <c r="G1538" s="97">
        <f>_xlfn.XLOOKUP(tbItems[[#This Row],[UID]],all_tki[uid],all_tki[avg7daysPrice])</f>
        <v>18933</v>
      </c>
      <c r="I1538" s="70">
        <v>0</v>
      </c>
    </row>
    <row r="1539" spans="1:9" ht="30" hidden="1" customHeight="1" x14ac:dyDescent="0.25">
      <c r="A1539" s="96" t="s">
        <v>9417</v>
      </c>
      <c r="B1539" s="80" t="str">
        <f>_xlfn.CONCAT(_xlfn.XLOOKUP(tbItems[[#This Row],[UID]],all_tki[uid],all_tki[name]), " (",_xlfn.XLOOKUP(tbItems[[#This Row],[UID]],all_tki[uid],all_tki[shortName]),")")</f>
        <v>AK Magpul Zhukov-U handguard (Plum) (Zhukov-U)</v>
      </c>
      <c r="C1539" s="80" t="str">
        <f>_xlfn.XLOOKUP(tbItems[[#This Row],[UID]],all_tki[uid],all_tki[tags/0])</f>
        <v>Weapon_parts</v>
      </c>
      <c r="D1539" s="80" t="s">
        <v>361</v>
      </c>
      <c r="E1539" s="70">
        <f>_xlfn.XLOOKUP(tbItems[[#This Row],[UID]],all_tki[uid],all_tki[slots])</f>
        <v>2</v>
      </c>
      <c r="F1539" s="97">
        <f>_xlfn.XLOOKUP(tbItems[[#This Row],[UID]],all_tki[uid],all_tki[traderPrice])</f>
        <v>10752</v>
      </c>
      <c r="G1539" s="97">
        <f>_xlfn.XLOOKUP(tbItems[[#This Row],[UID]],all_tki[uid],all_tki[avg7daysPrice])</f>
        <v>19851</v>
      </c>
      <c r="I1539" s="70">
        <v>0</v>
      </c>
    </row>
    <row r="1540" spans="1:9" ht="30" hidden="1" customHeight="1" x14ac:dyDescent="0.25">
      <c r="A1540" s="96" t="s">
        <v>9421</v>
      </c>
      <c r="B1540" s="80" t="str">
        <f>_xlfn.CONCAT(_xlfn.XLOOKUP(tbItems[[#This Row],[UID]],all_tki[uid],all_tki[name]), " (",_xlfn.XLOOKUP(tbItems[[#This Row],[UID]],all_tki[uid],all_tki[shortName]),")")</f>
        <v>MDR 7.62x51 16 inch barrel (MDR 762 16")</v>
      </c>
      <c r="C1540" s="80" t="str">
        <f>_xlfn.XLOOKUP(tbItems[[#This Row],[UID]],all_tki[uid],all_tki[tags/0])</f>
        <v>Weapon_parts</v>
      </c>
      <c r="E1540" s="70">
        <f>_xlfn.XLOOKUP(tbItems[[#This Row],[UID]],all_tki[uid],all_tki[slots])</f>
        <v>3</v>
      </c>
      <c r="F1540" s="97">
        <f>_xlfn.XLOOKUP(tbItems[[#This Row],[UID]],all_tki[uid],all_tki[traderPrice])</f>
        <v>27590</v>
      </c>
      <c r="G1540" s="97">
        <f>_xlfn.XLOOKUP(tbItems[[#This Row],[UID]],all_tki[uid],all_tki[avg7daysPrice])</f>
        <v>29474</v>
      </c>
      <c r="I1540" s="70">
        <v>0</v>
      </c>
    </row>
    <row r="1541" spans="1:9" ht="30" hidden="1" customHeight="1" x14ac:dyDescent="0.25">
      <c r="A1541" s="96" t="s">
        <v>9426</v>
      </c>
      <c r="B1541" s="80" t="str">
        <f>_xlfn.CONCAT(_xlfn.XLOOKUP(tbItems[[#This Row],[UID]],all_tki[uid],all_tki[name]), " (",_xlfn.XLOOKUP(tbItems[[#This Row],[UID]],all_tki[uid],all_tki[shortName]),")")</f>
        <v>FN Five-seveN 5.7x28 barrel (5-7 barrel)</v>
      </c>
      <c r="C1541" s="80" t="str">
        <f>_xlfn.XLOOKUP(tbItems[[#This Row],[UID]],all_tki[uid],all_tki[tags/0])</f>
        <v>Weapon_parts</v>
      </c>
      <c r="E1541" s="70">
        <f>_xlfn.XLOOKUP(tbItems[[#This Row],[UID]],all_tki[uid],all_tki[slots])</f>
        <v>1</v>
      </c>
      <c r="F1541" s="97">
        <f>_xlfn.XLOOKUP(tbItems[[#This Row],[UID]],all_tki[uid],all_tki[traderPrice])</f>
        <v>2229</v>
      </c>
      <c r="G1541" s="97">
        <f>_xlfn.XLOOKUP(tbItems[[#This Row],[UID]],all_tki[uid],all_tki[avg7daysPrice])</f>
        <v>5560</v>
      </c>
      <c r="I1541" s="70">
        <v>0</v>
      </c>
    </row>
    <row r="1542" spans="1:9" ht="30" hidden="1" customHeight="1" x14ac:dyDescent="0.25">
      <c r="A1542" s="96" t="s">
        <v>9432</v>
      </c>
      <c r="B1542" s="80" t="str">
        <f>_xlfn.CONCAT(_xlfn.XLOOKUP(tbItems[[#This Row],[UID]],all_tki[uid],all_tki[name]), " (",_xlfn.XLOOKUP(tbItems[[#This Row],[UID]],all_tki[uid],all_tki[shortName]),")")</f>
        <v>FN Five-seveN 5.7x28 threaded barrel (5-7 thr.)</v>
      </c>
      <c r="C1542" s="80" t="str">
        <f>_xlfn.XLOOKUP(tbItems[[#This Row],[UID]],all_tki[uid],all_tki[tags/0])</f>
        <v>Weapon_parts</v>
      </c>
      <c r="E1542" s="70">
        <f>_xlfn.XLOOKUP(tbItems[[#This Row],[UID]],all_tki[uid],all_tki[slots])</f>
        <v>1</v>
      </c>
      <c r="F1542" s="97">
        <f>_xlfn.XLOOKUP(tbItems[[#This Row],[UID]],all_tki[uid],all_tki[traderPrice])</f>
        <v>2352</v>
      </c>
      <c r="G1542" s="97">
        <f>_xlfn.XLOOKUP(tbItems[[#This Row],[UID]],all_tki[uid],all_tki[avg7daysPrice])</f>
        <v>4200</v>
      </c>
      <c r="I1542" s="70">
        <v>0</v>
      </c>
    </row>
    <row r="1543" spans="1:9" ht="30" hidden="1" customHeight="1" x14ac:dyDescent="0.25">
      <c r="A1543" s="96" t="s">
        <v>9438</v>
      </c>
      <c r="B1543" s="80" t="str">
        <f>_xlfn.CONCAT(_xlfn.XLOOKUP(tbItems[[#This Row],[UID]],all_tki[uid],all_tki[name]), " (",_xlfn.XLOOKUP(tbItems[[#This Row],[UID]],all_tki[uid],all_tki[shortName]),")")</f>
        <v>MDR 5.56x45 16 inch barrel (MDR 556 16")</v>
      </c>
      <c r="C1543" s="80" t="str">
        <f>_xlfn.XLOOKUP(tbItems[[#This Row],[UID]],all_tki[uid],all_tki[tags/0])</f>
        <v>Weapon_parts</v>
      </c>
      <c r="E1543" s="70">
        <f>_xlfn.XLOOKUP(tbItems[[#This Row],[UID]],all_tki[uid],all_tki[slots])</f>
        <v>3</v>
      </c>
      <c r="F1543" s="97">
        <f>_xlfn.XLOOKUP(tbItems[[#This Row],[UID]],all_tki[uid],all_tki[traderPrice])</f>
        <v>20870</v>
      </c>
      <c r="G1543" s="97">
        <f>_xlfn.XLOOKUP(tbItems[[#This Row],[UID]],all_tki[uid],all_tki[avg7daysPrice])</f>
        <v>24072</v>
      </c>
      <c r="I1543" s="70">
        <v>0</v>
      </c>
    </row>
    <row r="1544" spans="1:9" ht="30" hidden="1" customHeight="1" x14ac:dyDescent="0.25">
      <c r="A1544" s="96" t="s">
        <v>9443</v>
      </c>
      <c r="B1544" s="80" t="str">
        <f>_xlfn.CONCAT(_xlfn.XLOOKUP(tbItems[[#This Row],[UID]],all_tki[uid],all_tki[name]), " (",_xlfn.XLOOKUP(tbItems[[#This Row],[UID]],all_tki[uid],all_tki[shortName]),")")</f>
        <v>T-5000M 7.62x51 660mm barrel (T-5000M 660mm)</v>
      </c>
      <c r="C1544" s="80" t="str">
        <f>_xlfn.XLOOKUP(tbItems[[#This Row],[UID]],all_tki[uid],all_tki[tags/0])</f>
        <v>Weapon_parts</v>
      </c>
      <c r="D1544" s="80" t="s">
        <v>360</v>
      </c>
      <c r="E1544" s="70">
        <f>_xlfn.XLOOKUP(tbItems[[#This Row],[UID]],all_tki[uid],all_tki[slots])</f>
        <v>3</v>
      </c>
      <c r="F1544" s="97">
        <f>_xlfn.XLOOKUP(tbItems[[#This Row],[UID]],all_tki[uid],all_tki[traderPrice])</f>
        <v>9896</v>
      </c>
      <c r="G1544" s="97">
        <f>_xlfn.XLOOKUP(tbItems[[#This Row],[UID]],all_tki[uid],all_tki[avg7daysPrice])</f>
        <v>17672</v>
      </c>
      <c r="H1544" s="70">
        <v>0</v>
      </c>
      <c r="I1544" s="70">
        <v>0</v>
      </c>
    </row>
    <row r="1545" spans="1:9" ht="30" hidden="1" customHeight="1" x14ac:dyDescent="0.25">
      <c r="A1545" s="96" t="s">
        <v>9448</v>
      </c>
      <c r="B1545" s="80" t="str">
        <f>_xlfn.CONCAT(_xlfn.XLOOKUP(tbItems[[#This Row],[UID]],all_tki[uid],all_tki[name]), " (",_xlfn.XLOOKUP(tbItems[[#This Row],[UID]],all_tki[uid],all_tki[shortName]),")")</f>
        <v>Glock 9x19 SAI threaded barrel (G SAI)</v>
      </c>
      <c r="C1545" s="80" t="str">
        <f>_xlfn.XLOOKUP(tbItems[[#This Row],[UID]],all_tki[uid],all_tki[tags/0])</f>
        <v>Weapon_parts</v>
      </c>
      <c r="E1545" s="70">
        <f>_xlfn.XLOOKUP(tbItems[[#This Row],[UID]],all_tki[uid],all_tki[slots])</f>
        <v>1</v>
      </c>
      <c r="F1545" s="97">
        <f>_xlfn.XLOOKUP(tbItems[[#This Row],[UID]],all_tki[uid],all_tki[traderPrice])</f>
        <v>6359</v>
      </c>
      <c r="G1545" s="97">
        <f>_xlfn.XLOOKUP(tbItems[[#This Row],[UID]],all_tki[uid],all_tki[avg7daysPrice])</f>
        <v>23782</v>
      </c>
      <c r="I1545" s="70">
        <v>0</v>
      </c>
    </row>
    <row r="1546" spans="1:9" ht="30" hidden="1" customHeight="1" x14ac:dyDescent="0.25">
      <c r="A1546" s="96" t="s">
        <v>9454</v>
      </c>
      <c r="B1546" s="80" t="str">
        <f>_xlfn.CONCAT(_xlfn.XLOOKUP(tbItems[[#This Row],[UID]],all_tki[uid],all_tki[name]), " (",_xlfn.XLOOKUP(tbItems[[#This Row],[UID]],all_tki[uid],all_tki[shortName]),")")</f>
        <v>AR-15 5.56x45 18 inch barrel (AR-15 18")</v>
      </c>
      <c r="C1546" s="80" t="str">
        <f>_xlfn.XLOOKUP(tbItems[[#This Row],[UID]],all_tki[uid],all_tki[tags/0])</f>
        <v>Weapon_parts</v>
      </c>
      <c r="E1546" s="70">
        <f>_xlfn.XLOOKUP(tbItems[[#This Row],[UID]],all_tki[uid],all_tki[slots])</f>
        <v>3</v>
      </c>
      <c r="F1546" s="97">
        <f>_xlfn.XLOOKUP(tbItems[[#This Row],[UID]],all_tki[uid],all_tki[traderPrice])</f>
        <v>17678</v>
      </c>
      <c r="G1546" s="97">
        <f>_xlfn.XLOOKUP(tbItems[[#This Row],[UID]],all_tki[uid],all_tki[avg7daysPrice])</f>
        <v>85478</v>
      </c>
      <c r="I1546" s="70">
        <v>0</v>
      </c>
    </row>
    <row r="1547" spans="1:9" ht="30" hidden="1" customHeight="1" x14ac:dyDescent="0.25">
      <c r="A1547" s="96" t="s">
        <v>9460</v>
      </c>
      <c r="B1547" s="80" t="str">
        <f>_xlfn.CONCAT(_xlfn.XLOOKUP(tbItems[[#This Row],[UID]],all_tki[uid],all_tki[name]), " (",_xlfn.XLOOKUP(tbItems[[#This Row],[UID]],all_tki[uid],all_tki[shortName]),")")</f>
        <v>SR-25 7.62x51 20 inch barrel (SR-25 20")</v>
      </c>
      <c r="C1547" s="80" t="str">
        <f>_xlfn.XLOOKUP(tbItems[[#This Row],[UID]],all_tki[uid],all_tki[tags/0])</f>
        <v>Weapon_parts</v>
      </c>
      <c r="E1547" s="70">
        <f>_xlfn.XLOOKUP(tbItems[[#This Row],[UID]],all_tki[uid],all_tki[slots])</f>
        <v>4</v>
      </c>
      <c r="F1547" s="97">
        <f>_xlfn.XLOOKUP(tbItems[[#This Row],[UID]],all_tki[uid],all_tki[traderPrice])</f>
        <v>19936</v>
      </c>
      <c r="G1547" s="97">
        <f>_xlfn.XLOOKUP(tbItems[[#This Row],[UID]],all_tki[uid],all_tki[avg7daysPrice])</f>
        <v>35600</v>
      </c>
      <c r="I1547" s="70">
        <v>0</v>
      </c>
    </row>
    <row r="1548" spans="1:9" ht="30" hidden="1" customHeight="1" x14ac:dyDescent="0.25">
      <c r="A1548" s="96" t="s">
        <v>9466</v>
      </c>
      <c r="B1548" s="80" t="str">
        <f>_xlfn.CONCAT(_xlfn.XLOOKUP(tbItems[[#This Row],[UID]],all_tki[uid],all_tki[name]), " (",_xlfn.XLOOKUP(tbItems[[#This Row],[UID]],all_tki[uid],all_tki[shortName]),")")</f>
        <v>Glock 9x19 Lone Wolf threaded barrel (G AW)</v>
      </c>
      <c r="C1548" s="80" t="str">
        <f>_xlfn.XLOOKUP(tbItems[[#This Row],[UID]],all_tki[uid],all_tki[tags/0])</f>
        <v>Weapon_parts</v>
      </c>
      <c r="E1548" s="70">
        <f>_xlfn.XLOOKUP(tbItems[[#This Row],[UID]],all_tki[uid],all_tki[slots])</f>
        <v>1</v>
      </c>
      <c r="F1548" s="97">
        <f>_xlfn.XLOOKUP(tbItems[[#This Row],[UID]],all_tki[uid],all_tki[traderPrice])</f>
        <v>4451</v>
      </c>
      <c r="G1548" s="97">
        <f>_xlfn.XLOOKUP(tbItems[[#This Row],[UID]],all_tki[uid],all_tki[avg7daysPrice])</f>
        <v>21501</v>
      </c>
      <c r="I1548" s="70">
        <v>0</v>
      </c>
    </row>
    <row r="1549" spans="1:9" ht="30" hidden="1" customHeight="1" x14ac:dyDescent="0.25">
      <c r="A1549" s="96" t="s">
        <v>9471</v>
      </c>
      <c r="B1549" s="80" t="str">
        <f>_xlfn.CONCAT(_xlfn.XLOOKUP(tbItems[[#This Row],[UID]],all_tki[uid],all_tki[name]), " (",_xlfn.XLOOKUP(tbItems[[#This Row],[UID]],all_tki[uid],all_tki[shortName]),")")</f>
        <v>HK 416A5 5.56x45 10.6 inch barrel (416A5 10.6")</v>
      </c>
      <c r="C1549" s="80" t="str">
        <f>_xlfn.XLOOKUP(tbItems[[#This Row],[UID]],all_tki[uid],all_tki[tags/0])</f>
        <v>Weapon_parts</v>
      </c>
      <c r="D1549" s="80" t="s">
        <v>360</v>
      </c>
      <c r="E1549" s="70">
        <f>_xlfn.XLOOKUP(tbItems[[#This Row],[UID]],all_tki[uid],all_tki[slots])</f>
        <v>2</v>
      </c>
      <c r="F1549" s="97">
        <f>_xlfn.XLOOKUP(tbItems[[#This Row],[UID]],all_tki[uid],all_tki[traderPrice])</f>
        <v>11833</v>
      </c>
      <c r="G1549" s="97">
        <f>_xlfn.XLOOKUP(tbItems[[#This Row],[UID]],all_tki[uid],all_tki[avg7daysPrice])</f>
        <v>19974</v>
      </c>
      <c r="H1549" s="70">
        <v>0</v>
      </c>
      <c r="I1549" s="70">
        <v>0</v>
      </c>
    </row>
    <row r="1550" spans="1:9" ht="30" hidden="1" customHeight="1" x14ac:dyDescent="0.25">
      <c r="A1550" s="96" t="s">
        <v>9476</v>
      </c>
      <c r="B1550" s="80" t="str">
        <f>_xlfn.CONCAT(_xlfn.XLOOKUP(tbItems[[#This Row],[UID]],all_tki[uid],all_tki[name]), " (",_xlfn.XLOOKUP(tbItems[[#This Row],[UID]],all_tki[uid],all_tki[shortName]),")")</f>
        <v>HK 416A5 5.56x45 16.5 inch barrel with flip-up front sight (416A5 16.5")</v>
      </c>
      <c r="C1550" s="80" t="str">
        <f>_xlfn.XLOOKUP(tbItems[[#This Row],[UID]],all_tki[uid],all_tki[tags/0])</f>
        <v>Weapon_parts</v>
      </c>
      <c r="E1550" s="70">
        <f>_xlfn.XLOOKUP(tbItems[[#This Row],[UID]],all_tki[uid],all_tki[slots])</f>
        <v>3</v>
      </c>
      <c r="F1550" s="97">
        <f>_xlfn.XLOOKUP(tbItems[[#This Row],[UID]],all_tki[uid],all_tki[traderPrice])</f>
        <v>18760</v>
      </c>
      <c r="G1550" s="97">
        <f>_xlfn.XLOOKUP(tbItems[[#This Row],[UID]],all_tki[uid],all_tki[avg7daysPrice])</f>
        <v>28942</v>
      </c>
      <c r="I1550" s="70">
        <v>0</v>
      </c>
    </row>
    <row r="1551" spans="1:9" ht="30" hidden="1" customHeight="1" x14ac:dyDescent="0.25">
      <c r="A1551" s="96" t="s">
        <v>9482</v>
      </c>
      <c r="B1551" s="80" t="str">
        <f>_xlfn.CONCAT(_xlfn.XLOOKUP(tbItems[[#This Row],[UID]],all_tki[uid],all_tki[name]), " (",_xlfn.XLOOKUP(tbItems[[#This Row],[UID]],all_tki[uid],all_tki[shortName]),")")</f>
        <v>M870 12ga 508mm barrel (M870 508mm)</v>
      </c>
      <c r="C1551" s="80" t="str">
        <f>_xlfn.XLOOKUP(tbItems[[#This Row],[UID]],all_tki[uid],all_tki[tags/0])</f>
        <v>Weapon_parts</v>
      </c>
      <c r="D1551" s="80" t="s">
        <v>360</v>
      </c>
      <c r="E1551" s="70">
        <f>_xlfn.XLOOKUP(tbItems[[#This Row],[UID]],all_tki[uid],all_tki[slots])</f>
        <v>3</v>
      </c>
      <c r="F1551" s="97">
        <f>_xlfn.XLOOKUP(tbItems[[#This Row],[UID]],all_tki[uid],all_tki[traderPrice])</f>
        <v>5812</v>
      </c>
      <c r="G1551" s="97">
        <f>_xlfn.XLOOKUP(tbItems[[#This Row],[UID]],all_tki[uid],all_tki[avg7daysPrice])</f>
        <v>43893</v>
      </c>
      <c r="I1551" s="70">
        <v>0</v>
      </c>
    </row>
    <row r="1552" spans="1:9" ht="30" hidden="1" customHeight="1" x14ac:dyDescent="0.25">
      <c r="A1552" s="96" t="s">
        <v>9488</v>
      </c>
      <c r="B1552" s="80" t="str">
        <f>_xlfn.CONCAT(_xlfn.XLOOKUP(tbItems[[#This Row],[UID]],all_tki[uid],all_tki[name]), " (",_xlfn.XLOOKUP(tbItems[[#This Row],[UID]],all_tki[uid],all_tki[shortName]),")")</f>
        <v>TT 7.62x25 116mm gilded barrel (TT 116mm gild)</v>
      </c>
      <c r="C1552" s="80" t="str">
        <f>_xlfn.XLOOKUP(tbItems[[#This Row],[UID]],all_tki[uid],all_tki[tags/0])</f>
        <v>Weapon_parts</v>
      </c>
      <c r="E1552" s="70">
        <f>_xlfn.XLOOKUP(tbItems[[#This Row],[UID]],all_tki[uid],all_tki[slots])</f>
        <v>1</v>
      </c>
      <c r="F1552" s="97">
        <f>_xlfn.XLOOKUP(tbItems[[#This Row],[UID]],all_tki[uid],all_tki[traderPrice])</f>
        <v>5256</v>
      </c>
      <c r="G1552" s="97">
        <f>_xlfn.XLOOKUP(tbItems[[#This Row],[UID]],all_tki[uid],all_tki[avg7daysPrice])</f>
        <v>9969</v>
      </c>
      <c r="I1552" s="70">
        <v>0</v>
      </c>
    </row>
    <row r="1553" spans="1:9" ht="30" hidden="1" customHeight="1" x14ac:dyDescent="0.25">
      <c r="A1553" s="96" t="s">
        <v>9494</v>
      </c>
      <c r="B1553" s="80" t="str">
        <f>_xlfn.CONCAT(_xlfn.XLOOKUP(tbItems[[#This Row],[UID]],all_tki[uid],all_tki[name]), " (",_xlfn.XLOOKUP(tbItems[[#This Row],[UID]],all_tki[uid],all_tki[shortName]),")")</f>
        <v>Glock 9x19 Double Diamond threaded barrel (G DD thr.)</v>
      </c>
      <c r="C1553" s="80" t="str">
        <f>_xlfn.XLOOKUP(tbItems[[#This Row],[UID]],all_tki[uid],all_tki[tags/0])</f>
        <v>Weapon_parts</v>
      </c>
      <c r="E1553" s="70">
        <f>_xlfn.XLOOKUP(tbItems[[#This Row],[UID]],all_tki[uid],all_tki[slots])</f>
        <v>1</v>
      </c>
      <c r="F1553" s="97">
        <f>_xlfn.XLOOKUP(tbItems[[#This Row],[UID]],all_tki[uid],all_tki[traderPrice])</f>
        <v>3340</v>
      </c>
      <c r="G1553" s="97">
        <f>_xlfn.XLOOKUP(tbItems[[#This Row],[UID]],all_tki[uid],all_tki[avg7daysPrice])</f>
        <v>23775</v>
      </c>
      <c r="I1553" s="70">
        <v>0</v>
      </c>
    </row>
    <row r="1554" spans="1:9" ht="30" hidden="1" customHeight="1" x14ac:dyDescent="0.25">
      <c r="A1554" s="96" t="s">
        <v>9499</v>
      </c>
      <c r="B1554" s="80" t="str">
        <f>_xlfn.CONCAT(_xlfn.XLOOKUP(tbItems[[#This Row],[UID]],all_tki[uid],all_tki[name]), " (",_xlfn.XLOOKUP(tbItems[[#This Row],[UID]],all_tki[uid],all_tki[shortName]),")")</f>
        <v>FN P90 5.7x28 10.5 inch barrel (P90 10.5")</v>
      </c>
      <c r="C1554" s="80" t="str">
        <f>_xlfn.XLOOKUP(tbItems[[#This Row],[UID]],all_tki[uid],all_tki[tags/0])</f>
        <v>Weapon_parts</v>
      </c>
      <c r="E1554" s="70">
        <f>_xlfn.XLOOKUP(tbItems[[#This Row],[UID]],all_tki[uid],all_tki[slots])</f>
        <v>2</v>
      </c>
      <c r="F1554" s="97">
        <f>_xlfn.XLOOKUP(tbItems[[#This Row],[UID]],all_tki[uid],all_tki[traderPrice])</f>
        <v>10976</v>
      </c>
      <c r="G1554" s="97">
        <f>_xlfn.XLOOKUP(tbItems[[#This Row],[UID]],all_tki[uid],all_tki[avg7daysPrice])</f>
        <v>40000</v>
      </c>
      <c r="I1554" s="70">
        <v>0</v>
      </c>
    </row>
    <row r="1555" spans="1:9" ht="30" hidden="1" customHeight="1" x14ac:dyDescent="0.25">
      <c r="A1555" s="96" t="s">
        <v>9505</v>
      </c>
      <c r="B1555" s="80" t="str">
        <f>_xlfn.CONCAT(_xlfn.XLOOKUP(tbItems[[#This Row],[UID]],all_tki[uid],all_tki[name]), " (",_xlfn.XLOOKUP(tbItems[[#This Row],[UID]],all_tki[uid],all_tki[shortName]),")")</f>
        <v>HK 416A5 5.56x45 20 inch barrel (416A5 20")</v>
      </c>
      <c r="C1555" s="80" t="str">
        <f>_xlfn.XLOOKUP(tbItems[[#This Row],[UID]],all_tki[uid],all_tki[tags/0])</f>
        <v>Weapon_parts</v>
      </c>
      <c r="E1555" s="70">
        <f>_xlfn.XLOOKUP(tbItems[[#This Row],[UID]],all_tki[uid],all_tki[slots])</f>
        <v>4</v>
      </c>
      <c r="F1555" s="97">
        <f>_xlfn.XLOOKUP(tbItems[[#This Row],[UID]],all_tki[uid],all_tki[traderPrice])</f>
        <v>21112</v>
      </c>
      <c r="G1555" s="97">
        <f>_xlfn.XLOOKUP(tbItems[[#This Row],[UID]],all_tki[uid],all_tki[avg7daysPrice])</f>
        <v>64665</v>
      </c>
      <c r="I1555" s="70">
        <v>0</v>
      </c>
    </row>
    <row r="1556" spans="1:9" ht="30" hidden="1" customHeight="1" x14ac:dyDescent="0.25">
      <c r="A1556" s="96" t="s">
        <v>9511</v>
      </c>
      <c r="B1556" s="80" t="str">
        <f>_xlfn.CONCAT(_xlfn.XLOOKUP(tbItems[[#This Row],[UID]],all_tki[uid],all_tki[name]), " (",_xlfn.XLOOKUP(tbItems[[#This Row],[UID]],all_tki[uid],all_tki[shortName]),")")</f>
        <v>MPX 9x19 4.5 inch barrel (MPX 4.5")</v>
      </c>
      <c r="C1556" s="80" t="str">
        <f>_xlfn.XLOOKUP(tbItems[[#This Row],[UID]],all_tki[uid],all_tki[tags/0])</f>
        <v>Weapon_parts</v>
      </c>
      <c r="E1556" s="70">
        <f>_xlfn.XLOOKUP(tbItems[[#This Row],[UID]],all_tki[uid],all_tki[slots])</f>
        <v>1</v>
      </c>
      <c r="F1556" s="97">
        <f>_xlfn.XLOOKUP(tbItems[[#This Row],[UID]],all_tki[uid],all_tki[traderPrice])</f>
        <v>2128</v>
      </c>
      <c r="G1556" s="97">
        <f>_xlfn.XLOOKUP(tbItems[[#This Row],[UID]],all_tki[uid],all_tki[avg7daysPrice])</f>
        <v>3800</v>
      </c>
      <c r="I1556" s="70">
        <v>0</v>
      </c>
    </row>
    <row r="1557" spans="1:9" ht="30" hidden="1" customHeight="1" x14ac:dyDescent="0.25">
      <c r="A1557" s="96" t="s">
        <v>9517</v>
      </c>
      <c r="B1557" s="80" t="str">
        <f>_xlfn.CONCAT(_xlfn.XLOOKUP(tbItems[[#This Row],[UID]],all_tki[uid],all_tki[name]), " (",_xlfn.XLOOKUP(tbItems[[#This Row],[UID]],all_tki[uid],all_tki[shortName]),")")</f>
        <v>AR-15 5.56x45 20 inch barrel (AR-15 20")</v>
      </c>
      <c r="C1557" s="80" t="str">
        <f>_xlfn.XLOOKUP(tbItems[[#This Row],[UID]],all_tki[uid],all_tki[tags/0])</f>
        <v>Weapon_parts</v>
      </c>
      <c r="E1557" s="70">
        <f>_xlfn.XLOOKUP(tbItems[[#This Row],[UID]],all_tki[uid],all_tki[slots])</f>
        <v>4</v>
      </c>
      <c r="F1557" s="97">
        <f>_xlfn.XLOOKUP(tbItems[[#This Row],[UID]],all_tki[uid],all_tki[traderPrice])</f>
        <v>20478</v>
      </c>
      <c r="G1557" s="97">
        <f>_xlfn.XLOOKUP(tbItems[[#This Row],[UID]],all_tki[uid],all_tki[avg7daysPrice])</f>
        <v>76484</v>
      </c>
      <c r="I1557" s="70">
        <v>0</v>
      </c>
    </row>
    <row r="1558" spans="1:9" ht="30" hidden="1" customHeight="1" x14ac:dyDescent="0.25">
      <c r="A1558" s="96" t="s">
        <v>9523</v>
      </c>
      <c r="B1558" s="80" t="str">
        <f>_xlfn.CONCAT(_xlfn.XLOOKUP(tbItems[[#This Row],[UID]],all_tki[uid],all_tki[name]), " (",_xlfn.XLOOKUP(tbItems[[#This Row],[UID]],all_tki[uid],all_tki[shortName]),")")</f>
        <v>AR-15 5.56x45 260mm barrel (AR-15 260mm)</v>
      </c>
      <c r="C1558" s="80" t="str">
        <f>_xlfn.XLOOKUP(tbItems[[#This Row],[UID]],all_tki[uid],all_tki[tags/0])</f>
        <v>Weapon_parts</v>
      </c>
      <c r="E1558" s="70">
        <f>_xlfn.XLOOKUP(tbItems[[#This Row],[UID]],all_tki[uid],all_tki[slots])</f>
        <v>2</v>
      </c>
      <c r="F1558" s="97">
        <f>_xlfn.XLOOKUP(tbItems[[#This Row],[UID]],all_tki[uid],all_tki[traderPrice])</f>
        <v>10706</v>
      </c>
      <c r="G1558" s="97">
        <f>_xlfn.XLOOKUP(tbItems[[#This Row],[UID]],all_tki[uid],all_tki[avg7daysPrice])</f>
        <v>42145</v>
      </c>
      <c r="I1558" s="70">
        <v>0</v>
      </c>
    </row>
    <row r="1559" spans="1:9" ht="30" hidden="1" customHeight="1" x14ac:dyDescent="0.25">
      <c r="A1559" s="96" t="s">
        <v>9529</v>
      </c>
      <c r="B1559" s="80" t="str">
        <f>_xlfn.CONCAT(_xlfn.XLOOKUP(tbItems[[#This Row],[UID]],all_tki[uid],all_tki[name]), " (",_xlfn.XLOOKUP(tbItems[[#This Row],[UID]],all_tki[uid],all_tki[shortName]),")")</f>
        <v>P226 9x19 threaded barrel (P226 thr.)</v>
      </c>
      <c r="C1559" s="80" t="str">
        <f>_xlfn.XLOOKUP(tbItems[[#This Row],[UID]],all_tki[uid],all_tki[tags/0])</f>
        <v>Weapon_parts</v>
      </c>
      <c r="E1559" s="70">
        <f>_xlfn.XLOOKUP(tbItems[[#This Row],[UID]],all_tki[uid],all_tki[slots])</f>
        <v>1</v>
      </c>
      <c r="F1559" s="97">
        <f>_xlfn.XLOOKUP(tbItems[[#This Row],[UID]],all_tki[uid],all_tki[traderPrice])</f>
        <v>875</v>
      </c>
      <c r="G1559" s="97">
        <f>_xlfn.XLOOKUP(tbItems[[#This Row],[UID]],all_tki[uid],all_tki[avg7daysPrice])</f>
        <v>21202</v>
      </c>
      <c r="I1559" s="70">
        <v>0</v>
      </c>
    </row>
    <row r="1560" spans="1:9" ht="30" hidden="1" customHeight="1" x14ac:dyDescent="0.25">
      <c r="A1560" s="96" t="s">
        <v>9535</v>
      </c>
      <c r="B1560" s="80" t="str">
        <f>_xlfn.CONCAT(_xlfn.XLOOKUP(tbItems[[#This Row],[UID]],all_tki[uid],all_tki[name]), " (",_xlfn.XLOOKUP(tbItems[[#This Row],[UID]],all_tki[uid],all_tki[shortName]),")")</f>
        <v>SA-58 7.62x51 16 inch barrel (SA58 16")</v>
      </c>
      <c r="C1560" s="80" t="str">
        <f>_xlfn.XLOOKUP(tbItems[[#This Row],[UID]],all_tki[uid],all_tki[tags/0])</f>
        <v>Weapon_parts</v>
      </c>
      <c r="E1560" s="70">
        <f>_xlfn.XLOOKUP(tbItems[[#This Row],[UID]],all_tki[uid],all_tki[slots])</f>
        <v>3</v>
      </c>
      <c r="F1560" s="97">
        <f>_xlfn.XLOOKUP(tbItems[[#This Row],[UID]],all_tki[uid],all_tki[traderPrice])</f>
        <v>13102</v>
      </c>
      <c r="G1560" s="97">
        <f>_xlfn.XLOOKUP(tbItems[[#This Row],[UID]],all_tki[uid],all_tki[avg7daysPrice])</f>
        <v>33694</v>
      </c>
      <c r="I1560" s="70">
        <v>0</v>
      </c>
    </row>
    <row r="1561" spans="1:9" ht="30" hidden="1" customHeight="1" x14ac:dyDescent="0.25">
      <c r="A1561" s="96" t="s">
        <v>9541</v>
      </c>
      <c r="B1561" s="80" t="str">
        <f>_xlfn.CONCAT(_xlfn.XLOOKUP(tbItems[[#This Row],[UID]],all_tki[uid],all_tki[name]), " (",_xlfn.XLOOKUP(tbItems[[#This Row],[UID]],all_tki[uid],all_tki[shortName]),")")</f>
        <v>Remington M700 7.62x51 20 inch stainless steel barrel (M700 20")</v>
      </c>
      <c r="C1561" s="80" t="str">
        <f>_xlfn.XLOOKUP(tbItems[[#This Row],[UID]],all_tki[uid],all_tki[tags/0])</f>
        <v>Weapon_parts</v>
      </c>
      <c r="E1561" s="70">
        <f>_xlfn.XLOOKUP(tbItems[[#This Row],[UID]],all_tki[uid],all_tki[slots])</f>
        <v>3</v>
      </c>
      <c r="F1561" s="97">
        <f>_xlfn.XLOOKUP(tbItems[[#This Row],[UID]],all_tki[uid],all_tki[traderPrice])</f>
        <v>12768</v>
      </c>
      <c r="G1561" s="97">
        <f>_xlfn.XLOOKUP(tbItems[[#This Row],[UID]],all_tki[uid],all_tki[avg7daysPrice])</f>
        <v>22800</v>
      </c>
      <c r="I1561" s="70">
        <v>0</v>
      </c>
    </row>
    <row r="1562" spans="1:9" ht="30" hidden="1" customHeight="1" x14ac:dyDescent="0.25">
      <c r="A1562" s="96" t="s">
        <v>9547</v>
      </c>
      <c r="B1562" s="80" t="str">
        <f>_xlfn.CONCAT(_xlfn.XLOOKUP(tbItems[[#This Row],[UID]],all_tki[uid],all_tki[name]), " (",_xlfn.XLOOKUP(tbItems[[#This Row],[UID]],all_tki[uid],all_tki[shortName]),")")</f>
        <v>FN P90 5.7x28 16 inch barrel (P90 16")</v>
      </c>
      <c r="C1562" s="80" t="str">
        <f>_xlfn.XLOOKUP(tbItems[[#This Row],[UID]],all_tki[uid],all_tki[tags/0])</f>
        <v>Weapon_parts</v>
      </c>
      <c r="E1562" s="70">
        <f>_xlfn.XLOOKUP(tbItems[[#This Row],[UID]],all_tki[uid],all_tki[slots])</f>
        <v>3</v>
      </c>
      <c r="F1562" s="97">
        <f>_xlfn.XLOOKUP(tbItems[[#This Row],[UID]],all_tki[uid],all_tki[traderPrice])</f>
        <v>12488</v>
      </c>
      <c r="G1562" s="97">
        <f>_xlfn.XLOOKUP(tbItems[[#This Row],[UID]],all_tki[uid],all_tki[avg7daysPrice])</f>
        <v>22300</v>
      </c>
      <c r="I1562" s="70">
        <v>0</v>
      </c>
    </row>
    <row r="1563" spans="1:9" ht="30" hidden="1" customHeight="1" x14ac:dyDescent="0.25">
      <c r="A1563" s="96" t="s">
        <v>9553</v>
      </c>
      <c r="B1563" s="80" t="str">
        <f>_xlfn.CONCAT(_xlfn.XLOOKUP(tbItems[[#This Row],[UID]],all_tki[uid],all_tki[name]), " (",_xlfn.XLOOKUP(tbItems[[#This Row],[UID]],all_tki[uid],all_tki[shortName]),")")</f>
        <v>Remington M700 7.62x51 26 inch stainless steel barrel (M700 26")</v>
      </c>
      <c r="C1563" s="80" t="str">
        <f>_xlfn.XLOOKUP(tbItems[[#This Row],[UID]],all_tki[uid],all_tki[tags/0])</f>
        <v>Weapon_parts</v>
      </c>
      <c r="E1563" s="70">
        <f>_xlfn.XLOOKUP(tbItems[[#This Row],[UID]],all_tki[uid],all_tki[slots])</f>
        <v>4</v>
      </c>
      <c r="F1563" s="97">
        <f>_xlfn.XLOOKUP(tbItems[[#This Row],[UID]],all_tki[uid],all_tki[traderPrice])</f>
        <v>14504</v>
      </c>
      <c r="G1563" s="97">
        <f>_xlfn.XLOOKUP(tbItems[[#This Row],[UID]],all_tki[uid],all_tki[avg7daysPrice])</f>
        <v>25900</v>
      </c>
      <c r="I1563" s="70">
        <v>0</v>
      </c>
    </row>
    <row r="1564" spans="1:9" ht="30" hidden="1" customHeight="1" x14ac:dyDescent="0.25">
      <c r="A1564" s="96" t="s">
        <v>9559</v>
      </c>
      <c r="B1564" s="80" t="str">
        <f>_xlfn.CONCAT(_xlfn.XLOOKUP(tbItems[[#This Row],[UID]],all_tki[uid],all_tki[name]), " (",_xlfn.XLOOKUP(tbItems[[#This Row],[UID]],all_tki[uid],all_tki[shortName]),")")</f>
        <v>RPK-16 5.45x39 15 inch barrel (RPK-16 15")</v>
      </c>
      <c r="C1564" s="80" t="str">
        <f>_xlfn.XLOOKUP(tbItems[[#This Row],[UID]],all_tki[uid],all_tki[tags/0])</f>
        <v>Weapon_parts</v>
      </c>
      <c r="E1564" s="70">
        <f>_xlfn.XLOOKUP(tbItems[[#This Row],[UID]],all_tki[uid],all_tki[slots])</f>
        <v>2</v>
      </c>
      <c r="F1564" s="97">
        <f>_xlfn.XLOOKUP(tbItems[[#This Row],[UID]],all_tki[uid],all_tki[traderPrice])</f>
        <v>6832</v>
      </c>
      <c r="G1564" s="97">
        <f>_xlfn.XLOOKUP(tbItems[[#This Row],[UID]],all_tki[uid],all_tki[avg7daysPrice])</f>
        <v>14724</v>
      </c>
      <c r="I1564" s="70">
        <v>0</v>
      </c>
    </row>
    <row r="1565" spans="1:9" ht="30" hidden="1" customHeight="1" x14ac:dyDescent="0.25">
      <c r="A1565" s="96" t="s">
        <v>9565</v>
      </c>
      <c r="B1565" s="80" t="str">
        <f>_xlfn.CONCAT(_xlfn.XLOOKUP(tbItems[[#This Row],[UID]],all_tki[uid],all_tki[name]), " (",_xlfn.XLOOKUP(tbItems[[#This Row],[UID]],all_tki[uid],all_tki[shortName]),")")</f>
        <v>SA-58 7.62x51 11 inch barrel (SA58 11")</v>
      </c>
      <c r="C1565" s="80" t="str">
        <f>_xlfn.XLOOKUP(tbItems[[#This Row],[UID]],all_tki[uid],all_tki[tags/0])</f>
        <v>Weapon_parts</v>
      </c>
      <c r="E1565" s="70">
        <f>_xlfn.XLOOKUP(tbItems[[#This Row],[UID]],all_tki[uid],all_tki[slots])</f>
        <v>2</v>
      </c>
      <c r="F1565" s="97">
        <f>_xlfn.XLOOKUP(tbItems[[#This Row],[UID]],all_tki[uid],all_tki[traderPrice])</f>
        <v>11949</v>
      </c>
      <c r="G1565" s="97">
        <f>_xlfn.XLOOKUP(tbItems[[#This Row],[UID]],all_tki[uid],all_tki[avg7daysPrice])</f>
        <v>26780</v>
      </c>
      <c r="I1565" s="70">
        <v>0</v>
      </c>
    </row>
    <row r="1566" spans="1:9" ht="30" hidden="1" customHeight="1" x14ac:dyDescent="0.25">
      <c r="A1566" s="96" t="s">
        <v>9571</v>
      </c>
      <c r="B1566" s="80" t="str">
        <f>_xlfn.CONCAT(_xlfn.XLOOKUP(tbItems[[#This Row],[UID]],all_tki[uid],all_tki[name]), " (",_xlfn.XLOOKUP(tbItems[[#This Row],[UID]],all_tki[uid],all_tki[shortName]),")")</f>
        <v>DVL-10 M2 7.62x51 660mm barrel (DVL10 660mm)</v>
      </c>
      <c r="C1566" s="80" t="str">
        <f>_xlfn.XLOOKUP(tbItems[[#This Row],[UID]],all_tki[uid],all_tki[tags/0])</f>
        <v>Weapon_parts</v>
      </c>
      <c r="E1566" s="70">
        <f>_xlfn.XLOOKUP(tbItems[[#This Row],[UID]],all_tki[uid],all_tki[slots])</f>
        <v>4</v>
      </c>
      <c r="F1566" s="97">
        <f>_xlfn.XLOOKUP(tbItems[[#This Row],[UID]],all_tki[uid],all_tki[traderPrice])</f>
        <v>21056</v>
      </c>
      <c r="G1566" s="97">
        <f>_xlfn.XLOOKUP(tbItems[[#This Row],[UID]],all_tki[uid],all_tki[avg7daysPrice])</f>
        <v>59980</v>
      </c>
      <c r="I1566" s="70">
        <v>0</v>
      </c>
    </row>
    <row r="1567" spans="1:9" ht="30" hidden="1" customHeight="1" x14ac:dyDescent="0.25">
      <c r="A1567" s="96" t="s">
        <v>9576</v>
      </c>
      <c r="B1567" s="80" t="str">
        <f>_xlfn.CONCAT(_xlfn.XLOOKUP(tbItems[[#This Row],[UID]],all_tki[uid],all_tki[name]), " (",_xlfn.XLOOKUP(tbItems[[#This Row],[UID]],all_tki[uid],all_tki[shortName]),")")</f>
        <v>SVDS 7.62x54R 22 inch barrel (SVDS 22")</v>
      </c>
      <c r="C1567" s="80" t="str">
        <f>_xlfn.XLOOKUP(tbItems[[#This Row],[UID]],all_tki[uid],all_tki[tags/0])</f>
        <v>Weapon_parts</v>
      </c>
      <c r="E1567" s="70">
        <f>_xlfn.XLOOKUP(tbItems[[#This Row],[UID]],all_tki[uid],all_tki[slots])</f>
        <v>4</v>
      </c>
      <c r="F1567" s="97">
        <f>_xlfn.XLOOKUP(tbItems[[#This Row],[UID]],all_tki[uid],all_tki[traderPrice])</f>
        <v>13664</v>
      </c>
      <c r="G1567" s="97">
        <f>_xlfn.XLOOKUP(tbItems[[#This Row],[UID]],all_tki[uid],all_tki[avg7daysPrice])</f>
        <v>93420</v>
      </c>
      <c r="I1567" s="70">
        <v>0</v>
      </c>
    </row>
    <row r="1568" spans="1:9" ht="30" hidden="1" customHeight="1" x14ac:dyDescent="0.25">
      <c r="A1568" s="96" t="s">
        <v>9582</v>
      </c>
      <c r="B1568" s="80" t="str">
        <f>_xlfn.CONCAT(_xlfn.XLOOKUP(tbItems[[#This Row],[UID]],all_tki[uid],all_tki[name]), " (",_xlfn.XLOOKUP(tbItems[[#This Row],[UID]],all_tki[uid],all_tki[shortName]),")")</f>
        <v>AR-10 7.62x51 22 inch barrel (AR-10 22")</v>
      </c>
      <c r="C1568" s="80" t="str">
        <f>_xlfn.XLOOKUP(tbItems[[#This Row],[UID]],all_tki[uid],all_tki[tags/0])</f>
        <v>Weapon_parts</v>
      </c>
      <c r="E1568" s="70">
        <f>_xlfn.XLOOKUP(tbItems[[#This Row],[UID]],all_tki[uid],all_tki[slots])</f>
        <v>5</v>
      </c>
      <c r="F1568" s="97">
        <f>_xlfn.XLOOKUP(tbItems[[#This Row],[UID]],all_tki[uid],all_tki[traderPrice])</f>
        <v>26787</v>
      </c>
      <c r="G1568" s="97">
        <f>_xlfn.XLOOKUP(tbItems[[#This Row],[UID]],all_tki[uid],all_tki[avg7daysPrice])</f>
        <v>27948</v>
      </c>
      <c r="I1568" s="70">
        <v>0</v>
      </c>
    </row>
    <row r="1569" spans="1:9" ht="30" hidden="1" customHeight="1" x14ac:dyDescent="0.25">
      <c r="A1569" s="96" t="s">
        <v>9588</v>
      </c>
      <c r="B1569" s="80" t="str">
        <f>_xlfn.CONCAT(_xlfn.XLOOKUP(tbItems[[#This Row],[UID]],all_tki[uid],all_tki[name]), " (",_xlfn.XLOOKUP(tbItems[[#This Row],[UID]],all_tki[uid],all_tki[shortName]),")")</f>
        <v>HK 416A5 5.56x45 11 inch barrel (416A5 11")</v>
      </c>
      <c r="C1569" s="80" t="str">
        <f>_xlfn.XLOOKUP(tbItems[[#This Row],[UID]],all_tki[uid],all_tki[tags/0])</f>
        <v>Weapon_parts</v>
      </c>
      <c r="E1569" s="70">
        <f>_xlfn.XLOOKUP(tbItems[[#This Row],[UID]],all_tki[uid],all_tki[slots])</f>
        <v>2</v>
      </c>
      <c r="F1569" s="97">
        <f>_xlfn.XLOOKUP(tbItems[[#This Row],[UID]],all_tki[uid],all_tki[traderPrice])</f>
        <v>13513</v>
      </c>
      <c r="G1569" s="97">
        <f>_xlfn.XLOOKUP(tbItems[[#This Row],[UID]],all_tki[uid],all_tki[avg7daysPrice])</f>
        <v>25144</v>
      </c>
      <c r="I1569" s="70">
        <v>0</v>
      </c>
    </row>
    <row r="1570" spans="1:9" ht="30" hidden="1" customHeight="1" x14ac:dyDescent="0.25">
      <c r="A1570" s="96" t="s">
        <v>9594</v>
      </c>
      <c r="B1570" s="80" t="str">
        <f>_xlfn.CONCAT(_xlfn.XLOOKUP(tbItems[[#This Row],[UID]],all_tki[uid],all_tki[name]), " (",_xlfn.XLOOKUP(tbItems[[#This Row],[UID]],all_tki[uid],all_tki[shortName]),")")</f>
        <v>RPK-16 5.45x39 22 inch barrel (RPK-16 22")</v>
      </c>
      <c r="C1570" s="80" t="str">
        <f>_xlfn.XLOOKUP(tbItems[[#This Row],[UID]],all_tki[uid],all_tki[tags/0])</f>
        <v>Weapon_parts</v>
      </c>
      <c r="E1570" s="70">
        <f>_xlfn.XLOOKUP(tbItems[[#This Row],[UID]],all_tki[uid],all_tki[slots])</f>
        <v>3</v>
      </c>
      <c r="F1570" s="97">
        <f>_xlfn.XLOOKUP(tbItems[[#This Row],[UID]],all_tki[uid],all_tki[traderPrice])</f>
        <v>9688</v>
      </c>
      <c r="G1570" s="97">
        <f>_xlfn.XLOOKUP(tbItems[[#This Row],[UID]],all_tki[uid],all_tki[avg7daysPrice])</f>
        <v>57856</v>
      </c>
      <c r="I1570" s="70">
        <v>0</v>
      </c>
    </row>
    <row r="1571" spans="1:9" ht="30" hidden="1" customHeight="1" x14ac:dyDescent="0.25">
      <c r="A1571" s="96" t="s">
        <v>9600</v>
      </c>
      <c r="B1571" s="80" t="str">
        <f>_xlfn.CONCAT(_xlfn.XLOOKUP(tbItems[[#This Row],[UID]],all_tki[uid],all_tki[name]), " (",_xlfn.XLOOKUP(tbItems[[#This Row],[UID]],all_tki[uid],all_tki[shortName]),")")</f>
        <v>AR-10 7.62x51 18 inch barrel (AR-10 18")</v>
      </c>
      <c r="C1571" s="80" t="str">
        <f>_xlfn.XLOOKUP(tbItems[[#This Row],[UID]],all_tki[uid],all_tki[tags/0])</f>
        <v>Weapon_parts</v>
      </c>
      <c r="E1571" s="70">
        <f>_xlfn.XLOOKUP(tbItems[[#This Row],[UID]],all_tki[uid],all_tki[slots])</f>
        <v>4</v>
      </c>
      <c r="F1571" s="97">
        <f>_xlfn.XLOOKUP(tbItems[[#This Row],[UID]],all_tki[uid],all_tki[traderPrice])</f>
        <v>21917</v>
      </c>
      <c r="G1571" s="97">
        <f>_xlfn.XLOOKUP(tbItems[[#This Row],[UID]],all_tki[uid],all_tki[avg7daysPrice])</f>
        <v>39167</v>
      </c>
      <c r="I1571" s="70">
        <v>0</v>
      </c>
    </row>
    <row r="1572" spans="1:9" ht="30" hidden="1" customHeight="1" x14ac:dyDescent="0.25">
      <c r="A1572" s="96" t="s">
        <v>9606</v>
      </c>
      <c r="B1572" s="80" t="str">
        <f>_xlfn.CONCAT(_xlfn.XLOOKUP(tbItems[[#This Row],[UID]],all_tki[uid],all_tki[name]), " (",_xlfn.XLOOKUP(tbItems[[#This Row],[UID]],all_tki[uid],all_tki[shortName]),")")</f>
        <v>DVL-10 7.62x51 500mm barrel (DVL10 500mm)</v>
      </c>
      <c r="C1572" s="80" t="str">
        <f>_xlfn.XLOOKUP(tbItems[[#This Row],[UID]],all_tki[uid],all_tki[tags/0])</f>
        <v>Weapon_parts</v>
      </c>
      <c r="E1572" s="70">
        <f>_xlfn.XLOOKUP(tbItems[[#This Row],[UID]],all_tki[uid],all_tki[slots])</f>
        <v>3</v>
      </c>
      <c r="F1572" s="97">
        <f>_xlfn.XLOOKUP(tbItems[[#This Row],[UID]],all_tki[uid],all_tki[traderPrice])</f>
        <v>19416</v>
      </c>
      <c r="G1572" s="97">
        <f>_xlfn.XLOOKUP(tbItems[[#This Row],[UID]],all_tki[uid],all_tki[avg7daysPrice])</f>
        <v>38936</v>
      </c>
      <c r="I1572" s="70">
        <v>0</v>
      </c>
    </row>
    <row r="1573" spans="1:9" ht="30" hidden="1" customHeight="1" x14ac:dyDescent="0.25">
      <c r="A1573" s="96" t="s">
        <v>9611</v>
      </c>
      <c r="B1573" s="80" t="str">
        <f>_xlfn.CONCAT(_xlfn.XLOOKUP(tbItems[[#This Row],[UID]],all_tki[uid],all_tki[name]), " (",_xlfn.XLOOKUP(tbItems[[#This Row],[UID]],all_tki[uid],all_tki[shortName]),")")</f>
        <v>MPX 9x19 10.5 inch barrel (MPX 10.5")</v>
      </c>
      <c r="C1573" s="80" t="str">
        <f>_xlfn.XLOOKUP(tbItems[[#This Row],[UID]],all_tki[uid],all_tki[tags/0])</f>
        <v>Weapon_parts</v>
      </c>
      <c r="E1573" s="70">
        <f>_xlfn.XLOOKUP(tbItems[[#This Row],[UID]],all_tki[uid],all_tki[slots])</f>
        <v>3</v>
      </c>
      <c r="F1573" s="97">
        <f>_xlfn.XLOOKUP(tbItems[[#This Row],[UID]],all_tki[uid],all_tki[traderPrice])</f>
        <v>4577</v>
      </c>
      <c r="G1573" s="97">
        <f>_xlfn.XLOOKUP(tbItems[[#This Row],[UID]],all_tki[uid],all_tki[avg7daysPrice])</f>
        <v>8174</v>
      </c>
      <c r="I1573" s="70">
        <v>0</v>
      </c>
    </row>
    <row r="1574" spans="1:9" ht="30" hidden="1" customHeight="1" x14ac:dyDescent="0.25">
      <c r="A1574" s="96" t="s">
        <v>9617</v>
      </c>
      <c r="B1574" s="80" t="str">
        <f>_xlfn.CONCAT(_xlfn.XLOOKUP(tbItems[[#This Row],[UID]],all_tki[uid],all_tki[name]), " (",_xlfn.XLOOKUP(tbItems[[#This Row],[UID]],all_tki[uid],all_tki[shortName]),")")</f>
        <v>HK 416A5 5.56x45 14.5 inch barrel (416A5 14.5")</v>
      </c>
      <c r="C1574" s="80" t="str">
        <f>_xlfn.XLOOKUP(tbItems[[#This Row],[UID]],all_tki[uid],all_tki[tags/0])</f>
        <v>Weapon_parts</v>
      </c>
      <c r="E1574" s="70">
        <f>_xlfn.XLOOKUP(tbItems[[#This Row],[UID]],all_tki[uid],all_tki[slots])</f>
        <v>3</v>
      </c>
      <c r="F1574" s="97">
        <f>_xlfn.XLOOKUP(tbItems[[#This Row],[UID]],all_tki[uid],all_tki[traderPrice])</f>
        <v>15344</v>
      </c>
      <c r="G1574" s="97">
        <f>_xlfn.XLOOKUP(tbItems[[#This Row],[UID]],all_tki[uid],all_tki[avg7daysPrice])</f>
        <v>20675</v>
      </c>
      <c r="I1574" s="70">
        <v>0</v>
      </c>
    </row>
    <row r="1575" spans="1:9" ht="30" hidden="1" customHeight="1" x14ac:dyDescent="0.25">
      <c r="A1575" s="96" t="s">
        <v>9623</v>
      </c>
      <c r="B1575" s="80" t="str">
        <f>_xlfn.CONCAT(_xlfn.XLOOKUP(tbItems[[#This Row],[UID]],all_tki[uid],all_tki[name]), " (",_xlfn.XLOOKUP(tbItems[[#This Row],[UID]],all_tki[uid],all_tki[shortName]),")")</f>
        <v>SA-58 7.62x51 21 inch barrel (SA58 21")</v>
      </c>
      <c r="C1575" s="80" t="str">
        <f>_xlfn.XLOOKUP(tbItems[[#This Row],[UID]],all_tki[uid],all_tki[tags/0])</f>
        <v>Weapon_parts</v>
      </c>
      <c r="E1575" s="70">
        <f>_xlfn.XLOOKUP(tbItems[[#This Row],[UID]],all_tki[uid],all_tki[slots])</f>
        <v>4</v>
      </c>
      <c r="F1575" s="97">
        <f>_xlfn.XLOOKUP(tbItems[[#This Row],[UID]],all_tki[uid],all_tki[traderPrice])</f>
        <v>18514</v>
      </c>
      <c r="G1575" s="97">
        <f>_xlfn.XLOOKUP(tbItems[[#This Row],[UID]],all_tki[uid],all_tki[avg7daysPrice])</f>
        <v>50487</v>
      </c>
      <c r="I1575" s="70">
        <v>0</v>
      </c>
    </row>
    <row r="1576" spans="1:9" ht="30" hidden="1" customHeight="1" x14ac:dyDescent="0.25">
      <c r="A1576" s="96" t="s">
        <v>9629</v>
      </c>
      <c r="B1576" s="80" t="str">
        <f>_xlfn.CONCAT(_xlfn.XLOOKUP(tbItems[[#This Row],[UID]],all_tki[uid],all_tki[name]), " (",_xlfn.XLOOKUP(tbItems[[#This Row],[UID]],all_tki[uid],all_tki[shortName]),")")</f>
        <v>M1A 7.62x51 22 inch barrel (M1A 22")</v>
      </c>
      <c r="C1576" s="80" t="str">
        <f>_xlfn.XLOOKUP(tbItems[[#This Row],[UID]],all_tki[uid],all_tki[tags/0])</f>
        <v>Weapon_parts</v>
      </c>
      <c r="E1576" s="70">
        <f>_xlfn.XLOOKUP(tbItems[[#This Row],[UID]],all_tki[uid],all_tki[slots])</f>
        <v>5</v>
      </c>
      <c r="F1576" s="97">
        <f>_xlfn.XLOOKUP(tbItems[[#This Row],[UID]],all_tki[uid],all_tki[traderPrice])</f>
        <v>13696</v>
      </c>
      <c r="G1576" s="97">
        <f>_xlfn.XLOOKUP(tbItems[[#This Row],[UID]],all_tki[uid],all_tki[avg7daysPrice])</f>
        <v>42194</v>
      </c>
      <c r="I1576" s="70">
        <v>0</v>
      </c>
    </row>
    <row r="1577" spans="1:9" ht="30" hidden="1" customHeight="1" x14ac:dyDescent="0.25">
      <c r="A1577" s="96" t="s">
        <v>9635</v>
      </c>
      <c r="B1577" s="80" t="str">
        <f>_xlfn.CONCAT(_xlfn.XLOOKUP(tbItems[[#This Row],[UID]],all_tki[uid],all_tki[name]), " (",_xlfn.XLOOKUP(tbItems[[#This Row],[UID]],all_tki[uid],all_tki[shortName]),")")</f>
        <v>SR-25 7.62x51 16 inch barrel (SR-25 16")</v>
      </c>
      <c r="C1577" s="80" t="str">
        <f>_xlfn.XLOOKUP(tbItems[[#This Row],[UID]],all_tki[uid],all_tki[tags/0])</f>
        <v>Weapon_parts</v>
      </c>
      <c r="E1577" s="70">
        <f>_xlfn.XLOOKUP(tbItems[[#This Row],[UID]],all_tki[uid],all_tki[slots])</f>
        <v>3</v>
      </c>
      <c r="F1577" s="97">
        <f>_xlfn.XLOOKUP(tbItems[[#This Row],[UID]],all_tki[uid],all_tki[traderPrice])</f>
        <v>16072</v>
      </c>
      <c r="G1577" s="97">
        <f>_xlfn.XLOOKUP(tbItems[[#This Row],[UID]],all_tki[uid],all_tki[avg7daysPrice])</f>
        <v>32463</v>
      </c>
      <c r="I1577" s="70">
        <v>0</v>
      </c>
    </row>
    <row r="1578" spans="1:9" ht="30" hidden="1" customHeight="1" x14ac:dyDescent="0.25">
      <c r="A1578" s="96" t="s">
        <v>9641</v>
      </c>
      <c r="B1578" s="80" t="str">
        <f>_xlfn.CONCAT(_xlfn.XLOOKUP(tbItems[[#This Row],[UID]],all_tki[uid],all_tki[name]), " (",_xlfn.XLOOKUP(tbItems[[#This Row],[UID]],all_tki[uid],all_tki[shortName]),")")</f>
        <v>Remington M700 7.62x51 26 inch barrel (M700 26")</v>
      </c>
      <c r="C1578" s="80" t="str">
        <f>_xlfn.XLOOKUP(tbItems[[#This Row],[UID]],all_tki[uid],all_tki[tags/0])</f>
        <v>Weapon_parts</v>
      </c>
      <c r="E1578" s="70">
        <f>_xlfn.XLOOKUP(tbItems[[#This Row],[UID]],all_tki[uid],all_tki[slots])</f>
        <v>4</v>
      </c>
      <c r="F1578" s="97">
        <f>_xlfn.XLOOKUP(tbItems[[#This Row],[UID]],all_tki[uid],all_tki[traderPrice])</f>
        <v>14224</v>
      </c>
      <c r="G1578" s="97">
        <f>_xlfn.XLOOKUP(tbItems[[#This Row],[UID]],all_tki[uid],all_tki[avg7daysPrice])</f>
        <v>29342</v>
      </c>
      <c r="I1578" s="70">
        <v>0</v>
      </c>
    </row>
    <row r="1579" spans="1:9" ht="30" hidden="1" customHeight="1" x14ac:dyDescent="0.25">
      <c r="A1579" s="96" t="s">
        <v>9646</v>
      </c>
      <c r="B1579" s="80" t="str">
        <f>_xlfn.CONCAT(_xlfn.XLOOKUP(tbItems[[#This Row],[UID]],all_tki[uid],all_tki[name]), " (",_xlfn.XLOOKUP(tbItems[[#This Row],[UID]],all_tki[uid],all_tki[shortName]),")")</f>
        <v>MPX 9x19 14 inch barrel (MPX 14")</v>
      </c>
      <c r="C1579" s="80" t="str">
        <f>_xlfn.XLOOKUP(tbItems[[#This Row],[UID]],all_tki[uid],all_tki[tags/0])</f>
        <v>Weapon_parts</v>
      </c>
      <c r="E1579" s="70">
        <f>_xlfn.XLOOKUP(tbItems[[#This Row],[UID]],all_tki[uid],all_tki[slots])</f>
        <v>3</v>
      </c>
      <c r="F1579" s="97">
        <f>_xlfn.XLOOKUP(tbItems[[#This Row],[UID]],all_tki[uid],all_tki[traderPrice])</f>
        <v>6933</v>
      </c>
      <c r="G1579" s="97">
        <f>_xlfn.XLOOKUP(tbItems[[#This Row],[UID]],all_tki[uid],all_tki[avg7daysPrice])</f>
        <v>58746</v>
      </c>
      <c r="I1579" s="70">
        <v>0</v>
      </c>
    </row>
    <row r="1580" spans="1:9" ht="30" hidden="1" customHeight="1" x14ac:dyDescent="0.25">
      <c r="A1580" s="96" t="s">
        <v>9652</v>
      </c>
      <c r="B1580" s="80" t="str">
        <f>_xlfn.CONCAT(_xlfn.XLOOKUP(tbItems[[#This Row],[UID]],all_tki[uid],all_tki[name]), " (",_xlfn.XLOOKUP(tbItems[[#This Row],[UID]],all_tki[uid],all_tki[shortName]),")")</f>
        <v>Mosin Rifle 730mm regular barrel (Mosin 730mm)</v>
      </c>
      <c r="C1580" s="80" t="str">
        <f>_xlfn.XLOOKUP(tbItems[[#This Row],[UID]],all_tki[uid],all_tki[tags/0])</f>
        <v>Weapon_parts</v>
      </c>
      <c r="E1580" s="70">
        <f>_xlfn.XLOOKUP(tbItems[[#This Row],[UID]],all_tki[uid],all_tki[slots])</f>
        <v>4</v>
      </c>
      <c r="F1580" s="97">
        <f>_xlfn.XLOOKUP(tbItems[[#This Row],[UID]],all_tki[uid],all_tki[traderPrice])</f>
        <v>2465</v>
      </c>
      <c r="G1580" s="97">
        <f>_xlfn.XLOOKUP(tbItems[[#This Row],[UID]],all_tki[uid],all_tki[avg7daysPrice])</f>
        <v>64084</v>
      </c>
      <c r="I1580" s="70">
        <v>0</v>
      </c>
    </row>
    <row r="1581" spans="1:9" ht="30" hidden="1" customHeight="1" x14ac:dyDescent="0.25">
      <c r="A1581" s="96" t="s">
        <v>9657</v>
      </c>
      <c r="B1581" s="80" t="str">
        <f>_xlfn.CONCAT(_xlfn.XLOOKUP(tbItems[[#This Row],[UID]],all_tki[uid],all_tki[name]), " (",_xlfn.XLOOKUP(tbItems[[#This Row],[UID]],all_tki[uid],all_tki[shortName]),")")</f>
        <v>Glock 17 9x19 barrel with a muzzle brake (G17 mb)</v>
      </c>
      <c r="C1581" s="80" t="str">
        <f>_xlfn.XLOOKUP(tbItems[[#This Row],[UID]],all_tki[uid],all_tki[tags/0])</f>
        <v>Weapon_parts</v>
      </c>
      <c r="E1581" s="70">
        <f>_xlfn.XLOOKUP(tbItems[[#This Row],[UID]],all_tki[uid],all_tki[slots])</f>
        <v>1</v>
      </c>
      <c r="F1581" s="97">
        <f>_xlfn.XLOOKUP(tbItems[[#This Row],[UID]],all_tki[uid],all_tki[traderPrice])</f>
        <v>1057</v>
      </c>
      <c r="G1581" s="97">
        <f>_xlfn.XLOOKUP(tbItems[[#This Row],[UID]],all_tki[uid],all_tki[avg7daysPrice])</f>
        <v>11119</v>
      </c>
      <c r="I1581" s="70">
        <v>0</v>
      </c>
    </row>
    <row r="1582" spans="1:9" ht="30" hidden="1" customHeight="1" x14ac:dyDescent="0.25">
      <c r="A1582" s="96" t="s">
        <v>9662</v>
      </c>
      <c r="B1582" s="80" t="str">
        <f>_xlfn.CONCAT(_xlfn.XLOOKUP(tbItems[[#This Row],[UID]],all_tki[uid],all_tki[name]), " (",_xlfn.XLOOKUP(tbItems[[#This Row],[UID]],all_tki[uid],all_tki[shortName]),")")</f>
        <v>M870 12ga 660mm vent rib barrel (M870 660mm)</v>
      </c>
      <c r="C1582" s="80" t="str">
        <f>_xlfn.XLOOKUP(tbItems[[#This Row],[UID]],all_tki[uid],all_tki[tags/0])</f>
        <v>Weapon_parts</v>
      </c>
      <c r="D1582" s="80" t="s">
        <v>360</v>
      </c>
      <c r="E1582" s="70">
        <f>_xlfn.XLOOKUP(tbItems[[#This Row],[UID]],all_tki[uid],all_tki[slots])</f>
        <v>4</v>
      </c>
      <c r="F1582" s="97">
        <f>_xlfn.XLOOKUP(tbItems[[#This Row],[UID]],all_tki[uid],all_tki[traderPrice])</f>
        <v>7960</v>
      </c>
      <c r="G1582" s="97">
        <f>_xlfn.XLOOKUP(tbItems[[#This Row],[UID]],all_tki[uid],all_tki[avg7daysPrice])</f>
        <v>14215</v>
      </c>
      <c r="I1582" s="70">
        <v>0</v>
      </c>
    </row>
    <row r="1583" spans="1:9" ht="30" hidden="1" customHeight="1" x14ac:dyDescent="0.25">
      <c r="A1583" s="96" t="s">
        <v>9668</v>
      </c>
      <c r="B1583" s="80" t="str">
        <f>_xlfn.CONCAT(_xlfn.XLOOKUP(tbItems[[#This Row],[UID]],all_tki[uid],all_tki[name]), " (",_xlfn.XLOOKUP(tbItems[[#This Row],[UID]],all_tki[uid],all_tki[shortName]),")")</f>
        <v>Mosin Rifle 7.62x54R sawn-off 220mm threaded barrel (Mosin 220mm)</v>
      </c>
      <c r="C1583" s="80" t="str">
        <f>_xlfn.XLOOKUP(tbItems[[#This Row],[UID]],all_tki[uid],all_tki[tags/0])</f>
        <v>Weapon_parts</v>
      </c>
      <c r="E1583" s="70">
        <f>_xlfn.XLOOKUP(tbItems[[#This Row],[UID]],all_tki[uid],all_tki[slots])</f>
        <v>2</v>
      </c>
      <c r="F1583" s="97">
        <f>_xlfn.XLOOKUP(tbItems[[#This Row],[UID]],all_tki[uid],all_tki[traderPrice])</f>
        <v>4116</v>
      </c>
      <c r="G1583" s="97">
        <f>_xlfn.XLOOKUP(tbItems[[#This Row],[UID]],all_tki[uid],all_tki[avg7daysPrice])</f>
        <v>19770</v>
      </c>
      <c r="I1583" s="70">
        <v>0</v>
      </c>
    </row>
    <row r="1584" spans="1:9" ht="30" hidden="1" customHeight="1" x14ac:dyDescent="0.25">
      <c r="A1584" s="96" t="s">
        <v>9673</v>
      </c>
      <c r="B1584" s="80" t="str">
        <f>_xlfn.CONCAT(_xlfn.XLOOKUP(tbItems[[#This Row],[UID]],all_tki[uid],all_tki[name]), " (",_xlfn.XLOOKUP(tbItems[[#This Row],[UID]],all_tki[uid],all_tki[shortName]),")")</f>
        <v>AR-15 5.56x45 370mm barrel (AR-15 370mm)</v>
      </c>
      <c r="C1584" s="80" t="str">
        <f>_xlfn.XLOOKUP(tbItems[[#This Row],[UID]],all_tki[uid],all_tki[tags/0])</f>
        <v>Weapon_parts</v>
      </c>
      <c r="E1584" s="70">
        <f>_xlfn.XLOOKUP(tbItems[[#This Row],[UID]],all_tki[uid],all_tki[slots])</f>
        <v>3</v>
      </c>
      <c r="F1584" s="97">
        <f>_xlfn.XLOOKUP(tbItems[[#This Row],[UID]],all_tki[uid],all_tki[traderPrice])</f>
        <v>13758</v>
      </c>
      <c r="G1584" s="97">
        <f>_xlfn.XLOOKUP(tbItems[[#This Row],[UID]],all_tki[uid],all_tki[avg7daysPrice])</f>
        <v>30433</v>
      </c>
      <c r="I1584" s="70">
        <v>0</v>
      </c>
    </row>
    <row r="1585" spans="1:9" ht="30" hidden="1" customHeight="1" x14ac:dyDescent="0.25">
      <c r="A1585" s="96" t="s">
        <v>9679</v>
      </c>
      <c r="B1585" s="80" t="str">
        <f>_xlfn.CONCAT(_xlfn.XLOOKUP(tbItems[[#This Row],[UID]],all_tki[uid],all_tki[name]), " (",_xlfn.XLOOKUP(tbItems[[#This Row],[UID]],all_tki[uid],all_tki[shortName]),")")</f>
        <v>Remington M700 7.62x51 20 inch barrel (M700 20")</v>
      </c>
      <c r="C1585" s="80" t="str">
        <f>_xlfn.XLOOKUP(tbItems[[#This Row],[UID]],all_tki[uid],all_tki[tags/0])</f>
        <v>Weapon_parts</v>
      </c>
      <c r="E1585" s="70">
        <f>_xlfn.XLOOKUP(tbItems[[#This Row],[UID]],all_tki[uid],all_tki[slots])</f>
        <v>3</v>
      </c>
      <c r="F1585" s="97">
        <f>_xlfn.XLOOKUP(tbItems[[#This Row],[UID]],all_tki[uid],all_tki[traderPrice])</f>
        <v>12432</v>
      </c>
      <c r="G1585" s="97">
        <f>_xlfn.XLOOKUP(tbItems[[#This Row],[UID]],all_tki[uid],all_tki[avg7daysPrice])</f>
        <v>35744</v>
      </c>
      <c r="I1585" s="70">
        <v>0</v>
      </c>
    </row>
    <row r="1586" spans="1:9" ht="30" hidden="1" customHeight="1" x14ac:dyDescent="0.25">
      <c r="A1586" s="96" t="s">
        <v>9684</v>
      </c>
      <c r="B1586" s="80" t="str">
        <f>_xlfn.CONCAT(_xlfn.XLOOKUP(tbItems[[#This Row],[UID]],all_tki[uid],all_tki[name]), " (",_xlfn.XLOOKUP(tbItems[[#This Row],[UID]],all_tki[uid],all_tki[shortName]),")")</f>
        <v>MPX 9x19 6.5 inch barrel (MPX 6.5")</v>
      </c>
      <c r="C1586" s="80" t="str">
        <f>_xlfn.XLOOKUP(tbItems[[#This Row],[UID]],all_tki[uid],all_tki[tags/0])</f>
        <v>Weapon_parts</v>
      </c>
      <c r="E1586" s="70">
        <f>_xlfn.XLOOKUP(tbItems[[#This Row],[UID]],all_tki[uid],all_tki[slots])</f>
        <v>2</v>
      </c>
      <c r="F1586" s="97">
        <f>_xlfn.XLOOKUP(tbItems[[#This Row],[UID]],all_tki[uid],all_tki[traderPrice])</f>
        <v>2897</v>
      </c>
      <c r="G1586" s="97">
        <f>_xlfn.XLOOKUP(tbItems[[#This Row],[UID]],all_tki[uid],all_tki[avg7daysPrice])</f>
        <v>5174</v>
      </c>
      <c r="I1586" s="70">
        <v>0</v>
      </c>
    </row>
    <row r="1587" spans="1:9" ht="30" hidden="1" customHeight="1" x14ac:dyDescent="0.25">
      <c r="A1587" s="96" t="s">
        <v>9690</v>
      </c>
      <c r="B1587" s="80" t="str">
        <f>_xlfn.CONCAT(_xlfn.XLOOKUP(tbItems[[#This Row],[UID]],all_tki[uid],all_tki[name]), " (",_xlfn.XLOOKUP(tbItems[[#This Row],[UID]],all_tki[uid],all_tki[shortName]),")")</f>
        <v>M870 12ga sawn-off 325mm barrel (M870 325mm)</v>
      </c>
      <c r="C1587" s="80" t="str">
        <f>_xlfn.XLOOKUP(tbItems[[#This Row],[UID]],all_tki[uid],all_tki[tags/0])</f>
        <v>Weapon_parts</v>
      </c>
      <c r="D1587" s="80" t="s">
        <v>360</v>
      </c>
      <c r="E1587" s="70">
        <f>_xlfn.XLOOKUP(tbItems[[#This Row],[UID]],all_tki[uid],all_tki[slots])</f>
        <v>2</v>
      </c>
      <c r="F1587" s="97">
        <f>_xlfn.XLOOKUP(tbItems[[#This Row],[UID]],all_tki[uid],all_tki[traderPrice])</f>
        <v>3132</v>
      </c>
      <c r="G1587" s="97">
        <f>_xlfn.XLOOKUP(tbItems[[#This Row],[UID]],all_tki[uid],all_tki[avg7daysPrice])</f>
        <v>17108</v>
      </c>
      <c r="I1587" s="70">
        <v>0</v>
      </c>
    </row>
    <row r="1588" spans="1:9" ht="30" hidden="1" customHeight="1" x14ac:dyDescent="0.25">
      <c r="A1588" s="96" t="s">
        <v>9695</v>
      </c>
      <c r="B1588" s="80" t="str">
        <f>_xlfn.CONCAT(_xlfn.XLOOKUP(tbItems[[#This Row],[UID]],all_tki[uid],all_tki[name]), " (",_xlfn.XLOOKUP(tbItems[[#This Row],[UID]],all_tki[uid],all_tki[shortName]),")")</f>
        <v>M870 12ga 355mm barrel (M870 355mm)</v>
      </c>
      <c r="C1588" s="80" t="str">
        <f>_xlfn.XLOOKUP(tbItems[[#This Row],[UID]],all_tki[uid],all_tki[tags/0])</f>
        <v>Weapon_parts</v>
      </c>
      <c r="D1588" s="80" t="s">
        <v>360</v>
      </c>
      <c r="E1588" s="70">
        <f>_xlfn.XLOOKUP(tbItems[[#This Row],[UID]],all_tki[uid],all_tki[slots])</f>
        <v>2</v>
      </c>
      <c r="F1588" s="97">
        <f>_xlfn.XLOOKUP(tbItems[[#This Row],[UID]],all_tki[uid],all_tki[traderPrice])</f>
        <v>2059</v>
      </c>
      <c r="G1588" s="97">
        <f>_xlfn.XLOOKUP(tbItems[[#This Row],[UID]],all_tki[uid],all_tki[avg7daysPrice])</f>
        <v>25635</v>
      </c>
      <c r="I1588" s="70">
        <v>0</v>
      </c>
    </row>
    <row r="1589" spans="1:9" ht="30" hidden="1" customHeight="1" x14ac:dyDescent="0.25">
      <c r="A1589" s="96" t="s">
        <v>9701</v>
      </c>
      <c r="B1589" s="80" t="str">
        <f>_xlfn.CONCAT(_xlfn.XLOOKUP(tbItems[[#This Row],[UID]],all_tki[uid],all_tki[name]), " (",_xlfn.XLOOKUP(tbItems[[#This Row],[UID]],all_tki[uid],all_tki[shortName]),")")</f>
        <v>M1A 7.62x51 16 inch barrel (M1A 16")</v>
      </c>
      <c r="C1589" s="80" t="str">
        <f>_xlfn.XLOOKUP(tbItems[[#This Row],[UID]],all_tki[uid],all_tki[tags/0])</f>
        <v>Weapon_parts</v>
      </c>
      <c r="E1589" s="70">
        <f>_xlfn.XLOOKUP(tbItems[[#This Row],[UID]],all_tki[uid],all_tki[slots])</f>
        <v>4</v>
      </c>
      <c r="F1589" s="97">
        <f>_xlfn.XLOOKUP(tbItems[[#This Row],[UID]],all_tki[uid],all_tki[traderPrice])</f>
        <v>8736</v>
      </c>
      <c r="G1589" s="97">
        <f>_xlfn.XLOOKUP(tbItems[[#This Row],[UID]],all_tki[uid],all_tki[avg7daysPrice])</f>
        <v>18264</v>
      </c>
      <c r="I1589" s="70">
        <v>0</v>
      </c>
    </row>
    <row r="1590" spans="1:9" ht="30" hidden="1" customHeight="1" x14ac:dyDescent="0.25">
      <c r="A1590" s="96" t="s">
        <v>9707</v>
      </c>
      <c r="B1590" s="80" t="str">
        <f>_xlfn.CONCAT(_xlfn.XLOOKUP(tbItems[[#This Row],[UID]],all_tki[uid],all_tki[name]), " (",_xlfn.XLOOKUP(tbItems[[#This Row],[UID]],all_tki[uid],all_tki[shortName]),")")</f>
        <v>MP-153 12ga 610mm barrel (MP153 610mm)</v>
      </c>
      <c r="C1590" s="80" t="str">
        <f>_xlfn.XLOOKUP(tbItems[[#This Row],[UID]],all_tki[uid],all_tki[tags/0])</f>
        <v>Weapon_parts</v>
      </c>
      <c r="D1590" s="80" t="s">
        <v>360</v>
      </c>
      <c r="E1590" s="70">
        <f>_xlfn.XLOOKUP(tbItems[[#This Row],[UID]],all_tki[uid],all_tki[slots])</f>
        <v>4</v>
      </c>
      <c r="F1590" s="97">
        <f>_xlfn.XLOOKUP(tbItems[[#This Row],[UID]],all_tki[uid],all_tki[traderPrice])</f>
        <v>4021</v>
      </c>
      <c r="G1590" s="97">
        <f>_xlfn.XLOOKUP(tbItems[[#This Row],[UID]],all_tki[uid],all_tki[avg7daysPrice])</f>
        <v>7180</v>
      </c>
      <c r="I1590" s="70">
        <v>0</v>
      </c>
    </row>
    <row r="1591" spans="1:9" ht="30" hidden="1" customHeight="1" x14ac:dyDescent="0.25">
      <c r="A1591" s="96" t="s">
        <v>9713</v>
      </c>
      <c r="B1591" s="80" t="str">
        <f>_xlfn.CONCAT(_xlfn.XLOOKUP(tbItems[[#This Row],[UID]],all_tki[uid],all_tki[name]), " (",_xlfn.XLOOKUP(tbItems[[#This Row],[UID]],all_tki[uid],all_tki[shortName]),")")</f>
        <v>AR-15 Molot Arms 5.56x45 406mm barrel (AR-15 406mm)</v>
      </c>
      <c r="C1591" s="80" t="str">
        <f>_xlfn.XLOOKUP(tbItems[[#This Row],[UID]],all_tki[uid],all_tki[tags/0])</f>
        <v>Weapon_parts</v>
      </c>
      <c r="E1591" s="70">
        <f>_xlfn.XLOOKUP(tbItems[[#This Row],[UID]],all_tki[uid],all_tki[slots])</f>
        <v>3</v>
      </c>
      <c r="F1591" s="97">
        <f>_xlfn.XLOOKUP(tbItems[[#This Row],[UID]],all_tki[uid],all_tki[traderPrice])</f>
        <v>9072</v>
      </c>
      <c r="G1591" s="97">
        <f>_xlfn.XLOOKUP(tbItems[[#This Row],[UID]],all_tki[uid],all_tki[avg7daysPrice])</f>
        <v>20659</v>
      </c>
      <c r="I1591" s="70">
        <v>0</v>
      </c>
    </row>
    <row r="1592" spans="1:9" ht="30" hidden="1" customHeight="1" x14ac:dyDescent="0.25">
      <c r="A1592" s="96" t="s">
        <v>9718</v>
      </c>
      <c r="B1592" s="80" t="str">
        <f>_xlfn.CONCAT(_xlfn.XLOOKUP(tbItems[[#This Row],[UID]],all_tki[uid],all_tki[name]), " (",_xlfn.XLOOKUP(tbItems[[#This Row],[UID]],all_tki[uid],all_tki[shortName]),")")</f>
        <v>TT 7.62x25 121mm homespun threaded barrel (TT 121mm thr.)</v>
      </c>
      <c r="C1592" s="80" t="str">
        <f>_xlfn.XLOOKUP(tbItems[[#This Row],[UID]],all_tki[uid],all_tki[tags/0])</f>
        <v>Weapon_parts</v>
      </c>
      <c r="E1592" s="70">
        <f>_xlfn.XLOOKUP(tbItems[[#This Row],[UID]],all_tki[uid],all_tki[slots])</f>
        <v>1</v>
      </c>
      <c r="F1592" s="97">
        <f>_xlfn.XLOOKUP(tbItems[[#This Row],[UID]],all_tki[uid],all_tki[traderPrice])</f>
        <v>1203</v>
      </c>
      <c r="G1592" s="97">
        <f>_xlfn.XLOOKUP(tbItems[[#This Row],[UID]],all_tki[uid],all_tki[avg7daysPrice])</f>
        <v>8642</v>
      </c>
      <c r="I1592" s="70">
        <v>0</v>
      </c>
    </row>
    <row r="1593" spans="1:9" ht="30" hidden="1" customHeight="1" x14ac:dyDescent="0.25">
      <c r="A1593" s="96" t="s">
        <v>9724</v>
      </c>
      <c r="B1593" s="80" t="str">
        <f>_xlfn.CONCAT(_xlfn.XLOOKUP(tbItems[[#This Row],[UID]],all_tki[uid],all_tki[name]), " (",_xlfn.XLOOKUP(tbItems[[#This Row],[UID]],all_tki[uid],all_tki[shortName]),")")</f>
        <v>MP-133 12ga 510mm barrel (MP133 510mm)</v>
      </c>
      <c r="C1593" s="80" t="str">
        <f>_xlfn.XLOOKUP(tbItems[[#This Row],[UID]],all_tki[uid],all_tki[tags/0])</f>
        <v>Weapon_parts</v>
      </c>
      <c r="E1593" s="70">
        <f>_xlfn.XLOOKUP(tbItems[[#This Row],[UID]],all_tki[uid],all_tki[slots])</f>
        <v>3</v>
      </c>
      <c r="F1593" s="97">
        <f>_xlfn.XLOOKUP(tbItems[[#This Row],[UID]],all_tki[uid],all_tki[traderPrice])</f>
        <v>2243</v>
      </c>
      <c r="G1593" s="97">
        <f>_xlfn.XLOOKUP(tbItems[[#This Row],[UID]],all_tki[uid],all_tki[avg7daysPrice])</f>
        <v>24444</v>
      </c>
      <c r="I1593" s="70">
        <v>0</v>
      </c>
    </row>
    <row r="1594" spans="1:9" ht="30" hidden="1" customHeight="1" x14ac:dyDescent="0.25">
      <c r="A1594" s="96" t="s">
        <v>9730</v>
      </c>
      <c r="B1594" s="80" t="str">
        <f>_xlfn.CONCAT(_xlfn.XLOOKUP(tbItems[[#This Row],[UID]],all_tki[uid],all_tki[name]), " (",_xlfn.XLOOKUP(tbItems[[#This Row],[UID]],all_tki[uid],all_tki[shortName]),")")</f>
        <v>MP-133 12ga 510mm barrel with rib (MP133 510mm rib)</v>
      </c>
      <c r="C1594" s="80" t="str">
        <f>_xlfn.XLOOKUP(tbItems[[#This Row],[UID]],all_tki[uid],all_tki[tags/0])</f>
        <v>Weapon_parts</v>
      </c>
      <c r="E1594" s="70">
        <f>_xlfn.XLOOKUP(tbItems[[#This Row],[UID]],all_tki[uid],all_tki[slots])</f>
        <v>3</v>
      </c>
      <c r="F1594" s="97">
        <f>_xlfn.XLOOKUP(tbItems[[#This Row],[UID]],all_tki[uid],all_tki[traderPrice])</f>
        <v>2251</v>
      </c>
      <c r="G1594" s="97">
        <f>_xlfn.XLOOKUP(tbItems[[#This Row],[UID]],all_tki[uid],all_tki[avg7daysPrice])</f>
        <v>3999</v>
      </c>
      <c r="I1594" s="70">
        <v>0</v>
      </c>
    </row>
    <row r="1595" spans="1:9" ht="30" hidden="1" customHeight="1" x14ac:dyDescent="0.25">
      <c r="A1595" s="96" t="s">
        <v>9736</v>
      </c>
      <c r="B1595" s="80" t="str">
        <f>_xlfn.CONCAT(_xlfn.XLOOKUP(tbItems[[#This Row],[UID]],all_tki[uid],all_tki[name]), " (",_xlfn.XLOOKUP(tbItems[[#This Row],[UID]],all_tki[uid],all_tki[shortName]),")")</f>
        <v>MP-133 12ga 540mm barrel with rib (MP133 540mm rib)</v>
      </c>
      <c r="C1595" s="80" t="str">
        <f>_xlfn.XLOOKUP(tbItems[[#This Row],[UID]],all_tki[uid],all_tki[tags/0])</f>
        <v>Weapon_parts</v>
      </c>
      <c r="E1595" s="70">
        <f>_xlfn.XLOOKUP(tbItems[[#This Row],[UID]],all_tki[uid],all_tki[slots])</f>
        <v>3</v>
      </c>
      <c r="F1595" s="97">
        <f>_xlfn.XLOOKUP(tbItems[[#This Row],[UID]],all_tki[uid],all_tki[traderPrice])</f>
        <v>2352</v>
      </c>
      <c r="G1595" s="97">
        <f>_xlfn.XLOOKUP(tbItems[[#This Row],[UID]],all_tki[uid],all_tki[avg7daysPrice])</f>
        <v>4200</v>
      </c>
      <c r="I1595" s="70">
        <v>0</v>
      </c>
    </row>
    <row r="1596" spans="1:9" ht="30" hidden="1" customHeight="1" x14ac:dyDescent="0.25">
      <c r="A1596" s="96" t="s">
        <v>9742</v>
      </c>
      <c r="B1596" s="80" t="str">
        <f>_xlfn.CONCAT(_xlfn.XLOOKUP(tbItems[[#This Row],[UID]],all_tki[uid],all_tki[name]), " (",_xlfn.XLOOKUP(tbItems[[#This Row],[UID]],all_tki[uid],all_tki[shortName]),")")</f>
        <v>MP-133 12ga 750mm barrel with rib (MP133 750mm rib)</v>
      </c>
      <c r="C1596" s="80" t="str">
        <f>_xlfn.XLOOKUP(tbItems[[#This Row],[UID]],all_tki[uid],all_tki[tags/0])</f>
        <v>Weapon_parts</v>
      </c>
      <c r="E1596" s="70">
        <f>_xlfn.XLOOKUP(tbItems[[#This Row],[UID]],all_tki[uid],all_tki[slots])</f>
        <v>5</v>
      </c>
      <c r="F1596" s="97">
        <f>_xlfn.XLOOKUP(tbItems[[#This Row],[UID]],all_tki[uid],all_tki[traderPrice])</f>
        <v>4301</v>
      </c>
      <c r="G1596" s="97">
        <f>_xlfn.XLOOKUP(tbItems[[#This Row],[UID]],all_tki[uid],all_tki[avg7daysPrice])</f>
        <v>7680</v>
      </c>
      <c r="I1596" s="70">
        <v>0</v>
      </c>
    </row>
    <row r="1597" spans="1:9" ht="30" hidden="1" customHeight="1" x14ac:dyDescent="0.25">
      <c r="A1597" s="96" t="s">
        <v>9748</v>
      </c>
      <c r="B1597" s="80" t="str">
        <f>_xlfn.CONCAT(_xlfn.XLOOKUP(tbItems[[#This Row],[UID]],all_tki[uid],all_tki[name]), " (",_xlfn.XLOOKUP(tbItems[[#This Row],[UID]],all_tki[uid],all_tki[shortName]),")")</f>
        <v>Glock 17 9x19 barrel (G17)</v>
      </c>
      <c r="C1597" s="80" t="str">
        <f>_xlfn.XLOOKUP(tbItems[[#This Row],[UID]],all_tki[uid],all_tki[tags/0])</f>
        <v>Weapon_parts</v>
      </c>
      <c r="E1597" s="70">
        <f>_xlfn.XLOOKUP(tbItems[[#This Row],[UID]],all_tki[uid],all_tki[slots])</f>
        <v>1</v>
      </c>
      <c r="F1597" s="97">
        <f>_xlfn.XLOOKUP(tbItems[[#This Row],[UID]],all_tki[uid],all_tki[traderPrice])</f>
        <v>875</v>
      </c>
      <c r="G1597" s="97">
        <f>_xlfn.XLOOKUP(tbItems[[#This Row],[UID]],all_tki[uid],all_tki[avg7daysPrice])</f>
        <v>6312</v>
      </c>
      <c r="I1597" s="70">
        <v>0</v>
      </c>
    </row>
    <row r="1598" spans="1:9" ht="30" hidden="1" customHeight="1" x14ac:dyDescent="0.25">
      <c r="A1598" s="96" t="s">
        <v>9754</v>
      </c>
      <c r="B1598" s="80" t="str">
        <f>_xlfn.CONCAT(_xlfn.XLOOKUP(tbItems[[#This Row],[UID]],all_tki[uid],all_tki[name]), " (",_xlfn.XLOOKUP(tbItems[[#This Row],[UID]],all_tki[uid],all_tki[shortName]),")")</f>
        <v>MP-133 12ga 710mm barrel (MP133 710mm)</v>
      </c>
      <c r="C1598" s="80" t="str">
        <f>_xlfn.XLOOKUP(tbItems[[#This Row],[UID]],all_tki[uid],all_tki[tags/0])</f>
        <v>Weapon_parts</v>
      </c>
      <c r="E1598" s="70">
        <f>_xlfn.XLOOKUP(tbItems[[#This Row],[UID]],all_tki[uid],all_tki[slots])</f>
        <v>5</v>
      </c>
      <c r="F1598" s="97">
        <f>_xlfn.XLOOKUP(tbItems[[#This Row],[UID]],all_tki[uid],all_tki[traderPrice])</f>
        <v>3429</v>
      </c>
      <c r="G1598" s="97">
        <f>_xlfn.XLOOKUP(tbItems[[#This Row],[UID]],all_tki[uid],all_tki[avg7daysPrice])</f>
        <v>6123</v>
      </c>
      <c r="I1598" s="70">
        <v>0</v>
      </c>
    </row>
    <row r="1599" spans="1:9" ht="30" hidden="1" customHeight="1" x14ac:dyDescent="0.25">
      <c r="A1599" s="96" t="s">
        <v>9760</v>
      </c>
      <c r="B1599" s="80" t="str">
        <f>_xlfn.CONCAT(_xlfn.XLOOKUP(tbItems[[#This Row],[UID]],all_tki[uid],all_tki[name]), " (",_xlfn.XLOOKUP(tbItems[[#This Row],[UID]],all_tki[uid],all_tki[shortName]),")")</f>
        <v>Mosin Rifle 7.62x54R sawn-off 200mm barrel (Mosin 200mm)</v>
      </c>
      <c r="C1599" s="80" t="str">
        <f>_xlfn.XLOOKUP(tbItems[[#This Row],[UID]],all_tki[uid],all_tki[tags/0])</f>
        <v>Weapon_parts</v>
      </c>
      <c r="E1599" s="70">
        <f>_xlfn.XLOOKUP(tbItems[[#This Row],[UID]],all_tki[uid],all_tki[slots])</f>
        <v>2</v>
      </c>
      <c r="F1599" s="97">
        <f>_xlfn.XLOOKUP(tbItems[[#This Row],[UID]],all_tki[uid],all_tki[traderPrice])</f>
        <v>1176</v>
      </c>
      <c r="G1599" s="97">
        <f>_xlfn.XLOOKUP(tbItems[[#This Row],[UID]],all_tki[uid],all_tki[avg7daysPrice])</f>
        <v>2100</v>
      </c>
      <c r="I1599" s="70">
        <v>0</v>
      </c>
    </row>
    <row r="1600" spans="1:9" ht="30" hidden="1" customHeight="1" x14ac:dyDescent="0.25">
      <c r="A1600" s="96" t="s">
        <v>9765</v>
      </c>
      <c r="B1600" s="80" t="str">
        <f>_xlfn.CONCAT(_xlfn.XLOOKUP(tbItems[[#This Row],[UID]],all_tki[uid],all_tki[name]), " (",_xlfn.XLOOKUP(tbItems[[#This Row],[UID]],all_tki[uid],all_tki[shortName]),")")</f>
        <v>MP-133 12ga 540mm barrel (MP133 540mm)</v>
      </c>
      <c r="C1600" s="80" t="str">
        <f>_xlfn.XLOOKUP(tbItems[[#This Row],[UID]],all_tki[uid],all_tki[tags/0])</f>
        <v>Weapon_parts</v>
      </c>
      <c r="E1600" s="70">
        <f>_xlfn.XLOOKUP(tbItems[[#This Row],[UID]],all_tki[uid],all_tki[slots])</f>
        <v>3</v>
      </c>
      <c r="F1600" s="97">
        <f>_xlfn.XLOOKUP(tbItems[[#This Row],[UID]],all_tki[uid],all_tki[traderPrice])</f>
        <v>2184</v>
      </c>
      <c r="G1600" s="97">
        <f>_xlfn.XLOOKUP(tbItems[[#This Row],[UID]],all_tki[uid],all_tki[avg7daysPrice])</f>
        <v>3900</v>
      </c>
      <c r="I1600" s="70">
        <v>0</v>
      </c>
    </row>
    <row r="1601" spans="1:9" ht="30" hidden="1" customHeight="1" x14ac:dyDescent="0.25">
      <c r="A1601" s="96" t="s">
        <v>9771</v>
      </c>
      <c r="B1601" s="80" t="str">
        <f>_xlfn.CONCAT(_xlfn.XLOOKUP(tbItems[[#This Row],[UID]],all_tki[uid],all_tki[name]), " (",_xlfn.XLOOKUP(tbItems[[#This Row],[UID]],all_tki[uid],all_tki[shortName]),")")</f>
        <v>MP-133 12ga 610mm barrel with rib (MP133 610mm rib)</v>
      </c>
      <c r="C1601" s="80" t="str">
        <f>_xlfn.XLOOKUP(tbItems[[#This Row],[UID]],all_tki[uid],all_tki[tags/0])</f>
        <v>Weapon_parts</v>
      </c>
      <c r="E1601" s="70">
        <f>_xlfn.XLOOKUP(tbItems[[#This Row],[UID]],all_tki[uid],all_tki[slots])</f>
        <v>4</v>
      </c>
      <c r="F1601" s="97">
        <f>_xlfn.XLOOKUP(tbItems[[#This Row],[UID]],all_tki[uid],all_tki[traderPrice])</f>
        <v>2858</v>
      </c>
      <c r="G1601" s="97">
        <f>_xlfn.XLOOKUP(tbItems[[#This Row],[UID]],all_tki[uid],all_tki[avg7daysPrice])</f>
        <v>5103</v>
      </c>
      <c r="I1601" s="70">
        <v>0</v>
      </c>
    </row>
    <row r="1602" spans="1:9" ht="30" hidden="1" customHeight="1" x14ac:dyDescent="0.25">
      <c r="A1602" s="96" t="s">
        <v>9777</v>
      </c>
      <c r="B1602" s="80" t="str">
        <f>_xlfn.CONCAT(_xlfn.XLOOKUP(tbItems[[#This Row],[UID]],all_tki[uid],all_tki[name]), " (",_xlfn.XLOOKUP(tbItems[[#This Row],[UID]],all_tki[uid],all_tki[shortName]),")")</f>
        <v>MPX-SD 9x19 165mm barrel (MPXSD 165mm)</v>
      </c>
      <c r="C1602" s="80" t="str">
        <f>_xlfn.XLOOKUP(tbItems[[#This Row],[UID]],all_tki[uid],all_tki[tags/0])</f>
        <v>Weapon_parts</v>
      </c>
      <c r="E1602" s="70">
        <f>_xlfn.XLOOKUP(tbItems[[#This Row],[UID]],all_tki[uid],all_tki[slots])</f>
        <v>2</v>
      </c>
      <c r="F1602" s="97">
        <f>_xlfn.XLOOKUP(tbItems[[#This Row],[UID]],all_tki[uid],all_tki[traderPrice])</f>
        <v>3147</v>
      </c>
      <c r="G1602" s="97">
        <f>_xlfn.XLOOKUP(tbItems[[#This Row],[UID]],all_tki[uid],all_tki[avg7daysPrice])</f>
        <v>16285</v>
      </c>
      <c r="I1602" s="70">
        <v>0</v>
      </c>
    </row>
    <row r="1603" spans="1:9" ht="30" hidden="1" customHeight="1" x14ac:dyDescent="0.25">
      <c r="A1603" s="96" t="s">
        <v>9783</v>
      </c>
      <c r="B1603" s="80" t="str">
        <f>_xlfn.CONCAT(_xlfn.XLOOKUP(tbItems[[#This Row],[UID]],all_tki[uid],all_tki[name]), " (",_xlfn.XLOOKUP(tbItems[[#This Row],[UID]],all_tki[uid],all_tki[shortName]),")")</f>
        <v>MP-153 12ga 660mm barrel (MP153 660mm)</v>
      </c>
      <c r="C1603" s="80" t="str">
        <f>_xlfn.XLOOKUP(tbItems[[#This Row],[UID]],all_tki[uid],all_tki[tags/0])</f>
        <v>Weapon_parts</v>
      </c>
      <c r="D1603" s="80" t="s">
        <v>360</v>
      </c>
      <c r="E1603" s="70">
        <f>_xlfn.XLOOKUP(tbItems[[#This Row],[UID]],all_tki[uid],all_tki[slots])</f>
        <v>4</v>
      </c>
      <c r="F1603" s="97">
        <f>_xlfn.XLOOKUP(tbItems[[#This Row],[UID]],all_tki[uid],all_tki[traderPrice])</f>
        <v>4020</v>
      </c>
      <c r="G1603" s="97">
        <f>_xlfn.XLOOKUP(tbItems[[#This Row],[UID]],all_tki[uid],all_tki[avg7daysPrice])</f>
        <v>7179</v>
      </c>
      <c r="I1603" s="70">
        <v>0</v>
      </c>
    </row>
    <row r="1604" spans="1:9" ht="30" hidden="1" customHeight="1" x14ac:dyDescent="0.25">
      <c r="A1604" s="96" t="s">
        <v>9789</v>
      </c>
      <c r="B1604" s="80" t="str">
        <f>_xlfn.CONCAT(_xlfn.XLOOKUP(tbItems[[#This Row],[UID]],all_tki[uid],all_tki[name]), " (",_xlfn.XLOOKUP(tbItems[[#This Row],[UID]],all_tki[uid],all_tki[shortName]),")")</f>
        <v>Mosin Rifle carbine 7.62x54R 514mm barrel (Mosin 514mm)</v>
      </c>
      <c r="C1604" s="80" t="str">
        <f>_xlfn.XLOOKUP(tbItems[[#This Row],[UID]],all_tki[uid],all_tki[tags/0])</f>
        <v>Weapon_parts</v>
      </c>
      <c r="E1604" s="70">
        <f>_xlfn.XLOOKUP(tbItems[[#This Row],[UID]],all_tki[uid],all_tki[slots])</f>
        <v>3</v>
      </c>
      <c r="F1604" s="97">
        <f>_xlfn.XLOOKUP(tbItems[[#This Row],[UID]],all_tki[uid],all_tki[traderPrice])</f>
        <v>2195</v>
      </c>
      <c r="G1604" s="97">
        <f>_xlfn.XLOOKUP(tbItems[[#This Row],[UID]],all_tki[uid],all_tki[avg7daysPrice])</f>
        <v>13935</v>
      </c>
      <c r="I1604" s="70">
        <v>0</v>
      </c>
    </row>
    <row r="1605" spans="1:9" ht="30" hidden="1" customHeight="1" x14ac:dyDescent="0.25">
      <c r="A1605" s="96" t="s">
        <v>9794</v>
      </c>
      <c r="B1605" s="80" t="str">
        <f>_xlfn.CONCAT(_xlfn.XLOOKUP(tbItems[[#This Row],[UID]],all_tki[uid],all_tki[name]), " (",_xlfn.XLOOKUP(tbItems[[#This Row],[UID]],all_tki[uid],all_tki[shortName]),")")</f>
        <v>MP-133 12ga 660mm barrel (MP133 660mm)</v>
      </c>
      <c r="C1605" s="80" t="str">
        <f>_xlfn.XLOOKUP(tbItems[[#This Row],[UID]],all_tki[uid],all_tki[tags/0])</f>
        <v>Weapon_parts</v>
      </c>
      <c r="E1605" s="70">
        <f>_xlfn.XLOOKUP(tbItems[[#This Row],[UID]],all_tki[uid],all_tki[slots])</f>
        <v>4</v>
      </c>
      <c r="F1605" s="97">
        <f>_xlfn.XLOOKUP(tbItems[[#This Row],[UID]],all_tki[uid],all_tki[traderPrice])</f>
        <v>2803</v>
      </c>
      <c r="G1605" s="97">
        <f>_xlfn.XLOOKUP(tbItems[[#This Row],[UID]],all_tki[uid],all_tki[avg7daysPrice])</f>
        <v>5005</v>
      </c>
      <c r="I1605" s="70">
        <v>0</v>
      </c>
    </row>
    <row r="1606" spans="1:9" ht="30" hidden="1" customHeight="1" x14ac:dyDescent="0.25">
      <c r="A1606" s="96" t="s">
        <v>9800</v>
      </c>
      <c r="B1606" s="80" t="str">
        <f>_xlfn.CONCAT(_xlfn.XLOOKUP(tbItems[[#This Row],[UID]],all_tki[uid],all_tki[name]), " (",_xlfn.XLOOKUP(tbItems[[#This Row],[UID]],all_tki[uid],all_tki[shortName]),")")</f>
        <v>P226 9x19 112mm barrel (P226 112mm)</v>
      </c>
      <c r="C1606" s="80" t="str">
        <f>_xlfn.XLOOKUP(tbItems[[#This Row],[UID]],all_tki[uid],all_tki[tags/0])</f>
        <v>Weapon_parts</v>
      </c>
      <c r="E1606" s="70">
        <f>_xlfn.XLOOKUP(tbItems[[#This Row],[UID]],all_tki[uid],all_tki[slots])</f>
        <v>1</v>
      </c>
      <c r="F1606" s="97">
        <f>_xlfn.XLOOKUP(tbItems[[#This Row],[UID]],all_tki[uid],all_tki[traderPrice])</f>
        <v>875</v>
      </c>
      <c r="G1606" s="97">
        <f>_xlfn.XLOOKUP(tbItems[[#This Row],[UID]],all_tki[uid],all_tki[avg7daysPrice])</f>
        <v>15000</v>
      </c>
      <c r="I1606" s="70">
        <v>0</v>
      </c>
    </row>
    <row r="1607" spans="1:9" ht="30" hidden="1" customHeight="1" x14ac:dyDescent="0.25">
      <c r="A1607" s="96" t="s">
        <v>9806</v>
      </c>
      <c r="B1607" s="80" t="str">
        <f>_xlfn.CONCAT(_xlfn.XLOOKUP(tbItems[[#This Row],[UID]],all_tki[uid],all_tki[name]), " (",_xlfn.XLOOKUP(tbItems[[#This Row],[UID]],all_tki[uid],all_tki[shortName]),")")</f>
        <v>MP-153 12ga 710mm barrel (MP153 710mm)</v>
      </c>
      <c r="C1607" s="80" t="str">
        <f>_xlfn.XLOOKUP(tbItems[[#This Row],[UID]],all_tki[uid],all_tki[tags/0])</f>
        <v>Weapon_parts</v>
      </c>
      <c r="D1607" s="80" t="s">
        <v>360</v>
      </c>
      <c r="E1607" s="70">
        <f>_xlfn.XLOOKUP(tbItems[[#This Row],[UID]],all_tki[uid],all_tki[slots])</f>
        <v>5</v>
      </c>
      <c r="F1607" s="97">
        <f>_xlfn.XLOOKUP(tbItems[[#This Row],[UID]],all_tki[uid],all_tki[traderPrice])</f>
        <v>4189</v>
      </c>
      <c r="G1607" s="97">
        <f>_xlfn.XLOOKUP(tbItems[[#This Row],[UID]],all_tki[uid],all_tki[avg7daysPrice])</f>
        <v>7481</v>
      </c>
      <c r="I1607" s="70">
        <v>0</v>
      </c>
    </row>
    <row r="1608" spans="1:9" ht="30" hidden="1" customHeight="1" x14ac:dyDescent="0.25">
      <c r="A1608" s="96" t="s">
        <v>9812</v>
      </c>
      <c r="B1608" s="80" t="str">
        <f>_xlfn.CONCAT(_xlfn.XLOOKUP(tbItems[[#This Row],[UID]],all_tki[uid],all_tki[name]), " (",_xlfn.XLOOKUP(tbItems[[#This Row],[UID]],all_tki[uid],all_tki[shortName]),")")</f>
        <v>MP-133 12ga 750mm barrel (MP133 750mm)</v>
      </c>
      <c r="C1608" s="80" t="str">
        <f>_xlfn.XLOOKUP(tbItems[[#This Row],[UID]],all_tki[uid],all_tki[tags/0])</f>
        <v>Weapon_parts</v>
      </c>
      <c r="E1608" s="70">
        <f>_xlfn.XLOOKUP(tbItems[[#This Row],[UID]],all_tki[uid],all_tki[slots])</f>
        <v>5</v>
      </c>
      <c r="F1608" s="97">
        <f>_xlfn.XLOOKUP(tbItems[[#This Row],[UID]],all_tki[uid],all_tki[traderPrice])</f>
        <v>3955</v>
      </c>
      <c r="G1608" s="97">
        <f>_xlfn.XLOOKUP(tbItems[[#This Row],[UID]],all_tki[uid],all_tki[avg7daysPrice])</f>
        <v>7062</v>
      </c>
      <c r="I1608" s="70">
        <v>0</v>
      </c>
    </row>
    <row r="1609" spans="1:9" ht="30" hidden="1" customHeight="1" x14ac:dyDescent="0.25">
      <c r="A1609" s="96" t="s">
        <v>9818</v>
      </c>
      <c r="B1609" s="80" t="str">
        <f>_xlfn.CONCAT(_xlfn.XLOOKUP(tbItems[[#This Row],[UID]],all_tki[uid],all_tki[name]), " (",_xlfn.XLOOKUP(tbItems[[#This Row],[UID]],all_tki[uid],all_tki[shortName]),")")</f>
        <v>MP-133 12ga 710mm barrel with rib (MP133 710mm rib)</v>
      </c>
      <c r="C1609" s="80" t="str">
        <f>_xlfn.XLOOKUP(tbItems[[#This Row],[UID]],all_tki[uid],all_tki[tags/0])</f>
        <v>Weapon_parts</v>
      </c>
      <c r="E1609" s="70">
        <f>_xlfn.XLOOKUP(tbItems[[#This Row],[UID]],all_tki[uid],all_tki[slots])</f>
        <v>5</v>
      </c>
      <c r="F1609" s="97">
        <f>_xlfn.XLOOKUP(tbItems[[#This Row],[UID]],all_tki[uid],all_tki[traderPrice])</f>
        <v>3896</v>
      </c>
      <c r="G1609" s="97">
        <f>_xlfn.XLOOKUP(tbItems[[#This Row],[UID]],all_tki[uid],all_tki[avg7daysPrice])</f>
        <v>6958</v>
      </c>
      <c r="I1609" s="70">
        <v>0</v>
      </c>
    </row>
    <row r="1610" spans="1:9" ht="30" hidden="1" customHeight="1" x14ac:dyDescent="0.25">
      <c r="A1610" s="96" t="s">
        <v>9824</v>
      </c>
      <c r="B1610" s="80" t="str">
        <f>_xlfn.CONCAT(_xlfn.XLOOKUP(tbItems[[#This Row],[UID]],all_tki[uid],all_tki[name]), " (",_xlfn.XLOOKUP(tbItems[[#This Row],[UID]],all_tki[uid],all_tki[shortName]),")")</f>
        <v>MP-133 12ga 660mm barrel with rib (MP133 660mm rib)</v>
      </c>
      <c r="C1610" s="80" t="str">
        <f>_xlfn.XLOOKUP(tbItems[[#This Row],[UID]],all_tki[uid],all_tki[tags/0])</f>
        <v>Weapon_parts</v>
      </c>
      <c r="E1610" s="70">
        <f>_xlfn.XLOOKUP(tbItems[[#This Row],[UID]],all_tki[uid],all_tki[slots])</f>
        <v>4</v>
      </c>
      <c r="F1610" s="97">
        <f>_xlfn.XLOOKUP(tbItems[[#This Row],[UID]],all_tki[uid],all_tki[traderPrice])</f>
        <v>3081</v>
      </c>
      <c r="G1610" s="97">
        <f>_xlfn.XLOOKUP(tbItems[[#This Row],[UID]],all_tki[uid],all_tki[avg7daysPrice])</f>
        <v>5501</v>
      </c>
      <c r="I1610" s="70">
        <v>0</v>
      </c>
    </row>
    <row r="1611" spans="1:9" ht="30" hidden="1" customHeight="1" x14ac:dyDescent="0.25">
      <c r="A1611" s="96" t="s">
        <v>9830</v>
      </c>
      <c r="B1611" s="80" t="str">
        <f>_xlfn.CONCAT(_xlfn.XLOOKUP(tbItems[[#This Row],[UID]],all_tki[uid],all_tki[name]), " (",_xlfn.XLOOKUP(tbItems[[#This Row],[UID]],all_tki[uid],all_tki[shortName]),")")</f>
        <v>MP-133 12ga 610mm barrel (MP133 610mm)</v>
      </c>
      <c r="C1611" s="80" t="str">
        <f>_xlfn.XLOOKUP(tbItems[[#This Row],[UID]],all_tki[uid],all_tki[tags/0])</f>
        <v>Weapon_parts</v>
      </c>
      <c r="E1611" s="70">
        <f>_xlfn.XLOOKUP(tbItems[[#This Row],[UID]],all_tki[uid],all_tki[slots])</f>
        <v>4</v>
      </c>
      <c r="F1611" s="97">
        <f>_xlfn.XLOOKUP(tbItems[[#This Row],[UID]],all_tki[uid],all_tki[traderPrice])</f>
        <v>2745</v>
      </c>
      <c r="G1611" s="97">
        <f>_xlfn.XLOOKUP(tbItems[[#This Row],[UID]],all_tki[uid],all_tki[avg7daysPrice])</f>
        <v>4902</v>
      </c>
      <c r="I1611" s="70">
        <v>0</v>
      </c>
    </row>
    <row r="1612" spans="1:9" ht="30" hidden="1" customHeight="1" x14ac:dyDescent="0.25">
      <c r="A1612" s="96" t="s">
        <v>9836</v>
      </c>
      <c r="B1612" s="80" t="str">
        <f>_xlfn.CONCAT(_xlfn.XLOOKUP(tbItems[[#This Row],[UID]],all_tki[uid],all_tki[name]), " (",_xlfn.XLOOKUP(tbItems[[#This Row],[UID]],all_tki[uid],all_tki[shortName]),")")</f>
        <v>MP-153 12ga 750mm barrel (MP153 750mm)</v>
      </c>
      <c r="C1612" s="80" t="str">
        <f>_xlfn.XLOOKUP(tbItems[[#This Row],[UID]],all_tki[uid],all_tki[tags/0])</f>
        <v>Weapon_parts</v>
      </c>
      <c r="D1612" s="80" t="s">
        <v>360</v>
      </c>
      <c r="E1612" s="70">
        <f>_xlfn.XLOOKUP(tbItems[[#This Row],[UID]],all_tki[uid],all_tki[slots])</f>
        <v>5</v>
      </c>
      <c r="F1612" s="97">
        <f>_xlfn.XLOOKUP(tbItems[[#This Row],[UID]],all_tki[uid],all_tki[traderPrice])</f>
        <v>4267</v>
      </c>
      <c r="G1612" s="97">
        <f>_xlfn.XLOOKUP(tbItems[[#This Row],[UID]],all_tki[uid],all_tki[avg7daysPrice])</f>
        <v>17683</v>
      </c>
      <c r="I1612" s="70">
        <v>0</v>
      </c>
    </row>
    <row r="1613" spans="1:9" ht="30" hidden="1" customHeight="1" x14ac:dyDescent="0.25">
      <c r="A1613" s="96" t="s">
        <v>9842</v>
      </c>
      <c r="B1613" s="80" t="str">
        <f>_xlfn.CONCAT(_xlfn.XLOOKUP(tbItems[[#This Row],[UID]],all_tki[uid],all_tki[name]), " (",_xlfn.XLOOKUP(tbItems[[#This Row],[UID]],all_tki[uid],all_tki[shortName]),")")</f>
        <v>M870 12ga 508mm barrel with a fixed sight (M870 508mm FS)</v>
      </c>
      <c r="C1613" s="80" t="str">
        <f>_xlfn.XLOOKUP(tbItems[[#This Row],[UID]],all_tki[uid],all_tki[tags/0])</f>
        <v>Weapon_parts</v>
      </c>
      <c r="D1613" s="80" t="s">
        <v>360</v>
      </c>
      <c r="E1613" s="70">
        <f>_xlfn.XLOOKUP(tbItems[[#This Row],[UID]],all_tki[uid],all_tki[slots])</f>
        <v>3</v>
      </c>
      <c r="F1613" s="97">
        <f>_xlfn.XLOOKUP(tbItems[[#This Row],[UID]],all_tki[uid],all_tki[traderPrice])</f>
        <v>4146</v>
      </c>
      <c r="G1613" s="97">
        <f>_xlfn.XLOOKUP(tbItems[[#This Row],[UID]],all_tki[uid],all_tki[avg7daysPrice])</f>
        <v>20182</v>
      </c>
      <c r="I1613" s="70">
        <v>0</v>
      </c>
    </row>
    <row r="1614" spans="1:9" ht="30" hidden="1" customHeight="1" x14ac:dyDescent="0.25">
      <c r="A1614" s="96" t="s">
        <v>9848</v>
      </c>
      <c r="B1614" s="80" t="str">
        <f>_xlfn.CONCAT(_xlfn.XLOOKUP(tbItems[[#This Row],[UID]],all_tki[uid],all_tki[name]), " (",_xlfn.XLOOKUP(tbItems[[#This Row],[UID]],all_tki[uid],all_tki[shortName]),")")</f>
        <v>VPO-215 "Gornostay" .366TKM 23 inch barrel (215 23")</v>
      </c>
      <c r="C1614" s="80" t="str">
        <f>_xlfn.XLOOKUP(tbItems[[#This Row],[UID]],all_tki[uid],all_tki[tags/0])</f>
        <v>Weapon_parts</v>
      </c>
      <c r="E1614" s="70">
        <f>_xlfn.XLOOKUP(tbItems[[#This Row],[UID]],all_tki[uid],all_tki[slots])</f>
        <v>3</v>
      </c>
      <c r="F1614" s="97">
        <f>_xlfn.XLOOKUP(tbItems[[#This Row],[UID]],all_tki[uid],all_tki[traderPrice])</f>
        <v>2856</v>
      </c>
      <c r="G1614" s="97">
        <f>_xlfn.XLOOKUP(tbItems[[#This Row],[UID]],all_tki[uid],all_tki[avg7daysPrice])</f>
        <v>5100</v>
      </c>
      <c r="I1614" s="70">
        <v>0</v>
      </c>
    </row>
    <row r="1615" spans="1:9" ht="30" hidden="1" customHeight="1" x14ac:dyDescent="0.25">
      <c r="A1615" s="96" t="s">
        <v>9853</v>
      </c>
      <c r="B1615" s="80" t="str">
        <f>_xlfn.CONCAT(_xlfn.XLOOKUP(tbItems[[#This Row],[UID]],all_tki[uid],all_tki[name]), " (",_xlfn.XLOOKUP(tbItems[[#This Row],[UID]],all_tki[uid],all_tki[shortName]),")")</f>
        <v>MPX 9x19 203mm barrel (MPX 203mm)</v>
      </c>
      <c r="C1615" s="80" t="str">
        <f>_xlfn.XLOOKUP(tbItems[[#This Row],[UID]],all_tki[uid],all_tki[tags/0])</f>
        <v>Weapon_parts</v>
      </c>
      <c r="E1615" s="70">
        <f>_xlfn.XLOOKUP(tbItems[[#This Row],[UID]],all_tki[uid],all_tki[slots])</f>
        <v>2</v>
      </c>
      <c r="F1615" s="97">
        <f>_xlfn.XLOOKUP(tbItems[[#This Row],[UID]],all_tki[uid],all_tki[traderPrice])</f>
        <v>3681</v>
      </c>
      <c r="G1615" s="97">
        <f>_xlfn.XLOOKUP(tbItems[[#This Row],[UID]],all_tki[uid],all_tki[avg7daysPrice])</f>
        <v>53663</v>
      </c>
      <c r="I1615" s="70">
        <v>0</v>
      </c>
    </row>
    <row r="1616" spans="1:9" ht="30" hidden="1" customHeight="1" x14ac:dyDescent="0.25">
      <c r="A1616" s="96" t="s">
        <v>9859</v>
      </c>
      <c r="B1616" s="80" t="str">
        <f>_xlfn.CONCAT(_xlfn.XLOOKUP(tbItems[[#This Row],[UID]],all_tki[uid],all_tki[name]), " (",_xlfn.XLOOKUP(tbItems[[#This Row],[UID]],all_tki[uid],all_tki[shortName]),")")</f>
        <v>TT 7.62x25 116mm barrel (TT 116mm)</v>
      </c>
      <c r="C1616" s="80" t="str">
        <f>_xlfn.XLOOKUP(tbItems[[#This Row],[UID]],all_tki[uid],all_tki[tags/0])</f>
        <v>Weapon_parts</v>
      </c>
      <c r="E1616" s="70">
        <f>_xlfn.XLOOKUP(tbItems[[#This Row],[UID]],all_tki[uid],all_tki[slots])</f>
        <v>1</v>
      </c>
      <c r="F1616" s="97">
        <f>_xlfn.XLOOKUP(tbItems[[#This Row],[UID]],all_tki[uid],all_tki[traderPrice])</f>
        <v>652</v>
      </c>
      <c r="G1616" s="97">
        <f>_xlfn.XLOOKUP(tbItems[[#This Row],[UID]],all_tki[uid],all_tki[avg7daysPrice])</f>
        <v>1165</v>
      </c>
      <c r="I1616" s="70">
        <v>0</v>
      </c>
    </row>
    <row r="1617" spans="1:9" ht="30" hidden="1" customHeight="1" x14ac:dyDescent="0.25">
      <c r="A1617" s="96" t="s">
        <v>9865</v>
      </c>
      <c r="B1617" s="80" t="str">
        <f>_xlfn.CONCAT(_xlfn.XLOOKUP(tbItems[[#This Row],[UID]],all_tki[uid],all_tki[name]), " (",_xlfn.XLOOKUP(tbItems[[#This Row],[UID]],all_tki[uid],all_tki[shortName]),")")</f>
        <v>Glock 18C 9x19 barrel with a muzzle brake (G18C mb)</v>
      </c>
      <c r="C1617" s="80" t="str">
        <f>_xlfn.XLOOKUP(tbItems[[#This Row],[UID]],all_tki[uid],all_tki[tags/0])</f>
        <v>Weapon_parts</v>
      </c>
      <c r="E1617" s="70">
        <f>_xlfn.XLOOKUP(tbItems[[#This Row],[UID]],all_tki[uid],all_tki[slots])</f>
        <v>1</v>
      </c>
      <c r="F1617" s="97">
        <f>_xlfn.XLOOKUP(tbItems[[#This Row],[UID]],all_tki[uid],all_tki[traderPrice])</f>
        <v>1783</v>
      </c>
      <c r="G1617" s="97">
        <f>_xlfn.XLOOKUP(tbItems[[#This Row],[UID]],all_tki[uid],all_tki[avg7daysPrice])</f>
        <v>21969</v>
      </c>
      <c r="I1617" s="70">
        <v>0</v>
      </c>
    </row>
    <row r="1618" spans="1:9" ht="30" hidden="1" customHeight="1" x14ac:dyDescent="0.25">
      <c r="A1618" s="96" t="s">
        <v>9870</v>
      </c>
      <c r="B1618" s="80" t="str">
        <f>_xlfn.CONCAT(_xlfn.XLOOKUP(tbItems[[#This Row],[UID]],all_tki[uid],all_tki[name]), " (",_xlfn.XLOOKUP(tbItems[[#This Row],[UID]],all_tki[uid],all_tki[shortName]),")")</f>
        <v>M9A3 9x19 threaded barrel (M9A3 thr.)</v>
      </c>
      <c r="C1618" s="80" t="str">
        <f>_xlfn.XLOOKUP(tbItems[[#This Row],[UID]],all_tki[uid],all_tki[tags/0])</f>
        <v>Weapon_parts</v>
      </c>
      <c r="E1618" s="70">
        <f>_xlfn.XLOOKUP(tbItems[[#This Row],[UID]],all_tki[uid],all_tki[slots])</f>
        <v>1</v>
      </c>
      <c r="F1618" s="97">
        <f>_xlfn.XLOOKUP(tbItems[[#This Row],[UID]],all_tki[uid],all_tki[traderPrice])</f>
        <v>930</v>
      </c>
      <c r="G1618" s="97">
        <f>_xlfn.XLOOKUP(tbItems[[#This Row],[UID]],all_tki[uid],all_tki[avg7daysPrice])</f>
        <v>28783</v>
      </c>
      <c r="I1618" s="70">
        <v>0</v>
      </c>
    </row>
    <row r="1619" spans="1:9" ht="30" hidden="1" customHeight="1" x14ac:dyDescent="0.25">
      <c r="A1619" s="96" t="s">
        <v>9876</v>
      </c>
      <c r="B1619" s="80" t="str">
        <f>_xlfn.CONCAT(_xlfn.XLOOKUP(tbItems[[#This Row],[UID]],all_tki[uid],all_tki[name]), " (",_xlfn.XLOOKUP(tbItems[[#This Row],[UID]],all_tki[uid],all_tki[shortName]),")")</f>
        <v>ORSIS T-5000M long length rail (ORSIS long)</v>
      </c>
      <c r="C1619" s="80" t="str">
        <f>_xlfn.XLOOKUP(tbItems[[#This Row],[UID]],all_tki[uid],all_tki[tags/0])</f>
        <v>Weapon_parts</v>
      </c>
      <c r="D1619" s="80" t="s">
        <v>544</v>
      </c>
      <c r="E1619" s="70">
        <f>_xlfn.XLOOKUP(tbItems[[#This Row],[UID]],all_tki[uid],all_tki[slots])</f>
        <v>1</v>
      </c>
      <c r="F1619" s="97">
        <f>_xlfn.XLOOKUP(tbItems[[#This Row],[UID]],all_tki[uid],all_tki[traderPrice])</f>
        <v>644</v>
      </c>
      <c r="G1619" s="97">
        <f>_xlfn.XLOOKUP(tbItems[[#This Row],[UID]],all_tki[uid],all_tki[avg7daysPrice])</f>
        <v>8388</v>
      </c>
      <c r="H1619" s="70">
        <v>0</v>
      </c>
      <c r="I1619" s="70">
        <v>0</v>
      </c>
    </row>
    <row r="1620" spans="1:9" ht="30" hidden="1" customHeight="1" x14ac:dyDescent="0.25">
      <c r="A1620" s="96" t="s">
        <v>9881</v>
      </c>
      <c r="B1620" s="80" t="str">
        <f>_xlfn.CONCAT(_xlfn.XLOOKUP(tbItems[[#This Row],[UID]],all_tki[uid],all_tki[name]), " (",_xlfn.XLOOKUP(tbItems[[#This Row],[UID]],all_tki[uid],all_tki[shortName]),")")</f>
        <v>ORSIS T-5000M scope mount (T-5000M)</v>
      </c>
      <c r="C1620" s="80" t="str">
        <f>_xlfn.XLOOKUP(tbItems[[#This Row],[UID]],all_tki[uid],all_tki[tags/0])</f>
        <v>Weapon_parts</v>
      </c>
      <c r="D1620" s="80" t="s">
        <v>544</v>
      </c>
      <c r="E1620" s="70">
        <f>_xlfn.XLOOKUP(tbItems[[#This Row],[UID]],all_tki[uid],all_tki[slots])</f>
        <v>2</v>
      </c>
      <c r="F1620" s="97">
        <f>_xlfn.XLOOKUP(tbItems[[#This Row],[UID]],all_tki[uid],all_tki[traderPrice])</f>
        <v>1232</v>
      </c>
      <c r="G1620" s="97">
        <f>_xlfn.XLOOKUP(tbItems[[#This Row],[UID]],all_tki[uid],all_tki[avg7daysPrice])</f>
        <v>14191</v>
      </c>
      <c r="H1620" s="70">
        <v>0</v>
      </c>
      <c r="I1620" s="70">
        <v>0</v>
      </c>
    </row>
    <row r="1621" spans="1:9" ht="30" hidden="1" customHeight="1" x14ac:dyDescent="0.25">
      <c r="A1621" s="96" t="s">
        <v>9885</v>
      </c>
      <c r="B1621" s="80" t="str">
        <f>_xlfn.CONCAT(_xlfn.XLOOKUP(tbItems[[#This Row],[UID]],all_tki[uid],all_tki[name]), " (",_xlfn.XLOOKUP(tbItems[[#This Row],[UID]],all_tki[uid],all_tki[shortName]),")")</f>
        <v>HK MP5SD B&amp;T tri-rail ring mount (SD TRR)</v>
      </c>
      <c r="C1621" s="80" t="str">
        <f>_xlfn.XLOOKUP(tbItems[[#This Row],[UID]],all_tki[uid],all_tki[tags/0])</f>
        <v>Weapon_parts</v>
      </c>
      <c r="D1621" s="80" t="s">
        <v>544</v>
      </c>
      <c r="E1621" s="70">
        <f>_xlfn.XLOOKUP(tbItems[[#This Row],[UID]],all_tki[uid],all_tki[slots])</f>
        <v>1</v>
      </c>
      <c r="F1621" s="97">
        <f>_xlfn.XLOOKUP(tbItems[[#This Row],[UID]],all_tki[uid],all_tki[traderPrice])</f>
        <v>1839</v>
      </c>
      <c r="G1621" s="97">
        <f>_xlfn.XLOOKUP(tbItems[[#This Row],[UID]],all_tki[uid],all_tki[avg7daysPrice])</f>
        <v>323074</v>
      </c>
      <c r="I1621" s="70">
        <v>0</v>
      </c>
    </row>
    <row r="1622" spans="1:9" ht="30" hidden="1" customHeight="1" x14ac:dyDescent="0.25">
      <c r="A1622" s="96" t="s">
        <v>9890</v>
      </c>
      <c r="B1622" s="80" t="str">
        <f>_xlfn.CONCAT(_xlfn.XLOOKUP(tbItems[[#This Row],[UID]],all_tki[uid],all_tki[name]), " (",_xlfn.XLOOKUP(tbItems[[#This Row],[UID]],all_tki[uid],all_tki[shortName]),")")</f>
        <v>M14 UltiMAK M8 Forward Optic mount (M8)</v>
      </c>
      <c r="C1622" s="80" t="str">
        <f>_xlfn.XLOOKUP(tbItems[[#This Row],[UID]],all_tki[uid],all_tki[tags/0])</f>
        <v>Weapon_parts</v>
      </c>
      <c r="E1622" s="70">
        <f>_xlfn.XLOOKUP(tbItems[[#This Row],[UID]],all_tki[uid],all_tki[slots])</f>
        <v>2</v>
      </c>
      <c r="F1622" s="97">
        <f>_xlfn.XLOOKUP(tbItems[[#This Row],[UID]],all_tki[uid],all_tki[traderPrice])</f>
        <v>8889</v>
      </c>
      <c r="G1622" s="97">
        <f>_xlfn.XLOOKUP(tbItems[[#This Row],[UID]],all_tki[uid],all_tki[avg7daysPrice])</f>
        <v>87050</v>
      </c>
      <c r="I1622" s="70">
        <v>0</v>
      </c>
    </row>
    <row r="1623" spans="1:9" ht="30" hidden="1" customHeight="1" x14ac:dyDescent="0.25">
      <c r="A1623" s="96" t="s">
        <v>9895</v>
      </c>
      <c r="B1623" s="80" t="str">
        <f>_xlfn.CONCAT(_xlfn.XLOOKUP(tbItems[[#This Row],[UID]],all_tki[uid],all_tki[name]), " (",_xlfn.XLOOKUP(tbItems[[#This Row],[UID]],all_tki[uid],all_tki[shortName]),")")</f>
        <v>P226 Trijicon RMR mount (RM50)</v>
      </c>
      <c r="C1623" s="80" t="str">
        <f>_xlfn.XLOOKUP(tbItems[[#This Row],[UID]],all_tki[uid],all_tki[tags/0])</f>
        <v>Weapon_parts</v>
      </c>
      <c r="E1623" s="70">
        <f>_xlfn.XLOOKUP(tbItems[[#This Row],[UID]],all_tki[uid],all_tki[slots])</f>
        <v>1</v>
      </c>
      <c r="F1623" s="97">
        <f>_xlfn.XLOOKUP(tbItems[[#This Row],[UID]],all_tki[uid],all_tki[traderPrice])</f>
        <v>2508</v>
      </c>
      <c r="G1623" s="97">
        <f>_xlfn.XLOOKUP(tbItems[[#This Row],[UID]],all_tki[uid],all_tki[avg7daysPrice])</f>
        <v>9021</v>
      </c>
      <c r="I1623" s="70">
        <v>0</v>
      </c>
    </row>
    <row r="1624" spans="1:9" ht="30" hidden="1" customHeight="1" x14ac:dyDescent="0.25">
      <c r="A1624" s="96" t="s">
        <v>9901</v>
      </c>
      <c r="B1624" s="80" t="str">
        <f>_xlfn.CONCAT(_xlfn.XLOOKUP(tbItems[[#This Row],[UID]],all_tki[uid],all_tki[name]), " (",_xlfn.XLOOKUP(tbItems[[#This Row],[UID]],all_tki[uid],all_tki[shortName]),")")</f>
        <v>SVD SAG low profile sidemount (SVD Low)</v>
      </c>
      <c r="C1624" s="80" t="str">
        <f>_xlfn.XLOOKUP(tbItems[[#This Row],[UID]],all_tki[uid],all_tki[tags/0])</f>
        <v>Weapon_parts</v>
      </c>
      <c r="E1624" s="70">
        <f>_xlfn.XLOOKUP(tbItems[[#This Row],[UID]],all_tki[uid],all_tki[slots])</f>
        <v>1</v>
      </c>
      <c r="F1624" s="97">
        <f>_xlfn.XLOOKUP(tbItems[[#This Row],[UID]],all_tki[uid],all_tki[traderPrice])</f>
        <v>5096</v>
      </c>
      <c r="G1624" s="97">
        <f>_xlfn.XLOOKUP(tbItems[[#This Row],[UID]],all_tki[uid],all_tki[avg7daysPrice])</f>
        <v>45484</v>
      </c>
      <c r="I1624" s="70">
        <v>0</v>
      </c>
    </row>
    <row r="1625" spans="1:9" ht="30" hidden="1" customHeight="1" x14ac:dyDescent="0.25">
      <c r="A1625" s="96" t="s">
        <v>9906</v>
      </c>
      <c r="B1625" s="80" t="str">
        <f>_xlfn.CONCAT(_xlfn.XLOOKUP(tbItems[[#This Row],[UID]],all_tki[uid],all_tki[name]), " (",_xlfn.XLOOKUP(tbItems[[#This Row],[UID]],all_tki[uid],all_tki[shortName]),")")</f>
        <v>M14 Leapers UTG 4-Point Locking Deluxe mount (UTG 4p)</v>
      </c>
      <c r="C1625" s="80" t="str">
        <f>_xlfn.XLOOKUP(tbItems[[#This Row],[UID]],all_tki[uid],all_tki[tags/0])</f>
        <v>Weapon_parts</v>
      </c>
      <c r="E1625" s="70">
        <f>_xlfn.XLOOKUP(tbItems[[#This Row],[UID]],all_tki[uid],all_tki[slots])</f>
        <v>1</v>
      </c>
      <c r="F1625" s="97">
        <f>_xlfn.XLOOKUP(tbItems[[#This Row],[UID]],all_tki[uid],all_tki[traderPrice])</f>
        <v>5494</v>
      </c>
      <c r="G1625" s="97">
        <f>_xlfn.XLOOKUP(tbItems[[#This Row],[UID]],all_tki[uid],all_tki[avg7daysPrice])</f>
        <v>91581</v>
      </c>
      <c r="I1625" s="70">
        <v>0</v>
      </c>
    </row>
    <row r="1626" spans="1:9" ht="30" hidden="1" customHeight="1" x14ac:dyDescent="0.25">
      <c r="A1626" s="96" t="s">
        <v>9911</v>
      </c>
      <c r="B1626" s="80" t="str">
        <f>_xlfn.CONCAT(_xlfn.XLOOKUP(tbItems[[#This Row],[UID]],all_tki[uid],all_tki[name]), " (",_xlfn.XLOOKUP(tbItems[[#This Row],[UID]],all_tki[uid],all_tki[shortName]),")")</f>
        <v>SR-1MP quad rail mount (SR-1MP 4x)</v>
      </c>
      <c r="C1626" s="80" t="str">
        <f>_xlfn.XLOOKUP(tbItems[[#This Row],[UID]],all_tki[uid],all_tki[tags/0])</f>
        <v>Weapon_parts</v>
      </c>
      <c r="D1626" s="80" t="s">
        <v>544</v>
      </c>
      <c r="E1626" s="70">
        <f>_xlfn.XLOOKUP(tbItems[[#This Row],[UID]],all_tki[uid],all_tki[slots])</f>
        <v>1</v>
      </c>
      <c r="F1626" s="97">
        <f>_xlfn.XLOOKUP(tbItems[[#This Row],[UID]],all_tki[uid],all_tki[traderPrice])</f>
        <v>4899</v>
      </c>
      <c r="G1626" s="97">
        <f>_xlfn.XLOOKUP(tbItems[[#This Row],[UID]],all_tki[uid],all_tki[avg7daysPrice])</f>
        <v>24375</v>
      </c>
      <c r="I1626" s="70">
        <v>0</v>
      </c>
    </row>
    <row r="1627" spans="1:9" ht="30" hidden="1" customHeight="1" x14ac:dyDescent="0.25">
      <c r="A1627" s="96" t="s">
        <v>9917</v>
      </c>
      <c r="B1627" s="80" t="str">
        <f>_xlfn.CONCAT(_xlfn.XLOOKUP(tbItems[[#This Row],[UID]],all_tki[uid],all_tki[name]), " (",_xlfn.XLOOKUP(tbItems[[#This Row],[UID]],all_tki[uid],all_tki[shortName]),")")</f>
        <v>HK MP5 MFI HK universal low profile scope mount (MFI HK)</v>
      </c>
      <c r="C1627" s="80" t="str">
        <f>_xlfn.XLOOKUP(tbItems[[#This Row],[UID]],all_tki[uid],all_tki[tags/0])</f>
        <v>Weapon_parts</v>
      </c>
      <c r="E1627" s="70">
        <f>_xlfn.XLOOKUP(tbItems[[#This Row],[UID]],all_tki[uid],all_tki[slots])</f>
        <v>1</v>
      </c>
      <c r="F1627" s="97">
        <f>_xlfn.XLOOKUP(tbItems[[#This Row],[UID]],all_tki[uid],all_tki[traderPrice])</f>
        <v>4260</v>
      </c>
      <c r="G1627" s="97">
        <f>_xlfn.XLOOKUP(tbItems[[#This Row],[UID]],all_tki[uid],all_tki[avg7daysPrice])</f>
        <v>28007</v>
      </c>
      <c r="I1627" s="70">
        <v>0</v>
      </c>
    </row>
    <row r="1628" spans="1:9" ht="30" hidden="1" customHeight="1" x14ac:dyDescent="0.25">
      <c r="A1628" s="96" t="s">
        <v>9922</v>
      </c>
      <c r="B1628" s="80" t="str">
        <f>_xlfn.CONCAT(_xlfn.XLOOKUP(tbItems[[#This Row],[UID]],all_tki[uid],all_tki[name]), " (",_xlfn.XLOOKUP(tbItems[[#This Row],[UID]],all_tki[uid],all_tki[shortName]),")")</f>
        <v>Zenit B-13V "Klassika" dovetail rail platform (B-13V)</v>
      </c>
      <c r="C1628" s="80" t="str">
        <f>_xlfn.XLOOKUP(tbItems[[#This Row],[UID]],all_tki[uid],all_tki[tags/0])</f>
        <v>Weapon_parts</v>
      </c>
      <c r="D1628" s="80" t="s">
        <v>544</v>
      </c>
      <c r="E1628" s="70">
        <f>_xlfn.XLOOKUP(tbItems[[#This Row],[UID]],all_tki[uid],all_tki[slots])</f>
        <v>1</v>
      </c>
      <c r="F1628" s="97">
        <f>_xlfn.XLOOKUP(tbItems[[#This Row],[UID]],all_tki[uid],all_tki[traderPrice])</f>
        <v>4256</v>
      </c>
      <c r="G1628" s="97">
        <f>_xlfn.XLOOKUP(tbItems[[#This Row],[UID]],all_tki[uid],all_tki[avg7daysPrice])</f>
        <v>23383</v>
      </c>
      <c r="I1628" s="70">
        <v>0</v>
      </c>
    </row>
    <row r="1629" spans="1:9" ht="30" hidden="1" customHeight="1" x14ac:dyDescent="0.25">
      <c r="A1629" s="96" t="s">
        <v>9928</v>
      </c>
      <c r="B1629" s="80" t="str">
        <f>_xlfn.CONCAT(_xlfn.XLOOKUP(tbItems[[#This Row],[UID]],all_tki[uid],all_tki[name]), " (",_xlfn.XLOOKUP(tbItems[[#This Row],[UID]],all_tki[uid],all_tki[shortName]),")")</f>
        <v>JP Enterprises Flat-Top 30mm ring scope mount (JP 30mm)</v>
      </c>
      <c r="C1629" s="80" t="str">
        <f>_xlfn.XLOOKUP(tbItems[[#This Row],[UID]],all_tki[uid],all_tki[tags/0])</f>
        <v>Weapon_parts</v>
      </c>
      <c r="E1629" s="70">
        <f>_xlfn.XLOOKUP(tbItems[[#This Row],[UID]],all_tki[uid],all_tki[slots])</f>
        <v>2</v>
      </c>
      <c r="F1629" s="97">
        <f>_xlfn.XLOOKUP(tbItems[[#This Row],[UID]],all_tki[uid],all_tki[traderPrice])</f>
        <v>5205</v>
      </c>
      <c r="G1629" s="97">
        <f>_xlfn.XLOOKUP(tbItems[[#This Row],[UID]],all_tki[uid],all_tki[avg7daysPrice])</f>
        <v>29500</v>
      </c>
      <c r="I1629" s="70">
        <v>0</v>
      </c>
    </row>
    <row r="1630" spans="1:9" ht="30" hidden="1" customHeight="1" x14ac:dyDescent="0.25">
      <c r="A1630" s="96" t="s">
        <v>9933</v>
      </c>
      <c r="B1630" s="80" t="str">
        <f>_xlfn.CONCAT(_xlfn.XLOOKUP(tbItems[[#This Row],[UID]],all_tki[uid],all_tki[name]), " (",_xlfn.XLOOKUP(tbItems[[#This Row],[UID]],all_tki[uid],all_tki[shortName]),")")</f>
        <v>Zenit B-13 "Klassika" dovetail rail platform (B-13)</v>
      </c>
      <c r="C1630" s="80" t="str">
        <f>_xlfn.XLOOKUP(tbItems[[#This Row],[UID]],all_tki[uid],all_tki[tags/0])</f>
        <v>Weapon_parts</v>
      </c>
      <c r="D1630" s="80" t="s">
        <v>544</v>
      </c>
      <c r="E1630" s="70">
        <f>_xlfn.XLOOKUP(tbItems[[#This Row],[UID]],all_tki[uid],all_tki[slots])</f>
        <v>1</v>
      </c>
      <c r="F1630" s="97">
        <f>_xlfn.XLOOKUP(tbItems[[#This Row],[UID]],all_tki[uid],all_tki[traderPrice])</f>
        <v>4368</v>
      </c>
      <c r="G1630" s="97">
        <f>_xlfn.XLOOKUP(tbItems[[#This Row],[UID]],all_tki[uid],all_tki[avg7daysPrice])</f>
        <v>18650</v>
      </c>
      <c r="I1630" s="70">
        <v>0</v>
      </c>
    </row>
    <row r="1631" spans="1:9" ht="30" hidden="1" customHeight="1" x14ac:dyDescent="0.25">
      <c r="A1631" s="96" t="s">
        <v>9939</v>
      </c>
      <c r="B1631" s="80" t="str">
        <f>_xlfn.CONCAT(_xlfn.XLOOKUP(tbItems[[#This Row],[UID]],all_tki[uid],all_tki[name]), " (",_xlfn.XLOOKUP(tbItems[[#This Row],[UID]],all_tki[uid],all_tki[shortName]),")")</f>
        <v>Trijicon RMR mount for ACOG scopes (RM35)</v>
      </c>
      <c r="C1631" s="80" t="str">
        <f>_xlfn.XLOOKUP(tbItems[[#This Row],[UID]],all_tki[uid],all_tki[tags/0])</f>
        <v>Weapon_parts</v>
      </c>
      <c r="E1631" s="70">
        <f>_xlfn.XLOOKUP(tbItems[[#This Row],[UID]],all_tki[uid],all_tki[slots])</f>
        <v>1</v>
      </c>
      <c r="F1631" s="97">
        <f>_xlfn.XLOOKUP(tbItems[[#This Row],[UID]],all_tki[uid],all_tki[traderPrice])</f>
        <v>3462</v>
      </c>
      <c r="G1631" s="97">
        <f>_xlfn.XLOOKUP(tbItems[[#This Row],[UID]],all_tki[uid],all_tki[avg7daysPrice])</f>
        <v>34016</v>
      </c>
      <c r="I1631" s="70">
        <v>0</v>
      </c>
    </row>
    <row r="1632" spans="1:9" ht="30" hidden="1" customHeight="1" x14ac:dyDescent="0.25">
      <c r="A1632" s="96" t="s">
        <v>9945</v>
      </c>
      <c r="B1632" s="80" t="str">
        <f>_xlfn.CONCAT(_xlfn.XLOOKUP(tbItems[[#This Row],[UID]],all_tki[uid],all_tki[name]), " (",_xlfn.XLOOKUP(tbItems[[#This Row],[UID]],all_tki[uid],all_tki[shortName]),")")</f>
        <v>SKS Leapers UTG SOCOM rail mount (SKS SOCOM)</v>
      </c>
      <c r="C1632" s="80" t="str">
        <f>_xlfn.XLOOKUP(tbItems[[#This Row],[UID]],all_tki[uid],all_tki[tags/0])</f>
        <v>Weapon_parts</v>
      </c>
      <c r="D1632" s="80" t="s">
        <v>544</v>
      </c>
      <c r="E1632" s="70">
        <f>_xlfn.XLOOKUP(tbItems[[#This Row],[UID]],all_tki[uid],all_tki[slots])</f>
        <v>2</v>
      </c>
      <c r="F1632" s="97">
        <f>_xlfn.XLOOKUP(tbItems[[#This Row],[UID]],all_tki[uid],all_tki[traderPrice])</f>
        <v>6703</v>
      </c>
      <c r="G1632" s="97">
        <f>_xlfn.XLOOKUP(tbItems[[#This Row],[UID]],all_tki[uid],all_tki[avg7daysPrice])</f>
        <v>16596</v>
      </c>
      <c r="I1632" s="70">
        <v>0</v>
      </c>
    </row>
    <row r="1633" spans="1:9" ht="30" hidden="1" customHeight="1" x14ac:dyDescent="0.25">
      <c r="A1633" s="96" t="s">
        <v>9950</v>
      </c>
      <c r="B1633" s="80" t="str">
        <f>_xlfn.CONCAT(_xlfn.XLOOKUP(tbItems[[#This Row],[UID]],all_tki[uid],all_tki[name]), " (",_xlfn.XLOOKUP(tbItems[[#This Row],[UID]],all_tki[uid],all_tki[shortName]),")")</f>
        <v>UNV DLOC-IRD sight mount (DLOC-IRD)</v>
      </c>
      <c r="C1633" s="80" t="str">
        <f>_xlfn.XLOOKUP(tbItems[[#This Row],[UID]],all_tki[uid],all_tki[tags/0])</f>
        <v>Weapon_parts</v>
      </c>
      <c r="E1633" s="70">
        <f>_xlfn.XLOOKUP(tbItems[[#This Row],[UID]],all_tki[uid],all_tki[slots])</f>
        <v>1</v>
      </c>
      <c r="F1633" s="97">
        <f>_xlfn.XLOOKUP(tbItems[[#This Row],[UID]],all_tki[uid],all_tki[traderPrice])</f>
        <v>3503</v>
      </c>
      <c r="G1633" s="97">
        <f>_xlfn.XLOOKUP(tbItems[[#This Row],[UID]],all_tki[uid],all_tki[avg7daysPrice])</f>
        <v>76691</v>
      </c>
      <c r="I1633" s="70">
        <v>0</v>
      </c>
    </row>
    <row r="1634" spans="1:9" ht="30" hidden="1" customHeight="1" x14ac:dyDescent="0.25">
      <c r="A1634" s="96" t="s">
        <v>9956</v>
      </c>
      <c r="B1634" s="80" t="str">
        <f>_xlfn.CONCAT(_xlfn.XLOOKUP(tbItems[[#This Row],[UID]],all_tki[uid],all_tki[name]), " (",_xlfn.XLOOKUP(tbItems[[#This Row],[UID]],all_tki[uid],all_tki[shortName]),")")</f>
        <v>Trijicon TA51 sight mount (TA51)</v>
      </c>
      <c r="C1634" s="80" t="str">
        <f>_xlfn.XLOOKUP(tbItems[[#This Row],[UID]],all_tki[uid],all_tki[tags/0])</f>
        <v>Weapon_parts</v>
      </c>
      <c r="E1634" s="70">
        <f>_xlfn.XLOOKUP(tbItems[[#This Row],[UID]],all_tki[uid],all_tki[slots])</f>
        <v>1</v>
      </c>
      <c r="F1634" s="97">
        <f>_xlfn.XLOOKUP(tbItems[[#This Row],[UID]],all_tki[uid],all_tki[traderPrice])</f>
        <v>2390</v>
      </c>
      <c r="G1634" s="97">
        <f>_xlfn.XLOOKUP(tbItems[[#This Row],[UID]],all_tki[uid],all_tki[avg7daysPrice])</f>
        <v>33617</v>
      </c>
      <c r="I1634" s="70">
        <v>0</v>
      </c>
    </row>
    <row r="1635" spans="1:9" ht="30" hidden="1" customHeight="1" x14ac:dyDescent="0.25">
      <c r="A1635" s="96" t="s">
        <v>9962</v>
      </c>
      <c r="B1635" s="80" t="str">
        <f>_xlfn.CONCAT(_xlfn.XLOOKUP(tbItems[[#This Row],[UID]],all_tki[uid],all_tki[name]), " (",_xlfn.XLOOKUP(tbItems[[#This Row],[UID]],all_tki[uid],all_tki[shortName]),")")</f>
        <v>Burris AR-P.E.P.R. 30mm ring scope mount (AR-PEPR 30mm)</v>
      </c>
      <c r="C1635" s="80" t="str">
        <f>_xlfn.XLOOKUP(tbItems[[#This Row],[UID]],all_tki[uid],all_tki[tags/0])</f>
        <v>Weapon_parts</v>
      </c>
      <c r="E1635" s="70">
        <f>_xlfn.XLOOKUP(tbItems[[#This Row],[UID]],all_tki[uid],all_tki[slots])</f>
        <v>2</v>
      </c>
      <c r="F1635" s="97">
        <f>_xlfn.XLOOKUP(tbItems[[#This Row],[UID]],all_tki[uid],all_tki[traderPrice])</f>
        <v>5369</v>
      </c>
      <c r="G1635" s="97">
        <f>_xlfn.XLOOKUP(tbItems[[#This Row],[UID]],all_tki[uid],all_tki[avg7daysPrice])</f>
        <v>30234</v>
      </c>
      <c r="I1635" s="70">
        <v>0</v>
      </c>
    </row>
    <row r="1636" spans="1:9" ht="30" hidden="1" customHeight="1" x14ac:dyDescent="0.25">
      <c r="A1636" s="96" t="s">
        <v>9967</v>
      </c>
      <c r="B1636" s="80" t="str">
        <f>_xlfn.CONCAT(_xlfn.XLOOKUP(tbItems[[#This Row],[UID]],all_tki[uid],all_tki[name]), " (",_xlfn.XLOOKUP(tbItems[[#This Row],[UID]],all_tki[uid],all_tki[shortName]),")")</f>
        <v>VSS/VAL TOZ 6P29M mount (6P29M)</v>
      </c>
      <c r="C1636" s="80" t="str">
        <f>_xlfn.XLOOKUP(tbItems[[#This Row],[UID]],all_tki[uid],all_tki[tags/0])</f>
        <v>Weapon_parts</v>
      </c>
      <c r="E1636" s="70">
        <f>_xlfn.XLOOKUP(tbItems[[#This Row],[UID]],all_tki[uid],all_tki[slots])</f>
        <v>1</v>
      </c>
      <c r="F1636" s="97">
        <f>_xlfn.XLOOKUP(tbItems[[#This Row],[UID]],all_tki[uid],all_tki[traderPrice])</f>
        <v>4225</v>
      </c>
      <c r="G1636" s="97">
        <f>_xlfn.XLOOKUP(tbItems[[#This Row],[UID]],all_tki[uid],all_tki[avg7daysPrice])</f>
        <v>66147</v>
      </c>
      <c r="I1636" s="70">
        <v>0</v>
      </c>
    </row>
    <row r="1637" spans="1:9" ht="30" hidden="1" customHeight="1" x14ac:dyDescent="0.25">
      <c r="A1637" s="96" t="s">
        <v>9973</v>
      </c>
      <c r="B1637" s="80" t="str">
        <f>_xlfn.CONCAT(_xlfn.XLOOKUP(tbItems[[#This Row],[UID]],all_tki[uid],all_tki[name]), " (",_xlfn.XLOOKUP(tbItems[[#This Row],[UID]],all_tki[uid],all_tki[shortName]),")")</f>
        <v>UM Tactical UM3 pistol sight mount (UM3)</v>
      </c>
      <c r="C1637" s="80" t="str">
        <f>_xlfn.XLOOKUP(tbItems[[#This Row],[UID]],all_tki[uid],all_tki[tags/0])</f>
        <v>Weapon_parts</v>
      </c>
      <c r="E1637" s="70">
        <f>_xlfn.XLOOKUP(tbItems[[#This Row],[UID]],all_tki[uid],all_tki[slots])</f>
        <v>1</v>
      </c>
      <c r="F1637" s="97">
        <f>_xlfn.XLOOKUP(tbItems[[#This Row],[UID]],all_tki[uid],all_tki[traderPrice])</f>
        <v>3147</v>
      </c>
      <c r="G1637" s="97">
        <f>_xlfn.XLOOKUP(tbItems[[#This Row],[UID]],all_tki[uid],all_tki[avg7daysPrice])</f>
        <v>31171</v>
      </c>
      <c r="I1637" s="70">
        <v>0</v>
      </c>
    </row>
    <row r="1638" spans="1:9" ht="30" hidden="1" customHeight="1" x14ac:dyDescent="0.25">
      <c r="A1638" s="96" t="s">
        <v>9979</v>
      </c>
      <c r="B1638" s="80" t="str">
        <f>_xlfn.CONCAT(_xlfn.XLOOKUP(tbItems[[#This Row],[UID]],all_tki[uid],all_tki[name]), " (",_xlfn.XLOOKUP(tbItems[[#This Row],[UID]],all_tki[uid],all_tki[shortName]),")")</f>
        <v>Nightforce Magmount 34mm ring scope mount (NF 34mm)</v>
      </c>
      <c r="C1638" s="80" t="str">
        <f>_xlfn.XLOOKUP(tbItems[[#This Row],[UID]],all_tki[uid],all_tki[tags/0])</f>
        <v>Weapon_parts</v>
      </c>
      <c r="E1638" s="70">
        <f>_xlfn.XLOOKUP(tbItems[[#This Row],[UID]],all_tki[uid],all_tki[slots])</f>
        <v>2</v>
      </c>
      <c r="F1638" s="97">
        <f>_xlfn.XLOOKUP(tbItems[[#This Row],[UID]],all_tki[uid],all_tki[traderPrice])</f>
        <v>5325</v>
      </c>
      <c r="G1638" s="97">
        <f>_xlfn.XLOOKUP(tbItems[[#This Row],[UID]],all_tki[uid],all_tki[avg7daysPrice])</f>
        <v>18607</v>
      </c>
      <c r="I1638" s="70">
        <v>0</v>
      </c>
    </row>
    <row r="1639" spans="1:9" ht="30" hidden="1" customHeight="1" x14ac:dyDescent="0.25">
      <c r="A1639" s="96" t="s">
        <v>9984</v>
      </c>
      <c r="B1639" s="80" t="str">
        <f>_xlfn.CONCAT(_xlfn.XLOOKUP(tbItems[[#This Row],[UID]],all_tki[uid],all_tki[name]), " (",_xlfn.XLOOKUP(tbItems[[#This Row],[UID]],all_tki[uid],all_tki[shortName]),")")</f>
        <v>Glock Aimtech Tiger Shark sight mount (G TShark)</v>
      </c>
      <c r="C1639" s="80" t="str">
        <f>_xlfn.XLOOKUP(tbItems[[#This Row],[UID]],all_tki[uid],all_tki[tags/0])</f>
        <v>Weapon_parts</v>
      </c>
      <c r="E1639" s="70">
        <f>_xlfn.XLOOKUP(tbItems[[#This Row],[UID]],all_tki[uid],all_tki[slots])</f>
        <v>1</v>
      </c>
      <c r="F1639" s="97">
        <f>_xlfn.XLOOKUP(tbItems[[#This Row],[UID]],all_tki[uid],all_tki[traderPrice])</f>
        <v>2266</v>
      </c>
      <c r="G1639" s="97">
        <f>_xlfn.XLOOKUP(tbItems[[#This Row],[UID]],all_tki[uid],all_tki[avg7daysPrice])</f>
        <v>31114</v>
      </c>
      <c r="I1639" s="70">
        <v>0</v>
      </c>
    </row>
    <row r="1640" spans="1:9" ht="30" hidden="1" customHeight="1" x14ac:dyDescent="0.25">
      <c r="A1640" s="96" t="s">
        <v>9990</v>
      </c>
      <c r="B1640" s="80" t="str">
        <f>_xlfn.CONCAT(_xlfn.XLOOKUP(tbItems[[#This Row],[UID]],all_tki[uid],all_tki[name]), " (",_xlfn.XLOOKUP(tbItems[[#This Row],[UID]],all_tki[uid],all_tki[shortName]),")")</f>
        <v>Hexagon short length rail (HEX short)</v>
      </c>
      <c r="C1640" s="80" t="str">
        <f>_xlfn.XLOOKUP(tbItems[[#This Row],[UID]],all_tki[uid],all_tki[tags/0])</f>
        <v>Weapon_parts</v>
      </c>
      <c r="D1640" s="80" t="s">
        <v>544</v>
      </c>
      <c r="E1640" s="70">
        <f>_xlfn.XLOOKUP(tbItems[[#This Row],[UID]],all_tki[uid],all_tki[slots])</f>
        <v>1</v>
      </c>
      <c r="F1640" s="97">
        <f>_xlfn.XLOOKUP(tbItems[[#This Row],[UID]],all_tki[uid],all_tki[traderPrice])</f>
        <v>620</v>
      </c>
      <c r="G1640" s="97">
        <f>_xlfn.XLOOKUP(tbItems[[#This Row],[UID]],all_tki[uid],all_tki[avg7daysPrice])</f>
        <v>19429</v>
      </c>
      <c r="I1640" s="70">
        <v>0</v>
      </c>
    </row>
    <row r="1641" spans="1:9" ht="30" hidden="1" customHeight="1" x14ac:dyDescent="0.25">
      <c r="A1641" s="96" t="s">
        <v>9996</v>
      </c>
      <c r="B1641" s="80" t="str">
        <f>_xlfn.CONCAT(_xlfn.XLOOKUP(tbItems[[#This Row],[UID]],all_tki[uid],all_tki[name]), " (",_xlfn.XLOOKUP(tbItems[[#This Row],[UID]],all_tki[uid],all_tki[shortName]),")")</f>
        <v>VSS/VAL Zenit B-3 mount combo (B-3)</v>
      </c>
      <c r="C1641" s="80" t="str">
        <f>_xlfn.XLOOKUP(tbItems[[#This Row],[UID]],all_tki[uid],all_tki[tags/0])</f>
        <v>Weapon_parts</v>
      </c>
      <c r="E1641" s="70">
        <f>_xlfn.XLOOKUP(tbItems[[#This Row],[UID]],all_tki[uid],all_tki[slots])</f>
        <v>1</v>
      </c>
      <c r="F1641" s="97">
        <f>_xlfn.XLOOKUP(tbItems[[#This Row],[UID]],all_tki[uid],all_tki[traderPrice])</f>
        <v>3077</v>
      </c>
      <c r="G1641" s="97">
        <f>_xlfn.XLOOKUP(tbItems[[#This Row],[UID]],all_tki[uid],all_tki[avg7daysPrice])</f>
        <v>11455</v>
      </c>
      <c r="I1641" s="70">
        <v>0</v>
      </c>
    </row>
    <row r="1642" spans="1:9" ht="30" hidden="1" customHeight="1" x14ac:dyDescent="0.25">
      <c r="A1642" s="96" t="s">
        <v>10001</v>
      </c>
      <c r="B1642" s="80" t="str">
        <f>_xlfn.CONCAT(_xlfn.XLOOKUP(tbItems[[#This Row],[UID]],all_tki[uid],all_tki[name]), " (",_xlfn.XLOOKUP(tbItems[[#This Row],[UID]],all_tki[uid],all_tki[shortName]),")")</f>
        <v>VSS/VAL Zenit B-3 ring mount (B-3)</v>
      </c>
      <c r="C1642" s="80" t="str">
        <f>_xlfn.XLOOKUP(tbItems[[#This Row],[UID]],all_tki[uid],all_tki[tags/0])</f>
        <v>Weapon_parts</v>
      </c>
      <c r="E1642" s="70">
        <f>_xlfn.XLOOKUP(tbItems[[#This Row],[UID]],all_tki[uid],all_tki[slots])</f>
        <v>1</v>
      </c>
      <c r="F1642" s="97">
        <f>_xlfn.XLOOKUP(tbItems[[#This Row],[UID]],all_tki[uid],all_tki[traderPrice])</f>
        <v>1541</v>
      </c>
      <c r="G1642" s="97">
        <f>_xlfn.XLOOKUP(tbItems[[#This Row],[UID]],all_tki[uid],all_tki[avg7daysPrice])</f>
        <v>17430</v>
      </c>
      <c r="I1642" s="70">
        <v>0</v>
      </c>
    </row>
    <row r="1643" spans="1:9" ht="30" hidden="1" customHeight="1" x14ac:dyDescent="0.25">
      <c r="A1643" s="96" t="s">
        <v>10006</v>
      </c>
      <c r="B1643" s="80" t="str">
        <f>_xlfn.CONCAT(_xlfn.XLOOKUP(tbItems[[#This Row],[UID]],all_tki[uid],all_tki[name]), " (",_xlfn.XLOOKUP(tbItems[[#This Row],[UID]],all_tki[uid],all_tki[shortName]),")")</f>
        <v>M14 Vltor CASV-14 rail system (M14 CASV-14)</v>
      </c>
      <c r="C1643" s="80" t="str">
        <f>_xlfn.XLOOKUP(tbItems[[#This Row],[UID]],all_tki[uid],all_tki[tags/0])</f>
        <v>Weapon_parts</v>
      </c>
      <c r="D1643" s="80" t="s">
        <v>544</v>
      </c>
      <c r="E1643" s="70">
        <f>_xlfn.XLOOKUP(tbItems[[#This Row],[UID]],all_tki[uid],all_tki[slots])</f>
        <v>2</v>
      </c>
      <c r="F1643" s="97">
        <f>_xlfn.XLOOKUP(tbItems[[#This Row],[UID]],all_tki[uid],all_tki[traderPrice])</f>
        <v>5682</v>
      </c>
      <c r="G1643" s="97">
        <f>_xlfn.XLOOKUP(tbItems[[#This Row],[UID]],all_tki[uid],all_tki[avg7daysPrice])</f>
        <v>13544</v>
      </c>
      <c r="I1643" s="70">
        <v>0</v>
      </c>
    </row>
    <row r="1644" spans="1:9" ht="30" hidden="1" customHeight="1" x14ac:dyDescent="0.25">
      <c r="A1644" s="96" t="s">
        <v>10012</v>
      </c>
      <c r="B1644" s="80" t="str">
        <f>_xlfn.CONCAT(_xlfn.XLOOKUP(tbItems[[#This Row],[UID]],all_tki[uid],all_tki[name]), " (",_xlfn.XLOOKUP(tbItems[[#This Row],[UID]],all_tki[uid],all_tki[shortName]),")")</f>
        <v>OP-SKS dovetail mount (OPSKS DT)</v>
      </c>
      <c r="C1644" s="80" t="str">
        <f>_xlfn.XLOOKUP(tbItems[[#This Row],[UID]],all_tki[uid],all_tki[tags/0])</f>
        <v>Weapon_parts</v>
      </c>
      <c r="E1644" s="70">
        <f>_xlfn.XLOOKUP(tbItems[[#This Row],[UID]],all_tki[uid],all_tki[slots])</f>
        <v>1</v>
      </c>
      <c r="F1644" s="97">
        <f>_xlfn.XLOOKUP(tbItems[[#This Row],[UID]],all_tki[uid],all_tki[traderPrice])</f>
        <v>3370</v>
      </c>
      <c r="G1644" s="97">
        <f>_xlfn.XLOOKUP(tbItems[[#This Row],[UID]],all_tki[uid],all_tki[avg7daysPrice])</f>
        <v>13819</v>
      </c>
      <c r="I1644" s="70">
        <v>0</v>
      </c>
    </row>
    <row r="1645" spans="1:9" ht="30" hidden="1" customHeight="1" x14ac:dyDescent="0.25">
      <c r="A1645" s="96" t="s">
        <v>10018</v>
      </c>
      <c r="B1645" s="80" t="str">
        <f>_xlfn.CONCAT(_xlfn.XLOOKUP(tbItems[[#This Row],[UID]],all_tki[uid],all_tki[name]), " (",_xlfn.XLOOKUP(tbItems[[#This Row],[UID]],all_tki[uid],all_tki[shortName]),")")</f>
        <v>Aimpoint Micro Standard Mount (AMM)</v>
      </c>
      <c r="C1645" s="80" t="str">
        <f>_xlfn.XLOOKUP(tbItems[[#This Row],[UID]],all_tki[uid],all_tki[tags/0])</f>
        <v>Weapon_parts</v>
      </c>
      <c r="E1645" s="70">
        <f>_xlfn.XLOOKUP(tbItems[[#This Row],[UID]],all_tki[uid],all_tki[slots])</f>
        <v>1</v>
      </c>
      <c r="F1645" s="97">
        <f>_xlfn.XLOOKUP(tbItems[[#This Row],[UID]],all_tki[uid],all_tki[traderPrice])</f>
        <v>1373</v>
      </c>
      <c r="G1645" s="97">
        <f>_xlfn.XLOOKUP(tbItems[[#This Row],[UID]],all_tki[uid],all_tki[avg7daysPrice])</f>
        <v>10522</v>
      </c>
      <c r="I1645" s="70">
        <v>0</v>
      </c>
    </row>
    <row r="1646" spans="1:9" ht="30" hidden="1" customHeight="1" x14ac:dyDescent="0.25">
      <c r="A1646" s="96" t="s">
        <v>10024</v>
      </c>
      <c r="B1646" s="80" t="str">
        <f>_xlfn.CONCAT(_xlfn.XLOOKUP(tbItems[[#This Row],[UID]],all_tki[uid],all_tki[name]), " (",_xlfn.XLOOKUP(tbItems[[#This Row],[UID]],all_tki[uid],all_tki[shortName]),")")</f>
        <v>ORSIS T-5000M medium length rail (ORSIS med.)</v>
      </c>
      <c r="C1646" s="80" t="str">
        <f>_xlfn.XLOOKUP(tbItems[[#This Row],[UID]],all_tki[uid],all_tki[tags/0])</f>
        <v>Weapon_parts</v>
      </c>
      <c r="D1646" s="80" t="s">
        <v>544</v>
      </c>
      <c r="E1646" s="70">
        <f>_xlfn.XLOOKUP(tbItems[[#This Row],[UID]],all_tki[uid],all_tki[slots])</f>
        <v>1</v>
      </c>
      <c r="F1646" s="97">
        <f>_xlfn.XLOOKUP(tbItems[[#This Row],[UID]],all_tki[uid],all_tki[traderPrice])</f>
        <v>578</v>
      </c>
      <c r="G1646" s="97">
        <f>_xlfn.XLOOKUP(tbItems[[#This Row],[UID]],all_tki[uid],all_tki[avg7daysPrice])</f>
        <v>10628</v>
      </c>
      <c r="H1646" s="70">
        <v>0</v>
      </c>
      <c r="I1646" s="70">
        <v>0</v>
      </c>
    </row>
    <row r="1647" spans="1:9" ht="30" hidden="1" customHeight="1" x14ac:dyDescent="0.25">
      <c r="A1647" s="96" t="s">
        <v>10029</v>
      </c>
      <c r="B1647" s="80" t="str">
        <f>_xlfn.CONCAT(_xlfn.XLOOKUP(tbItems[[#This Row],[UID]],all_tki[uid],all_tki[name]), " (",_xlfn.XLOOKUP(tbItems[[#This Row],[UID]],all_tki[uid],all_tki[shortName]),")")</f>
        <v>Mosin Rifle Arbalet Patriot K+W rail mount (Patriot K+W)</v>
      </c>
      <c r="C1647" s="80" t="str">
        <f>_xlfn.XLOOKUP(tbItems[[#This Row],[UID]],all_tki[uid],all_tki[tags/0])</f>
        <v>Weapon_parts</v>
      </c>
      <c r="D1647" s="80" t="s">
        <v>544</v>
      </c>
      <c r="E1647" s="70">
        <f>_xlfn.XLOOKUP(tbItems[[#This Row],[UID]],all_tki[uid],all_tki[slots])</f>
        <v>1</v>
      </c>
      <c r="F1647" s="97">
        <f>_xlfn.XLOOKUP(tbItems[[#This Row],[UID]],all_tki[uid],all_tki[traderPrice])</f>
        <v>1372</v>
      </c>
      <c r="G1647" s="97">
        <f>_xlfn.XLOOKUP(tbItems[[#This Row],[UID]],all_tki[uid],all_tki[avg7daysPrice])</f>
        <v>18384</v>
      </c>
      <c r="I1647" s="70">
        <v>0</v>
      </c>
    </row>
    <row r="1648" spans="1:9" ht="30" hidden="1" customHeight="1" x14ac:dyDescent="0.25">
      <c r="A1648" s="96" t="s">
        <v>10034</v>
      </c>
      <c r="B1648" s="80" t="str">
        <f>_xlfn.CONCAT(_xlfn.XLOOKUP(tbItems[[#This Row],[UID]],all_tki[uid],all_tki[name]), " (",_xlfn.XLOOKUP(tbItems[[#This Row],[UID]],all_tki[uid],all_tki[shortName]),")")</f>
        <v>Axion Kobra dovetail mount (Kobra)</v>
      </c>
      <c r="C1648" s="80" t="str">
        <f>_xlfn.XLOOKUP(tbItems[[#This Row],[UID]],all_tki[uid],all_tki[tags/0])</f>
        <v>Weapon_parts</v>
      </c>
      <c r="E1648" s="70">
        <f>_xlfn.XLOOKUP(tbItems[[#This Row],[UID]],all_tki[uid],all_tki[slots])</f>
        <v>1</v>
      </c>
      <c r="F1648" s="97">
        <f>_xlfn.XLOOKUP(tbItems[[#This Row],[UID]],all_tki[uid],all_tki[traderPrice])</f>
        <v>2969</v>
      </c>
      <c r="G1648" s="97">
        <f>_xlfn.XLOOKUP(tbItems[[#This Row],[UID]],all_tki[uid],all_tki[avg7daysPrice])</f>
        <v>8180</v>
      </c>
      <c r="I1648" s="70">
        <v>0</v>
      </c>
    </row>
    <row r="1649" spans="1:9" ht="30" hidden="1" customHeight="1" x14ac:dyDescent="0.25">
      <c r="A1649" s="96" t="s">
        <v>10039</v>
      </c>
      <c r="B1649" s="80" t="str">
        <f>_xlfn.CONCAT(_xlfn.XLOOKUP(tbItems[[#This Row],[UID]],all_tki[uid],all_tki[name]), " (",_xlfn.XLOOKUP(tbItems[[#This Row],[UID]],all_tki[uid],all_tki[shortName]),")")</f>
        <v>M870 Mesa Tactical magazine clamp (MT Clamp)</v>
      </c>
      <c r="C1649" s="80" t="str">
        <f>_xlfn.XLOOKUP(tbItems[[#This Row],[UID]],all_tki[uid],all_tki[tags/0])</f>
        <v>Weapon_parts</v>
      </c>
      <c r="E1649" s="70">
        <f>_xlfn.XLOOKUP(tbItems[[#This Row],[UID]],all_tki[uid],all_tki[slots])</f>
        <v>1</v>
      </c>
      <c r="F1649" s="97">
        <f>_xlfn.XLOOKUP(tbItems[[#This Row],[UID]],all_tki[uid],all_tki[traderPrice])</f>
        <v>2395</v>
      </c>
      <c r="G1649" s="97">
        <f>_xlfn.XLOOKUP(tbItems[[#This Row],[UID]],all_tki[uid],all_tki[avg7daysPrice])</f>
        <v>10768</v>
      </c>
      <c r="I1649" s="70">
        <v>0</v>
      </c>
    </row>
    <row r="1650" spans="1:9" ht="30" hidden="1" customHeight="1" x14ac:dyDescent="0.25">
      <c r="A1650" s="96" t="s">
        <v>10045</v>
      </c>
      <c r="B1650" s="80" t="str">
        <f>_xlfn.CONCAT(_xlfn.XLOOKUP(tbItems[[#This Row],[UID]],all_tki[uid],all_tki[name]), " (",_xlfn.XLOOKUP(tbItems[[#This Row],[UID]],all_tki[uid],all_tki[shortName]),")")</f>
        <v>SVDS Upper Band (SVDS LB)</v>
      </c>
      <c r="C1650" s="80" t="str">
        <f>_xlfn.XLOOKUP(tbItems[[#This Row],[UID]],all_tki[uid],all_tki[tags/0])</f>
        <v>Weapon_parts</v>
      </c>
      <c r="E1650" s="70">
        <f>_xlfn.XLOOKUP(tbItems[[#This Row],[UID]],all_tki[uid],all_tki[slots])</f>
        <v>1</v>
      </c>
      <c r="F1650" s="97">
        <f>_xlfn.XLOOKUP(tbItems[[#This Row],[UID]],all_tki[uid],all_tki[traderPrice])</f>
        <v>3129</v>
      </c>
      <c r="G1650" s="97">
        <f>_xlfn.XLOOKUP(tbItems[[#This Row],[UID]],all_tki[uid],all_tki[avg7daysPrice])</f>
        <v>32362</v>
      </c>
      <c r="I1650" s="70">
        <v>0</v>
      </c>
    </row>
    <row r="1651" spans="1:9" ht="30" hidden="1" customHeight="1" x14ac:dyDescent="0.25">
      <c r="A1651" s="96" t="s">
        <v>10051</v>
      </c>
      <c r="B1651" s="80" t="str">
        <f>_xlfn.CONCAT(_xlfn.XLOOKUP(tbItems[[#This Row],[UID]],all_tki[uid],all_tki[name]), " (",_xlfn.XLOOKUP(tbItems[[#This Row],[UID]],all_tki[uid],all_tki[shortName]),")")</f>
        <v>IEA Mil-Optics KH/F 34mm one-piece magmount (KH/F 34mm)</v>
      </c>
      <c r="C1651" s="80" t="str">
        <f>_xlfn.XLOOKUP(tbItems[[#This Row],[UID]],all_tki[uid],all_tki[tags/0])</f>
        <v>Weapon_parts</v>
      </c>
      <c r="D1651" s="80" t="s">
        <v>544</v>
      </c>
      <c r="E1651" s="70">
        <f>_xlfn.XLOOKUP(tbItems[[#This Row],[UID]],all_tki[uid],all_tki[slots])</f>
        <v>2</v>
      </c>
      <c r="F1651" s="97">
        <f>_xlfn.XLOOKUP(tbItems[[#This Row],[UID]],all_tki[uid],all_tki[traderPrice])</f>
        <v>4760</v>
      </c>
      <c r="G1651" s="97">
        <f>_xlfn.XLOOKUP(tbItems[[#This Row],[UID]],all_tki[uid],all_tki[avg7daysPrice])</f>
        <v>31319</v>
      </c>
      <c r="H1651" s="70">
        <v>0</v>
      </c>
      <c r="I1651" s="70">
        <v>0</v>
      </c>
    </row>
    <row r="1652" spans="1:9" ht="30" hidden="1" customHeight="1" x14ac:dyDescent="0.25">
      <c r="A1652" s="96" t="s">
        <v>10055</v>
      </c>
      <c r="B1652" s="80" t="str">
        <f>_xlfn.CONCAT(_xlfn.XLOOKUP(tbItems[[#This Row],[UID]],all_tki[uid],all_tki[name]), " (",_xlfn.XLOOKUP(tbItems[[#This Row],[UID]],all_tki[uid],all_tki[shortName]),")")</f>
        <v>Glock Aimtech mount base (G AT base)</v>
      </c>
      <c r="C1652" s="80" t="str">
        <f>_xlfn.XLOOKUP(tbItems[[#This Row],[UID]],all_tki[uid],all_tki[tags/0])</f>
        <v>Weapon_parts</v>
      </c>
      <c r="E1652" s="70">
        <f>_xlfn.XLOOKUP(tbItems[[#This Row],[UID]],all_tki[uid],all_tki[slots])</f>
        <v>1</v>
      </c>
      <c r="F1652" s="97">
        <f>_xlfn.XLOOKUP(tbItems[[#This Row],[UID]],all_tki[uid],all_tki[traderPrice])</f>
        <v>2265</v>
      </c>
      <c r="G1652" s="97">
        <f>_xlfn.XLOOKUP(tbItems[[#This Row],[UID]],all_tki[uid],all_tki[avg7daysPrice])</f>
        <v>17326</v>
      </c>
      <c r="I1652" s="70">
        <v>0</v>
      </c>
    </row>
    <row r="1653" spans="1:9" ht="30" hidden="1" customHeight="1" x14ac:dyDescent="0.25">
      <c r="A1653" s="96" t="s">
        <v>10061</v>
      </c>
      <c r="B1653" s="80" t="str">
        <f>_xlfn.CONCAT(_xlfn.XLOOKUP(tbItems[[#This Row],[UID]],all_tki[uid],all_tki[name]), " (",_xlfn.XLOOKUP(tbItems[[#This Row],[UID]],all_tki[uid],all_tki[shortName]),")")</f>
        <v>SR-1MP sound suppressor mount (SR-1MP mount)</v>
      </c>
      <c r="C1653" s="80" t="str">
        <f>_xlfn.XLOOKUP(tbItems[[#This Row],[UID]],all_tki[uid],all_tki[tags/0])</f>
        <v>Weapon_parts</v>
      </c>
      <c r="E1653" s="70">
        <f>_xlfn.XLOOKUP(tbItems[[#This Row],[UID]],all_tki[uid],all_tki[slots])</f>
        <v>1</v>
      </c>
      <c r="F1653" s="97">
        <f>_xlfn.XLOOKUP(tbItems[[#This Row],[UID]],all_tki[uid],all_tki[traderPrice])</f>
        <v>1549</v>
      </c>
      <c r="G1653" s="97">
        <f>_xlfn.XLOOKUP(tbItems[[#This Row],[UID]],all_tki[uid],all_tki[avg7daysPrice])</f>
        <v>20990</v>
      </c>
      <c r="I1653" s="70">
        <v>0</v>
      </c>
    </row>
    <row r="1654" spans="1:9" ht="30" hidden="1" customHeight="1" x14ac:dyDescent="0.25">
      <c r="A1654" s="96" t="s">
        <v>10067</v>
      </c>
      <c r="B1654" s="80" t="str">
        <f>_xlfn.CONCAT(_xlfn.XLOOKUP(tbItems[[#This Row],[UID]],all_tki[uid],all_tki[name]), " (",_xlfn.XLOOKUP(tbItems[[#This Row],[UID]],all_tki[uid],all_tki[shortName]),")")</f>
        <v>Aimpoint Standard Spacer (SS)</v>
      </c>
      <c r="C1654" s="80" t="str">
        <f>_xlfn.XLOOKUP(tbItems[[#This Row],[UID]],all_tki[uid],all_tki[tags/0])</f>
        <v>Weapon_parts</v>
      </c>
      <c r="E1654" s="70">
        <f>_xlfn.XLOOKUP(tbItems[[#This Row],[UID]],all_tki[uid],all_tki[slots])</f>
        <v>1</v>
      </c>
      <c r="F1654" s="97">
        <f>_xlfn.XLOOKUP(tbItems[[#This Row],[UID]],all_tki[uid],all_tki[traderPrice])</f>
        <v>1234</v>
      </c>
      <c r="G1654" s="97">
        <f>_xlfn.XLOOKUP(tbItems[[#This Row],[UID]],all_tki[uid],all_tki[avg7daysPrice])</f>
        <v>9606</v>
      </c>
      <c r="I1654" s="70">
        <v>0</v>
      </c>
    </row>
    <row r="1655" spans="1:9" ht="30" hidden="1" customHeight="1" x14ac:dyDescent="0.25">
      <c r="A1655" s="96" t="s">
        <v>10073</v>
      </c>
      <c r="B1655" s="80" t="str">
        <f>_xlfn.CONCAT(_xlfn.XLOOKUP(tbItems[[#This Row],[UID]],all_tki[uid],all_tki[name]), " (",_xlfn.XLOOKUP(tbItems[[#This Row],[UID]],all_tki[uid],all_tki[shortName]),")")</f>
        <v>VOMZ Pilad 043-02 dovetail mount (043-02)</v>
      </c>
      <c r="C1655" s="80" t="str">
        <f>_xlfn.XLOOKUP(tbItems[[#This Row],[UID]],all_tki[uid],all_tki[tags/0])</f>
        <v>Weapon_parts</v>
      </c>
      <c r="E1655" s="70">
        <f>_xlfn.XLOOKUP(tbItems[[#This Row],[UID]],all_tki[uid],all_tki[slots])</f>
        <v>1</v>
      </c>
      <c r="F1655" s="97">
        <f>_xlfn.XLOOKUP(tbItems[[#This Row],[UID]],all_tki[uid],all_tki[traderPrice])</f>
        <v>2866</v>
      </c>
      <c r="G1655" s="97">
        <f>_xlfn.XLOOKUP(tbItems[[#This Row],[UID]],all_tki[uid],all_tki[avg7daysPrice])</f>
        <v>14597</v>
      </c>
      <c r="I1655" s="70">
        <v>0</v>
      </c>
    </row>
    <row r="1656" spans="1:9" ht="30" hidden="1" customHeight="1" x14ac:dyDescent="0.25">
      <c r="A1656" s="96" t="s">
        <v>10078</v>
      </c>
      <c r="B1656" s="80" t="str">
        <f>_xlfn.CONCAT(_xlfn.XLOOKUP(tbItems[[#This Row],[UID]],all_tki[uid],all_tki[name]), " (",_xlfn.XLOOKUP(tbItems[[#This Row],[UID]],all_tki[uid],all_tki[shortName]),")")</f>
        <v>M14 Amega "Mini Scout Mount" system (M14 MSM)</v>
      </c>
      <c r="C1656" s="80" t="str">
        <f>_xlfn.XLOOKUP(tbItems[[#This Row],[UID]],all_tki[uid],all_tki[tags/0])</f>
        <v>Weapon_parts</v>
      </c>
      <c r="E1656" s="70">
        <f>_xlfn.XLOOKUP(tbItems[[#This Row],[UID]],all_tki[uid],all_tki[slots])</f>
        <v>2</v>
      </c>
      <c r="F1656" s="97">
        <f>_xlfn.XLOOKUP(tbItems[[#This Row],[UID]],all_tki[uid],all_tki[traderPrice])</f>
        <v>4034</v>
      </c>
      <c r="G1656" s="97">
        <f>_xlfn.XLOOKUP(tbItems[[#This Row],[UID]],all_tki[uid],all_tki[avg7daysPrice])</f>
        <v>11621</v>
      </c>
      <c r="I1656" s="70">
        <v>0</v>
      </c>
    </row>
    <row r="1657" spans="1:9" ht="30" hidden="1" customHeight="1" x14ac:dyDescent="0.25">
      <c r="A1657" s="96" t="s">
        <v>10083</v>
      </c>
      <c r="B1657" s="80" t="str">
        <f>_xlfn.CONCAT(_xlfn.XLOOKUP(tbItems[[#This Row],[UID]],all_tki[uid],all_tki[name]), " (",_xlfn.XLOOKUP(tbItems[[#This Row],[UID]],all_tki[uid],all_tki[shortName]),")")</f>
        <v>Mosin Rifle AIM Sports MNG rail mount (Mosin MNG)</v>
      </c>
      <c r="C1657" s="80" t="str">
        <f>_xlfn.XLOOKUP(tbItems[[#This Row],[UID]],all_tki[uid],all_tki[tags/0])</f>
        <v>Weapon_parts</v>
      </c>
      <c r="D1657" s="80" t="s">
        <v>544</v>
      </c>
      <c r="E1657" s="70">
        <f>_xlfn.XLOOKUP(tbItems[[#This Row],[UID]],all_tki[uid],all_tki[slots])</f>
        <v>1</v>
      </c>
      <c r="F1657" s="97">
        <f>_xlfn.XLOOKUP(tbItems[[#This Row],[UID]],all_tki[uid],all_tki[traderPrice])</f>
        <v>1014</v>
      </c>
      <c r="G1657" s="97">
        <f>_xlfn.XLOOKUP(tbItems[[#This Row],[UID]],all_tki[uid],all_tki[avg7daysPrice])</f>
        <v>13023</v>
      </c>
      <c r="I1657" s="70">
        <v>0</v>
      </c>
    </row>
    <row r="1658" spans="1:9" ht="30" hidden="1" customHeight="1" x14ac:dyDescent="0.25">
      <c r="A1658" s="96" t="s">
        <v>10088</v>
      </c>
      <c r="B1658" s="80" t="str">
        <f>_xlfn.CONCAT(_xlfn.XLOOKUP(tbItems[[#This Row],[UID]],all_tki[uid],all_tki[name]), " (",_xlfn.XLOOKUP(tbItems[[#This Row],[UID]],all_tki[uid],all_tki[shortName]),")")</f>
        <v>P226 Bridge sight mount (P226 Bridge)</v>
      </c>
      <c r="C1658" s="80" t="str">
        <f>_xlfn.XLOOKUP(tbItems[[#This Row],[UID]],all_tki[uid],all_tki[tags/0])</f>
        <v>Weapon_parts</v>
      </c>
      <c r="E1658" s="70">
        <f>_xlfn.XLOOKUP(tbItems[[#This Row],[UID]],all_tki[uid],all_tki[slots])</f>
        <v>1</v>
      </c>
      <c r="F1658" s="97">
        <f>_xlfn.XLOOKUP(tbItems[[#This Row],[UID]],all_tki[uid],all_tki[traderPrice])</f>
        <v>2134</v>
      </c>
      <c r="G1658" s="97">
        <f>_xlfn.XLOOKUP(tbItems[[#This Row],[UID]],all_tki[uid],all_tki[avg7daysPrice])</f>
        <v>15899</v>
      </c>
      <c r="I1658" s="70">
        <v>0</v>
      </c>
    </row>
    <row r="1659" spans="1:9" ht="30" hidden="1" customHeight="1" x14ac:dyDescent="0.25">
      <c r="A1659" s="96" t="s">
        <v>10093</v>
      </c>
      <c r="B1659" s="80" t="str">
        <f>_xlfn.CONCAT(_xlfn.XLOOKUP(tbItems[[#This Row],[UID]],all_tki[uid],all_tki[name]), " (",_xlfn.XLOOKUP(tbItems[[#This Row],[UID]],all_tki[uid],all_tki[shortName]),")")</f>
        <v>SIG Sauer ROMEO sight mount (ROMEO)</v>
      </c>
      <c r="C1659" s="80" t="str">
        <f>_xlfn.XLOOKUP(tbItems[[#This Row],[UID]],all_tki[uid],all_tki[tags/0])</f>
        <v>Weapon_parts</v>
      </c>
      <c r="E1659" s="70">
        <f>_xlfn.XLOOKUP(tbItems[[#This Row],[UID]],all_tki[uid],all_tki[slots])</f>
        <v>1</v>
      </c>
      <c r="F1659" s="97">
        <f>_xlfn.XLOOKUP(tbItems[[#This Row],[UID]],all_tki[uid],all_tki[traderPrice])</f>
        <v>1042</v>
      </c>
      <c r="G1659" s="97">
        <f>_xlfn.XLOOKUP(tbItems[[#This Row],[UID]],all_tki[uid],all_tki[avg7daysPrice])</f>
        <v>9415</v>
      </c>
      <c r="I1659" s="70">
        <v>0</v>
      </c>
    </row>
    <row r="1660" spans="1:9" ht="30" hidden="1" customHeight="1" x14ac:dyDescent="0.25">
      <c r="A1660" s="96" t="s">
        <v>10098</v>
      </c>
      <c r="B1660" s="80" t="str">
        <f>_xlfn.CONCAT(_xlfn.XLOOKUP(tbItems[[#This Row],[UID]],all_tki[uid],all_tki[name]), " (",_xlfn.XLOOKUP(tbItems[[#This Row],[UID]],all_tki[uid],all_tki[shortName]),")")</f>
        <v>Aimpoint LRP mount for CompM4 sights (LRP)</v>
      </c>
      <c r="C1660" s="80" t="str">
        <f>_xlfn.XLOOKUP(tbItems[[#This Row],[UID]],all_tki[uid],all_tki[tags/0])</f>
        <v>Weapon_parts</v>
      </c>
      <c r="D1660" s="80" t="s">
        <v>544</v>
      </c>
      <c r="E1660" s="70">
        <f>_xlfn.XLOOKUP(tbItems[[#This Row],[UID]],all_tki[uid],all_tki[slots])</f>
        <v>1</v>
      </c>
      <c r="F1660" s="97">
        <f>_xlfn.XLOOKUP(tbItems[[#This Row],[UID]],all_tki[uid],all_tki[traderPrice])</f>
        <v>1344</v>
      </c>
      <c r="G1660" s="97">
        <f>_xlfn.XLOOKUP(tbItems[[#This Row],[UID]],all_tki[uid],all_tki[avg7daysPrice])</f>
        <v>11663</v>
      </c>
      <c r="H1660" s="70">
        <v>0</v>
      </c>
      <c r="I1660" s="70">
        <v>0</v>
      </c>
    </row>
    <row r="1661" spans="1:9" ht="30" hidden="1" customHeight="1" x14ac:dyDescent="0.25">
      <c r="A1661" s="96" t="s">
        <v>10102</v>
      </c>
      <c r="B1661" s="80" t="str">
        <f>_xlfn.CONCAT(_xlfn.XLOOKUP(tbItems[[#This Row],[UID]],all_tki[uid],all_tki[name]), " (",_xlfn.XLOOKUP(tbItems[[#This Row],[UID]],all_tki[uid],all_tki[shortName]),")")</f>
        <v>TROY QARS 3.2 inch rail (QARS 3.2")</v>
      </c>
      <c r="C1661" s="80" t="str">
        <f>_xlfn.XLOOKUP(tbItems[[#This Row],[UID]],all_tki[uid],all_tki[tags/0])</f>
        <v>Weapon_parts</v>
      </c>
      <c r="D1661" s="80" t="s">
        <v>544</v>
      </c>
      <c r="E1661" s="70">
        <f>_xlfn.XLOOKUP(tbItems[[#This Row],[UID]],all_tki[uid],all_tki[slots])</f>
        <v>1</v>
      </c>
      <c r="F1661" s="97">
        <f>_xlfn.XLOOKUP(tbItems[[#This Row],[UID]],all_tki[uid],all_tki[traderPrice])</f>
        <v>939</v>
      </c>
      <c r="G1661" s="97">
        <f>_xlfn.XLOOKUP(tbItems[[#This Row],[UID]],all_tki[uid],all_tki[avg7daysPrice])</f>
        <v>30019</v>
      </c>
      <c r="I1661" s="70">
        <v>0</v>
      </c>
    </row>
    <row r="1662" spans="1:9" ht="30" hidden="1" customHeight="1" x14ac:dyDescent="0.25">
      <c r="A1662" s="96" t="s">
        <v>10108</v>
      </c>
      <c r="B1662" s="80" t="str">
        <f>_xlfn.CONCAT(_xlfn.XLOOKUP(tbItems[[#This Row],[UID]],all_tki[uid],all_tki[name]), " (",_xlfn.XLOOKUP(tbItems[[#This Row],[UID]],all_tki[uid],all_tki[shortName]),")")</f>
        <v>M14 SAGE International DCSB mount (M14 DCSB)</v>
      </c>
      <c r="C1662" s="80" t="str">
        <f>_xlfn.XLOOKUP(tbItems[[#This Row],[UID]],all_tki[uid],all_tki[tags/0])</f>
        <v>Weapon_parts</v>
      </c>
      <c r="E1662" s="70">
        <f>_xlfn.XLOOKUP(tbItems[[#This Row],[UID]],all_tki[uid],all_tki[slots])</f>
        <v>2</v>
      </c>
      <c r="F1662" s="97">
        <f>_xlfn.XLOOKUP(tbItems[[#This Row],[UID]],all_tki[uid],all_tki[traderPrice])</f>
        <v>4427</v>
      </c>
      <c r="G1662" s="97">
        <f>_xlfn.XLOOKUP(tbItems[[#This Row],[UID]],all_tki[uid],all_tki[avg7daysPrice])</f>
        <v>9589</v>
      </c>
      <c r="I1662" s="70">
        <v>0</v>
      </c>
    </row>
    <row r="1663" spans="1:9" ht="30" hidden="1" customHeight="1" x14ac:dyDescent="0.25">
      <c r="A1663" s="96" t="s">
        <v>10114</v>
      </c>
      <c r="B1663" s="80" t="str">
        <f>_xlfn.CONCAT(_xlfn.XLOOKUP(tbItems[[#This Row],[UID]],all_tki[uid],all_tki[name]), " (",_xlfn.XLOOKUP(tbItems[[#This Row],[UID]],all_tki[uid],all_tki[shortName]),")")</f>
        <v>CAT hemostatic tourniquet (CAT)</v>
      </c>
      <c r="C1663" s="80" t="str">
        <f>_xlfn.XLOOKUP(tbItems[[#This Row],[UID]],all_tki[uid],all_tki[tags/0])</f>
        <v>Meds</v>
      </c>
      <c r="D1663" s="80" t="s">
        <v>381</v>
      </c>
      <c r="E1663" s="70">
        <f>_xlfn.XLOOKUP(tbItems[[#This Row],[UID]],all_tki[uid],all_tki[slots])</f>
        <v>1</v>
      </c>
      <c r="F1663" s="97">
        <f>_xlfn.XLOOKUP(tbItems[[#This Row],[UID]],all_tki[uid],all_tki[traderPrice])</f>
        <v>2016</v>
      </c>
      <c r="G1663" s="97">
        <f>_xlfn.XLOOKUP(tbItems[[#This Row],[UID]],all_tki[uid],all_tki[avg7daysPrice])</f>
        <v>8837</v>
      </c>
      <c r="H1663" s="70">
        <v>0</v>
      </c>
      <c r="I1663" s="70">
        <v>0</v>
      </c>
    </row>
    <row r="1664" spans="1:9" ht="30" hidden="1" customHeight="1" x14ac:dyDescent="0.25">
      <c r="A1664" s="96" t="s">
        <v>10119</v>
      </c>
      <c r="B1664" s="80" t="str">
        <f>_xlfn.CONCAT(_xlfn.XLOOKUP(tbItems[[#This Row],[UID]],all_tki[uid],all_tki[name]), " (",_xlfn.XLOOKUP(tbItems[[#This Row],[UID]],all_tki[uid],all_tki[shortName]),")")</f>
        <v>AFAK tactical individual first aid kit (AFAK)</v>
      </c>
      <c r="C1664" s="80" t="str">
        <f>_xlfn.XLOOKUP(tbItems[[#This Row],[UID]],all_tki[uid],all_tki[tags/0])</f>
        <v>Meds</v>
      </c>
      <c r="D1664" s="80" t="s">
        <v>377</v>
      </c>
      <c r="E1664" s="70">
        <f>_xlfn.XLOOKUP(tbItems[[#This Row],[UID]],all_tki[uid],all_tki[slots])</f>
        <v>1</v>
      </c>
      <c r="F1664" s="97">
        <f>_xlfn.XLOOKUP(tbItems[[#This Row],[UID]],all_tki[uid],all_tki[traderPrice])</f>
        <v>26208</v>
      </c>
      <c r="G1664" s="97">
        <f>_xlfn.XLOOKUP(tbItems[[#This Row],[UID]],all_tki[uid],all_tki[avg7daysPrice])</f>
        <v>34306</v>
      </c>
      <c r="H1664" s="70">
        <v>99</v>
      </c>
      <c r="I1664" s="70">
        <v>0</v>
      </c>
    </row>
    <row r="1665" spans="1:10" ht="30" hidden="1" customHeight="1" x14ac:dyDescent="0.25">
      <c r="A1665" s="96" t="s">
        <v>10123</v>
      </c>
      <c r="B1665" s="80" t="str">
        <f>_xlfn.CONCAT(_xlfn.XLOOKUP(tbItems[[#This Row],[UID]],all_tki[uid],all_tki[name]), " (",_xlfn.XLOOKUP(tbItems[[#This Row],[UID]],all_tki[uid],all_tki[shortName]),")")</f>
        <v>Emergency Water Ration (EWR)</v>
      </c>
      <c r="C1665" s="80" t="str">
        <f>_xlfn.XLOOKUP(tbItems[[#This Row],[UID]],all_tki[uid],all_tki[tags/0])</f>
        <v>Provisions</v>
      </c>
      <c r="D1665" s="80" t="s">
        <v>388</v>
      </c>
      <c r="E1665" s="70">
        <f>_xlfn.XLOOKUP(tbItems[[#This Row],[UID]],all_tki[uid],all_tki[slots])</f>
        <v>1</v>
      </c>
      <c r="F1665" s="97">
        <f>_xlfn.XLOOKUP(tbItems[[#This Row],[UID]],all_tki[uid],all_tki[traderPrice])</f>
        <v>4536</v>
      </c>
      <c r="G1665" s="97">
        <f>_xlfn.XLOOKUP(tbItems[[#This Row],[UID]],all_tki[uid],all_tki[avg7daysPrice])</f>
        <v>16639</v>
      </c>
      <c r="H1665" s="70">
        <v>5</v>
      </c>
      <c r="I1665" s="70">
        <v>0</v>
      </c>
      <c r="J1665" s="80" t="s">
        <v>469</v>
      </c>
    </row>
    <row r="1666" spans="1:10" ht="30" hidden="1" customHeight="1" x14ac:dyDescent="0.25">
      <c r="A1666" s="96" t="s">
        <v>4745</v>
      </c>
      <c r="B1666" s="80" t="str">
        <f>_xlfn.CONCAT(_xlfn.XLOOKUP(tbItems[[#This Row],[UID]],all_tki[uid],all_tki[name]), " (",_xlfn.XLOOKUP(tbItems[[#This Row],[UID]],all_tki[uid],all_tki[shortName]),")")</f>
        <v>Kalashnikov AKS-74UB 5.45x39 assault rifle (AKS-74UB)</v>
      </c>
      <c r="C1666" s="80" t="str">
        <f>_xlfn.XLOOKUP(tbItems[[#This Row],[UID]],all_tki[uid],all_tki[tags/0])</f>
        <v>Weapon</v>
      </c>
      <c r="D1666" s="80" t="s">
        <v>378</v>
      </c>
      <c r="E1666" s="70">
        <f>_xlfn.XLOOKUP(tbItems[[#This Row],[UID]],all_tki[uid],all_tki[slots])</f>
        <v>10</v>
      </c>
      <c r="F1666" s="97">
        <f>_xlfn.XLOOKUP(tbItems[[#This Row],[UID]],all_tki[uid],all_tki[traderPrice])</f>
        <v>12178</v>
      </c>
      <c r="G1666" s="97">
        <f>_xlfn.XLOOKUP(tbItems[[#This Row],[UID]],all_tki[uid],all_tki[avg7daysPrice])</f>
        <v>28316</v>
      </c>
      <c r="H1666" s="70">
        <v>0</v>
      </c>
      <c r="I1666" s="70">
        <v>0</v>
      </c>
    </row>
    <row r="1667" spans="1:10" ht="30" hidden="1" customHeight="1" x14ac:dyDescent="0.25">
      <c r="A1667" s="96" t="s">
        <v>10134</v>
      </c>
      <c r="B1667" s="80" t="str">
        <f>_xlfn.CONCAT(_xlfn.XLOOKUP(tbItems[[#This Row],[UID]],all_tki[uid],all_tki[name]), " (",_xlfn.XLOOKUP(tbItems[[#This Row],[UID]],all_tki[uid],all_tki[shortName]),")")</f>
        <v>GP-7 gas mask (GP-7)</v>
      </c>
      <c r="C1667" s="80" t="str">
        <f>_xlfn.XLOOKUP(tbItems[[#This Row],[UID]],all_tki[uid],all_tki[tags/0])</f>
        <v>Gear</v>
      </c>
      <c r="D1667" s="80" t="s">
        <v>399</v>
      </c>
      <c r="E1667" s="70">
        <f>_xlfn.XLOOKUP(tbItems[[#This Row],[UID]],all_tki[uid],all_tki[slots])</f>
        <v>4</v>
      </c>
      <c r="F1667" s="97">
        <f>_xlfn.XLOOKUP(tbItems[[#This Row],[UID]],all_tki[uid],all_tki[traderPrice])</f>
        <v>5199</v>
      </c>
      <c r="G1667" s="97">
        <f>_xlfn.XLOOKUP(tbItems[[#This Row],[UID]],all_tki[uid],all_tki[avg7daysPrice])</f>
        <v>26969</v>
      </c>
      <c r="H1667" s="70">
        <v>0</v>
      </c>
      <c r="I1667" s="70">
        <v>0</v>
      </c>
    </row>
    <row r="1668" spans="1:10" ht="30" hidden="1" customHeight="1" x14ac:dyDescent="0.25">
      <c r="A1668" s="96" t="s">
        <v>10139</v>
      </c>
      <c r="B1668" s="80" t="str">
        <f>_xlfn.CONCAT(_xlfn.XLOOKUP(tbItems[[#This Row],[UID]],all_tki[uid],all_tki[name]), " (",_xlfn.XLOOKUP(tbItems[[#This Row],[UID]],all_tki[uid],all_tki[shortName]),")")</f>
        <v>Army cap (Black) (Cap)</v>
      </c>
      <c r="C1668" s="80" t="str">
        <f>_xlfn.XLOOKUP(tbItems[[#This Row],[UID]],all_tki[uid],all_tki[tags/0])</f>
        <v>Gear</v>
      </c>
      <c r="D1668" s="80" t="s">
        <v>392</v>
      </c>
      <c r="E1668" s="70">
        <f>_xlfn.XLOOKUP(tbItems[[#This Row],[UID]],all_tki[uid],all_tki[slots])</f>
        <v>1</v>
      </c>
      <c r="F1668" s="97">
        <f>_xlfn.XLOOKUP(tbItems[[#This Row],[UID]],all_tki[uid],all_tki[traderPrice])</f>
        <v>2699</v>
      </c>
      <c r="G1668" s="97">
        <f>_xlfn.XLOOKUP(tbItems[[#This Row],[UID]],all_tki[uid],all_tki[avg7daysPrice])</f>
        <v>18758</v>
      </c>
      <c r="H1668" s="70">
        <v>0</v>
      </c>
      <c r="I1668" s="70">
        <v>0</v>
      </c>
    </row>
    <row r="1669" spans="1:10" ht="30" hidden="1" customHeight="1" x14ac:dyDescent="0.25">
      <c r="A1669" s="96" t="s">
        <v>10143</v>
      </c>
      <c r="B1669" s="80" t="str">
        <f>_xlfn.CONCAT(_xlfn.XLOOKUP(tbItems[[#This Row],[UID]],all_tki[uid],all_tki[name]), " (",_xlfn.XLOOKUP(tbItems[[#This Row],[UID]],all_tki[uid],all_tki[shortName]),")")</f>
        <v>Army cap (Coyote Tan) (Cap)</v>
      </c>
      <c r="C1669" s="80" t="str">
        <f>_xlfn.XLOOKUP(tbItems[[#This Row],[UID]],all_tki[uid],all_tki[tags/0])</f>
        <v>Gear</v>
      </c>
      <c r="D1669" s="80" t="s">
        <v>392</v>
      </c>
      <c r="E1669" s="70">
        <f>_xlfn.XLOOKUP(tbItems[[#This Row],[UID]],all_tki[uid],all_tki[slots])</f>
        <v>1</v>
      </c>
      <c r="F1669" s="97">
        <f>_xlfn.XLOOKUP(tbItems[[#This Row],[UID]],all_tki[uid],all_tki[traderPrice])</f>
        <v>839</v>
      </c>
      <c r="G1669" s="97">
        <f>_xlfn.XLOOKUP(tbItems[[#This Row],[UID]],all_tki[uid],all_tki[avg7daysPrice])</f>
        <v>10039</v>
      </c>
      <c r="H1669" s="70">
        <v>0</v>
      </c>
      <c r="I1669" s="70">
        <v>0</v>
      </c>
    </row>
    <row r="1670" spans="1:10" ht="30" hidden="1" customHeight="1" x14ac:dyDescent="0.25">
      <c r="A1670" s="96" t="s">
        <v>10146</v>
      </c>
      <c r="B1670" s="80" t="str">
        <f>_xlfn.CONCAT(_xlfn.XLOOKUP(tbItems[[#This Row],[UID]],all_tki[uid],all_tki[name]), " (",_xlfn.XLOOKUP(tbItems[[#This Row],[UID]],all_tki[uid],all_tki[shortName]),")")</f>
        <v>Army cap (CADPAT) (Cap)</v>
      </c>
      <c r="C1670" s="80" t="str">
        <f>_xlfn.XLOOKUP(tbItems[[#This Row],[UID]],all_tki[uid],all_tki[tags/0])</f>
        <v>Gear</v>
      </c>
      <c r="D1670" s="80" t="s">
        <v>392</v>
      </c>
      <c r="E1670" s="70">
        <f>_xlfn.XLOOKUP(tbItems[[#This Row],[UID]],all_tki[uid],all_tki[slots])</f>
        <v>1</v>
      </c>
      <c r="F1670" s="97">
        <f>_xlfn.XLOOKUP(tbItems[[#This Row],[UID]],all_tki[uid],all_tki[traderPrice])</f>
        <v>2079</v>
      </c>
      <c r="G1670" s="97">
        <f>_xlfn.XLOOKUP(tbItems[[#This Row],[UID]],all_tki[uid],all_tki[avg7daysPrice])</f>
        <v>11375</v>
      </c>
      <c r="H1670" s="70">
        <v>0</v>
      </c>
      <c r="I1670" s="70">
        <v>0</v>
      </c>
    </row>
    <row r="1671" spans="1:10" ht="30" hidden="1" customHeight="1" x14ac:dyDescent="0.25">
      <c r="A1671" s="96" t="s">
        <v>10149</v>
      </c>
      <c r="B1671" s="80" t="str">
        <f>_xlfn.CONCAT(_xlfn.XLOOKUP(tbItems[[#This Row],[UID]],all_tki[uid],all_tki[name]), " (",_xlfn.XLOOKUP(tbItems[[#This Row],[UID]],all_tki[uid],all_tki[shortName]),")")</f>
        <v>Army cap (Flora) (Cap)</v>
      </c>
      <c r="C1671" s="80" t="str">
        <f>_xlfn.XLOOKUP(tbItems[[#This Row],[UID]],all_tki[uid],all_tki[tags/0])</f>
        <v>Gear</v>
      </c>
      <c r="D1671" s="80" t="s">
        <v>392</v>
      </c>
      <c r="E1671" s="70">
        <f>_xlfn.XLOOKUP(tbItems[[#This Row],[UID]],all_tki[uid],all_tki[slots])</f>
        <v>1</v>
      </c>
      <c r="F1671" s="97">
        <f>_xlfn.XLOOKUP(tbItems[[#This Row],[UID]],all_tki[uid],all_tki[traderPrice])</f>
        <v>839</v>
      </c>
      <c r="G1671" s="97">
        <f>_xlfn.XLOOKUP(tbItems[[#This Row],[UID]],all_tki[uid],all_tki[avg7daysPrice])</f>
        <v>8177</v>
      </c>
      <c r="H1671" s="70">
        <v>0</v>
      </c>
      <c r="I1671" s="70">
        <v>0</v>
      </c>
    </row>
    <row r="1672" spans="1:10" ht="30" hidden="1" customHeight="1" x14ac:dyDescent="0.25">
      <c r="A1672" s="96" t="s">
        <v>10152</v>
      </c>
      <c r="B1672" s="80" t="str">
        <f>_xlfn.CONCAT(_xlfn.XLOOKUP(tbItems[[#This Row],[UID]],all_tki[uid],all_tki[name]), " (",_xlfn.XLOOKUP(tbItems[[#This Row],[UID]],all_tki[uid],all_tki[shortName]),")")</f>
        <v>Army cap (Desert) (Cap)</v>
      </c>
      <c r="C1672" s="80" t="str">
        <f>_xlfn.XLOOKUP(tbItems[[#This Row],[UID]],all_tki[uid],all_tki[tags/0])</f>
        <v>Gear</v>
      </c>
      <c r="D1672" s="80" t="s">
        <v>392</v>
      </c>
      <c r="E1672" s="70">
        <f>_xlfn.XLOOKUP(tbItems[[#This Row],[UID]],all_tki[uid],all_tki[slots])</f>
        <v>1</v>
      </c>
      <c r="F1672" s="97">
        <f>_xlfn.XLOOKUP(tbItems[[#This Row],[UID]],all_tki[uid],all_tki[traderPrice])</f>
        <v>839</v>
      </c>
      <c r="G1672" s="97">
        <f>_xlfn.XLOOKUP(tbItems[[#This Row],[UID]],all_tki[uid],all_tki[avg7daysPrice])</f>
        <v>8058</v>
      </c>
      <c r="H1672" s="70">
        <v>0</v>
      </c>
      <c r="I1672" s="70">
        <v>0</v>
      </c>
    </row>
    <row r="1673" spans="1:10" ht="30" hidden="1" customHeight="1" x14ac:dyDescent="0.25">
      <c r="A1673" s="96" t="s">
        <v>10155</v>
      </c>
      <c r="B1673" s="80" t="str">
        <f>_xlfn.CONCAT(_xlfn.XLOOKUP(tbItems[[#This Row],[UID]],all_tki[uid],all_tki[name]), " (",_xlfn.XLOOKUP(tbItems[[#This Row],[UID]],all_tki[uid],all_tki[shortName]),")")</f>
        <v>Army cap (UCP) (Cap)</v>
      </c>
      <c r="C1673" s="80" t="str">
        <f>_xlfn.XLOOKUP(tbItems[[#This Row],[UID]],all_tki[uid],all_tki[tags/0])</f>
        <v>Gear</v>
      </c>
      <c r="E1673" s="70">
        <f>_xlfn.XLOOKUP(tbItems[[#This Row],[UID]],all_tki[uid],all_tki[slots])</f>
        <v>1</v>
      </c>
      <c r="F1673" s="97">
        <f>_xlfn.XLOOKUP(tbItems[[#This Row],[UID]],all_tki[uid],all_tki[traderPrice])</f>
        <v>1459</v>
      </c>
      <c r="G1673" s="97">
        <f>_xlfn.XLOOKUP(tbItems[[#This Row],[UID]],all_tki[uid],all_tki[avg7daysPrice])</f>
        <v>19167</v>
      </c>
      <c r="I1673" s="70">
        <v>0</v>
      </c>
    </row>
    <row r="1674" spans="1:10" ht="30" hidden="1" customHeight="1" x14ac:dyDescent="0.25">
      <c r="A1674" s="96" t="s">
        <v>10159</v>
      </c>
      <c r="B1674" s="80" t="str">
        <f>_xlfn.CONCAT(_xlfn.XLOOKUP(tbItems[[#This Row],[UID]],all_tki[uid],all_tki[name]), " (",_xlfn.XLOOKUP(tbItems[[#This Row],[UID]],all_tki[uid],all_tki[shortName]),")")</f>
        <v>NPP KLASS Condor glasses (Condor)</v>
      </c>
      <c r="C1674" s="80" t="str">
        <f>_xlfn.XLOOKUP(tbItems[[#This Row],[UID]],all_tki[uid],all_tki[tags/0])</f>
        <v>Gear</v>
      </c>
      <c r="E1674" s="70">
        <f>_xlfn.XLOOKUP(tbItems[[#This Row],[UID]],all_tki[uid],all_tki[slots])</f>
        <v>2</v>
      </c>
      <c r="F1674" s="97">
        <f>_xlfn.XLOOKUP(tbItems[[#This Row],[UID]],all_tki[uid],all_tki[traderPrice])</f>
        <v>7440</v>
      </c>
      <c r="G1674" s="97">
        <f>_xlfn.XLOOKUP(tbItems[[#This Row],[UID]],all_tki[uid],all_tki[avg7daysPrice])</f>
        <v>23361</v>
      </c>
      <c r="I1674" s="70">
        <v>0</v>
      </c>
    </row>
    <row r="1675" spans="1:10" ht="30" hidden="1" customHeight="1" x14ac:dyDescent="0.25">
      <c r="A1675" s="96" t="s">
        <v>5159</v>
      </c>
      <c r="B1675" s="80" t="str">
        <f>_xlfn.CONCAT(_xlfn.XLOOKUP(tbItems[[#This Row],[UID]],all_tki[uid],all_tki[name]), " (",_xlfn.XLOOKUP(tbItems[[#This Row],[UID]],all_tki[uid],all_tki[shortName]),")")</f>
        <v>7.62x54mm R PS gzh (PS)</v>
      </c>
      <c r="C1675" s="80" t="str">
        <f>_xlfn.XLOOKUP(tbItems[[#This Row],[UID]],all_tki[uid],all_tki[tags/0])</f>
        <v>Ammo</v>
      </c>
      <c r="D1675" s="80" t="s">
        <v>629</v>
      </c>
      <c r="E1675" s="70">
        <f>_xlfn.XLOOKUP(tbItems[[#This Row],[UID]],all_tki[uid],all_tki[slots])</f>
        <v>1</v>
      </c>
      <c r="F1675" s="97">
        <f>_xlfn.XLOOKUP(tbItems[[#This Row],[UID]],all_tki[uid],all_tki[traderPrice])</f>
        <v>133</v>
      </c>
      <c r="G1675" s="97">
        <f>_xlfn.XLOOKUP(tbItems[[#This Row],[UID]],all_tki[uid],all_tki[avg7daysPrice])</f>
        <v>1112</v>
      </c>
      <c r="H1675" s="70">
        <v>999</v>
      </c>
      <c r="I1675" s="70">
        <v>0</v>
      </c>
    </row>
    <row r="1676" spans="1:10" ht="30" hidden="1" customHeight="1" x14ac:dyDescent="0.25">
      <c r="A1676" s="96" t="s">
        <v>5174</v>
      </c>
      <c r="B1676" s="80" t="str">
        <f>_xlfn.CONCAT(_xlfn.XLOOKUP(tbItems[[#This Row],[UID]],all_tki[uid],all_tki[name]), " (",_xlfn.XLOOKUP(tbItems[[#This Row],[UID]],all_tki[uid],all_tki[shortName]),")")</f>
        <v>7.62x54mm R BT gzh (BT)</v>
      </c>
      <c r="C1676" s="80" t="str">
        <f>_xlfn.XLOOKUP(tbItems[[#This Row],[UID]],all_tki[uid],all_tki[tags/0])</f>
        <v>Ammo</v>
      </c>
      <c r="D1676" s="80" t="s">
        <v>629</v>
      </c>
      <c r="E1676" s="70">
        <f>_xlfn.XLOOKUP(tbItems[[#This Row],[UID]],all_tki[uid],all_tki[slots])</f>
        <v>1</v>
      </c>
      <c r="F1676" s="97">
        <f>_xlfn.XLOOKUP(tbItems[[#This Row],[UID]],all_tki[uid],all_tki[traderPrice])</f>
        <v>225</v>
      </c>
      <c r="G1676" s="97">
        <f>_xlfn.XLOOKUP(tbItems[[#This Row],[UID]],all_tki[uid],all_tki[avg7daysPrice])</f>
        <v>402</v>
      </c>
      <c r="H1676" s="70">
        <v>999</v>
      </c>
      <c r="I1676" s="70">
        <v>0</v>
      </c>
      <c r="J1676" s="80" t="s">
        <v>354</v>
      </c>
    </row>
    <row r="1677" spans="1:10" ht="30" hidden="1" customHeight="1" x14ac:dyDescent="0.25">
      <c r="A1677" s="96" t="s">
        <v>5215</v>
      </c>
      <c r="B1677" s="80" t="str">
        <f>_xlfn.CONCAT(_xlfn.XLOOKUP(tbItems[[#This Row],[UID]],all_tki[uid],all_tki[name]), " (",_xlfn.XLOOKUP(tbItems[[#This Row],[UID]],all_tki[uid],all_tki[shortName]),")")</f>
        <v>7.62x54mm R SNB gzh (SNB)</v>
      </c>
      <c r="C1677" s="80" t="str">
        <f>_xlfn.XLOOKUP(tbItems[[#This Row],[UID]],all_tki[uid],all_tki[tags/0])</f>
        <v>Ammo</v>
      </c>
      <c r="D1677" s="80" t="s">
        <v>629</v>
      </c>
      <c r="E1677" s="70">
        <f>_xlfn.XLOOKUP(tbItems[[#This Row],[UID]],all_tki[uid],all_tki[slots])</f>
        <v>1</v>
      </c>
      <c r="F1677" s="97">
        <f>_xlfn.XLOOKUP(tbItems[[#This Row],[UID]],all_tki[uid],all_tki[traderPrice])</f>
        <v>210</v>
      </c>
      <c r="G1677" s="97">
        <f>_xlfn.XLOOKUP(tbItems[[#This Row],[UID]],all_tki[uid],all_tki[avg7daysPrice])</f>
        <v>1089</v>
      </c>
      <c r="H1677" s="70">
        <v>999</v>
      </c>
      <c r="I1677" s="70">
        <v>0</v>
      </c>
    </row>
    <row r="1678" spans="1:10" ht="30" hidden="1" customHeight="1" x14ac:dyDescent="0.25">
      <c r="A1678" s="96" t="s">
        <v>10179</v>
      </c>
      <c r="B1678" s="80" t="str">
        <f>_xlfn.CONCAT(_xlfn.XLOOKUP(tbItems[[#This Row],[UID]],all_tki[uid],all_tki[name]), " (",_xlfn.XLOOKUP(tbItems[[#This Row],[UID]],all_tki[uid],all_tki[shortName]),")")</f>
        <v>PL-15 front sight (PL15 FS)</v>
      </c>
      <c r="C1678" s="80" t="str">
        <f>_xlfn.XLOOKUP(tbItems[[#This Row],[UID]],all_tki[uid],all_tki[tags/0])</f>
        <v>Weapon_parts</v>
      </c>
      <c r="E1678" s="70">
        <f>_xlfn.XLOOKUP(tbItems[[#This Row],[UID]],all_tki[uid],all_tki[slots])</f>
        <v>1</v>
      </c>
      <c r="F1678" s="97">
        <f>_xlfn.XLOOKUP(tbItems[[#This Row],[UID]],all_tki[uid],all_tki[traderPrice])</f>
        <v>448</v>
      </c>
      <c r="G1678" s="97">
        <f>_xlfn.XLOOKUP(tbItems[[#This Row],[UID]],all_tki[uid],all_tki[avg7daysPrice])</f>
        <v>800</v>
      </c>
      <c r="I1678" s="70">
        <v>0</v>
      </c>
    </row>
    <row r="1679" spans="1:10" ht="30" hidden="1" customHeight="1" x14ac:dyDescent="0.25">
      <c r="A1679" s="96" t="s">
        <v>10185</v>
      </c>
      <c r="B1679" s="80" t="str">
        <f>_xlfn.CONCAT(_xlfn.XLOOKUP(tbItems[[#This Row],[UID]],all_tki[uid],all_tki[name]), " (",_xlfn.XLOOKUP(tbItems[[#This Row],[UID]],all_tki[uid],all_tki[shortName]),")")</f>
        <v>PL-15 extended front sight (PL15 FS ext.)</v>
      </c>
      <c r="C1679" s="80" t="str">
        <f>_xlfn.XLOOKUP(tbItems[[#This Row],[UID]],all_tki[uid],all_tki[tags/0])</f>
        <v>Weapon_parts</v>
      </c>
      <c r="E1679" s="70">
        <f>_xlfn.XLOOKUP(tbItems[[#This Row],[UID]],all_tki[uid],all_tki[slots])</f>
        <v>1</v>
      </c>
      <c r="F1679" s="97">
        <f>_xlfn.XLOOKUP(tbItems[[#This Row],[UID]],all_tki[uid],all_tki[traderPrice])</f>
        <v>532</v>
      </c>
      <c r="G1679" s="97">
        <f>_xlfn.XLOOKUP(tbItems[[#This Row],[UID]],all_tki[uid],all_tki[avg7daysPrice])</f>
        <v>950</v>
      </c>
      <c r="I1679" s="70">
        <v>0</v>
      </c>
    </row>
    <row r="1680" spans="1:10" ht="30" hidden="1" customHeight="1" x14ac:dyDescent="0.25">
      <c r="A1680" s="96" t="s">
        <v>10191</v>
      </c>
      <c r="B1680" s="80" t="str">
        <f>_xlfn.CONCAT(_xlfn.XLOOKUP(tbItems[[#This Row],[UID]],all_tki[uid],all_tki[name]), " (",_xlfn.XLOOKUP(tbItems[[#This Row],[UID]],all_tki[uid],all_tki[shortName]),")")</f>
        <v>PL-15 rear sight (PL15 RS)</v>
      </c>
      <c r="C1680" s="80" t="str">
        <f>_xlfn.XLOOKUP(tbItems[[#This Row],[UID]],all_tki[uid],all_tki[tags/0])</f>
        <v>Weapon_parts</v>
      </c>
      <c r="E1680" s="70">
        <f>_xlfn.XLOOKUP(tbItems[[#This Row],[UID]],all_tki[uid],all_tki[slots])</f>
        <v>1</v>
      </c>
      <c r="F1680" s="97">
        <f>_xlfn.XLOOKUP(tbItems[[#This Row],[UID]],all_tki[uid],all_tki[traderPrice])</f>
        <v>504</v>
      </c>
      <c r="G1680" s="97">
        <f>_xlfn.XLOOKUP(tbItems[[#This Row],[UID]],all_tki[uid],all_tki[avg7daysPrice])</f>
        <v>900</v>
      </c>
      <c r="I1680" s="70">
        <v>0</v>
      </c>
    </row>
    <row r="1681" spans="1:9" ht="30" hidden="1" customHeight="1" x14ac:dyDescent="0.25">
      <c r="A1681" s="96" t="s">
        <v>10197</v>
      </c>
      <c r="B1681" s="80" t="str">
        <f>_xlfn.CONCAT(_xlfn.XLOOKUP(tbItems[[#This Row],[UID]],all_tki[uid],all_tki[name]), " (",_xlfn.XLOOKUP(tbItems[[#This Row],[UID]],all_tki[uid],all_tki[shortName]),")")</f>
        <v>PL-15 extended rear sight (PL15 RS ext.)</v>
      </c>
      <c r="C1681" s="80" t="str">
        <f>_xlfn.XLOOKUP(tbItems[[#This Row],[UID]],all_tki[uid],all_tki[tags/0])</f>
        <v>Weapon_parts</v>
      </c>
      <c r="E1681" s="70">
        <f>_xlfn.XLOOKUP(tbItems[[#This Row],[UID]],all_tki[uid],all_tki[slots])</f>
        <v>1</v>
      </c>
      <c r="F1681" s="97">
        <f>_xlfn.XLOOKUP(tbItems[[#This Row],[UID]],all_tki[uid],all_tki[traderPrice])</f>
        <v>532</v>
      </c>
      <c r="G1681" s="97">
        <f>_xlfn.XLOOKUP(tbItems[[#This Row],[UID]],all_tki[uid],all_tki[avg7daysPrice])</f>
        <v>950</v>
      </c>
      <c r="I1681" s="70">
        <v>0</v>
      </c>
    </row>
    <row r="1682" spans="1:9" ht="30" hidden="1" customHeight="1" x14ac:dyDescent="0.25">
      <c r="A1682" s="96" t="s">
        <v>10203</v>
      </c>
      <c r="B1682" s="80" t="str">
        <f>_xlfn.CONCAT(_xlfn.XLOOKUP(tbItems[[#This Row],[UID]],all_tki[uid],all_tki[name]), " (",_xlfn.XLOOKUP(tbItems[[#This Row],[UID]],all_tki[uid],all_tki[shortName]),")")</f>
        <v>STM-9 magwell (STM9 mwell)</v>
      </c>
      <c r="C1682" s="80" t="str">
        <f>_xlfn.XLOOKUP(tbItems[[#This Row],[UID]],all_tki[uid],all_tki[tags/0])</f>
        <v>Weapon_parts</v>
      </c>
      <c r="E1682" s="70">
        <f>_xlfn.XLOOKUP(tbItems[[#This Row],[UID]],all_tki[uid],all_tki[slots])</f>
        <v>1</v>
      </c>
      <c r="F1682" s="97">
        <f>_xlfn.XLOOKUP(tbItems[[#This Row],[UID]],all_tki[uid],all_tki[traderPrice])</f>
        <v>715</v>
      </c>
      <c r="G1682" s="97">
        <f>_xlfn.XLOOKUP(tbItems[[#This Row],[UID]],all_tki[uid],all_tki[avg7daysPrice])</f>
        <v>4148</v>
      </c>
      <c r="I1682" s="70">
        <v>0</v>
      </c>
    </row>
    <row r="1683" spans="1:9" ht="30" hidden="1" customHeight="1" x14ac:dyDescent="0.25">
      <c r="A1683" s="96" t="s">
        <v>10209</v>
      </c>
      <c r="B1683" s="80" t="str">
        <f>_xlfn.CONCAT(_xlfn.XLOOKUP(tbItems[[#This Row],[UID]],all_tki[uid],all_tki[name]), " (",_xlfn.XLOOKUP(tbItems[[#This Row],[UID]],all_tki[uid],all_tki[shortName]),")")</f>
        <v>STM-9 magwell (Grey) (STM9 mwell G)</v>
      </c>
      <c r="C1683" s="80" t="str">
        <f>_xlfn.XLOOKUP(tbItems[[#This Row],[UID]],all_tki[uid],all_tki[tags/0])</f>
        <v>Weapon_parts</v>
      </c>
      <c r="E1683" s="70">
        <f>_xlfn.XLOOKUP(tbItems[[#This Row],[UID]],all_tki[uid],all_tki[slots])</f>
        <v>1</v>
      </c>
      <c r="F1683" s="97">
        <f>_xlfn.XLOOKUP(tbItems[[#This Row],[UID]],all_tki[uid],all_tki[traderPrice])</f>
        <v>883</v>
      </c>
      <c r="G1683" s="97">
        <f>_xlfn.XLOOKUP(tbItems[[#This Row],[UID]],all_tki[uid],all_tki[avg7daysPrice])</f>
        <v>19000</v>
      </c>
      <c r="I1683" s="70">
        <v>0</v>
      </c>
    </row>
    <row r="1684" spans="1:9" ht="30" hidden="1" customHeight="1" x14ac:dyDescent="0.25">
      <c r="A1684" s="96" t="s">
        <v>10215</v>
      </c>
      <c r="B1684" s="80" t="str">
        <f>_xlfn.CONCAT(_xlfn.XLOOKUP(tbItems[[#This Row],[UID]],all_tki[uid],all_tki[name]), " (",_xlfn.XLOOKUP(tbItems[[#This Row],[UID]],all_tki[uid],all_tki[shortName]),")")</f>
        <v>AR-15 MASP Industries Ambidextrous Battle Charging Handle (MASP)</v>
      </c>
      <c r="C1684" s="80" t="str">
        <f>_xlfn.XLOOKUP(tbItems[[#This Row],[UID]],all_tki[uid],all_tki[tags/0])</f>
        <v>Weapon_parts</v>
      </c>
      <c r="D1684" s="80" t="s">
        <v>362</v>
      </c>
      <c r="E1684" s="70">
        <f>_xlfn.XLOOKUP(tbItems[[#This Row],[UID]],all_tki[uid],all_tki[slots])</f>
        <v>1</v>
      </c>
      <c r="F1684" s="97">
        <f>_xlfn.XLOOKUP(tbItems[[#This Row],[UID]],all_tki[uid],all_tki[traderPrice])</f>
        <v>1064</v>
      </c>
      <c r="G1684" s="97">
        <f>_xlfn.XLOOKUP(tbItems[[#This Row],[UID]],all_tki[uid],all_tki[avg7daysPrice])</f>
        <v>12892</v>
      </c>
      <c r="I1684" s="70">
        <v>0</v>
      </c>
    </row>
    <row r="1685" spans="1:9" ht="30" hidden="1" customHeight="1" x14ac:dyDescent="0.25">
      <c r="A1685" s="96" t="s">
        <v>10221</v>
      </c>
      <c r="B1685" s="80" t="str">
        <f>_xlfn.CONCAT(_xlfn.XLOOKUP(tbItems[[#This Row],[UID]],all_tki[uid],all_tki[name]), " (",_xlfn.XLOOKUP(tbItems[[#This Row],[UID]],all_tki[uid],all_tki[shortName]),")")</f>
        <v>PL-15 9x19 16-round magazine (PL15 9x19)</v>
      </c>
      <c r="C1685" s="80" t="str">
        <f>_xlfn.XLOOKUP(tbItems[[#This Row],[UID]],all_tki[uid],all_tki[tags/0])</f>
        <v>Magazines</v>
      </c>
      <c r="E1685" s="70">
        <f>_xlfn.XLOOKUP(tbItems[[#This Row],[UID]],all_tki[uid],all_tki[slots])</f>
        <v>1</v>
      </c>
      <c r="F1685" s="97">
        <f>_xlfn.XLOOKUP(tbItems[[#This Row],[UID]],all_tki[uid],all_tki[traderPrice])</f>
        <v>771</v>
      </c>
      <c r="G1685" s="97">
        <f>_xlfn.XLOOKUP(tbItems[[#This Row],[UID]],all_tki[uid],all_tki[avg7daysPrice])</f>
        <v>14199</v>
      </c>
      <c r="I1685" s="70">
        <v>0</v>
      </c>
    </row>
    <row r="1686" spans="1:9" ht="30" hidden="1" customHeight="1" x14ac:dyDescent="0.25">
      <c r="A1686" s="96" t="s">
        <v>10227</v>
      </c>
      <c r="B1686" s="80" t="str">
        <f>_xlfn.CONCAT(_xlfn.XLOOKUP(tbItems[[#This Row],[UID]],all_tki[uid],all_tki[name]), " (",_xlfn.XLOOKUP(tbItems[[#This Row],[UID]],all_tki[uid],all_tki[shortName]),")")</f>
        <v>Soyuz-TM buffer tube (STM Tube)</v>
      </c>
      <c r="C1686" s="80" t="str">
        <f>_xlfn.XLOOKUP(tbItems[[#This Row],[UID]],all_tki[uid],all_tki[tags/0])</f>
        <v>Weapon_parts</v>
      </c>
      <c r="E1686" s="70">
        <f>_xlfn.XLOOKUP(tbItems[[#This Row],[UID]],all_tki[uid],all_tki[slots])</f>
        <v>2</v>
      </c>
      <c r="F1686" s="97">
        <f>_xlfn.XLOOKUP(tbItems[[#This Row],[UID]],all_tki[uid],all_tki[traderPrice])</f>
        <v>672</v>
      </c>
      <c r="G1686" s="97">
        <f>_xlfn.XLOOKUP(tbItems[[#This Row],[UID]],all_tki[uid],all_tki[avg7daysPrice])</f>
        <v>47164</v>
      </c>
      <c r="I1686" s="70">
        <v>0</v>
      </c>
    </row>
    <row r="1687" spans="1:9" ht="30" hidden="1" customHeight="1" x14ac:dyDescent="0.25">
      <c r="A1687" s="96" t="s">
        <v>10232</v>
      </c>
      <c r="B1687" s="80" t="str">
        <f>_xlfn.CONCAT(_xlfn.XLOOKUP(tbItems[[#This Row],[UID]],all_tki[uid],all_tki[name]), " (",_xlfn.XLOOKUP(tbItems[[#This Row],[UID]],all_tki[uid],all_tki[shortName]),")")</f>
        <v>FAB Defense GL-CORE buttstock (GL-CORE)</v>
      </c>
      <c r="C1687" s="80" t="str">
        <f>_xlfn.XLOOKUP(tbItems[[#This Row],[UID]],all_tki[uid],all_tki[tags/0])</f>
        <v>Weapon_parts</v>
      </c>
      <c r="E1687" s="70">
        <f>_xlfn.XLOOKUP(tbItems[[#This Row],[UID]],all_tki[uid],all_tki[slots])</f>
        <v>2</v>
      </c>
      <c r="F1687" s="97">
        <f>_xlfn.XLOOKUP(tbItems[[#This Row],[UID]],all_tki[uid],all_tki[traderPrice])</f>
        <v>2296</v>
      </c>
      <c r="G1687" s="97">
        <f>_xlfn.XLOOKUP(tbItems[[#This Row],[UID]],all_tki[uid],all_tki[avg7daysPrice])</f>
        <v>15575</v>
      </c>
      <c r="I1687" s="70">
        <v>0</v>
      </c>
    </row>
    <row r="1688" spans="1:9" ht="30" hidden="1" customHeight="1" x14ac:dyDescent="0.25">
      <c r="A1688" s="96" t="s">
        <v>10237</v>
      </c>
      <c r="B1688" s="80" t="str">
        <f>_xlfn.CONCAT(_xlfn.XLOOKUP(tbItems[[#This Row],[UID]],all_tki[uid],all_tki[name]), " (",_xlfn.XLOOKUP(tbItems[[#This Row],[UID]],all_tki[uid],all_tki[shortName]),")")</f>
        <v>PL-15 9x19 barrel (PL-15 9x19)</v>
      </c>
      <c r="C1688" s="80" t="str">
        <f>_xlfn.XLOOKUP(tbItems[[#This Row],[UID]],all_tki[uid],all_tki[tags/0])</f>
        <v>Weapon_parts</v>
      </c>
      <c r="E1688" s="70">
        <f>_xlfn.XLOOKUP(tbItems[[#This Row],[UID]],all_tki[uid],all_tki[slots])</f>
        <v>1</v>
      </c>
      <c r="F1688" s="97">
        <f>_xlfn.XLOOKUP(tbItems[[#This Row],[UID]],all_tki[uid],all_tki[traderPrice])</f>
        <v>1435</v>
      </c>
      <c r="G1688" s="97">
        <f>_xlfn.XLOOKUP(tbItems[[#This Row],[UID]],all_tki[uid],all_tki[avg7daysPrice])</f>
        <v>7633</v>
      </c>
      <c r="I1688" s="70">
        <v>0</v>
      </c>
    </row>
    <row r="1689" spans="1:9" ht="30" hidden="1" customHeight="1" x14ac:dyDescent="0.25">
      <c r="A1689" s="96" t="s">
        <v>10243</v>
      </c>
      <c r="B1689" s="80" t="str">
        <f>_xlfn.CONCAT(_xlfn.XLOOKUP(tbItems[[#This Row],[UID]],all_tki[uid],all_tki[name]), " (",_xlfn.XLOOKUP(tbItems[[#This Row],[UID]],all_tki[uid],all_tki[shortName]),")")</f>
        <v>STM-9 9x19 10.5 inch barrel (STM-9 10.5")</v>
      </c>
      <c r="C1689" s="80" t="str">
        <f>_xlfn.XLOOKUP(tbItems[[#This Row],[UID]],all_tki[uid],all_tki[tags/0])</f>
        <v>Weapon_parts</v>
      </c>
      <c r="D1689" s="80" t="s">
        <v>580</v>
      </c>
      <c r="E1689" s="70">
        <f>_xlfn.XLOOKUP(tbItems[[#This Row],[UID]],all_tki[uid],all_tki[slots])</f>
        <v>2</v>
      </c>
      <c r="F1689" s="97">
        <f>_xlfn.XLOOKUP(tbItems[[#This Row],[UID]],all_tki[uid],all_tki[traderPrice])</f>
        <v>3920</v>
      </c>
      <c r="G1689" s="97">
        <f>_xlfn.XLOOKUP(tbItems[[#This Row],[UID]],all_tki[uid],all_tki[avg7daysPrice])</f>
        <v>13901</v>
      </c>
      <c r="H1689" s="70">
        <v>0</v>
      </c>
      <c r="I1689" s="70">
        <v>0</v>
      </c>
    </row>
    <row r="1690" spans="1:9" ht="30" hidden="1" customHeight="1" x14ac:dyDescent="0.25">
      <c r="A1690" s="96" t="s">
        <v>10248</v>
      </c>
      <c r="B1690" s="80" t="str">
        <f>_xlfn.CONCAT(_xlfn.XLOOKUP(tbItems[[#This Row],[UID]],all_tki[uid],all_tki[name]), " (",_xlfn.XLOOKUP(tbItems[[#This Row],[UID]],all_tki[uid],all_tki[shortName]),")")</f>
        <v>PL-15 9x19 threaded barrel (PL15 thr.)</v>
      </c>
      <c r="C1690" s="80" t="str">
        <f>_xlfn.XLOOKUP(tbItems[[#This Row],[UID]],all_tki[uid],all_tki[tags/0])</f>
        <v>Weapon_parts</v>
      </c>
      <c r="E1690" s="70">
        <f>_xlfn.XLOOKUP(tbItems[[#This Row],[UID]],all_tki[uid],all_tki[slots])</f>
        <v>1</v>
      </c>
      <c r="F1690" s="97">
        <f>_xlfn.XLOOKUP(tbItems[[#This Row],[UID]],all_tki[uid],all_tki[traderPrice])</f>
        <v>2771</v>
      </c>
      <c r="G1690" s="97">
        <f>_xlfn.XLOOKUP(tbItems[[#This Row],[UID]],all_tki[uid],all_tki[avg7daysPrice])</f>
        <v>19961</v>
      </c>
      <c r="I1690" s="70">
        <v>0</v>
      </c>
    </row>
    <row r="1691" spans="1:9" ht="30" hidden="1" customHeight="1" x14ac:dyDescent="0.25">
      <c r="A1691" s="96" t="s">
        <v>10254</v>
      </c>
      <c r="B1691" s="80" t="str">
        <f>_xlfn.CONCAT(_xlfn.XLOOKUP(tbItems[[#This Row],[UID]],all_tki[uid],all_tki[name]), " (",_xlfn.XLOOKUP(tbItems[[#This Row],[UID]],all_tki[uid],all_tki[shortName]),")")</f>
        <v>STM-9 9x19 12 inch barrel (STM-9 12")</v>
      </c>
      <c r="C1691" s="80" t="str">
        <f>_xlfn.XLOOKUP(tbItems[[#This Row],[UID]],all_tki[uid],all_tki[tags/0])</f>
        <v>Weapon_parts</v>
      </c>
      <c r="E1691" s="70">
        <f>_xlfn.XLOOKUP(tbItems[[#This Row],[UID]],all_tki[uid],all_tki[slots])</f>
        <v>2</v>
      </c>
      <c r="F1691" s="97">
        <f>_xlfn.XLOOKUP(tbItems[[#This Row],[UID]],all_tki[uid],all_tki[traderPrice])</f>
        <v>4200</v>
      </c>
      <c r="G1691" s="97">
        <f>_xlfn.XLOOKUP(tbItems[[#This Row],[UID]],all_tki[uid],all_tki[avg7daysPrice])</f>
        <v>17342</v>
      </c>
      <c r="I1691" s="70">
        <v>0</v>
      </c>
    </row>
    <row r="1692" spans="1:9" ht="30" hidden="1" customHeight="1" x14ac:dyDescent="0.25">
      <c r="A1692" s="96" t="s">
        <v>10260</v>
      </c>
      <c r="B1692" s="80" t="str">
        <f>_xlfn.CONCAT(_xlfn.XLOOKUP(tbItems[[#This Row],[UID]],all_tki[uid],all_tki[name]), " (",_xlfn.XLOOKUP(tbItems[[#This Row],[UID]],all_tki[uid],all_tki[shortName]),")")</f>
        <v>STM-9 9x19 14 inch barrel (STM-9 14")</v>
      </c>
      <c r="C1692" s="80" t="str">
        <f>_xlfn.XLOOKUP(tbItems[[#This Row],[UID]],all_tki[uid],all_tki[tags/0])</f>
        <v>Weapon_parts</v>
      </c>
      <c r="E1692" s="70">
        <f>_xlfn.XLOOKUP(tbItems[[#This Row],[UID]],all_tki[uid],all_tki[slots])</f>
        <v>3</v>
      </c>
      <c r="F1692" s="97">
        <f>_xlfn.XLOOKUP(tbItems[[#This Row],[UID]],all_tki[uid],all_tki[traderPrice])</f>
        <v>5600</v>
      </c>
      <c r="G1692" s="97">
        <f>_xlfn.XLOOKUP(tbItems[[#This Row],[UID]],all_tki[uid],all_tki[avg7daysPrice])</f>
        <v>29085</v>
      </c>
      <c r="I1692" s="70">
        <v>0</v>
      </c>
    </row>
    <row r="1693" spans="1:9" ht="30" hidden="1" customHeight="1" x14ac:dyDescent="0.25">
      <c r="A1693" s="96" t="s">
        <v>10266</v>
      </c>
      <c r="B1693" s="80" t="str">
        <f>_xlfn.CONCAT(_xlfn.XLOOKUP(tbItems[[#This Row],[UID]],all_tki[uid],all_tki[name]), " (",_xlfn.XLOOKUP(tbItems[[#This Row],[UID]],all_tki[uid],all_tki[shortName]),")")</f>
        <v>STM-9 9x19 16 inch barrel (STM-9 16")</v>
      </c>
      <c r="C1693" s="80" t="str">
        <f>_xlfn.XLOOKUP(tbItems[[#This Row],[UID]],all_tki[uid],all_tki[tags/0])</f>
        <v>Weapon_parts</v>
      </c>
      <c r="E1693" s="70">
        <f>_xlfn.XLOOKUP(tbItems[[#This Row],[UID]],all_tki[uid],all_tki[slots])</f>
        <v>3</v>
      </c>
      <c r="F1693" s="97">
        <f>_xlfn.XLOOKUP(tbItems[[#This Row],[UID]],all_tki[uid],all_tki[traderPrice])</f>
        <v>7000</v>
      </c>
      <c r="G1693" s="97">
        <f>_xlfn.XLOOKUP(tbItems[[#This Row],[UID]],all_tki[uid],all_tki[avg7daysPrice])</f>
        <v>37497</v>
      </c>
      <c r="I1693" s="70">
        <v>0</v>
      </c>
    </row>
    <row r="1694" spans="1:9" ht="30" hidden="1" customHeight="1" x14ac:dyDescent="0.25">
      <c r="A1694" s="96" t="s">
        <v>10272</v>
      </c>
      <c r="B1694" s="80" t="str">
        <f>_xlfn.CONCAT(_xlfn.XLOOKUP(tbItems[[#This Row],[UID]],all_tki[uid],all_tki[name]), " (",_xlfn.XLOOKUP(tbItems[[#This Row],[UID]],all_tki[uid],all_tki[shortName]),")")</f>
        <v>AR-15 Soyuz-TM 12 inch M-LOK handguard (STM 12")</v>
      </c>
      <c r="C1694" s="80" t="str">
        <f>_xlfn.XLOOKUP(tbItems[[#This Row],[UID]],all_tki[uid],all_tki[tags/0])</f>
        <v>Weapon_parts</v>
      </c>
      <c r="D1694" s="80" t="s">
        <v>361</v>
      </c>
      <c r="E1694" s="70">
        <f>_xlfn.XLOOKUP(tbItems[[#This Row],[UID]],all_tki[uid],all_tki[slots])</f>
        <v>2</v>
      </c>
      <c r="F1694" s="97">
        <f>_xlfn.XLOOKUP(tbItems[[#This Row],[UID]],all_tki[uid],all_tki[traderPrice])</f>
        <v>7000</v>
      </c>
      <c r="G1694" s="97">
        <f>_xlfn.XLOOKUP(tbItems[[#This Row],[UID]],all_tki[uid],all_tki[avg7daysPrice])</f>
        <v>19302</v>
      </c>
      <c r="H1694" s="70">
        <v>0</v>
      </c>
      <c r="I1694" s="70">
        <v>0</v>
      </c>
    </row>
    <row r="1695" spans="1:9" ht="30" hidden="1" customHeight="1" x14ac:dyDescent="0.25">
      <c r="A1695" s="96" t="s">
        <v>10276</v>
      </c>
      <c r="B1695" s="80" t="str">
        <f>_xlfn.CONCAT(_xlfn.XLOOKUP(tbItems[[#This Row],[UID]],all_tki[uid],all_tki[name]), " (",_xlfn.XLOOKUP(tbItems[[#This Row],[UID]],all_tki[uid],all_tki[shortName]),")")</f>
        <v>AR-15 Soyuz-TM 15 inch M-LOK handguard (STM 15")</v>
      </c>
      <c r="C1695" s="80" t="str">
        <f>_xlfn.XLOOKUP(tbItems[[#This Row],[UID]],all_tki[uid],all_tki[tags/0])</f>
        <v>Weapon_parts</v>
      </c>
      <c r="D1695" s="80" t="s">
        <v>361</v>
      </c>
      <c r="E1695" s="70">
        <f>_xlfn.XLOOKUP(tbItems[[#This Row],[UID]],all_tki[uid],all_tki[slots])</f>
        <v>3</v>
      </c>
      <c r="F1695" s="97">
        <f>_xlfn.XLOOKUP(tbItems[[#This Row],[UID]],all_tki[uid],all_tki[traderPrice])</f>
        <v>8400</v>
      </c>
      <c r="G1695" s="97">
        <f>_xlfn.XLOOKUP(tbItems[[#This Row],[UID]],all_tki[uid],all_tki[avg7daysPrice])</f>
        <v>28143</v>
      </c>
      <c r="H1695" s="70">
        <v>0</v>
      </c>
      <c r="I1695" s="70">
        <v>0</v>
      </c>
    </row>
    <row r="1696" spans="1:9" ht="30" hidden="1" customHeight="1" x14ac:dyDescent="0.25">
      <c r="A1696" s="96" t="s">
        <v>10281</v>
      </c>
      <c r="B1696" s="80" t="str">
        <f>_xlfn.CONCAT(_xlfn.XLOOKUP(tbItems[[#This Row],[UID]],all_tki[uid],all_tki[name]), " (",_xlfn.XLOOKUP(tbItems[[#This Row],[UID]],all_tki[uid],all_tki[shortName]),")")</f>
        <v>AR-15 Soyuz-TM 9 inch M-LOK handguard (STM 9")</v>
      </c>
      <c r="C1696" s="80" t="str">
        <f>_xlfn.XLOOKUP(tbItems[[#This Row],[UID]],all_tki[uid],all_tki[tags/0])</f>
        <v>Weapon_parts</v>
      </c>
      <c r="D1696" s="80" t="s">
        <v>361</v>
      </c>
      <c r="E1696" s="70">
        <f>_xlfn.XLOOKUP(tbItems[[#This Row],[UID]],all_tki[uid],all_tki[slots])</f>
        <v>2</v>
      </c>
      <c r="F1696" s="97">
        <f>_xlfn.XLOOKUP(tbItems[[#This Row],[UID]],all_tki[uid],all_tki[traderPrice])</f>
        <v>5880</v>
      </c>
      <c r="G1696" s="97">
        <f>_xlfn.XLOOKUP(tbItems[[#This Row],[UID]],all_tki[uid],all_tki[avg7daysPrice])</f>
        <v>16781</v>
      </c>
      <c r="H1696" s="70">
        <v>0</v>
      </c>
      <c r="I1696" s="70">
        <v>0</v>
      </c>
    </row>
    <row r="1697" spans="1:9" ht="30" hidden="1" customHeight="1" x14ac:dyDescent="0.25">
      <c r="A1697" s="96" t="s">
        <v>10285</v>
      </c>
      <c r="B1697" s="80" t="str">
        <f>_xlfn.CONCAT(_xlfn.XLOOKUP(tbItems[[#This Row],[UID]],all_tki[uid],all_tki[name]), " (",_xlfn.XLOOKUP(tbItems[[#This Row],[UID]],all_tki[uid],all_tki[shortName]),")")</f>
        <v>AR-15 DLG Tactical DLG-123 pistol grip (DLG123)</v>
      </c>
      <c r="C1697" s="80" t="str">
        <f>_xlfn.XLOOKUP(tbItems[[#This Row],[UID]],all_tki[uid],all_tki[tags/0])</f>
        <v>Weapon_parts</v>
      </c>
      <c r="E1697" s="70">
        <f>_xlfn.XLOOKUP(tbItems[[#This Row],[UID]],all_tki[uid],all_tki[slots])</f>
        <v>1</v>
      </c>
      <c r="F1697" s="97">
        <f>_xlfn.XLOOKUP(tbItems[[#This Row],[UID]],all_tki[uid],all_tki[traderPrice])</f>
        <v>924</v>
      </c>
      <c r="G1697" s="97">
        <f>_xlfn.XLOOKUP(tbItems[[#This Row],[UID]],all_tki[uid],all_tki[avg7daysPrice])</f>
        <v>7934</v>
      </c>
      <c r="I1697" s="70">
        <v>0</v>
      </c>
    </row>
    <row r="1698" spans="1:9" ht="30" hidden="1" customHeight="1" x14ac:dyDescent="0.25">
      <c r="A1698" s="96" t="s">
        <v>10290</v>
      </c>
      <c r="B1698" s="80" t="str">
        <f>_xlfn.CONCAT(_xlfn.XLOOKUP(tbItems[[#This Row],[UID]],all_tki[uid],all_tki[name]), " (",_xlfn.XLOOKUP(tbItems[[#This Row],[UID]],all_tki[uid],all_tki[shortName]),")")</f>
        <v>PL-15 pistol slide (PL15 Slide)</v>
      </c>
      <c r="C1698" s="80" t="str">
        <f>_xlfn.XLOOKUP(tbItems[[#This Row],[UID]],all_tki[uid],all_tki[tags/0])</f>
        <v>Weapon_parts</v>
      </c>
      <c r="D1698" s="80" t="s">
        <v>368</v>
      </c>
      <c r="E1698" s="70">
        <f>_xlfn.XLOOKUP(tbItems[[#This Row],[UID]],all_tki[uid],all_tki[slots])</f>
        <v>2</v>
      </c>
      <c r="F1698" s="97">
        <f>_xlfn.XLOOKUP(tbItems[[#This Row],[UID]],all_tki[uid],all_tki[traderPrice])</f>
        <v>2184</v>
      </c>
      <c r="G1698" s="97">
        <f>_xlfn.XLOOKUP(tbItems[[#This Row],[UID]],all_tki[uid],all_tki[avg7daysPrice])</f>
        <v>3900</v>
      </c>
      <c r="I1698" s="70">
        <v>0</v>
      </c>
    </row>
    <row r="1699" spans="1:9" ht="30" hidden="1" customHeight="1" x14ac:dyDescent="0.25">
      <c r="A1699" s="96" t="s">
        <v>10296</v>
      </c>
      <c r="B1699" s="80" t="str">
        <f>_xlfn.CONCAT(_xlfn.XLOOKUP(tbItems[[#This Row],[UID]],all_tki[uid],all_tki[name]), " (",_xlfn.XLOOKUP(tbItems[[#This Row],[UID]],all_tki[uid],all_tki[shortName]),")")</f>
        <v>STM-9 9x19 upper receiver (STM-9)</v>
      </c>
      <c r="C1699" s="80" t="str">
        <f>_xlfn.XLOOKUP(tbItems[[#This Row],[UID]],all_tki[uid],all_tki[tags/0])</f>
        <v>Weapon_parts</v>
      </c>
      <c r="D1699" s="80" t="s">
        <v>368</v>
      </c>
      <c r="E1699" s="70">
        <f>_xlfn.XLOOKUP(tbItems[[#This Row],[UID]],all_tki[uid],all_tki[slots])</f>
        <v>2</v>
      </c>
      <c r="F1699" s="97">
        <f>_xlfn.XLOOKUP(tbItems[[#This Row],[UID]],all_tki[uid],all_tki[traderPrice])</f>
        <v>2351</v>
      </c>
      <c r="G1699" s="97">
        <f>_xlfn.XLOOKUP(tbItems[[#This Row],[UID]],all_tki[uid],all_tki[avg7daysPrice])</f>
        <v>10219</v>
      </c>
      <c r="I1699" s="70">
        <v>0</v>
      </c>
    </row>
    <row r="1700" spans="1:9" ht="30" hidden="1" customHeight="1" x14ac:dyDescent="0.25">
      <c r="A1700" s="96" t="s">
        <v>4749</v>
      </c>
      <c r="B1700" s="80" t="str">
        <f>_xlfn.CONCAT(_xlfn.XLOOKUP(tbItems[[#This Row],[UID]],all_tki[uid],all_tki[name]), " (",_xlfn.XLOOKUP(tbItems[[#This Row],[UID]],all_tki[uid],all_tki[shortName]),")")</f>
        <v>Kalashnikov AKS-74UN 5.45x39 assault rifle (AKS-74UN)</v>
      </c>
      <c r="C1700" s="80" t="str">
        <f>_xlfn.XLOOKUP(tbItems[[#This Row],[UID]],all_tki[uid],all_tki[tags/0])</f>
        <v>Weapon</v>
      </c>
      <c r="D1700" s="80" t="s">
        <v>378</v>
      </c>
      <c r="E1700" s="70">
        <f>_xlfn.XLOOKUP(tbItems[[#This Row],[UID]],all_tki[uid],all_tki[slots])</f>
        <v>8</v>
      </c>
      <c r="F1700" s="97">
        <f>_xlfn.XLOOKUP(tbItems[[#This Row],[UID]],all_tki[uid],all_tki[traderPrice])</f>
        <v>10833</v>
      </c>
      <c r="G1700" s="97">
        <f>_xlfn.XLOOKUP(tbItems[[#This Row],[UID]],all_tki[uid],all_tki[avg7daysPrice])</f>
        <v>23925</v>
      </c>
      <c r="H1700" s="70">
        <v>0</v>
      </c>
      <c r="I1700" s="70">
        <v>0</v>
      </c>
    </row>
    <row r="1701" spans="1:9" ht="30" hidden="1" customHeight="1" x14ac:dyDescent="0.25">
      <c r="A1701" s="96" t="s">
        <v>14257</v>
      </c>
      <c r="B1701" s="80" t="str">
        <f>_xlfn.CONCAT(_xlfn.XLOOKUP(tbItems[[#This Row],[UID]],all_tki[uid],all_tki[name]), " (",_xlfn.XLOOKUP(tbItems[[#This Row],[UID]],all_tki[uid],all_tki[shortName]),")")</f>
        <v>Kel-Tec RFB 7.62x51 carbine (RFB)</v>
      </c>
      <c r="C1701" s="80" t="str">
        <f>_xlfn.XLOOKUP(tbItems[[#This Row],[UID]],all_tki[uid],all_tki[tags/0])</f>
        <v>Weapon</v>
      </c>
      <c r="E1701" s="70">
        <f>_xlfn.XLOOKUP(tbItems[[#This Row],[UID]],all_tki[uid],all_tki[slots])</f>
        <v>4</v>
      </c>
      <c r="F1701" s="97">
        <f>_xlfn.XLOOKUP(tbItems[[#This Row],[UID]],all_tki[uid],all_tki[traderPrice])</f>
        <v>13980</v>
      </c>
      <c r="G1701" s="97">
        <f>_xlfn.XLOOKUP(tbItems[[#This Row],[UID]],all_tki[uid],all_tki[avg7daysPrice])</f>
        <v>51800</v>
      </c>
      <c r="I1701" s="70">
        <v>0</v>
      </c>
    </row>
    <row r="1702" spans="1:9" ht="30" hidden="1" customHeight="1" x14ac:dyDescent="0.25">
      <c r="A1702" s="96" t="s">
        <v>8590</v>
      </c>
      <c r="B1702" s="80" t="str">
        <f>_xlfn.CONCAT(_xlfn.XLOOKUP(tbItems[[#This Row],[UID]],all_tki[uid],all_tki[name]), " (",_xlfn.XLOOKUP(tbItems[[#This Row],[UID]],all_tki[uid],all_tki[shortName]),")")</f>
        <v>Kel-Tec RFB 7.62x51 rifle (RFB)</v>
      </c>
      <c r="C1702" s="80" t="str">
        <f>_xlfn.XLOOKUP(tbItems[[#This Row],[UID]],all_tki[uid],all_tki[tags/0])</f>
        <v>Weapon</v>
      </c>
      <c r="D1702" s="80" t="s">
        <v>378</v>
      </c>
      <c r="E1702" s="70">
        <f>_xlfn.XLOOKUP(tbItems[[#This Row],[UID]],all_tki[uid],all_tki[slots])</f>
        <v>8</v>
      </c>
      <c r="F1702" s="97">
        <f>_xlfn.XLOOKUP(tbItems[[#This Row],[UID]],all_tki[uid],all_tki[traderPrice])</f>
        <v>13980</v>
      </c>
      <c r="G1702" s="97">
        <f>_xlfn.XLOOKUP(tbItems[[#This Row],[UID]],all_tki[uid],all_tki[avg7daysPrice])</f>
        <v>51699</v>
      </c>
      <c r="H1702" s="70">
        <v>1</v>
      </c>
      <c r="I1702" s="70">
        <v>0</v>
      </c>
    </row>
    <row r="1703" spans="1:9" ht="30" hidden="1" customHeight="1" x14ac:dyDescent="0.25">
      <c r="A1703" s="96" t="s">
        <v>4889</v>
      </c>
      <c r="B1703" s="80" t="str">
        <f>_xlfn.CONCAT(_xlfn.XLOOKUP(tbItems[[#This Row],[UID]],all_tki[uid],all_tki[name]), " (",_xlfn.XLOOKUP(tbItems[[#This Row],[UID]],all_tki[uid],all_tki[shortName]),")")</f>
        <v>Kiba Arms Tactical Tomahawk (KATT)</v>
      </c>
      <c r="C1703" s="80" t="str">
        <f>_xlfn.XLOOKUP(tbItems[[#This Row],[UID]],all_tki[uid],all_tki[tags/0])</f>
        <v>Weapon</v>
      </c>
      <c r="D1703" s="80" t="s">
        <v>371</v>
      </c>
      <c r="E1703" s="70">
        <f>_xlfn.XLOOKUP(tbItems[[#This Row],[UID]],all_tki[uid],all_tki[slots])</f>
        <v>3</v>
      </c>
      <c r="F1703" s="97">
        <f>_xlfn.XLOOKUP(tbItems[[#This Row],[UID]],all_tki[uid],all_tki[traderPrice])</f>
        <v>10080</v>
      </c>
      <c r="G1703" s="97">
        <f>_xlfn.XLOOKUP(tbItems[[#This Row],[UID]],all_tki[uid],all_tki[avg7daysPrice])</f>
        <v>16800</v>
      </c>
      <c r="H1703" s="70">
        <v>0</v>
      </c>
      <c r="I1703" s="70">
        <v>0</v>
      </c>
    </row>
    <row r="1704" spans="1:9" ht="30" hidden="1" customHeight="1" x14ac:dyDescent="0.25">
      <c r="A1704" s="96" t="s">
        <v>4826</v>
      </c>
      <c r="B1704" s="80" t="str">
        <f>_xlfn.CONCAT(_xlfn.XLOOKUP(tbItems[[#This Row],[UID]],all_tki[uid],all_tki[name]), " (",_xlfn.XLOOKUP(tbItems[[#This Row],[UID]],all_tki[uid],all_tki[shortName]),")")</f>
        <v>Knight's Armament Company SR-25 7.62x51 marksman rifle (SR-25)</v>
      </c>
      <c r="C1704" s="80" t="str">
        <f>_xlfn.XLOOKUP(tbItems[[#This Row],[UID]],all_tki[uid],all_tki[tags/0])</f>
        <v>Weapon</v>
      </c>
      <c r="D1704" s="80" t="s">
        <v>641</v>
      </c>
      <c r="E1704" s="70">
        <f>_xlfn.XLOOKUP(tbItems[[#This Row],[UID]],all_tki[uid],all_tki[slots])</f>
        <v>10</v>
      </c>
      <c r="F1704" s="97">
        <f>_xlfn.XLOOKUP(tbItems[[#This Row],[UID]],all_tki[uid],all_tki[traderPrice])</f>
        <v>14763</v>
      </c>
      <c r="G1704" s="97">
        <f>_xlfn.XLOOKUP(tbItems[[#This Row],[UID]],all_tki[uid],all_tki[avg7daysPrice])</f>
        <v>77926</v>
      </c>
      <c r="H1704" s="70">
        <v>1</v>
      </c>
      <c r="I1704" s="70">
        <v>0</v>
      </c>
    </row>
    <row r="1705" spans="1:9" ht="30" hidden="1" customHeight="1" x14ac:dyDescent="0.25">
      <c r="A1705" s="96" t="s">
        <v>10405</v>
      </c>
      <c r="B1705" s="80" t="str">
        <f>_xlfn.CONCAT(_xlfn.XLOOKUP(tbItems[[#This Row],[UID]],all_tki[uid],all_tki[name]), " (",_xlfn.XLOOKUP(tbItems[[#This Row],[UID]],all_tki[uid],all_tki[shortName]),")")</f>
        <v>Knight's Armament Company SR-25 7.62x51 marksman rifle (SR-25)</v>
      </c>
      <c r="C1705" s="80" t="str">
        <f>_xlfn.XLOOKUP(tbItems[[#This Row],[UID]],all_tki[uid],all_tki[tags/0])</f>
        <v>Weapon</v>
      </c>
      <c r="E1705" s="70">
        <f>_xlfn.XLOOKUP(tbItems[[#This Row],[UID]],all_tki[uid],all_tki[slots])</f>
        <v>1</v>
      </c>
      <c r="F1705" s="97">
        <f>_xlfn.XLOOKUP(tbItems[[#This Row],[UID]],all_tki[uid],all_tki[traderPrice])</f>
        <v>14763</v>
      </c>
      <c r="G1705" s="97">
        <f>_xlfn.XLOOKUP(tbItems[[#This Row],[UID]],all_tki[uid],all_tki[avg7daysPrice])</f>
        <v>72583</v>
      </c>
      <c r="I1705" s="70">
        <v>0</v>
      </c>
    </row>
    <row r="1706" spans="1:9" ht="30" hidden="1" customHeight="1" x14ac:dyDescent="0.25">
      <c r="A1706" s="96" t="s">
        <v>10397</v>
      </c>
      <c r="B1706" s="80" t="str">
        <f>_xlfn.CONCAT(_xlfn.XLOOKUP(tbItems[[#This Row],[UID]],all_tki[uid],all_tki[name]), " (",_xlfn.XLOOKUP(tbItems[[#This Row],[UID]],all_tki[uid],all_tki[shortName]),")")</f>
        <v>LOBAEV Arms DVL-10 Saboteur .308 bolt-action sniper rifle (DVL-10)</v>
      </c>
      <c r="C1706" s="80" t="str">
        <f>_xlfn.XLOOKUP(tbItems[[#This Row],[UID]],all_tki[uid],all_tki[tags/0])</f>
        <v>Weapon</v>
      </c>
      <c r="E1706" s="70">
        <f>_xlfn.XLOOKUP(tbItems[[#This Row],[UID]],all_tki[uid],all_tki[slots])</f>
        <v>2</v>
      </c>
      <c r="F1706" s="97">
        <f>_xlfn.XLOOKUP(tbItems[[#This Row],[UID]],all_tki[uid],all_tki[traderPrice])</f>
        <v>25784</v>
      </c>
      <c r="G1706" s="97">
        <f>_xlfn.XLOOKUP(tbItems[[#This Row],[UID]],all_tki[uid],all_tki[avg7daysPrice])</f>
        <v>42974</v>
      </c>
      <c r="I1706" s="70">
        <v>0</v>
      </c>
    </row>
    <row r="1707" spans="1:9" ht="30" hidden="1" customHeight="1" x14ac:dyDescent="0.25">
      <c r="A1707" s="96" t="s">
        <v>4790</v>
      </c>
      <c r="B1707" s="80" t="str">
        <f>_xlfn.CONCAT(_xlfn.XLOOKUP(tbItems[[#This Row],[UID]],all_tki[uid],all_tki[name]), " (",_xlfn.XLOOKUP(tbItems[[#This Row],[UID]],all_tki[uid],all_tki[shortName]),")")</f>
        <v>LOBAEV Arms DVL-10 Saboteur 7.62x51 bolt-action sniper rifle (DVL-10)</v>
      </c>
      <c r="C1707" s="80" t="str">
        <f>_xlfn.XLOOKUP(tbItems[[#This Row],[UID]],all_tki[uid],all_tki[tags/0])</f>
        <v>Weapon</v>
      </c>
      <c r="D1707" s="80" t="s">
        <v>956</v>
      </c>
      <c r="E1707" s="70">
        <f>_xlfn.XLOOKUP(tbItems[[#This Row],[UID]],all_tki[uid],all_tki[slots])</f>
        <v>10</v>
      </c>
      <c r="F1707" s="97">
        <f>_xlfn.XLOOKUP(tbItems[[#This Row],[UID]],all_tki[uid],all_tki[traderPrice])</f>
        <v>25784</v>
      </c>
      <c r="G1707" s="97">
        <f>_xlfn.XLOOKUP(tbItems[[#This Row],[UID]],all_tki[uid],all_tki[avg7daysPrice])</f>
        <v>100050</v>
      </c>
      <c r="H1707" s="70">
        <v>1</v>
      </c>
      <c r="I1707" s="70">
        <v>2</v>
      </c>
    </row>
    <row r="1708" spans="1:9" ht="30" hidden="1" customHeight="1" x14ac:dyDescent="0.25">
      <c r="A1708" s="96" t="s">
        <v>4763</v>
      </c>
      <c r="B1708" s="80" t="str">
        <f>_xlfn.CONCAT(_xlfn.XLOOKUP(tbItems[[#This Row],[UID]],all_tki[uid],all_tki[name]), " (",_xlfn.XLOOKUP(tbItems[[#This Row],[UID]],all_tki[uid],all_tki[shortName]),")")</f>
        <v>Lone Star TX-15 DML 5.56x45 carbine (TX-15 DML)</v>
      </c>
      <c r="C1708" s="80" t="str">
        <f>_xlfn.XLOOKUP(tbItems[[#This Row],[UID]],all_tki[uid],all_tki[tags/0])</f>
        <v>Weapon</v>
      </c>
      <c r="E1708" s="70">
        <f>_xlfn.XLOOKUP(tbItems[[#This Row],[UID]],all_tki[uid],all_tki[slots])</f>
        <v>1</v>
      </c>
      <c r="F1708" s="97">
        <f>_xlfn.XLOOKUP(tbItems[[#This Row],[UID]],all_tki[uid],all_tki[traderPrice])</f>
        <v>13662</v>
      </c>
      <c r="G1708" s="97">
        <f>_xlfn.XLOOKUP(tbItems[[#This Row],[UID]],all_tki[uid],all_tki[avg7daysPrice])</f>
        <v>64238</v>
      </c>
      <c r="H1708" s="70">
        <v>0</v>
      </c>
      <c r="I1708" s="70">
        <v>0</v>
      </c>
    </row>
    <row r="1709" spans="1:9" ht="30" hidden="1" customHeight="1" x14ac:dyDescent="0.25">
      <c r="A1709" s="96" t="s">
        <v>8578</v>
      </c>
      <c r="B1709" s="80" t="str">
        <f>_xlfn.CONCAT(_xlfn.XLOOKUP(tbItems[[#This Row],[UID]],all_tki[uid],all_tki[name]), " (",_xlfn.XLOOKUP(tbItems[[#This Row],[UID]],all_tki[uid],all_tki[shortName]),")")</f>
        <v>Lone Star TX-15 DML 5.56x45 carbine (TX-15 DML)</v>
      </c>
      <c r="C1709" s="80" t="str">
        <f>_xlfn.XLOOKUP(tbItems[[#This Row],[UID]],all_tki[uid],all_tki[tags/0])</f>
        <v>Weapon</v>
      </c>
      <c r="D1709" s="80" t="s">
        <v>378</v>
      </c>
      <c r="E1709" s="70">
        <f>_xlfn.XLOOKUP(tbItems[[#This Row],[UID]],all_tki[uid],all_tki[slots])</f>
        <v>12</v>
      </c>
      <c r="F1709" s="97">
        <f>_xlfn.XLOOKUP(tbItems[[#This Row],[UID]],all_tki[uid],all_tki[traderPrice])</f>
        <v>13662</v>
      </c>
      <c r="G1709" s="97">
        <f>_xlfn.XLOOKUP(tbItems[[#This Row],[UID]],all_tki[uid],all_tki[avg7daysPrice])</f>
        <v>98877</v>
      </c>
      <c r="H1709" s="70">
        <v>1</v>
      </c>
      <c r="I1709" s="70">
        <v>0</v>
      </c>
    </row>
    <row r="1710" spans="1:9" ht="30" hidden="1" customHeight="1" x14ac:dyDescent="0.25">
      <c r="A1710" s="96" t="s">
        <v>12019</v>
      </c>
      <c r="B1710" s="80" t="str">
        <f>_xlfn.CONCAT(_xlfn.XLOOKUP(tbItems[[#This Row],[UID]],all_tki[uid],all_tki[name]), " (",_xlfn.XLOOKUP(tbItems[[#This Row],[UID]],all_tki[uid],all_tki[shortName]),")")</f>
        <v>M18 smoke grenade (green) (M18)</v>
      </c>
      <c r="C1710" s="80" t="str">
        <f>_xlfn.XLOOKUP(tbItems[[#This Row],[UID]],all_tki[uid],all_tki[tags/0])</f>
        <v>Weapon</v>
      </c>
      <c r="D1710" s="80" t="s">
        <v>553</v>
      </c>
      <c r="E1710" s="70">
        <f>_xlfn.XLOOKUP(tbItems[[#This Row],[UID]],all_tki[uid],all_tki[slots])</f>
        <v>1</v>
      </c>
      <c r="F1710" s="97">
        <f>_xlfn.XLOOKUP(tbItems[[#This Row],[UID]],all_tki[uid],all_tki[traderPrice])</f>
        <v>1750</v>
      </c>
      <c r="G1710" s="97">
        <f>_xlfn.XLOOKUP(tbItems[[#This Row],[UID]],all_tki[uid],all_tki[avg7daysPrice])</f>
        <v>17750</v>
      </c>
      <c r="H1710" s="70">
        <v>0</v>
      </c>
      <c r="I1710" s="70">
        <v>0</v>
      </c>
    </row>
    <row r="1711" spans="1:9" ht="30" hidden="1" customHeight="1" x14ac:dyDescent="0.25">
      <c r="A1711" s="96" t="s">
        <v>5070</v>
      </c>
      <c r="B1711" s="80" t="str">
        <f>_xlfn.CONCAT(_xlfn.XLOOKUP(tbItems[[#This Row],[UID]],all_tki[uid],all_tki[name]), " (",_xlfn.XLOOKUP(tbItems[[#This Row],[UID]],all_tki[uid],all_tki[shortName]),")")</f>
        <v>M67 Hand grenade (M67)</v>
      </c>
      <c r="C1711" s="80" t="str">
        <f>_xlfn.XLOOKUP(tbItems[[#This Row],[UID]],all_tki[uid],all_tki[tags/0])</f>
        <v>Weapon</v>
      </c>
      <c r="D1711" s="80" t="s">
        <v>470</v>
      </c>
      <c r="E1711" s="70">
        <f>_xlfn.XLOOKUP(tbItems[[#This Row],[UID]],all_tki[uid],all_tki[slots])</f>
        <v>1</v>
      </c>
      <c r="F1711" s="97">
        <f>_xlfn.XLOOKUP(tbItems[[#This Row],[UID]],all_tki[uid],all_tki[traderPrice])</f>
        <v>4009</v>
      </c>
      <c r="G1711" s="97">
        <f>_xlfn.XLOOKUP(tbItems[[#This Row],[UID]],all_tki[uid],all_tki[avg7daysPrice])</f>
        <v>14674</v>
      </c>
      <c r="H1711" s="70">
        <v>10</v>
      </c>
      <c r="I1711" s="70">
        <v>0</v>
      </c>
    </row>
    <row r="1712" spans="1:9" ht="30" hidden="1" customHeight="1" x14ac:dyDescent="0.25">
      <c r="A1712" s="96" t="s">
        <v>4948</v>
      </c>
      <c r="B1712" s="80" t="str">
        <f>_xlfn.CONCAT(_xlfn.XLOOKUP(tbItems[[#This Row],[UID]],all_tki[uid],all_tki[name]), " (",_xlfn.XLOOKUP(tbItems[[#This Row],[UID]],all_tki[uid],all_tki[shortName]),")")</f>
        <v>Makarov PM (t) 9x18PM pistol (PM (t))</v>
      </c>
      <c r="C1712" s="80" t="str">
        <f>_xlfn.XLOOKUP(tbItems[[#This Row],[UID]],all_tki[uid],all_tki[tags/0])</f>
        <v>Weapon</v>
      </c>
      <c r="D1712" s="80" t="s">
        <v>482</v>
      </c>
      <c r="E1712" s="70">
        <f>_xlfn.XLOOKUP(tbItems[[#This Row],[UID]],all_tki[uid],all_tki[slots])</f>
        <v>2</v>
      </c>
      <c r="F1712" s="97">
        <f>_xlfn.XLOOKUP(tbItems[[#This Row],[UID]],all_tki[uid],all_tki[traderPrice])</f>
        <v>4770</v>
      </c>
      <c r="G1712" s="97">
        <f>_xlfn.XLOOKUP(tbItems[[#This Row],[UID]],all_tki[uid],all_tki[avg7daysPrice])</f>
        <v>43519</v>
      </c>
      <c r="I1712" s="70">
        <v>0</v>
      </c>
    </row>
    <row r="1713" spans="1:10" ht="30" hidden="1" customHeight="1" x14ac:dyDescent="0.25">
      <c r="A1713" s="96" t="s">
        <v>6115</v>
      </c>
      <c r="B1713" s="80" t="str">
        <f>_xlfn.CONCAT(_xlfn.XLOOKUP(tbItems[[#This Row],[UID]],all_tki[uid],all_tki[name]), " (",_xlfn.XLOOKUP(tbItems[[#This Row],[UID]],all_tki[uid],all_tki[shortName]),")")</f>
        <v>PM 9x18PM 90-93 8-round magazine (PM)</v>
      </c>
      <c r="C1713" s="80" t="str">
        <f>_xlfn.XLOOKUP(tbItems[[#This Row],[UID]],all_tki[uid],all_tki[tags/0])</f>
        <v>Magazines</v>
      </c>
      <c r="D1713" s="80" t="s">
        <v>307</v>
      </c>
      <c r="E1713" s="70">
        <f>_xlfn.XLOOKUP(tbItems[[#This Row],[UID]],all_tki[uid],all_tki[slots])</f>
        <v>1</v>
      </c>
      <c r="F1713" s="97">
        <f>_xlfn.XLOOKUP(tbItems[[#This Row],[UID]],all_tki[uid],all_tki[traderPrice])</f>
        <v>526</v>
      </c>
      <c r="G1713" s="97">
        <f>_xlfn.XLOOKUP(tbItems[[#This Row],[UID]],all_tki[uid],all_tki[avg7daysPrice])</f>
        <v>3000</v>
      </c>
      <c r="H1713" s="70">
        <v>5</v>
      </c>
      <c r="I1713" s="70">
        <v>0</v>
      </c>
    </row>
    <row r="1714" spans="1:10" ht="30" hidden="1" customHeight="1" x14ac:dyDescent="0.25">
      <c r="A1714" s="96" t="s">
        <v>4894</v>
      </c>
      <c r="B1714" s="80" t="str">
        <f>_xlfn.CONCAT(_xlfn.XLOOKUP(tbItems[[#This Row],[UID]],all_tki[uid],all_tki[name]), " (",_xlfn.XLOOKUP(tbItems[[#This Row],[UID]],all_tki[uid],all_tki[shortName]),")")</f>
        <v>Miller Bros. Blades M-2 Tactical Sword (M-2)</v>
      </c>
      <c r="C1714" s="80" t="str">
        <f>_xlfn.XLOOKUP(tbItems[[#This Row],[UID]],all_tki[uid],all_tki[tags/0])</f>
        <v>Weapon</v>
      </c>
      <c r="D1714" s="80" t="s">
        <v>371</v>
      </c>
      <c r="E1714" s="70">
        <f>_xlfn.XLOOKUP(tbItems[[#This Row],[UID]],all_tki[uid],all_tki[slots])</f>
        <v>3</v>
      </c>
      <c r="F1714" s="97">
        <f>_xlfn.XLOOKUP(tbItems[[#This Row],[UID]],all_tki[uid],all_tki[traderPrice])</f>
        <v>471000</v>
      </c>
      <c r="G1714" s="97">
        <f>_xlfn.XLOOKUP(tbItems[[#This Row],[UID]],all_tki[uid],all_tki[avg7daysPrice])</f>
        <v>785000</v>
      </c>
      <c r="H1714" s="70">
        <v>1</v>
      </c>
      <c r="I1714" s="70">
        <v>0</v>
      </c>
      <c r="J1714" s="80" t="s">
        <v>953</v>
      </c>
    </row>
    <row r="1715" spans="1:10" ht="30" hidden="1" customHeight="1" x14ac:dyDescent="0.25">
      <c r="A1715" s="96" t="s">
        <v>12005</v>
      </c>
      <c r="B1715" s="80" t="str">
        <f>_xlfn.CONCAT(_xlfn.XLOOKUP(tbItems[[#This Row],[UID]],all_tki[uid],all_tki[name]), " (",_xlfn.XLOOKUP(tbItems[[#This Row],[UID]],all_tki[uid],all_tki[shortName]),")")</f>
        <v>Model 7290 Flash Bang grenade (M7290)</v>
      </c>
      <c r="C1715" s="80" t="str">
        <f>_xlfn.XLOOKUP(tbItems[[#This Row],[UID]],all_tki[uid],all_tki[tags/0])</f>
        <v>Weapon</v>
      </c>
      <c r="D1715" s="80" t="s">
        <v>512</v>
      </c>
      <c r="E1715" s="70">
        <f>_xlfn.XLOOKUP(tbItems[[#This Row],[UID]],all_tki[uid],all_tki[slots])</f>
        <v>1</v>
      </c>
      <c r="F1715" s="97">
        <f>_xlfn.XLOOKUP(tbItems[[#This Row],[UID]],all_tki[uid],all_tki[traderPrice])</f>
        <v>4449</v>
      </c>
      <c r="G1715" s="97">
        <f>_xlfn.XLOOKUP(tbItems[[#This Row],[UID]],all_tki[uid],all_tki[avg7daysPrice])</f>
        <v>9979</v>
      </c>
      <c r="H1715" s="70">
        <v>0</v>
      </c>
      <c r="I1715" s="70">
        <v>0</v>
      </c>
    </row>
    <row r="1716" spans="1:10" ht="30" hidden="1" customHeight="1" x14ac:dyDescent="0.25">
      <c r="A1716" s="96" t="s">
        <v>4786</v>
      </c>
      <c r="B1716" s="80" t="str">
        <f>_xlfn.CONCAT(_xlfn.XLOOKUP(tbItems[[#This Row],[UID]],all_tki[uid],all_tki[name]), " (",_xlfn.XLOOKUP(tbItems[[#This Row],[UID]],all_tki[uid],all_tki[shortName]),")")</f>
        <v>Molot VPO-136 "Vepr-KM" 7.62x39 carbine (VPO-136 "Vepr-KM")</v>
      </c>
      <c r="C1716" s="80" t="str">
        <f>_xlfn.XLOOKUP(tbItems[[#This Row],[UID]],all_tki[uid],all_tki[tags/0])</f>
        <v>Weapon</v>
      </c>
      <c r="D1716" s="80" t="s">
        <v>378</v>
      </c>
      <c r="E1716" s="70">
        <f>_xlfn.XLOOKUP(tbItems[[#This Row],[UID]],all_tki[uid],all_tki[slots])</f>
        <v>10</v>
      </c>
      <c r="F1716" s="97">
        <f>_xlfn.XLOOKUP(tbItems[[#This Row],[UID]],all_tki[uid],all_tki[traderPrice])</f>
        <v>10628</v>
      </c>
      <c r="G1716" s="97">
        <f>_xlfn.XLOOKUP(tbItems[[#This Row],[UID]],all_tki[uid],all_tki[avg7daysPrice])</f>
        <v>19525</v>
      </c>
      <c r="H1716" s="70">
        <v>0</v>
      </c>
      <c r="I1716" s="70">
        <v>0</v>
      </c>
    </row>
    <row r="1717" spans="1:10" ht="30" hidden="1" customHeight="1" x14ac:dyDescent="0.25">
      <c r="A1717" s="96" t="s">
        <v>10309</v>
      </c>
      <c r="B1717" s="80" t="str">
        <f>_xlfn.CONCAT(_xlfn.XLOOKUP(tbItems[[#This Row],[UID]],all_tki[uid],all_tki[name]), " (",_xlfn.XLOOKUP(tbItems[[#This Row],[UID]],all_tki[uid],all_tki[shortName]),")")</f>
        <v>Molot VPO-136 Vepr KM 7.62x39 carbine (VPO-136)</v>
      </c>
      <c r="C1717" s="80" t="str">
        <f>_xlfn.XLOOKUP(tbItems[[#This Row],[UID]],all_tki[uid],all_tki[tags/0])</f>
        <v>Weapon</v>
      </c>
      <c r="E1717" s="70">
        <f>_xlfn.XLOOKUP(tbItems[[#This Row],[UID]],all_tki[uid],all_tki[slots])</f>
        <v>4</v>
      </c>
      <c r="F1717" s="97">
        <f>_xlfn.XLOOKUP(tbItems[[#This Row],[UID]],all_tki[uid],all_tki[traderPrice])</f>
        <v>10628</v>
      </c>
      <c r="G1717" s="97">
        <f>_xlfn.XLOOKUP(tbItems[[#This Row],[UID]],all_tki[uid],all_tki[avg7daysPrice])</f>
        <v>18978</v>
      </c>
      <c r="I1717" s="70">
        <v>0</v>
      </c>
    </row>
    <row r="1718" spans="1:10" ht="30" hidden="1" customHeight="1" x14ac:dyDescent="0.25">
      <c r="A1718" s="96" t="s">
        <v>4777</v>
      </c>
      <c r="B1718" s="80" t="str">
        <f>_xlfn.CONCAT(_xlfn.XLOOKUP(tbItems[[#This Row],[UID]],all_tki[uid],all_tki[name]), " (",_xlfn.XLOOKUP(tbItems[[#This Row],[UID]],all_tki[uid],all_tki[shortName]),")")</f>
        <v>Molot VPO-209 .366 TKM carbine (VPO-209)</v>
      </c>
      <c r="C1718" s="80" t="str">
        <f>_xlfn.XLOOKUP(tbItems[[#This Row],[UID]],all_tki[uid],all_tki[tags/0])</f>
        <v>Weapon</v>
      </c>
      <c r="D1718" s="80" t="s">
        <v>378</v>
      </c>
      <c r="E1718" s="70">
        <f>_xlfn.XLOOKUP(tbItems[[#This Row],[UID]],all_tki[uid],all_tki[slots])</f>
        <v>10</v>
      </c>
      <c r="F1718" s="97">
        <f>_xlfn.XLOOKUP(tbItems[[#This Row],[UID]],all_tki[uid],all_tki[traderPrice])</f>
        <v>12088</v>
      </c>
      <c r="G1718" s="97">
        <f>_xlfn.XLOOKUP(tbItems[[#This Row],[UID]],all_tki[uid],all_tki[avg7daysPrice])</f>
        <v>32051</v>
      </c>
      <c r="H1718" s="70">
        <v>1</v>
      </c>
      <c r="I1718" s="70">
        <v>0</v>
      </c>
    </row>
    <row r="1719" spans="1:10" ht="30" hidden="1" customHeight="1" x14ac:dyDescent="0.25">
      <c r="A1719" s="96" t="s">
        <v>10301</v>
      </c>
      <c r="B1719" s="80" t="str">
        <f>_xlfn.CONCAT(_xlfn.XLOOKUP(tbItems[[#This Row],[UID]],all_tki[uid],all_tki[name]), " (",_xlfn.XLOOKUP(tbItems[[#This Row],[UID]],all_tki[uid],all_tki[shortName]),")")</f>
        <v>Molot VPO-209 .366 TKM carbine (VPO-209)</v>
      </c>
      <c r="C1719" s="80" t="str">
        <f>_xlfn.XLOOKUP(tbItems[[#This Row],[UID]],all_tki[uid],all_tki[tags/0])</f>
        <v>Weapon</v>
      </c>
      <c r="E1719" s="70">
        <f>_xlfn.XLOOKUP(tbItems[[#This Row],[UID]],all_tki[uid],all_tki[slots])</f>
        <v>4</v>
      </c>
      <c r="F1719" s="97">
        <f>_xlfn.XLOOKUP(tbItems[[#This Row],[UID]],all_tki[uid],all_tki[traderPrice])</f>
        <v>12088</v>
      </c>
      <c r="G1719" s="97">
        <f>_xlfn.XLOOKUP(tbItems[[#This Row],[UID]],all_tki[uid],all_tki[avg7daysPrice])</f>
        <v>28658</v>
      </c>
      <c r="I1719" s="70">
        <v>0</v>
      </c>
    </row>
    <row r="1720" spans="1:10" ht="30" hidden="1" customHeight="1" x14ac:dyDescent="0.25">
      <c r="A1720" s="96" t="s">
        <v>4816</v>
      </c>
      <c r="B1720" s="80" t="str">
        <f>_xlfn.CONCAT(_xlfn.XLOOKUP(tbItems[[#This Row],[UID]],all_tki[uid],all_tki[name]), " (",_xlfn.XLOOKUP(tbItems[[#This Row],[UID]],all_tki[uid],all_tki[shortName]),")")</f>
        <v>Molot VPO-215 "Gornostay" .366 TKM bolt-action rifle (VPO-215 "Gornostay")</v>
      </c>
      <c r="C1720" s="80" t="str">
        <f>_xlfn.XLOOKUP(tbItems[[#This Row],[UID]],all_tki[uid],all_tki[tags/0])</f>
        <v>Weapon</v>
      </c>
      <c r="D1720" s="80" t="s">
        <v>181</v>
      </c>
      <c r="E1720" s="70">
        <f>_xlfn.XLOOKUP(tbItems[[#This Row],[UID]],all_tki[uid],all_tki[slots])</f>
        <v>5</v>
      </c>
      <c r="F1720" s="97">
        <f>_xlfn.XLOOKUP(tbItems[[#This Row],[UID]],all_tki[uid],all_tki[traderPrice])</f>
        <v>4410</v>
      </c>
      <c r="G1720" s="97">
        <f>_xlfn.XLOOKUP(tbItems[[#This Row],[UID]],all_tki[uid],all_tki[avg7daysPrice])</f>
        <v>20099</v>
      </c>
      <c r="H1720" s="70">
        <v>1</v>
      </c>
      <c r="I1720" s="70">
        <v>1</v>
      </c>
    </row>
    <row r="1721" spans="1:10" ht="30" hidden="1" customHeight="1" x14ac:dyDescent="0.25">
      <c r="A1721" s="96" t="s">
        <v>10391</v>
      </c>
      <c r="B1721" s="80" t="str">
        <f>_xlfn.CONCAT(_xlfn.XLOOKUP(tbItems[[#This Row],[UID]],all_tki[uid],all_tki[name]), " (",_xlfn.XLOOKUP(tbItems[[#This Row],[UID]],all_tki[uid],all_tki[shortName]),")")</f>
        <v>Molot VPO-215 .366 TKM bolt-action rifle (VPO-215)</v>
      </c>
      <c r="C1721" s="80" t="str">
        <f>_xlfn.XLOOKUP(tbItems[[#This Row],[UID]],all_tki[uid],all_tki[tags/0])</f>
        <v>Weapon</v>
      </c>
      <c r="E1721" s="70">
        <f>_xlfn.XLOOKUP(tbItems[[#This Row],[UID]],all_tki[uid],all_tki[slots])</f>
        <v>1</v>
      </c>
      <c r="F1721" s="97">
        <f>_xlfn.XLOOKUP(tbItems[[#This Row],[UID]],all_tki[uid],all_tki[traderPrice])</f>
        <v>4410</v>
      </c>
      <c r="G1721" s="97">
        <f>_xlfn.XLOOKUP(tbItems[[#This Row],[UID]],all_tki[uid],all_tki[avg7daysPrice])</f>
        <v>7350</v>
      </c>
      <c r="I1721" s="70">
        <v>0</v>
      </c>
    </row>
    <row r="1722" spans="1:10" ht="30" hidden="1" customHeight="1" x14ac:dyDescent="0.25">
      <c r="A1722" s="96" t="s">
        <v>10381</v>
      </c>
      <c r="B1722" s="80" t="str">
        <f>_xlfn.CONCAT(_xlfn.XLOOKUP(tbItems[[#This Row],[UID]],all_tki[uid],all_tki[name]), " (",_xlfn.XLOOKUP(tbItems[[#This Row],[UID]],all_tki[uid],all_tki[shortName]),")")</f>
        <v>Mosin 7.62x54R bolt-action infantry rifle (Mosin Infantry)</v>
      </c>
      <c r="C1722" s="80" t="str">
        <f>_xlfn.XLOOKUP(tbItems[[#This Row],[UID]],all_tki[uid],all_tki[tags/0])</f>
        <v>Weapon</v>
      </c>
      <c r="E1722" s="70">
        <f>_xlfn.XLOOKUP(tbItems[[#This Row],[UID]],all_tki[uid],all_tki[slots])</f>
        <v>1</v>
      </c>
      <c r="F1722" s="97">
        <f>_xlfn.XLOOKUP(tbItems[[#This Row],[UID]],all_tki[uid],all_tki[traderPrice])</f>
        <v>6900</v>
      </c>
      <c r="G1722" s="97">
        <f>_xlfn.XLOOKUP(tbItems[[#This Row],[UID]],all_tki[uid],all_tki[avg7daysPrice])</f>
        <v>28607</v>
      </c>
    </row>
    <row r="1723" spans="1:10" ht="30" hidden="1" customHeight="1" x14ac:dyDescent="0.25">
      <c r="A1723" s="96" t="s">
        <v>4794</v>
      </c>
      <c r="B1723" s="80" t="str">
        <f>_xlfn.CONCAT(_xlfn.XLOOKUP(tbItems[[#This Row],[UID]],all_tki[uid],all_tki[name]), " (",_xlfn.XLOOKUP(tbItems[[#This Row],[UID]],all_tki[uid],all_tki[shortName]),")")</f>
        <v>Mosin 7.62x54R bolt-action rifle (Infantry) (Mosin (Infantry))</v>
      </c>
      <c r="C1723" s="80" t="str">
        <f>_xlfn.XLOOKUP(tbItems[[#This Row],[UID]],all_tki[uid],all_tki[tags/0])</f>
        <v>Weapon</v>
      </c>
      <c r="D1723" s="80" t="s">
        <v>181</v>
      </c>
      <c r="E1723" s="70">
        <f>_xlfn.XLOOKUP(tbItems[[#This Row],[UID]],all_tki[uid],all_tki[slots])</f>
        <v>6</v>
      </c>
      <c r="F1723" s="97">
        <f>_xlfn.XLOOKUP(tbItems[[#This Row],[UID]],all_tki[uid],all_tki[traderPrice])</f>
        <v>6900</v>
      </c>
      <c r="G1723" s="97">
        <f>_xlfn.XLOOKUP(tbItems[[#This Row],[UID]],all_tki[uid],all_tki[avg7daysPrice])</f>
        <v>30491</v>
      </c>
      <c r="H1723" s="70">
        <v>1</v>
      </c>
      <c r="I1723" s="70">
        <v>1</v>
      </c>
    </row>
    <row r="1724" spans="1:10" ht="30" hidden="1" customHeight="1" x14ac:dyDescent="0.25">
      <c r="A1724" s="96" t="s">
        <v>4798</v>
      </c>
      <c r="B1724" s="80" t="str">
        <f>_xlfn.CONCAT(_xlfn.XLOOKUP(tbItems[[#This Row],[UID]],all_tki[uid],all_tki[name]), " (",_xlfn.XLOOKUP(tbItems[[#This Row],[UID]],all_tki[uid],all_tki[shortName]),")")</f>
        <v>Mosin 7.62x54R bolt-action rifle (Sniper) (Mosin (Sniper))</v>
      </c>
      <c r="C1724" s="80" t="str">
        <f>_xlfn.XLOOKUP(tbItems[[#This Row],[UID]],all_tki[uid],all_tki[tags/0])</f>
        <v>Weapon</v>
      </c>
      <c r="D1724" s="80" t="s">
        <v>181</v>
      </c>
      <c r="E1724" s="70">
        <f>_xlfn.XLOOKUP(tbItems[[#This Row],[UID]],all_tki[uid],all_tki[slots])</f>
        <v>6</v>
      </c>
      <c r="F1724" s="97">
        <f>_xlfn.XLOOKUP(tbItems[[#This Row],[UID]],all_tki[uid],all_tki[traderPrice])</f>
        <v>9346</v>
      </c>
      <c r="G1724" s="97">
        <f>_xlfn.XLOOKUP(tbItems[[#This Row],[UID]],all_tki[uid],all_tki[avg7daysPrice])</f>
        <v>39702</v>
      </c>
      <c r="H1724" s="70">
        <v>1</v>
      </c>
      <c r="I1724" s="70">
        <v>0</v>
      </c>
    </row>
    <row r="1725" spans="1:10" ht="30" hidden="1" customHeight="1" x14ac:dyDescent="0.25">
      <c r="A1725" s="96" t="s">
        <v>10388</v>
      </c>
      <c r="B1725" s="80" t="str">
        <f>_xlfn.CONCAT(_xlfn.XLOOKUP(tbItems[[#This Row],[UID]],all_tki[uid],all_tki[name]), " (",_xlfn.XLOOKUP(tbItems[[#This Row],[UID]],all_tki[uid],all_tki[shortName]),")")</f>
        <v>Mosin 7.62x54R bolt-action sniper rifle (Mosin)</v>
      </c>
      <c r="C1725" s="80" t="str">
        <f>_xlfn.XLOOKUP(tbItems[[#This Row],[UID]],all_tki[uid],all_tki[tags/0])</f>
        <v>Weapon</v>
      </c>
      <c r="E1725" s="70">
        <f>_xlfn.XLOOKUP(tbItems[[#This Row],[UID]],all_tki[uid],all_tki[slots])</f>
        <v>1</v>
      </c>
      <c r="F1725" s="97">
        <f>_xlfn.XLOOKUP(tbItems[[#This Row],[UID]],all_tki[uid],all_tki[traderPrice])</f>
        <v>9346</v>
      </c>
      <c r="G1725" s="97">
        <f>_xlfn.XLOOKUP(tbItems[[#This Row],[UID]],all_tki[uid],all_tki[avg7daysPrice])</f>
        <v>28895</v>
      </c>
      <c r="I1725" s="70">
        <v>0</v>
      </c>
    </row>
    <row r="1726" spans="1:10" ht="30" hidden="1" customHeight="1" x14ac:dyDescent="0.25">
      <c r="A1726" s="96" t="s">
        <v>10470</v>
      </c>
      <c r="B1726" s="80" t="str">
        <f>_xlfn.CONCAT(_xlfn.XLOOKUP(tbItems[[#This Row],[UID]],all_tki[uid],all_tki[name]), " (",_xlfn.XLOOKUP(tbItems[[#This Row],[UID]],all_tki[uid],all_tki[shortName]),")")</f>
        <v>Mossberg 590A1 12ga pump-action shotgun (590A1)</v>
      </c>
      <c r="C1726" s="80" t="str">
        <f>_xlfn.XLOOKUP(tbItems[[#This Row],[UID]],all_tki[uid],all_tki[tags/0])</f>
        <v>Weapon</v>
      </c>
      <c r="D1726" s="80" t="s">
        <v>523</v>
      </c>
      <c r="E1726" s="70">
        <f>_xlfn.XLOOKUP(tbItems[[#This Row],[UID]],all_tki[uid],all_tki[slots])</f>
        <v>4</v>
      </c>
      <c r="F1726" s="97">
        <f>_xlfn.XLOOKUP(tbItems[[#This Row],[UID]],all_tki[uid],all_tki[traderPrice])</f>
        <v>8065</v>
      </c>
      <c r="G1726" s="97">
        <f>_xlfn.XLOOKUP(tbItems[[#This Row],[UID]],all_tki[uid],all_tki[avg7daysPrice])</f>
        <v>22053</v>
      </c>
      <c r="H1726" s="70">
        <v>1</v>
      </c>
      <c r="I1726" s="70">
        <v>0</v>
      </c>
    </row>
    <row r="1727" spans="1:10" ht="30" hidden="1" customHeight="1" x14ac:dyDescent="0.25">
      <c r="A1727" s="96" t="s">
        <v>14262</v>
      </c>
      <c r="B1727" s="80" t="str">
        <f>_xlfn.CONCAT(_xlfn.XLOOKUP(tbItems[[#This Row],[UID]],all_tki[uid],all_tki[name]), " (",_xlfn.XLOOKUP(tbItems[[#This Row],[UID]],all_tki[uid],all_tki[shortName]),")")</f>
        <v>Mossberg 590A1 12ga pump-action shotgun (590A1)</v>
      </c>
      <c r="C1727" s="80" t="str">
        <f>_xlfn.XLOOKUP(tbItems[[#This Row],[UID]],all_tki[uid],all_tki[tags/0])</f>
        <v>Weapon</v>
      </c>
      <c r="E1727" s="70">
        <f>_xlfn.XLOOKUP(tbItems[[#This Row],[UID]],all_tki[uid],all_tki[slots])</f>
        <v>5</v>
      </c>
      <c r="F1727" s="97">
        <f>_xlfn.XLOOKUP(tbItems[[#This Row],[UID]],all_tki[uid],all_tki[traderPrice])</f>
        <v>8065</v>
      </c>
      <c r="G1727" s="97">
        <f>_xlfn.XLOOKUP(tbItems[[#This Row],[UID]],all_tki[uid],all_tki[avg7daysPrice])</f>
        <v>21565</v>
      </c>
      <c r="I1727" s="70">
        <v>0</v>
      </c>
    </row>
    <row r="1728" spans="1:10" ht="30" hidden="1" customHeight="1" x14ac:dyDescent="0.25">
      <c r="A1728" s="96" t="s">
        <v>4981</v>
      </c>
      <c r="B1728" s="80" t="str">
        <f>_xlfn.CONCAT(_xlfn.XLOOKUP(tbItems[[#This Row],[UID]],all_tki[uid],all_tki[name]), " (",_xlfn.XLOOKUP(tbItems[[#This Row],[UID]],all_tki[uid],all_tki[shortName]),")")</f>
        <v>MP-133 12ga pump-action shotgun (MP-133)</v>
      </c>
      <c r="C1728" s="80" t="str">
        <f>_xlfn.XLOOKUP(tbItems[[#This Row],[UID]],all_tki[uid],all_tki[tags/0])</f>
        <v>Weapon</v>
      </c>
      <c r="D1728" s="80" t="s">
        <v>523</v>
      </c>
      <c r="E1728" s="70">
        <f>_xlfn.XLOOKUP(tbItems[[#This Row],[UID]],all_tki[uid],all_tki[slots])</f>
        <v>5</v>
      </c>
      <c r="F1728" s="97">
        <f>_xlfn.XLOOKUP(tbItems[[#This Row],[UID]],all_tki[uid],all_tki[traderPrice])</f>
        <v>8088</v>
      </c>
      <c r="G1728" s="97">
        <f>_xlfn.XLOOKUP(tbItems[[#This Row],[UID]],all_tki[uid],all_tki[avg7daysPrice])</f>
        <v>17537</v>
      </c>
      <c r="H1728" s="70">
        <v>0</v>
      </c>
      <c r="I1728" s="70">
        <v>0</v>
      </c>
    </row>
    <row r="1729" spans="1:9" ht="30" hidden="1" customHeight="1" x14ac:dyDescent="0.25">
      <c r="A1729" s="96" t="s">
        <v>10480</v>
      </c>
      <c r="B1729" s="80" t="str">
        <f>_xlfn.CONCAT(_xlfn.XLOOKUP(tbItems[[#This Row],[UID]],all_tki[uid],all_tki[name]), " (",_xlfn.XLOOKUP(tbItems[[#This Row],[UID]],all_tki[uid],all_tki[shortName]),")")</f>
        <v>MP-133 12ga pump-action shotgun (MP-133)</v>
      </c>
      <c r="C1729" s="80" t="str">
        <f>_xlfn.XLOOKUP(tbItems[[#This Row],[UID]],all_tki[uid],all_tki[tags/0])</f>
        <v>Weapon</v>
      </c>
      <c r="E1729" s="70">
        <f>_xlfn.XLOOKUP(tbItems[[#This Row],[UID]],all_tki[uid],all_tki[slots])</f>
        <v>3</v>
      </c>
      <c r="F1729" s="97">
        <f>_xlfn.XLOOKUP(tbItems[[#This Row],[UID]],all_tki[uid],all_tki[traderPrice])</f>
        <v>8088</v>
      </c>
      <c r="G1729" s="97">
        <f>_xlfn.XLOOKUP(tbItems[[#This Row],[UID]],all_tki[uid],all_tki[avg7daysPrice])</f>
        <v>16008</v>
      </c>
      <c r="I1729" s="70">
        <v>0</v>
      </c>
    </row>
    <row r="1730" spans="1:9" ht="30" hidden="1" customHeight="1" x14ac:dyDescent="0.25">
      <c r="A1730" s="96" t="s">
        <v>4986</v>
      </c>
      <c r="B1730" s="80" t="str">
        <f>_xlfn.CONCAT(_xlfn.XLOOKUP(tbItems[[#This Row],[UID]],all_tki[uid],all_tki[name]), " (",_xlfn.XLOOKUP(tbItems[[#This Row],[UID]],all_tki[uid],all_tki[shortName]),")")</f>
        <v>MP-153 12ga semi-automatic shotgun (MP-153)</v>
      </c>
      <c r="C1730" s="80" t="str">
        <f>_xlfn.XLOOKUP(tbItems[[#This Row],[UID]],all_tki[uid],all_tki[tags/0])</f>
        <v>Weapon</v>
      </c>
      <c r="D1730" s="80" t="s">
        <v>523</v>
      </c>
      <c r="E1730" s="70">
        <f>_xlfn.XLOOKUP(tbItems[[#This Row],[UID]],all_tki[uid],all_tki[slots])</f>
        <v>7</v>
      </c>
      <c r="F1730" s="97">
        <f>_xlfn.XLOOKUP(tbItems[[#This Row],[UID]],all_tki[uid],all_tki[traderPrice])</f>
        <v>8389</v>
      </c>
      <c r="G1730" s="97">
        <f>_xlfn.XLOOKUP(tbItems[[#This Row],[UID]],all_tki[uid],all_tki[avg7daysPrice])</f>
        <v>30267</v>
      </c>
      <c r="H1730" s="70">
        <v>1</v>
      </c>
      <c r="I1730" s="70">
        <v>0</v>
      </c>
    </row>
    <row r="1731" spans="1:9" ht="30" hidden="1" customHeight="1" x14ac:dyDescent="0.25">
      <c r="A1731" s="96" t="s">
        <v>10477</v>
      </c>
      <c r="B1731" s="80" t="str">
        <f>_xlfn.CONCAT(_xlfn.XLOOKUP(tbItems[[#This Row],[UID]],all_tki[uid],all_tki[name]), " (",_xlfn.XLOOKUP(tbItems[[#This Row],[UID]],all_tki[uid],all_tki[shortName]),")")</f>
        <v>MP-153 12ga semi-automatic shotgun (MP-153)</v>
      </c>
      <c r="C1731" s="80" t="str">
        <f>_xlfn.XLOOKUP(tbItems[[#This Row],[UID]],all_tki[uid],all_tki[tags/0])</f>
        <v>Weapon</v>
      </c>
      <c r="D1731" s="80" t="s">
        <v>523</v>
      </c>
      <c r="E1731" s="70">
        <f>_xlfn.XLOOKUP(tbItems[[#This Row],[UID]],all_tki[uid],all_tki[slots])</f>
        <v>3</v>
      </c>
      <c r="F1731" s="97">
        <f>_xlfn.XLOOKUP(tbItems[[#This Row],[UID]],all_tki[uid],all_tki[traderPrice])</f>
        <v>8389</v>
      </c>
      <c r="G1731" s="97">
        <f>_xlfn.XLOOKUP(tbItems[[#This Row],[UID]],all_tki[uid],all_tki[avg7daysPrice])</f>
        <v>24990</v>
      </c>
      <c r="I1731" s="70">
        <v>0</v>
      </c>
    </row>
    <row r="1732" spans="1:9" ht="30" hidden="1" customHeight="1" x14ac:dyDescent="0.25">
      <c r="A1732" s="96" t="s">
        <v>11752</v>
      </c>
      <c r="B1732" s="80" t="str">
        <f>_xlfn.CONCAT(_xlfn.XLOOKUP(tbItems[[#This Row],[UID]],all_tki[uid],all_tki[name]), " (",_xlfn.XLOOKUP(tbItems[[#This Row],[UID]],all_tki[uid],all_tki[shortName]),")")</f>
        <v>MP-155 12ga semi-automatic shotgun (MP-155)</v>
      </c>
      <c r="C1732" s="80" t="str">
        <f>_xlfn.XLOOKUP(tbItems[[#This Row],[UID]],all_tki[uid],all_tki[tags/0])</f>
        <v>Weapon</v>
      </c>
      <c r="D1732" s="80" t="s">
        <v>523</v>
      </c>
      <c r="E1732" s="70">
        <f>_xlfn.XLOOKUP(tbItems[[#This Row],[UID]],all_tki[uid],all_tki[slots])</f>
        <v>5</v>
      </c>
      <c r="F1732" s="97">
        <f>_xlfn.XLOOKUP(tbItems[[#This Row],[UID]],all_tki[uid],all_tki[traderPrice])</f>
        <v>10584</v>
      </c>
      <c r="G1732" s="97">
        <f>_xlfn.XLOOKUP(tbItems[[#This Row],[UID]],all_tki[uid],all_tki[avg7daysPrice])</f>
        <v>24372</v>
      </c>
      <c r="H1732" s="70">
        <v>1</v>
      </c>
      <c r="I1732" s="70">
        <v>2</v>
      </c>
    </row>
    <row r="1733" spans="1:9" ht="30" hidden="1" customHeight="1" x14ac:dyDescent="0.25">
      <c r="A1733" s="96" t="s">
        <v>11815</v>
      </c>
      <c r="B1733" s="80" t="str">
        <f>_xlfn.CONCAT(_xlfn.XLOOKUP(tbItems[[#This Row],[UID]],all_tki[uid],all_tki[name]), " (",_xlfn.XLOOKUP(tbItems[[#This Row],[UID]],all_tki[uid],all_tki[shortName]),")")</f>
        <v>MP-155 12ga semi-automatic shotgun (MP-155)</v>
      </c>
      <c r="C1733" s="80" t="str">
        <f>_xlfn.XLOOKUP(tbItems[[#This Row],[UID]],all_tki[uid],all_tki[tags/0])</f>
        <v>Weapon</v>
      </c>
      <c r="E1733" s="70">
        <f>_xlfn.XLOOKUP(tbItems[[#This Row],[UID]],all_tki[uid],all_tki[slots])</f>
        <v>3</v>
      </c>
      <c r="F1733" s="97">
        <f>_xlfn.XLOOKUP(tbItems[[#This Row],[UID]],all_tki[uid],all_tki[traderPrice])</f>
        <v>10584</v>
      </c>
      <c r="G1733" s="97">
        <f>_xlfn.XLOOKUP(tbItems[[#This Row],[UID]],all_tki[uid],all_tki[avg7daysPrice])</f>
        <v>23623</v>
      </c>
      <c r="H1733" s="70">
        <v>0</v>
      </c>
      <c r="I1733" s="70">
        <v>0</v>
      </c>
    </row>
    <row r="1734" spans="1:9" ht="30" hidden="1" customHeight="1" x14ac:dyDescent="0.25">
      <c r="A1734" s="96" t="s">
        <v>11879</v>
      </c>
      <c r="B1734" s="80" t="str">
        <f>_xlfn.CONCAT(_xlfn.XLOOKUP(tbItems[[#This Row],[UID]],all_tki[uid],all_tki[name]), " (",_xlfn.XLOOKUP(tbItems[[#This Row],[UID]],all_tki[uid],all_tki[shortName]),")")</f>
        <v>MP-43-1C 12ga double-barrel shotgun (MP-43-1C)</v>
      </c>
      <c r="C1734" s="80" t="str">
        <f>_xlfn.XLOOKUP(tbItems[[#This Row],[UID]],all_tki[uid],all_tki[tags/0])</f>
        <v>Weapon</v>
      </c>
      <c r="D1734" s="80" t="s">
        <v>523</v>
      </c>
      <c r="E1734" s="70">
        <f>_xlfn.XLOOKUP(tbItems[[#This Row],[UID]],all_tki[uid],all_tki[slots])</f>
        <v>6</v>
      </c>
      <c r="F1734" s="97">
        <f>_xlfn.XLOOKUP(tbItems[[#This Row],[UID]],all_tki[uid],all_tki[traderPrice])</f>
        <v>3248</v>
      </c>
      <c r="G1734" s="97">
        <f>_xlfn.XLOOKUP(tbItems[[#This Row],[UID]],all_tki[uid],all_tki[avg7daysPrice])</f>
        <v>14643</v>
      </c>
      <c r="H1734" s="70">
        <v>1</v>
      </c>
      <c r="I1734" s="70">
        <v>1</v>
      </c>
    </row>
    <row r="1735" spans="1:9" ht="30" hidden="1" customHeight="1" x14ac:dyDescent="0.25">
      <c r="A1735" s="96" t="s">
        <v>4899</v>
      </c>
      <c r="B1735" s="80" t="str">
        <f>_xlfn.CONCAT(_xlfn.XLOOKUP(tbItems[[#This Row],[UID]],all_tki[uid],all_tki[name]), " (",_xlfn.XLOOKUP(tbItems[[#This Row],[UID]],all_tki[uid],all_tki[shortName]),")")</f>
        <v>MPL-50 entrenching tool (MPL-50)</v>
      </c>
      <c r="C1735" s="80" t="str">
        <f>_xlfn.XLOOKUP(tbItems[[#This Row],[UID]],all_tki[uid],all_tki[tags/0])</f>
        <v>Weapon</v>
      </c>
      <c r="D1735" s="80" t="s">
        <v>371</v>
      </c>
      <c r="E1735" s="70">
        <f>_xlfn.XLOOKUP(tbItems[[#This Row],[UID]],all_tki[uid],all_tki[slots])</f>
        <v>3</v>
      </c>
      <c r="F1735" s="97">
        <f>_xlfn.XLOOKUP(tbItems[[#This Row],[UID]],all_tki[uid],all_tki[traderPrice])</f>
        <v>2136</v>
      </c>
      <c r="G1735" s="97">
        <f>_xlfn.XLOOKUP(tbItems[[#This Row],[UID]],all_tki[uid],all_tki[avg7daysPrice])</f>
        <v>27420</v>
      </c>
      <c r="I1735" s="70">
        <v>0</v>
      </c>
    </row>
    <row r="1736" spans="1:9" ht="30" hidden="1" customHeight="1" x14ac:dyDescent="0.25">
      <c r="A1736" s="96" t="s">
        <v>11884</v>
      </c>
      <c r="B1736" s="80" t="str">
        <f>_xlfn.CONCAT(_xlfn.XLOOKUP(tbItems[[#This Row],[UID]],all_tki[uid],all_tki[name]), " (",_xlfn.XLOOKUP(tbItems[[#This Row],[UID]],all_tki[uid],all_tki[shortName]),")")</f>
        <v>MTs-255-12 12ga shotgun (MTs-255-12)</v>
      </c>
      <c r="C1736" s="80" t="str">
        <f>_xlfn.XLOOKUP(tbItems[[#This Row],[UID]],all_tki[uid],all_tki[tags/0])</f>
        <v>Weapon</v>
      </c>
      <c r="D1736" s="80" t="s">
        <v>523</v>
      </c>
      <c r="E1736" s="70">
        <f>_xlfn.XLOOKUP(tbItems[[#This Row],[UID]],all_tki[uid],all_tki[slots])</f>
        <v>6</v>
      </c>
      <c r="F1736" s="97">
        <f>_xlfn.XLOOKUP(tbItems[[#This Row],[UID]],all_tki[uid],all_tki[traderPrice])</f>
        <v>5376</v>
      </c>
      <c r="G1736" s="97">
        <f>_xlfn.XLOOKUP(tbItems[[#This Row],[UID]],all_tki[uid],all_tki[avg7daysPrice])</f>
        <v>15191</v>
      </c>
      <c r="H1736" s="70">
        <v>1</v>
      </c>
      <c r="I1736" s="70">
        <v>0</v>
      </c>
    </row>
    <row r="1737" spans="1:9" ht="30" hidden="1" customHeight="1" x14ac:dyDescent="0.25">
      <c r="A1737" s="96" t="s">
        <v>12751</v>
      </c>
      <c r="B1737" s="80" t="str">
        <f>_xlfn.CONCAT(_xlfn.XLOOKUP(tbItems[[#This Row],[UID]],all_tki[uid],all_tki[name]), " (",_xlfn.XLOOKUP(tbItems[[#This Row],[UID]],all_tki[uid],all_tki[shortName]),")")</f>
        <v>MTs-255-12 12ga shotgun (MTs-255-12)</v>
      </c>
      <c r="C1737" s="80" t="str">
        <f>_xlfn.XLOOKUP(tbItems[[#This Row],[UID]],all_tki[uid],all_tki[tags/0])</f>
        <v>Weapon</v>
      </c>
      <c r="E1737" s="70">
        <f>_xlfn.XLOOKUP(tbItems[[#This Row],[UID]],all_tki[uid],all_tki[slots])</f>
        <v>2</v>
      </c>
      <c r="F1737" s="97">
        <f>_xlfn.XLOOKUP(tbItems[[#This Row],[UID]],all_tki[uid],all_tki[traderPrice])</f>
        <v>5376</v>
      </c>
      <c r="G1737" s="97">
        <f>_xlfn.XLOOKUP(tbItems[[#This Row],[UID]],all_tki[uid],all_tki[avg7daysPrice])</f>
        <v>15867</v>
      </c>
      <c r="I1737" s="70">
        <v>0</v>
      </c>
    </row>
    <row r="1738" spans="1:9" ht="30" hidden="1" customHeight="1" x14ac:dyDescent="0.25">
      <c r="A1738" s="96" t="s">
        <v>10394</v>
      </c>
      <c r="B1738" s="80" t="str">
        <f>_xlfn.CONCAT(_xlfn.XLOOKUP(tbItems[[#This Row],[UID]],all_tki[uid],all_tki[name]), " (",_xlfn.XLOOKUP(tbItems[[#This Row],[UID]],all_tki[uid],all_tki[shortName]),")")</f>
        <v>Orsis T-5000M .308 bolt-action sniper rifle (T-5000M)</v>
      </c>
      <c r="C1738" s="80" t="str">
        <f>_xlfn.XLOOKUP(tbItems[[#This Row],[UID]],all_tki[uid],all_tki[tags/0])</f>
        <v>Weapon</v>
      </c>
      <c r="D1738" s="80" t="s">
        <v>181</v>
      </c>
      <c r="E1738" s="70">
        <f>_xlfn.XLOOKUP(tbItems[[#This Row],[UID]],all_tki[uid],all_tki[slots])</f>
        <v>1</v>
      </c>
      <c r="F1738" s="97">
        <f>_xlfn.XLOOKUP(tbItems[[#This Row],[UID]],all_tki[uid],all_tki[traderPrice])</f>
        <v>16184</v>
      </c>
      <c r="G1738" s="97">
        <f>_xlfn.XLOOKUP(tbItems[[#This Row],[UID]],all_tki[uid],all_tki[avg7daysPrice])</f>
        <v>26974</v>
      </c>
      <c r="H1738" s="70">
        <v>1</v>
      </c>
      <c r="I1738" s="70">
        <v>0</v>
      </c>
    </row>
    <row r="1739" spans="1:9" ht="30" hidden="1" customHeight="1" x14ac:dyDescent="0.25">
      <c r="A1739" s="96" t="s">
        <v>4802</v>
      </c>
      <c r="B1739" s="80" t="str">
        <f>_xlfn.CONCAT(_xlfn.XLOOKUP(tbItems[[#This Row],[UID]],all_tki[uid],all_tki[name]), " (",_xlfn.XLOOKUP(tbItems[[#This Row],[UID]],all_tki[uid],all_tki[shortName]),")")</f>
        <v>ORSIS T-5000M 7.62x51 bolt-action sniper rifle (T-5000M)</v>
      </c>
      <c r="C1739" s="80" t="str">
        <f>_xlfn.XLOOKUP(tbItems[[#This Row],[UID]],all_tki[uid],all_tki[tags/0])</f>
        <v>Weapon</v>
      </c>
      <c r="D1739" s="80" t="s">
        <v>181</v>
      </c>
      <c r="E1739" s="70">
        <f>_xlfn.XLOOKUP(tbItems[[#This Row],[UID]],all_tki[uid],all_tki[slots])</f>
        <v>10</v>
      </c>
      <c r="F1739" s="97">
        <f>_xlfn.XLOOKUP(tbItems[[#This Row],[UID]],all_tki[uid],all_tki[traderPrice])</f>
        <v>16184</v>
      </c>
      <c r="G1739" s="97">
        <f>_xlfn.XLOOKUP(tbItems[[#This Row],[UID]],all_tki[uid],all_tki[avg7daysPrice])</f>
        <v>63236</v>
      </c>
      <c r="H1739" s="70">
        <v>1</v>
      </c>
      <c r="I1739" s="70">
        <v>0</v>
      </c>
    </row>
    <row r="1740" spans="1:9" ht="30" hidden="1" customHeight="1" x14ac:dyDescent="0.25">
      <c r="A1740" s="96" t="s">
        <v>4939</v>
      </c>
      <c r="B1740" s="80" t="str">
        <f>_xlfn.CONCAT(_xlfn.XLOOKUP(tbItems[[#This Row],[UID]],all_tki[uid],all_tki[name]), " (",_xlfn.XLOOKUP(tbItems[[#This Row],[UID]],all_tki[uid],all_tki[shortName]),")")</f>
        <v>PB 9x18PM silenced pistol (PB)</v>
      </c>
      <c r="C1740" s="80" t="str">
        <f>_xlfn.XLOOKUP(tbItems[[#This Row],[UID]],all_tki[uid],all_tki[tags/0])</f>
        <v>Weapon</v>
      </c>
      <c r="D1740" s="80" t="s">
        <v>482</v>
      </c>
      <c r="E1740" s="70">
        <f>_xlfn.XLOOKUP(tbItems[[#This Row],[UID]],all_tki[uid],all_tki[slots])</f>
        <v>2</v>
      </c>
      <c r="F1740" s="97">
        <f>_xlfn.XLOOKUP(tbItems[[#This Row],[UID]],all_tki[uid],all_tki[traderPrice])</f>
        <v>6439</v>
      </c>
      <c r="G1740" s="97">
        <f>_xlfn.XLOOKUP(tbItems[[#This Row],[UID]],all_tki[uid],all_tki[avg7daysPrice])</f>
        <v>15006</v>
      </c>
      <c r="H1740" s="70">
        <v>0</v>
      </c>
      <c r="I1740" s="70">
        <v>0</v>
      </c>
    </row>
    <row r="1741" spans="1:9" ht="30" hidden="1" customHeight="1" x14ac:dyDescent="0.25">
      <c r="A1741" s="96" t="s">
        <v>10443</v>
      </c>
      <c r="B1741" s="80" t="str">
        <f>_xlfn.CONCAT(_xlfn.XLOOKUP(tbItems[[#This Row],[UID]],all_tki[uid],all_tki[name]), " (",_xlfn.XLOOKUP(tbItems[[#This Row],[UID]],all_tki[uid],all_tki[shortName]),")")</f>
        <v>PB 9x18PM silenced pistol (PB)</v>
      </c>
      <c r="C1741" s="80" t="str">
        <f>_xlfn.XLOOKUP(tbItems[[#This Row],[UID]],all_tki[uid],all_tki[tags/0])</f>
        <v>Weapon</v>
      </c>
      <c r="E1741" s="70">
        <f>_xlfn.XLOOKUP(tbItems[[#This Row],[UID]],all_tki[uid],all_tki[slots])</f>
        <v>2</v>
      </c>
      <c r="F1741" s="97">
        <f>_xlfn.XLOOKUP(tbItems[[#This Row],[UID]],all_tki[uid],all_tki[traderPrice])</f>
        <v>6439</v>
      </c>
      <c r="G1741" s="97">
        <f>_xlfn.XLOOKUP(tbItems[[#This Row],[UID]],all_tki[uid],all_tki[avg7daysPrice])</f>
        <v>15461</v>
      </c>
      <c r="I1741" s="70">
        <v>0</v>
      </c>
    </row>
    <row r="1742" spans="1:9" ht="30" hidden="1" customHeight="1" x14ac:dyDescent="0.25">
      <c r="A1742" s="96" t="s">
        <v>9200</v>
      </c>
      <c r="B1742" s="80" t="str">
        <f>_xlfn.CONCAT(_xlfn.XLOOKUP(tbItems[[#This Row],[UID]],all_tki[uid],all_tki[name]), " (",_xlfn.XLOOKUP(tbItems[[#This Row],[UID]],all_tki[uid],all_tki[shortName]),")")</f>
        <v>PL-15 9x19 pistol (PL-15)</v>
      </c>
      <c r="C1742" s="80" t="str">
        <f>_xlfn.XLOOKUP(tbItems[[#This Row],[UID]],all_tki[uid],all_tki[tags/0])</f>
        <v>Weapon</v>
      </c>
      <c r="D1742" s="80" t="s">
        <v>482</v>
      </c>
      <c r="E1742" s="70">
        <f>_xlfn.XLOOKUP(tbItems[[#This Row],[UID]],all_tki[uid],all_tki[slots])</f>
        <v>2</v>
      </c>
      <c r="F1742" s="97">
        <f>_xlfn.XLOOKUP(tbItems[[#This Row],[UID]],all_tki[uid],all_tki[traderPrice])</f>
        <v>3976</v>
      </c>
      <c r="G1742" s="97">
        <f>_xlfn.XLOOKUP(tbItems[[#This Row],[UID]],all_tki[uid],all_tki[avg7daysPrice])</f>
        <v>18066</v>
      </c>
      <c r="H1742" s="70">
        <v>1</v>
      </c>
      <c r="I1742" s="70">
        <v>0</v>
      </c>
    </row>
    <row r="1743" spans="1:9" ht="30" hidden="1" customHeight="1" x14ac:dyDescent="0.25">
      <c r="A1743" s="96" t="s">
        <v>10457</v>
      </c>
      <c r="B1743" s="80" t="str">
        <f>_xlfn.CONCAT(_xlfn.XLOOKUP(tbItems[[#This Row],[UID]],all_tki[uid],all_tki[name]), " (",_xlfn.XLOOKUP(tbItems[[#This Row],[UID]],all_tki[uid],all_tki[shortName]),")")</f>
        <v>PL-15 9x19 pistol (PL-15)</v>
      </c>
      <c r="C1743" s="80" t="str">
        <f>_xlfn.XLOOKUP(tbItems[[#This Row],[UID]],all_tki[uid],all_tki[tags/0])</f>
        <v>Weapon</v>
      </c>
      <c r="E1743" s="70">
        <f>_xlfn.XLOOKUP(tbItems[[#This Row],[UID]],all_tki[uid],all_tki[slots])</f>
        <v>2</v>
      </c>
      <c r="F1743" s="97">
        <f>_xlfn.XLOOKUP(tbItems[[#This Row],[UID]],all_tki[uid],all_tki[traderPrice])</f>
        <v>3976</v>
      </c>
      <c r="G1743" s="97">
        <f>_xlfn.XLOOKUP(tbItems[[#This Row],[UID]],all_tki[uid],all_tki[avg7daysPrice])</f>
        <v>18059</v>
      </c>
      <c r="I1743" s="70">
        <v>0</v>
      </c>
    </row>
    <row r="1744" spans="1:9" ht="30" hidden="1" customHeight="1" x14ac:dyDescent="0.25">
      <c r="A1744" s="96" t="s">
        <v>10451</v>
      </c>
      <c r="B1744" s="80" t="str">
        <f>_xlfn.CONCAT(_xlfn.XLOOKUP(tbItems[[#This Row],[UID]],all_tki[uid],all_tki[name]), " (",_xlfn.XLOOKUP(tbItems[[#This Row],[UID]],all_tki[uid],all_tki[shortName]),")")</f>
        <v>PM "Makarov" 9x18PM pistol (PM)</v>
      </c>
      <c r="C1744" s="80" t="str">
        <f>_xlfn.XLOOKUP(tbItems[[#This Row],[UID]],all_tki[uid],all_tki[tags/0])</f>
        <v>Weapon</v>
      </c>
      <c r="E1744" s="70">
        <f>_xlfn.XLOOKUP(tbItems[[#This Row],[UID]],all_tki[uid],all_tki[slots])</f>
        <v>2</v>
      </c>
      <c r="F1744" s="97">
        <f>_xlfn.XLOOKUP(tbItems[[#This Row],[UID]],all_tki[uid],all_tki[traderPrice])</f>
        <v>2854</v>
      </c>
      <c r="G1744" s="97">
        <f>_xlfn.XLOOKUP(tbItems[[#This Row],[UID]],all_tki[uid],all_tki[avg7daysPrice])</f>
        <v>5097</v>
      </c>
      <c r="I1744" s="70">
        <v>0</v>
      </c>
    </row>
    <row r="1745" spans="1:9" ht="30" hidden="1" customHeight="1" x14ac:dyDescent="0.25">
      <c r="A1745" s="96" t="s">
        <v>10419</v>
      </c>
      <c r="B1745" s="80" t="str">
        <f>_xlfn.CONCAT(_xlfn.XLOOKUP(tbItems[[#This Row],[UID]],all_tki[uid],all_tki[name]), " (",_xlfn.XLOOKUP(tbItems[[#This Row],[UID]],all_tki[uid],all_tki[shortName]),")")</f>
        <v>PM (t) "Makarov" 9x18PM pistol (PM (t))</v>
      </c>
      <c r="C1745" s="80" t="str">
        <f>_xlfn.XLOOKUP(tbItems[[#This Row],[UID]],all_tki[uid],all_tki[tags/0])</f>
        <v>Weapon</v>
      </c>
      <c r="E1745" s="70">
        <f>_xlfn.XLOOKUP(tbItems[[#This Row],[UID]],all_tki[uid],all_tki[slots])</f>
        <v>2</v>
      </c>
      <c r="F1745" s="97">
        <f>_xlfn.XLOOKUP(tbItems[[#This Row],[UID]],all_tki[uid],all_tki[traderPrice])</f>
        <v>4770</v>
      </c>
      <c r="G1745" s="97">
        <f>_xlfn.XLOOKUP(tbItems[[#This Row],[UID]],all_tki[uid],all_tki[avg7daysPrice])</f>
        <v>8517</v>
      </c>
      <c r="I1745" s="70">
        <v>0</v>
      </c>
    </row>
    <row r="1746" spans="1:9" ht="30" hidden="1" customHeight="1" x14ac:dyDescent="0.25">
      <c r="A1746" s="96" t="s">
        <v>5056</v>
      </c>
      <c r="B1746" s="80" t="str">
        <f>_xlfn.CONCAT(_xlfn.XLOOKUP(tbItems[[#This Row],[UID]],all_tki[uid],all_tki[name]), " (",_xlfn.XLOOKUP(tbItems[[#This Row],[UID]],all_tki[uid],all_tki[shortName]),")")</f>
        <v>PP-19-01 "Vityaz" 9x19 submachine gun (PP-19-01)</v>
      </c>
      <c r="C1746" s="80" t="str">
        <f>_xlfn.XLOOKUP(tbItems[[#This Row],[UID]],all_tki[uid],all_tki[tags/0])</f>
        <v>Weapon</v>
      </c>
      <c r="D1746" s="80" t="s">
        <v>183</v>
      </c>
      <c r="E1746" s="70">
        <f>_xlfn.XLOOKUP(tbItems[[#This Row],[UID]],all_tki[uid],all_tki[slots])</f>
        <v>6</v>
      </c>
      <c r="F1746" s="97">
        <f>_xlfn.XLOOKUP(tbItems[[#This Row],[UID]],all_tki[uid],all_tki[traderPrice])</f>
        <v>8261</v>
      </c>
      <c r="G1746" s="97">
        <f>_xlfn.XLOOKUP(tbItems[[#This Row],[UID]],all_tki[uid],all_tki[avg7daysPrice])</f>
        <v>19840</v>
      </c>
      <c r="H1746" s="70">
        <v>1</v>
      </c>
      <c r="I1746" s="70">
        <v>0</v>
      </c>
    </row>
    <row r="1747" spans="1:9" ht="30" hidden="1" customHeight="1" x14ac:dyDescent="0.25">
      <c r="A1747" s="96" t="s">
        <v>10493</v>
      </c>
      <c r="B1747" s="80" t="str">
        <f>_xlfn.CONCAT(_xlfn.XLOOKUP(tbItems[[#This Row],[UID]],all_tki[uid],all_tki[name]), " (",_xlfn.XLOOKUP(tbItems[[#This Row],[UID]],all_tki[uid],all_tki[shortName]),")")</f>
        <v>PP-19-01 Vityaz-SN 9x19 submachine gun (PP-19-01)</v>
      </c>
      <c r="C1747" s="80" t="str">
        <f>_xlfn.XLOOKUP(tbItems[[#This Row],[UID]],all_tki[uid],all_tki[tags/0])</f>
        <v>Weapon</v>
      </c>
      <c r="E1747" s="70">
        <f>_xlfn.XLOOKUP(tbItems[[#This Row],[UID]],all_tki[uid],all_tki[slots])</f>
        <v>2</v>
      </c>
      <c r="F1747" s="97">
        <f>_xlfn.XLOOKUP(tbItems[[#This Row],[UID]],all_tki[uid],all_tki[traderPrice])</f>
        <v>8261</v>
      </c>
      <c r="G1747" s="97">
        <f>_xlfn.XLOOKUP(tbItems[[#This Row],[UID]],all_tki[uid],all_tki[avg7daysPrice])</f>
        <v>27777</v>
      </c>
      <c r="I1747" s="70">
        <v>0</v>
      </c>
    </row>
    <row r="1748" spans="1:9" ht="30" hidden="1" customHeight="1" x14ac:dyDescent="0.25">
      <c r="A1748" s="96" t="s">
        <v>5035</v>
      </c>
      <c r="B1748" s="80" t="str">
        <f>_xlfn.CONCAT(_xlfn.XLOOKUP(tbItems[[#This Row],[UID]],all_tki[uid],all_tki[name]), " (",_xlfn.XLOOKUP(tbItems[[#This Row],[UID]],all_tki[uid],all_tki[shortName]),")")</f>
        <v>PP-9 "Klin" 9x18PMM submachine gun (PP-9 "Klin")</v>
      </c>
      <c r="C1748" s="80" t="str">
        <f>_xlfn.XLOOKUP(tbItems[[#This Row],[UID]],all_tki[uid],all_tki[tags/0])</f>
        <v>Weapon</v>
      </c>
      <c r="D1748" s="80" t="s">
        <v>183</v>
      </c>
      <c r="E1748" s="70">
        <f>_xlfn.XLOOKUP(tbItems[[#This Row],[UID]],all_tki[uid],all_tki[slots])</f>
        <v>4</v>
      </c>
      <c r="F1748" s="97">
        <f>_xlfn.XLOOKUP(tbItems[[#This Row],[UID]],all_tki[uid],all_tki[traderPrice])</f>
        <v>13698</v>
      </c>
      <c r="G1748" s="97">
        <f>_xlfn.XLOOKUP(tbItems[[#This Row],[UID]],all_tki[uid],all_tki[avg7daysPrice])</f>
        <v>15856</v>
      </c>
      <c r="H1748" s="70">
        <v>1</v>
      </c>
      <c r="I1748" s="70">
        <v>0</v>
      </c>
    </row>
    <row r="1749" spans="1:9" ht="30" hidden="1" customHeight="1" x14ac:dyDescent="0.25">
      <c r="A1749" s="96" t="s">
        <v>10534</v>
      </c>
      <c r="B1749" s="80" t="str">
        <f>_xlfn.CONCAT(_xlfn.XLOOKUP(tbItems[[#This Row],[UID]],all_tki[uid],all_tki[name]), " (",_xlfn.XLOOKUP(tbItems[[#This Row],[UID]],all_tki[uid],all_tki[shortName]),")")</f>
        <v>PP-9 Klin 9x18PMM submachine gun (PP-9 Klin)</v>
      </c>
      <c r="C1749" s="80" t="str">
        <f>_xlfn.XLOOKUP(tbItems[[#This Row],[UID]],all_tki[uid],all_tki[tags/0])</f>
        <v>Weapon</v>
      </c>
      <c r="E1749" s="70">
        <f>_xlfn.XLOOKUP(tbItems[[#This Row],[UID]],all_tki[uid],all_tki[slots])</f>
        <v>3</v>
      </c>
      <c r="F1749" s="97">
        <f>_xlfn.XLOOKUP(tbItems[[#This Row],[UID]],all_tki[uid],all_tki[traderPrice])</f>
        <v>13698</v>
      </c>
      <c r="G1749" s="97">
        <f>_xlfn.XLOOKUP(tbItems[[#This Row],[UID]],all_tki[uid],all_tki[avg7daysPrice])</f>
        <v>8888</v>
      </c>
      <c r="I1749" s="70">
        <v>0</v>
      </c>
    </row>
    <row r="1750" spans="1:9" ht="30" hidden="1" customHeight="1" x14ac:dyDescent="0.25">
      <c r="A1750" s="96" t="s">
        <v>5039</v>
      </c>
      <c r="B1750" s="80" t="str">
        <f>_xlfn.CONCAT(_xlfn.XLOOKUP(tbItems[[#This Row],[UID]],all_tki[uid],all_tki[name]), " (",_xlfn.XLOOKUP(tbItems[[#This Row],[UID]],all_tki[uid],all_tki[shortName]),")")</f>
        <v>PP-91 "Kedr" 9x18PM submachine gun (PP-91 "Kedr")</v>
      </c>
      <c r="C1750" s="80" t="str">
        <f>_xlfn.XLOOKUP(tbItems[[#This Row],[UID]],all_tki[uid],all_tki[tags/0])</f>
        <v>Weapon</v>
      </c>
      <c r="D1750" s="80" t="s">
        <v>183</v>
      </c>
      <c r="E1750" s="70">
        <f>_xlfn.XLOOKUP(tbItems[[#This Row],[UID]],all_tki[uid],all_tki[slots])</f>
        <v>4</v>
      </c>
      <c r="F1750" s="97">
        <f>_xlfn.XLOOKUP(tbItems[[#This Row],[UID]],all_tki[uid],all_tki[traderPrice])</f>
        <v>10554</v>
      </c>
      <c r="G1750" s="97">
        <f>_xlfn.XLOOKUP(tbItems[[#This Row],[UID]],all_tki[uid],all_tki[avg7daysPrice])</f>
        <v>14987</v>
      </c>
      <c r="H1750" s="70">
        <v>1</v>
      </c>
      <c r="I1750" s="70">
        <v>0</v>
      </c>
    </row>
    <row r="1751" spans="1:9" ht="30" hidden="1" customHeight="1" x14ac:dyDescent="0.25">
      <c r="A1751" s="96" t="s">
        <v>10507</v>
      </c>
      <c r="B1751" s="80" t="str">
        <f>_xlfn.CONCAT(_xlfn.XLOOKUP(tbItems[[#This Row],[UID]],all_tki[uid],all_tki[name]), " (",_xlfn.XLOOKUP(tbItems[[#This Row],[UID]],all_tki[uid],all_tki[shortName]),")")</f>
        <v>PP-91 Kedr 9x18PM submachine gun (PP-91 Kedr)</v>
      </c>
      <c r="C1751" s="80" t="str">
        <f>_xlfn.XLOOKUP(tbItems[[#This Row],[UID]],all_tki[uid],all_tki[tags/0])</f>
        <v>Weapon</v>
      </c>
      <c r="E1751" s="70">
        <f>_xlfn.XLOOKUP(tbItems[[#This Row],[UID]],all_tki[uid],all_tki[slots])</f>
        <v>3</v>
      </c>
      <c r="F1751" s="97">
        <f>_xlfn.XLOOKUP(tbItems[[#This Row],[UID]],all_tki[uid],all_tki[traderPrice])</f>
        <v>10554</v>
      </c>
      <c r="G1751" s="97">
        <f>_xlfn.XLOOKUP(tbItems[[#This Row],[UID]],all_tki[uid],all_tki[avg7daysPrice])</f>
        <v>18846</v>
      </c>
      <c r="I1751" s="70">
        <v>0</v>
      </c>
    </row>
    <row r="1752" spans="1:9" ht="30" hidden="1" customHeight="1" x14ac:dyDescent="0.25">
      <c r="A1752" s="96" t="s">
        <v>5043</v>
      </c>
      <c r="B1752" s="80" t="str">
        <f>_xlfn.CONCAT(_xlfn.XLOOKUP(tbItems[[#This Row],[UID]],all_tki[uid],all_tki[name]), " (",_xlfn.XLOOKUP(tbItems[[#This Row],[UID]],all_tki[uid],all_tki[shortName]),")")</f>
        <v>PP-91-01 "Kedr-B" 9x18PM submachine gun (PP-91-01 "Kedr-B")</v>
      </c>
      <c r="C1752" s="80" t="str">
        <f>_xlfn.XLOOKUP(tbItems[[#This Row],[UID]],all_tki[uid],all_tki[tags/0])</f>
        <v>Weapon</v>
      </c>
      <c r="D1752" s="80" t="s">
        <v>183</v>
      </c>
      <c r="E1752" s="70">
        <f>_xlfn.XLOOKUP(tbItems[[#This Row],[UID]],all_tki[uid],all_tki[slots])</f>
        <v>4</v>
      </c>
      <c r="F1752" s="97">
        <f>_xlfn.XLOOKUP(tbItems[[#This Row],[UID]],all_tki[uid],all_tki[traderPrice])</f>
        <v>11333</v>
      </c>
      <c r="G1752" s="97">
        <f>_xlfn.XLOOKUP(tbItems[[#This Row],[UID]],all_tki[uid],all_tki[avg7daysPrice])</f>
        <v>25992</v>
      </c>
      <c r="H1752" s="70">
        <v>1</v>
      </c>
      <c r="I1752" s="70">
        <v>0</v>
      </c>
    </row>
    <row r="1753" spans="1:9" ht="30" hidden="1" customHeight="1" x14ac:dyDescent="0.25">
      <c r="A1753" s="96" t="s">
        <v>10517</v>
      </c>
      <c r="B1753" s="80" t="str">
        <f>_xlfn.CONCAT(_xlfn.XLOOKUP(tbItems[[#This Row],[UID]],all_tki[uid],all_tki[name]), " (",_xlfn.XLOOKUP(tbItems[[#This Row],[UID]],all_tki[uid],all_tki[shortName]),")")</f>
        <v>PP-91-01 Kedr-B 9x18PM submachine gun (PP-91-01 Kedr-B)</v>
      </c>
      <c r="C1753" s="80" t="str">
        <f>_xlfn.XLOOKUP(tbItems[[#This Row],[UID]],all_tki[uid],all_tki[tags/0])</f>
        <v>Weapon</v>
      </c>
      <c r="E1753" s="70">
        <f>_xlfn.XLOOKUP(tbItems[[#This Row],[UID]],all_tki[uid],all_tki[slots])</f>
        <v>3</v>
      </c>
      <c r="F1753" s="97">
        <f>_xlfn.XLOOKUP(tbItems[[#This Row],[UID]],all_tki[uid],all_tki[traderPrice])</f>
        <v>11333</v>
      </c>
      <c r="G1753" s="97">
        <f>_xlfn.XLOOKUP(tbItems[[#This Row],[UID]],all_tki[uid],all_tki[avg7daysPrice])</f>
        <v>20238</v>
      </c>
      <c r="I1753" s="70">
        <v>0</v>
      </c>
    </row>
    <row r="1754" spans="1:9" ht="30" hidden="1" customHeight="1" x14ac:dyDescent="0.25">
      <c r="A1754" s="96" t="s">
        <v>13808</v>
      </c>
      <c r="B1754" s="80" t="str">
        <f>_xlfn.CONCAT(_xlfn.XLOOKUP(tbItems[[#This Row],[UID]],all_tki[uid],all_tki[name]), " (",_xlfn.XLOOKUP(tbItems[[#This Row],[UID]],all_tki[uid],all_tki[shortName]),")")</f>
        <v>PPSh-41 7.62x25 submachine gun (PPSh41)</v>
      </c>
      <c r="C1754" s="80" t="str">
        <f>_xlfn.XLOOKUP(tbItems[[#This Row],[UID]],all_tki[uid],all_tki[tags/0])</f>
        <v>Weapon</v>
      </c>
      <c r="E1754" s="70">
        <f>_xlfn.XLOOKUP(tbItems[[#This Row],[UID]],all_tki[uid],all_tki[slots])</f>
        <v>8</v>
      </c>
      <c r="F1754" s="97">
        <f>_xlfn.XLOOKUP(tbItems[[#This Row],[UID]],all_tki[uid],all_tki[traderPrice])</f>
        <v>5741</v>
      </c>
      <c r="G1754" s="97">
        <f>_xlfn.XLOOKUP(tbItems[[#This Row],[UID]],all_tki[uid],all_tki[avg7daysPrice])</f>
        <v>21529</v>
      </c>
      <c r="I1754" s="70">
        <v>0</v>
      </c>
    </row>
    <row r="1755" spans="1:9" ht="30" hidden="1" customHeight="1" x14ac:dyDescent="0.25">
      <c r="A1755" s="96" t="s">
        <v>10525</v>
      </c>
      <c r="B1755" s="80" t="str">
        <f>_xlfn.CONCAT(_xlfn.XLOOKUP(tbItems[[#This Row],[UID]],all_tki[uid],all_tki[name]), " (",_xlfn.XLOOKUP(tbItems[[#This Row],[UID]],all_tki[uid],all_tki[shortName]),")")</f>
        <v>PPSh-41 7.62x25 submachine gun (PPSh-41)</v>
      </c>
      <c r="C1755" s="80" t="str">
        <f>_xlfn.XLOOKUP(tbItems[[#This Row],[UID]],all_tki[uid],all_tki[tags/0])</f>
        <v>Weapon</v>
      </c>
      <c r="D1755" s="80" t="s">
        <v>183</v>
      </c>
      <c r="E1755" s="70">
        <f>_xlfn.XLOOKUP(tbItems[[#This Row],[UID]],all_tki[uid],all_tki[slots])</f>
        <v>1</v>
      </c>
      <c r="F1755" s="97">
        <f>_xlfn.XLOOKUP(tbItems[[#This Row],[UID]],all_tki[uid],all_tki[traderPrice])</f>
        <v>5741</v>
      </c>
      <c r="G1755" s="97">
        <f>_xlfn.XLOOKUP(tbItems[[#This Row],[UID]],all_tki[uid],all_tki[avg7daysPrice])</f>
        <v>21464</v>
      </c>
      <c r="H1755" s="70">
        <v>1</v>
      </c>
      <c r="I1755" s="70">
        <v>1</v>
      </c>
    </row>
    <row r="1756" spans="1:9" ht="30" hidden="1" customHeight="1" x14ac:dyDescent="0.25">
      <c r="A1756" s="96" t="s">
        <v>5075</v>
      </c>
      <c r="B1756" s="80" t="str">
        <f>_xlfn.CONCAT(_xlfn.XLOOKUP(tbItems[[#This Row],[UID]],all_tki[uid],all_tki[name]), " (",_xlfn.XLOOKUP(tbItems[[#This Row],[UID]],all_tki[uid],all_tki[shortName]),")")</f>
        <v>RDG-2B smoke grenade (RDG-2B)</v>
      </c>
      <c r="C1756" s="80" t="str">
        <f>_xlfn.XLOOKUP(tbItems[[#This Row],[UID]],all_tki[uid],all_tki[tags/0])</f>
        <v>Weapon</v>
      </c>
      <c r="D1756" s="80" t="s">
        <v>553</v>
      </c>
      <c r="E1756" s="70">
        <f>_xlfn.XLOOKUP(tbItems[[#This Row],[UID]],all_tki[uid],all_tki[slots])</f>
        <v>2</v>
      </c>
      <c r="F1756" s="97">
        <f>_xlfn.XLOOKUP(tbItems[[#This Row],[UID]],all_tki[uid],all_tki[traderPrice])</f>
        <v>2720</v>
      </c>
      <c r="G1756" s="97">
        <f>_xlfn.XLOOKUP(tbItems[[#This Row],[UID]],all_tki[uid],all_tki[avg7daysPrice])</f>
        <v>5573</v>
      </c>
      <c r="H1756" s="70">
        <v>0</v>
      </c>
      <c r="I1756" s="70">
        <v>0</v>
      </c>
    </row>
    <row r="1757" spans="1:9" ht="30" hidden="1" customHeight="1" x14ac:dyDescent="0.25">
      <c r="A1757" s="96" t="s">
        <v>1815</v>
      </c>
      <c r="B1757" s="80" t="str">
        <f>_xlfn.CONCAT(_xlfn.XLOOKUP(tbItems[[#This Row],[UID]],all_tki[uid],all_tki[name]), " (",_xlfn.XLOOKUP(tbItems[[#This Row],[UID]],all_tki[uid],all_tki[shortName]),")")</f>
        <v>Red Rebel ice pick (RedRebel)</v>
      </c>
      <c r="C1757" s="80" t="str">
        <f>_xlfn.XLOOKUP(tbItems[[#This Row],[UID]],all_tki[uid],all_tki[tags/0])</f>
        <v>Weapon</v>
      </c>
      <c r="D1757" s="80" t="s">
        <v>371</v>
      </c>
      <c r="E1757" s="70">
        <f>_xlfn.XLOOKUP(tbItems[[#This Row],[UID]],all_tki[uid],all_tki[slots])</f>
        <v>3</v>
      </c>
      <c r="F1757" s="97">
        <f>_xlfn.XLOOKUP(tbItems[[#This Row],[UID]],all_tki[uid],all_tki[traderPrice])</f>
        <v>663978</v>
      </c>
      <c r="G1757" s="97">
        <f>_xlfn.XLOOKUP(tbItems[[#This Row],[UID]],all_tki[uid],all_tki[avg7daysPrice])</f>
        <v>3521845</v>
      </c>
      <c r="I1757" s="70">
        <v>0</v>
      </c>
    </row>
    <row r="1758" spans="1:9" ht="30" hidden="1" customHeight="1" x14ac:dyDescent="0.25">
      <c r="A1758" s="96" t="s">
        <v>10385</v>
      </c>
      <c r="B1758" s="80" t="str">
        <f>_xlfn.CONCAT(_xlfn.XLOOKUP(tbItems[[#This Row],[UID]],all_tki[uid],all_tki[name]), " (",_xlfn.XLOOKUP(tbItems[[#This Row],[UID]],all_tki[uid],all_tki[shortName]),")")</f>
        <v>Remington Model 700 .308 bolt-action sniper rifle (M700)</v>
      </c>
      <c r="C1758" s="80" t="str">
        <f>_xlfn.XLOOKUP(tbItems[[#This Row],[UID]],all_tki[uid],all_tki[tags/0])</f>
        <v>Weapon</v>
      </c>
      <c r="E1758" s="70">
        <f>_xlfn.XLOOKUP(tbItems[[#This Row],[UID]],all_tki[uid],all_tki[slots])</f>
        <v>1</v>
      </c>
      <c r="F1758" s="97">
        <f>_xlfn.XLOOKUP(tbItems[[#This Row],[UID]],all_tki[uid],all_tki[traderPrice])</f>
        <v>10500</v>
      </c>
      <c r="G1758" s="97">
        <f>_xlfn.XLOOKUP(tbItems[[#This Row],[UID]],all_tki[uid],all_tki[avg7daysPrice])</f>
        <v>39480</v>
      </c>
      <c r="I1758" s="70">
        <v>0</v>
      </c>
    </row>
    <row r="1759" spans="1:9" ht="30" hidden="1" customHeight="1" x14ac:dyDescent="0.25">
      <c r="A1759" s="96" t="s">
        <v>4807</v>
      </c>
      <c r="B1759" s="80" t="str">
        <f>_xlfn.CONCAT(_xlfn.XLOOKUP(tbItems[[#This Row],[UID]],all_tki[uid],all_tki[name]), " (",_xlfn.XLOOKUP(tbItems[[#This Row],[UID]],all_tki[uid],all_tki[shortName]),")")</f>
        <v>Remington Model 700 7.62x51 bolt-action sniper rifle (M700)</v>
      </c>
      <c r="C1759" s="80" t="str">
        <f>_xlfn.XLOOKUP(tbItems[[#This Row],[UID]],all_tki[uid],all_tki[tags/0])</f>
        <v>Weapon</v>
      </c>
      <c r="D1759" s="80" t="s">
        <v>181</v>
      </c>
      <c r="E1759" s="70">
        <f>_xlfn.XLOOKUP(tbItems[[#This Row],[UID]],all_tki[uid],all_tki[slots])</f>
        <v>5</v>
      </c>
      <c r="F1759" s="97">
        <f>_xlfn.XLOOKUP(tbItems[[#This Row],[UID]],all_tki[uid],all_tki[traderPrice])</f>
        <v>10500</v>
      </c>
      <c r="G1759" s="97">
        <f>_xlfn.XLOOKUP(tbItems[[#This Row],[UID]],all_tki[uid],all_tki[avg7daysPrice])</f>
        <v>42337</v>
      </c>
      <c r="H1759" s="70">
        <v>1</v>
      </c>
      <c r="I1759" s="70">
        <v>1</v>
      </c>
    </row>
    <row r="1760" spans="1:9" ht="30" hidden="1" customHeight="1" x14ac:dyDescent="0.25">
      <c r="A1760" s="96" t="s">
        <v>10474</v>
      </c>
      <c r="B1760" s="80" t="str">
        <f>_xlfn.CONCAT(_xlfn.XLOOKUP(tbItems[[#This Row],[UID]],all_tki[uid],all_tki[name]), " (",_xlfn.XLOOKUP(tbItems[[#This Row],[UID]],all_tki[uid],all_tki[shortName]),")")</f>
        <v>Remington Model 870 12ga pump-action shotgun (M870 12ga)</v>
      </c>
      <c r="C1760" s="80" t="str">
        <f>_xlfn.XLOOKUP(tbItems[[#This Row],[UID]],all_tki[uid],all_tki[tags/0])</f>
        <v>Weapon</v>
      </c>
      <c r="E1760" s="70">
        <f>_xlfn.XLOOKUP(tbItems[[#This Row],[UID]],all_tki[uid],all_tki[slots])</f>
        <v>3</v>
      </c>
      <c r="F1760" s="97">
        <f>_xlfn.XLOOKUP(tbItems[[#This Row],[UID]],all_tki[uid],all_tki[traderPrice])</f>
        <v>8513</v>
      </c>
      <c r="G1760" s="97">
        <f>_xlfn.XLOOKUP(tbItems[[#This Row],[UID]],all_tki[uid],all_tki[avg7daysPrice])</f>
        <v>24592</v>
      </c>
      <c r="I1760" s="70">
        <v>0</v>
      </c>
    </row>
    <row r="1761" spans="1:10" ht="30" hidden="1" customHeight="1" x14ac:dyDescent="0.25">
      <c r="A1761" s="96" t="s">
        <v>4991</v>
      </c>
      <c r="B1761" s="80" t="str">
        <f>_xlfn.CONCAT(_xlfn.XLOOKUP(tbItems[[#This Row],[UID]],all_tki[uid],all_tki[name]), " (",_xlfn.XLOOKUP(tbItems[[#This Row],[UID]],all_tki[uid],all_tki[shortName]),")")</f>
        <v>Remington Model 870 12ga pump-action shotgun (M870)</v>
      </c>
      <c r="C1761" s="80" t="str">
        <f>_xlfn.XLOOKUP(tbItems[[#This Row],[UID]],all_tki[uid],all_tki[tags/0])</f>
        <v>Weapon</v>
      </c>
      <c r="D1761" s="80" t="s">
        <v>523</v>
      </c>
      <c r="E1761" s="70">
        <f>_xlfn.XLOOKUP(tbItems[[#This Row],[UID]],all_tki[uid],all_tki[slots])</f>
        <v>5</v>
      </c>
      <c r="F1761" s="97">
        <f>_xlfn.XLOOKUP(tbItems[[#This Row],[UID]],all_tki[uid],all_tki[traderPrice])</f>
        <v>8513</v>
      </c>
      <c r="G1761" s="97">
        <f>_xlfn.XLOOKUP(tbItems[[#This Row],[UID]],all_tki[uid],all_tki[avg7daysPrice])</f>
        <v>26404</v>
      </c>
      <c r="H1761" s="70">
        <v>1</v>
      </c>
      <c r="I1761" s="70">
        <v>1</v>
      </c>
    </row>
    <row r="1762" spans="1:10" ht="30" hidden="1" customHeight="1" x14ac:dyDescent="0.25">
      <c r="A1762" s="96" t="s">
        <v>4831</v>
      </c>
      <c r="B1762" s="80" t="str">
        <f>_xlfn.CONCAT(_xlfn.XLOOKUP(tbItems[[#This Row],[UID]],all_tki[uid],all_tki[name]), " (",_xlfn.XLOOKUP(tbItems[[#This Row],[UID]],all_tki[uid],all_tki[shortName]),")")</f>
        <v>Remington R11 RSASS 7.62x51 marksman rifle (RSASS)</v>
      </c>
      <c r="C1762" s="80" t="str">
        <f>_xlfn.XLOOKUP(tbItems[[#This Row],[UID]],all_tki[uid],all_tki[tags/0])</f>
        <v>Weapon</v>
      </c>
      <c r="D1762" s="80" t="s">
        <v>956</v>
      </c>
      <c r="E1762" s="70">
        <f>_xlfn.XLOOKUP(tbItems[[#This Row],[UID]],all_tki[uid],all_tki[slots])</f>
        <v>10</v>
      </c>
      <c r="F1762" s="97">
        <f>_xlfn.XLOOKUP(tbItems[[#This Row],[UID]],all_tki[uid],all_tki[traderPrice])</f>
        <v>24963</v>
      </c>
      <c r="G1762" s="97">
        <f>_xlfn.XLOOKUP(tbItems[[#This Row],[UID]],all_tki[uid],all_tki[avg7daysPrice])</f>
        <v>396375</v>
      </c>
      <c r="H1762" s="70">
        <v>1</v>
      </c>
      <c r="I1762" s="70">
        <v>1</v>
      </c>
    </row>
    <row r="1763" spans="1:10" ht="30" hidden="1" customHeight="1" x14ac:dyDescent="0.25">
      <c r="A1763" s="96" t="s">
        <v>10412</v>
      </c>
      <c r="B1763" s="80" t="str">
        <f>_xlfn.CONCAT(_xlfn.XLOOKUP(tbItems[[#This Row],[UID]],all_tki[uid],all_tki[name]), " (",_xlfn.XLOOKUP(tbItems[[#This Row],[UID]],all_tki[uid],all_tki[shortName]),")")</f>
        <v>Remington R11 RSASS 7.62x51 marksman rifle (RSASS)</v>
      </c>
      <c r="C1763" s="80" t="str">
        <f>_xlfn.XLOOKUP(tbItems[[#This Row],[UID]],all_tki[uid],all_tki[tags/0])</f>
        <v>Weapon</v>
      </c>
      <c r="E1763" s="70">
        <f>_xlfn.XLOOKUP(tbItems[[#This Row],[UID]],all_tki[uid],all_tki[slots])</f>
        <v>1</v>
      </c>
      <c r="F1763" s="97">
        <f>_xlfn.XLOOKUP(tbItems[[#This Row],[UID]],all_tki[uid],all_tki[traderPrice])</f>
        <v>24963</v>
      </c>
      <c r="G1763" s="97">
        <f>_xlfn.XLOOKUP(tbItems[[#This Row],[UID]],all_tki[uid],all_tki[avg7daysPrice])</f>
        <v>0</v>
      </c>
      <c r="I1763" s="70">
        <v>0</v>
      </c>
    </row>
    <row r="1764" spans="1:10" ht="30" hidden="1" customHeight="1" x14ac:dyDescent="0.25">
      <c r="A1764" s="96" t="s">
        <v>5080</v>
      </c>
      <c r="B1764" s="80" t="str">
        <f>_xlfn.CONCAT(_xlfn.XLOOKUP(tbItems[[#This Row],[UID]],all_tki[uid],all_tki[name]), " (",_xlfn.XLOOKUP(tbItems[[#This Row],[UID]],all_tki[uid],all_tki[shortName]),")")</f>
        <v>RGD-5 hand grenade (RGD-5)</v>
      </c>
      <c r="C1764" s="80" t="str">
        <f>_xlfn.XLOOKUP(tbItems[[#This Row],[UID]],all_tki[uid],all_tki[tags/0])</f>
        <v>Weapon</v>
      </c>
      <c r="D1764" s="80" t="s">
        <v>470</v>
      </c>
      <c r="E1764" s="70">
        <f>_xlfn.XLOOKUP(tbItems[[#This Row],[UID]],all_tki[uid],all_tki[slots])</f>
        <v>1</v>
      </c>
      <c r="F1764" s="97">
        <f>_xlfn.XLOOKUP(tbItems[[#This Row],[UID]],all_tki[uid],all_tki[traderPrice])</f>
        <v>3614</v>
      </c>
      <c r="G1764" s="97">
        <f>_xlfn.XLOOKUP(tbItems[[#This Row],[UID]],all_tki[uid],all_tki[avg7daysPrice])</f>
        <v>13507</v>
      </c>
      <c r="H1764" s="70">
        <v>0</v>
      </c>
      <c r="I1764" s="70">
        <v>0</v>
      </c>
    </row>
    <row r="1765" spans="1:10" ht="30" hidden="1" customHeight="1" x14ac:dyDescent="0.25">
      <c r="A1765" s="96" t="s">
        <v>12010</v>
      </c>
      <c r="B1765" s="80" t="str">
        <f>_xlfn.CONCAT(_xlfn.XLOOKUP(tbItems[[#This Row],[UID]],all_tki[uid],all_tki[name]), " (",_xlfn.XLOOKUP(tbItems[[#This Row],[UID]],all_tki[uid],all_tki[shortName]),")")</f>
        <v>RGN hand grenade (RGN)</v>
      </c>
      <c r="C1765" s="80" t="str">
        <f>_xlfn.XLOOKUP(tbItems[[#This Row],[UID]],all_tki[uid],all_tki[tags/0])</f>
        <v>Weapon</v>
      </c>
      <c r="D1765" s="80" t="s">
        <v>470</v>
      </c>
      <c r="E1765" s="70">
        <f>_xlfn.XLOOKUP(tbItems[[#This Row],[UID]],all_tki[uid],all_tki[slots])</f>
        <v>1</v>
      </c>
      <c r="F1765" s="97">
        <f>_xlfn.XLOOKUP(tbItems[[#This Row],[UID]],all_tki[uid],all_tki[traderPrice])</f>
        <v>6949</v>
      </c>
      <c r="G1765" s="97">
        <f>_xlfn.XLOOKUP(tbItems[[#This Row],[UID]],all_tki[uid],all_tki[avg7daysPrice])</f>
        <v>13900</v>
      </c>
      <c r="H1765" s="70">
        <v>99</v>
      </c>
      <c r="I1765" s="70">
        <v>0</v>
      </c>
      <c r="J1765" s="80" t="s">
        <v>354</v>
      </c>
    </row>
    <row r="1766" spans="1:10" ht="30" hidden="1" customHeight="1" x14ac:dyDescent="0.25">
      <c r="A1766" s="96" t="s">
        <v>12015</v>
      </c>
      <c r="B1766" s="80" t="str">
        <f>_xlfn.CONCAT(_xlfn.XLOOKUP(tbItems[[#This Row],[UID]],all_tki[uid],all_tki[name]), " (",_xlfn.XLOOKUP(tbItems[[#This Row],[UID]],all_tki[uid],all_tki[shortName]),")")</f>
        <v>RGO hand grenade (RGO)</v>
      </c>
      <c r="C1766" s="80" t="str">
        <f>_xlfn.XLOOKUP(tbItems[[#This Row],[UID]],all_tki[uid],all_tki[tags/0])</f>
        <v>Weapon</v>
      </c>
      <c r="D1766" s="80" t="s">
        <v>470</v>
      </c>
      <c r="E1766" s="70">
        <f>_xlfn.XLOOKUP(tbItems[[#This Row],[UID]],all_tki[uid],all_tki[slots])</f>
        <v>1</v>
      </c>
      <c r="F1766" s="97">
        <f>_xlfn.XLOOKUP(tbItems[[#This Row],[UID]],all_tki[uid],all_tki[traderPrice])</f>
        <v>5399</v>
      </c>
      <c r="G1766" s="97">
        <f>_xlfn.XLOOKUP(tbItems[[#This Row],[UID]],all_tki[uid],all_tki[avg7daysPrice])</f>
        <v>10800</v>
      </c>
      <c r="H1766" s="70">
        <v>0</v>
      </c>
      <c r="I1766" s="70">
        <v>0</v>
      </c>
      <c r="J1766" s="80" t="s">
        <v>354</v>
      </c>
    </row>
    <row r="1767" spans="1:10" ht="30" hidden="1" customHeight="1" x14ac:dyDescent="0.25">
      <c r="A1767" s="96" t="s">
        <v>4821</v>
      </c>
      <c r="B1767" s="80" t="str">
        <f>_xlfn.CONCAT(_xlfn.XLOOKUP(tbItems[[#This Row],[UID]],all_tki[uid],all_tki[name]), " (",_xlfn.XLOOKUP(tbItems[[#This Row],[UID]],all_tki[uid],all_tki[shortName]),")")</f>
        <v>RPK-16 5.45x39 light machine gun (RPK-16)</v>
      </c>
      <c r="C1767" s="80" t="str">
        <f>_xlfn.XLOOKUP(tbItems[[#This Row],[UID]],all_tki[uid],all_tki[tags/0])</f>
        <v>Weapon</v>
      </c>
      <c r="D1767" s="80" t="s">
        <v>378</v>
      </c>
      <c r="E1767" s="70">
        <f>_xlfn.XLOOKUP(tbItems[[#This Row],[UID]],all_tki[uid],all_tki[slots])</f>
        <v>10</v>
      </c>
      <c r="F1767" s="97">
        <f>_xlfn.XLOOKUP(tbItems[[#This Row],[UID]],all_tki[uid],all_tki[traderPrice])</f>
        <v>12522</v>
      </c>
      <c r="G1767" s="97">
        <f>_xlfn.XLOOKUP(tbItems[[#This Row],[UID]],all_tki[uid],all_tki[avg7daysPrice])</f>
        <v>49702</v>
      </c>
      <c r="H1767" s="70">
        <v>1</v>
      </c>
      <c r="I1767" s="70">
        <v>0</v>
      </c>
    </row>
    <row r="1768" spans="1:10" ht="30" hidden="1" customHeight="1" x14ac:dyDescent="0.25">
      <c r="A1768" s="96" t="s">
        <v>10402</v>
      </c>
      <c r="B1768" s="80" t="str">
        <f>_xlfn.CONCAT(_xlfn.XLOOKUP(tbItems[[#This Row],[UID]],all_tki[uid],all_tki[name]), " (",_xlfn.XLOOKUP(tbItems[[#This Row],[UID]],all_tki[uid],all_tki[shortName]),")")</f>
        <v>RPK-16 5.45x39 light machine gun (RPK-16)</v>
      </c>
      <c r="C1768" s="80" t="str">
        <f>_xlfn.XLOOKUP(tbItems[[#This Row],[UID]],all_tki[uid],all_tki[tags/0])</f>
        <v>Weapon</v>
      </c>
      <c r="E1768" s="70">
        <f>_xlfn.XLOOKUP(tbItems[[#This Row],[UID]],all_tki[uid],all_tki[slots])</f>
        <v>2</v>
      </c>
      <c r="F1768" s="97">
        <f>_xlfn.XLOOKUP(tbItems[[#This Row],[UID]],all_tki[uid],all_tki[traderPrice])</f>
        <v>12522</v>
      </c>
      <c r="G1768" s="97">
        <f>_xlfn.XLOOKUP(tbItems[[#This Row],[UID]],all_tki[uid],all_tki[avg7daysPrice])</f>
        <v>48352</v>
      </c>
      <c r="I1768" s="70">
        <v>0</v>
      </c>
    </row>
    <row r="1769" spans="1:10" ht="30" hidden="1" customHeight="1" x14ac:dyDescent="0.25">
      <c r="A1769" s="96" t="s">
        <v>10488</v>
      </c>
      <c r="B1769" s="80" t="str">
        <f>_xlfn.CONCAT(_xlfn.XLOOKUP(tbItems[[#This Row],[UID]],all_tki[uid],all_tki[name]), " (",_xlfn.XLOOKUP(tbItems[[#This Row],[UID]],all_tki[uid],all_tki[shortName]),")")</f>
        <v>Saiga 12ga ver.10 12/76 semi-automatic shotgun (Saiga 12ga v.10)</v>
      </c>
      <c r="C1769" s="80" t="str">
        <f>_xlfn.XLOOKUP(tbItems[[#This Row],[UID]],all_tki[uid],all_tki[tags/0])</f>
        <v>Weapon</v>
      </c>
      <c r="E1769" s="70">
        <f>_xlfn.XLOOKUP(tbItems[[#This Row],[UID]],all_tki[uid],all_tki[slots])</f>
        <v>4</v>
      </c>
      <c r="F1769" s="97">
        <f>_xlfn.XLOOKUP(tbItems[[#This Row],[UID]],all_tki[uid],all_tki[traderPrice])</f>
        <v>9250</v>
      </c>
      <c r="G1769" s="97">
        <f>_xlfn.XLOOKUP(tbItems[[#This Row],[UID]],all_tki[uid],all_tki[avg7daysPrice])</f>
        <v>18405</v>
      </c>
      <c r="I1769" s="70">
        <v>0</v>
      </c>
    </row>
    <row r="1770" spans="1:10" ht="30" hidden="1" customHeight="1" x14ac:dyDescent="0.25">
      <c r="A1770" s="96" t="s">
        <v>4996</v>
      </c>
      <c r="B1770" s="80" t="str">
        <f>_xlfn.CONCAT(_xlfn.XLOOKUP(tbItems[[#This Row],[UID]],all_tki[uid],all_tki[name]), " (",_xlfn.XLOOKUP(tbItems[[#This Row],[UID]],all_tki[uid],all_tki[shortName]),")")</f>
        <v>Saiga 12ga ver.10 12/76 semi-automatic shotgun (Saiga-12ga v.10)</v>
      </c>
      <c r="C1770" s="80" t="str">
        <f>_xlfn.XLOOKUP(tbItems[[#This Row],[UID]],all_tki[uid],all_tki[tags/0])</f>
        <v>Weapon</v>
      </c>
      <c r="D1770" s="80" t="s">
        <v>523</v>
      </c>
      <c r="E1770" s="70">
        <f>_xlfn.XLOOKUP(tbItems[[#This Row],[UID]],all_tki[uid],all_tki[slots])</f>
        <v>8</v>
      </c>
      <c r="F1770" s="97">
        <f>_xlfn.XLOOKUP(tbItems[[#This Row],[UID]],all_tki[uid],all_tki[traderPrice])</f>
        <v>9250</v>
      </c>
      <c r="G1770" s="97">
        <f>_xlfn.XLOOKUP(tbItems[[#This Row],[UID]],all_tki[uid],all_tki[avg7daysPrice])</f>
        <v>19394</v>
      </c>
      <c r="H1770" s="70">
        <v>1</v>
      </c>
      <c r="I1770" s="70">
        <v>1</v>
      </c>
    </row>
    <row r="1771" spans="1:10" ht="30" hidden="1" customHeight="1" x14ac:dyDescent="0.25">
      <c r="A1771" s="96" t="s">
        <v>5047</v>
      </c>
      <c r="B1771" s="80" t="str">
        <f>_xlfn.CONCAT(_xlfn.XLOOKUP(tbItems[[#This Row],[UID]],all_tki[uid],all_tki[name]), " (",_xlfn.XLOOKUP(tbItems[[#This Row],[UID]],all_tki[uid],all_tki[shortName]),")")</f>
        <v>Saiga-9 9x19 carbine (Saiga-9)</v>
      </c>
      <c r="C1771" s="80" t="str">
        <f>_xlfn.XLOOKUP(tbItems[[#This Row],[UID]],all_tki[uid],all_tki[tags/0])</f>
        <v>Weapon</v>
      </c>
      <c r="D1771" s="80" t="s">
        <v>183</v>
      </c>
      <c r="E1771" s="70">
        <f>_xlfn.XLOOKUP(tbItems[[#This Row],[UID]],all_tki[uid],all_tki[slots])</f>
        <v>6</v>
      </c>
      <c r="F1771" s="97">
        <f>_xlfn.XLOOKUP(tbItems[[#This Row],[UID]],all_tki[uid],all_tki[traderPrice])</f>
        <v>5570</v>
      </c>
      <c r="G1771" s="97">
        <f>_xlfn.XLOOKUP(tbItems[[#This Row],[UID]],all_tki[uid],all_tki[avg7daysPrice])</f>
        <v>11284</v>
      </c>
      <c r="H1771" s="70">
        <v>1</v>
      </c>
      <c r="I1771" s="70">
        <v>0</v>
      </c>
    </row>
    <row r="1772" spans="1:10" ht="30" hidden="1" customHeight="1" x14ac:dyDescent="0.25">
      <c r="A1772" s="96" t="s">
        <v>10523</v>
      </c>
      <c r="B1772" s="80" t="str">
        <f>_xlfn.CONCAT(_xlfn.XLOOKUP(tbItems[[#This Row],[UID]],all_tki[uid],all_tki[name]), " (",_xlfn.XLOOKUP(tbItems[[#This Row],[UID]],all_tki[uid],all_tki[shortName]),")")</f>
        <v>Saiga-9 9x19 carbine (Saiga-9)</v>
      </c>
      <c r="C1772" s="80" t="str">
        <f>_xlfn.XLOOKUP(tbItems[[#This Row],[UID]],all_tki[uid],all_tki[tags/0])</f>
        <v>Weapon</v>
      </c>
      <c r="E1772" s="70">
        <f>_xlfn.XLOOKUP(tbItems[[#This Row],[UID]],all_tki[uid],all_tki[slots])</f>
        <v>3</v>
      </c>
      <c r="F1772" s="97">
        <f>_xlfn.XLOOKUP(tbItems[[#This Row],[UID]],all_tki[uid],all_tki[traderPrice])</f>
        <v>5570</v>
      </c>
      <c r="G1772" s="97">
        <f>_xlfn.XLOOKUP(tbItems[[#This Row],[UID]],all_tki[uid],all_tki[avg7daysPrice])</f>
        <v>11535</v>
      </c>
      <c r="I1772" s="70">
        <v>0</v>
      </c>
    </row>
    <row r="1773" spans="1:10" ht="30" hidden="1" customHeight="1" x14ac:dyDescent="0.25">
      <c r="A1773" s="96" t="s">
        <v>4910</v>
      </c>
      <c r="B1773" s="80" t="str">
        <f>_xlfn.CONCAT(_xlfn.XLOOKUP(tbItems[[#This Row],[UID]],all_tki[uid],all_tki[name]), " (",_xlfn.XLOOKUP(tbItems[[#This Row],[UID]],all_tki[uid],all_tki[shortName]),")")</f>
        <v>Serdyukov SR-1MP Gyurza 9x21 pistol (SR-1MP)</v>
      </c>
      <c r="C1773" s="80" t="str">
        <f>_xlfn.XLOOKUP(tbItems[[#This Row],[UID]],all_tki[uid],all_tki[tags/0])</f>
        <v>Weapon</v>
      </c>
      <c r="D1773" s="80" t="s">
        <v>482</v>
      </c>
      <c r="E1773" s="70">
        <f>_xlfn.XLOOKUP(tbItems[[#This Row],[UID]],all_tki[uid],all_tki[slots])</f>
        <v>2</v>
      </c>
      <c r="F1773" s="97">
        <f>_xlfn.XLOOKUP(tbItems[[#This Row],[UID]],all_tki[uid],all_tki[traderPrice])</f>
        <v>10804</v>
      </c>
      <c r="G1773" s="97">
        <f>_xlfn.XLOOKUP(tbItems[[#This Row],[UID]],all_tki[uid],all_tki[avg7daysPrice])</f>
        <v>20614</v>
      </c>
      <c r="H1773" s="70">
        <v>3</v>
      </c>
      <c r="I1773" s="70">
        <v>0</v>
      </c>
    </row>
    <row r="1774" spans="1:10" ht="30" hidden="1" customHeight="1" x14ac:dyDescent="0.25">
      <c r="A1774" s="96" t="s">
        <v>10466</v>
      </c>
      <c r="B1774" s="80" t="str">
        <f>_xlfn.CONCAT(_xlfn.XLOOKUP(tbItems[[#This Row],[UID]],all_tki[uid],all_tki[name]), " (",_xlfn.XLOOKUP(tbItems[[#This Row],[UID]],all_tki[uid],all_tki[shortName]),")")</f>
        <v>Serdyukov SR-1MP Gyurza 9x21 pistol (SR-1MP)</v>
      </c>
      <c r="C1774" s="80" t="str">
        <f>_xlfn.XLOOKUP(tbItems[[#This Row],[UID]],all_tki[uid],all_tki[tags/0])</f>
        <v>Weapon</v>
      </c>
      <c r="E1774" s="70">
        <f>_xlfn.XLOOKUP(tbItems[[#This Row],[UID]],all_tki[uid],all_tki[slots])</f>
        <v>2</v>
      </c>
      <c r="F1774" s="97">
        <f>_xlfn.XLOOKUP(tbItems[[#This Row],[UID]],all_tki[uid],all_tki[traderPrice])</f>
        <v>10804</v>
      </c>
      <c r="G1774" s="97">
        <f>_xlfn.XLOOKUP(tbItems[[#This Row],[UID]],all_tki[uid],all_tki[avg7daysPrice])</f>
        <v>21300</v>
      </c>
      <c r="I1774" s="70">
        <v>0</v>
      </c>
    </row>
    <row r="1775" spans="1:10" ht="30" hidden="1" customHeight="1" x14ac:dyDescent="0.25">
      <c r="A1775" s="96" t="s">
        <v>12753</v>
      </c>
      <c r="B1775" s="80" t="str">
        <f>_xlfn.CONCAT(_xlfn.XLOOKUP(tbItems[[#This Row],[UID]],all_tki[uid],all_tki[name]), " (",_xlfn.XLOOKUP(tbItems[[#This Row],[UID]],all_tki[uid],all_tki[shortName]),")")</f>
        <v>Shotguns MP-43-1C 12ga double-barrel shotgun (MP-43-1C)</v>
      </c>
      <c r="C1775" s="80" t="str">
        <f>_xlfn.XLOOKUP(tbItems[[#This Row],[UID]],all_tki[uid],all_tki[tags/0])</f>
        <v>Weapon</v>
      </c>
      <c r="E1775" s="70">
        <f>_xlfn.XLOOKUP(tbItems[[#This Row],[UID]],all_tki[uid],all_tki[slots])</f>
        <v>2</v>
      </c>
      <c r="F1775" s="97">
        <f>_xlfn.XLOOKUP(tbItems[[#This Row],[UID]],all_tki[uid],all_tki[traderPrice])</f>
        <v>3248</v>
      </c>
      <c r="G1775" s="97">
        <f>_xlfn.XLOOKUP(tbItems[[#This Row],[UID]],all_tki[uid],all_tki[avg7daysPrice])</f>
        <v>5800</v>
      </c>
      <c r="I1775" s="70">
        <v>0</v>
      </c>
    </row>
    <row r="1776" spans="1:10" ht="30" hidden="1" customHeight="1" x14ac:dyDescent="0.25">
      <c r="A1776" s="96" t="s">
        <v>10331</v>
      </c>
      <c r="B1776" s="80" t="str">
        <f>_xlfn.CONCAT(_xlfn.XLOOKUP(tbItems[[#This Row],[UID]],all_tki[uid],all_tki[name]), " (",_xlfn.XLOOKUP(tbItems[[#This Row],[UID]],all_tki[uid],all_tki[shortName]),")")</f>
        <v>SIG MCX .300 AAC Blackout assault rifle (SIG MCX .300 BLK)</v>
      </c>
      <c r="C1776" s="80" t="str">
        <f>_xlfn.XLOOKUP(tbItems[[#This Row],[UID]],all_tki[uid],all_tki[tags/0])</f>
        <v>Weapon</v>
      </c>
      <c r="E1776" s="70">
        <f>_xlfn.XLOOKUP(tbItems[[#This Row],[UID]],all_tki[uid],all_tki[slots])</f>
        <v>1</v>
      </c>
      <c r="F1776" s="97">
        <f>_xlfn.XLOOKUP(tbItems[[#This Row],[UID]],all_tki[uid],all_tki[traderPrice])</f>
        <v>11928</v>
      </c>
      <c r="G1776" s="97">
        <f>_xlfn.XLOOKUP(tbItems[[#This Row],[UID]],all_tki[uid],all_tki[avg7daysPrice])</f>
        <v>16000</v>
      </c>
      <c r="H1776" s="70">
        <v>0</v>
      </c>
      <c r="I1776" s="70">
        <v>0</v>
      </c>
    </row>
    <row r="1777" spans="1:10" ht="30" hidden="1" customHeight="1" x14ac:dyDescent="0.25">
      <c r="A1777" s="96" t="s">
        <v>8625</v>
      </c>
      <c r="B1777" s="80" t="str">
        <f>_xlfn.CONCAT(_xlfn.XLOOKUP(tbItems[[#This Row],[UID]],all_tki[uid],all_tki[name]), " (",_xlfn.XLOOKUP(tbItems[[#This Row],[UID]],all_tki[uid],all_tki[shortName]),")")</f>
        <v>SIG MCX .300 Blackout assault rifle (MCX .300 BLK)</v>
      </c>
      <c r="C1777" s="80" t="str">
        <f>_xlfn.XLOOKUP(tbItems[[#This Row],[UID]],all_tki[uid],all_tki[tags/0])</f>
        <v>Weapon</v>
      </c>
      <c r="D1777" s="80" t="s">
        <v>378</v>
      </c>
      <c r="E1777" s="70">
        <f>_xlfn.XLOOKUP(tbItems[[#This Row],[UID]],all_tki[uid],all_tki[slots])</f>
        <v>10</v>
      </c>
      <c r="F1777" s="97">
        <f>_xlfn.XLOOKUP(tbItems[[#This Row],[UID]],all_tki[uid],all_tki[traderPrice])</f>
        <v>11928</v>
      </c>
      <c r="G1777" s="97">
        <f>_xlfn.XLOOKUP(tbItems[[#This Row],[UID]],all_tki[uid],all_tki[avg7daysPrice])</f>
        <v>53443</v>
      </c>
      <c r="H1777" s="70">
        <v>1</v>
      </c>
      <c r="I1777" s="70">
        <v>2</v>
      </c>
    </row>
    <row r="1778" spans="1:10" ht="30" hidden="1" customHeight="1" x14ac:dyDescent="0.25">
      <c r="A1778" s="96" t="s">
        <v>5051</v>
      </c>
      <c r="B1778" s="80" t="str">
        <f>_xlfn.CONCAT(_xlfn.XLOOKUP(tbItems[[#This Row],[UID]],all_tki[uid],all_tki[name]), " (",_xlfn.XLOOKUP(tbItems[[#This Row],[UID]],all_tki[uid],all_tki[shortName]),")")</f>
        <v>SIG MPX 9x19 submachine gun (MPX)</v>
      </c>
      <c r="C1778" s="80" t="str">
        <f>_xlfn.XLOOKUP(tbItems[[#This Row],[UID]],all_tki[uid],all_tki[tags/0])</f>
        <v>Weapon</v>
      </c>
      <c r="D1778" s="80" t="s">
        <v>183</v>
      </c>
      <c r="E1778" s="70">
        <f>_xlfn.XLOOKUP(tbItems[[#This Row],[UID]],all_tki[uid],all_tki[slots])</f>
        <v>8</v>
      </c>
      <c r="F1778" s="97">
        <f>_xlfn.XLOOKUP(tbItems[[#This Row],[UID]],all_tki[uid],all_tki[traderPrice])</f>
        <v>10588</v>
      </c>
      <c r="G1778" s="97">
        <f>_xlfn.XLOOKUP(tbItems[[#This Row],[UID]],all_tki[uid],all_tki[avg7daysPrice])</f>
        <v>40678</v>
      </c>
      <c r="H1778" s="70">
        <v>1</v>
      </c>
      <c r="I1778" s="70">
        <v>1</v>
      </c>
    </row>
    <row r="1779" spans="1:10" ht="30" hidden="1" customHeight="1" x14ac:dyDescent="0.25">
      <c r="A1779" s="96" t="s">
        <v>10515</v>
      </c>
      <c r="B1779" s="80" t="str">
        <f>_xlfn.CONCAT(_xlfn.XLOOKUP(tbItems[[#This Row],[UID]],all_tki[uid],all_tki[name]), " (",_xlfn.XLOOKUP(tbItems[[#This Row],[UID]],all_tki[uid],all_tki[shortName]),")")</f>
        <v>SIG MPX 9x19 submachine gun (MPX)</v>
      </c>
      <c r="C1779" s="80" t="str">
        <f>_xlfn.XLOOKUP(tbItems[[#This Row],[UID]],all_tki[uid],all_tki[tags/0])</f>
        <v>Weapon</v>
      </c>
      <c r="E1779" s="70">
        <f>_xlfn.XLOOKUP(tbItems[[#This Row],[UID]],all_tki[uid],all_tki[slots])</f>
        <v>1</v>
      </c>
      <c r="F1779" s="97">
        <f>_xlfn.XLOOKUP(tbItems[[#This Row],[UID]],all_tki[uid],all_tki[traderPrice])</f>
        <v>10588</v>
      </c>
      <c r="G1779" s="97">
        <f>_xlfn.XLOOKUP(tbItems[[#This Row],[UID]],all_tki[uid],all_tki[avg7daysPrice])</f>
        <v>38772</v>
      </c>
      <c r="I1779" s="70">
        <v>0</v>
      </c>
    </row>
    <row r="1780" spans="1:10" ht="30" hidden="1" customHeight="1" x14ac:dyDescent="0.25">
      <c r="A1780" s="96" t="s">
        <v>4934</v>
      </c>
      <c r="B1780" s="80" t="str">
        <f>_xlfn.CONCAT(_xlfn.XLOOKUP(tbItems[[#This Row],[UID]],all_tki[uid],all_tki[name]), " (",_xlfn.XLOOKUP(tbItems[[#This Row],[UID]],all_tki[uid],all_tki[shortName]),")")</f>
        <v>SIG P226R 9x19 pistol (P226R)</v>
      </c>
      <c r="C1780" s="80" t="str">
        <f>_xlfn.XLOOKUP(tbItems[[#This Row],[UID]],all_tki[uid],all_tki[tags/0])</f>
        <v>Weapon</v>
      </c>
      <c r="D1780" s="80" t="s">
        <v>482</v>
      </c>
      <c r="E1780" s="70">
        <f>_xlfn.XLOOKUP(tbItems[[#This Row],[UID]],all_tki[uid],all_tki[slots])</f>
        <v>2</v>
      </c>
      <c r="F1780" s="97">
        <f>_xlfn.XLOOKUP(tbItems[[#This Row],[UID]],all_tki[uid],all_tki[traderPrice])</f>
        <v>3493</v>
      </c>
      <c r="G1780" s="97">
        <f>_xlfn.XLOOKUP(tbItems[[#This Row],[UID]],all_tki[uid],all_tki[avg7daysPrice])</f>
        <v>11893</v>
      </c>
      <c r="H1780" s="70">
        <v>1</v>
      </c>
      <c r="I1780" s="70">
        <v>0</v>
      </c>
    </row>
    <row r="1781" spans="1:10" ht="30" hidden="1" customHeight="1" x14ac:dyDescent="0.25">
      <c r="A1781" s="96" t="s">
        <v>10422</v>
      </c>
      <c r="B1781" s="80" t="str">
        <f>_xlfn.CONCAT(_xlfn.XLOOKUP(tbItems[[#This Row],[UID]],all_tki[uid],all_tki[name]), " (",_xlfn.XLOOKUP(tbItems[[#This Row],[UID]],all_tki[uid],all_tki[shortName]),")")</f>
        <v>SIG P226R 9x19 pistol (P226R)</v>
      </c>
      <c r="C1781" s="80" t="str">
        <f>_xlfn.XLOOKUP(tbItems[[#This Row],[UID]],all_tki[uid],all_tki[tags/0])</f>
        <v>Weapon</v>
      </c>
      <c r="E1781" s="70">
        <f>_xlfn.XLOOKUP(tbItems[[#This Row],[UID]],all_tki[uid],all_tki[slots])</f>
        <v>2</v>
      </c>
      <c r="F1781" s="97">
        <f>_xlfn.XLOOKUP(tbItems[[#This Row],[UID]],all_tki[uid],all_tki[traderPrice])</f>
        <v>3493</v>
      </c>
      <c r="G1781" s="97">
        <f>_xlfn.XLOOKUP(tbItems[[#This Row],[UID]],all_tki[uid],all_tki[avg7daysPrice])</f>
        <v>11970</v>
      </c>
      <c r="I1781" s="70">
        <v>0</v>
      </c>
    </row>
    <row r="1782" spans="1:10" ht="30" hidden="1" customHeight="1" x14ac:dyDescent="0.25">
      <c r="A1782" s="96" t="s">
        <v>4773</v>
      </c>
      <c r="B1782" s="80" t="str">
        <f>_xlfn.CONCAT(_xlfn.XLOOKUP(tbItems[[#This Row],[UID]],all_tki[uid],all_tki[name]), " (",_xlfn.XLOOKUP(tbItems[[#This Row],[UID]],all_tki[uid],all_tki[shortName]),")")</f>
        <v>Simonov OP-SKS 7.62x39 carbine (Hunting Rifle Version) (OP-SKS)</v>
      </c>
      <c r="C1782" s="80" t="str">
        <f>_xlfn.XLOOKUP(tbItems[[#This Row],[UID]],all_tki[uid],all_tki[tags/0])</f>
        <v>Weapon</v>
      </c>
      <c r="D1782" s="80" t="s">
        <v>378</v>
      </c>
      <c r="E1782" s="70">
        <f>_xlfn.XLOOKUP(tbItems[[#This Row],[UID]],all_tki[uid],all_tki[slots])</f>
        <v>5</v>
      </c>
      <c r="F1782" s="97">
        <f>_xlfn.XLOOKUP(tbItems[[#This Row],[UID]],all_tki[uid],all_tki[traderPrice])</f>
        <v>12216</v>
      </c>
      <c r="G1782" s="97">
        <f>_xlfn.XLOOKUP(tbItems[[#This Row],[UID]],all_tki[uid],all_tki[avg7daysPrice])</f>
        <v>21088</v>
      </c>
      <c r="H1782" s="70">
        <v>1</v>
      </c>
      <c r="I1782" s="70">
        <v>0</v>
      </c>
    </row>
    <row r="1783" spans="1:10" ht="30" hidden="1" customHeight="1" x14ac:dyDescent="0.25">
      <c r="A1783" s="96" t="s">
        <v>10303</v>
      </c>
      <c r="B1783" s="80" t="str">
        <f>_xlfn.CONCAT(_xlfn.XLOOKUP(tbItems[[#This Row],[UID]],all_tki[uid],all_tki[name]), " (",_xlfn.XLOOKUP(tbItems[[#This Row],[UID]],all_tki[uid],all_tki[shortName]),")")</f>
        <v>Simonov OP-SKS 7.62x39 semi-automatic carbine (Hunting Rifle Version) (OP-SKS)</v>
      </c>
      <c r="C1783" s="80" t="str">
        <f>_xlfn.XLOOKUP(tbItems[[#This Row],[UID]],all_tki[uid],all_tki[tags/0])</f>
        <v>Weapon</v>
      </c>
      <c r="E1783" s="70">
        <f>_xlfn.XLOOKUP(tbItems[[#This Row],[UID]],all_tki[uid],all_tki[slots])</f>
        <v>4</v>
      </c>
      <c r="F1783" s="97">
        <f>_xlfn.XLOOKUP(tbItems[[#This Row],[UID]],all_tki[uid],all_tki[traderPrice])</f>
        <v>12216</v>
      </c>
      <c r="G1783" s="97">
        <f>_xlfn.XLOOKUP(tbItems[[#This Row],[UID]],all_tki[uid],all_tki[avg7daysPrice])</f>
        <v>21070</v>
      </c>
      <c r="I1783" s="70">
        <v>0</v>
      </c>
    </row>
    <row r="1784" spans="1:10" ht="30" hidden="1" customHeight="1" x14ac:dyDescent="0.25">
      <c r="A1784" s="96" t="s">
        <v>4769</v>
      </c>
      <c r="B1784" s="80" t="str">
        <f>_xlfn.CONCAT(_xlfn.XLOOKUP(tbItems[[#This Row],[UID]],all_tki[uid],all_tki[name]), " (",_xlfn.XLOOKUP(tbItems[[#This Row],[UID]],all_tki[uid],all_tki[shortName]),")")</f>
        <v>Simonov SKS 7.62x39 carbine (SKS)</v>
      </c>
      <c r="C1784" s="80" t="str">
        <f>_xlfn.XLOOKUP(tbItems[[#This Row],[UID]],all_tki[uid],all_tki[tags/0])</f>
        <v>Weapon</v>
      </c>
      <c r="D1784" s="80" t="s">
        <v>378</v>
      </c>
      <c r="E1784" s="70">
        <f>_xlfn.XLOOKUP(tbItems[[#This Row],[UID]],all_tki[uid],all_tki[slots])</f>
        <v>5</v>
      </c>
      <c r="F1784" s="97">
        <f>_xlfn.XLOOKUP(tbItems[[#This Row],[UID]],all_tki[uid],all_tki[traderPrice])</f>
        <v>10825</v>
      </c>
      <c r="G1784" s="97">
        <f>_xlfn.XLOOKUP(tbItems[[#This Row],[UID]],all_tki[uid],all_tki[avg7daysPrice])</f>
        <v>17171</v>
      </c>
      <c r="H1784" s="70">
        <v>1</v>
      </c>
      <c r="I1784" s="70">
        <v>1</v>
      </c>
    </row>
    <row r="1785" spans="1:10" ht="30" hidden="1" customHeight="1" x14ac:dyDescent="0.25">
      <c r="A1785" s="96" t="s">
        <v>10550</v>
      </c>
      <c r="B1785" s="80" t="str">
        <f>_xlfn.CONCAT(_xlfn.XLOOKUP(tbItems[[#This Row],[UID]],all_tki[uid],all_tki[name]), " (",_xlfn.XLOOKUP(tbItems[[#This Row],[UID]],all_tki[uid],all_tki[shortName]),")")</f>
        <v>LVNDMARK's rat poison (Poison)</v>
      </c>
      <c r="C1785" s="80" t="str">
        <f>_xlfn.XLOOKUP(tbItems[[#This Row],[UID]],all_tki[uid],all_tki[tags/0])</f>
        <v>Barter</v>
      </c>
      <c r="D1785" s="80" t="s">
        <v>380</v>
      </c>
      <c r="E1785" s="70">
        <f>_xlfn.XLOOKUP(tbItems[[#This Row],[UID]],all_tki[uid],all_tki[slots])</f>
        <v>2</v>
      </c>
      <c r="F1785" s="97">
        <f>_xlfn.XLOOKUP(tbItems[[#This Row],[UID]],all_tki[uid],all_tki[traderPrice])</f>
        <v>32062</v>
      </c>
      <c r="G1785" s="97">
        <f>_xlfn.XLOOKUP(tbItems[[#This Row],[UID]],all_tki[uid],all_tki[avg7daysPrice])</f>
        <v>31904</v>
      </c>
      <c r="H1785" s="70">
        <v>1</v>
      </c>
      <c r="I1785" s="70">
        <v>1</v>
      </c>
      <c r="J1785" s="80" t="s">
        <v>364</v>
      </c>
    </row>
    <row r="1786" spans="1:10" ht="30" hidden="1" customHeight="1" x14ac:dyDescent="0.25">
      <c r="A1786" s="96" t="s">
        <v>10555</v>
      </c>
      <c r="B1786" s="80" t="str">
        <f>_xlfn.CONCAT(_xlfn.XLOOKUP(tbItems[[#This Row],[UID]],all_tki[uid],all_tki[name]), " (",_xlfn.XLOOKUP(tbItems[[#This Row],[UID]],all_tki[uid],all_tki[shortName]),")")</f>
        <v>CMMG Low Profile gas block (CMMG)</v>
      </c>
      <c r="C1786" s="80" t="str">
        <f>_xlfn.XLOOKUP(tbItems[[#This Row],[UID]],all_tki[uid],all_tki[tags/0])</f>
        <v>Weapon_parts</v>
      </c>
      <c r="E1786" s="70">
        <f>_xlfn.XLOOKUP(tbItems[[#This Row],[UID]],all_tki[uid],all_tki[slots])</f>
        <v>1</v>
      </c>
      <c r="F1786" s="97">
        <f>_xlfn.XLOOKUP(tbItems[[#This Row],[UID]],all_tki[uid],all_tki[traderPrice])</f>
        <v>4620</v>
      </c>
      <c r="G1786" s="97">
        <f>_xlfn.XLOOKUP(tbItems[[#This Row],[UID]],all_tki[uid],all_tki[avg7daysPrice])</f>
        <v>15841</v>
      </c>
      <c r="I1786" s="70">
        <v>0</v>
      </c>
    </row>
    <row r="1787" spans="1:10" ht="30" hidden="1" customHeight="1" x14ac:dyDescent="0.25">
      <c r="A1787" s="96" t="s">
        <v>10560</v>
      </c>
      <c r="B1787" s="80" t="str">
        <f>_xlfn.CONCAT(_xlfn.XLOOKUP(tbItems[[#This Row],[UID]],all_tki[uid],all_tki[name]), " (",_xlfn.XLOOKUP(tbItems[[#This Row],[UID]],all_tki[uid],all_tki[shortName]),")")</f>
        <v>SilencerCo ASR 51T 5.56x45 flash hider (ASR 556)</v>
      </c>
      <c r="C1787" s="80" t="str">
        <f>_xlfn.XLOOKUP(tbItems[[#This Row],[UID]],all_tki[uid],all_tki[tags/0])</f>
        <v>Weapon_parts</v>
      </c>
      <c r="E1787" s="70">
        <f>_xlfn.XLOOKUP(tbItems[[#This Row],[UID]],all_tki[uid],all_tki[slots])</f>
        <v>1</v>
      </c>
      <c r="F1787" s="97">
        <f>_xlfn.XLOOKUP(tbItems[[#This Row],[UID]],all_tki[uid],all_tki[traderPrice])</f>
        <v>4480</v>
      </c>
      <c r="G1787" s="97">
        <f>_xlfn.XLOOKUP(tbItems[[#This Row],[UID]],all_tki[uid],all_tki[avg7daysPrice])</f>
        <v>22039</v>
      </c>
      <c r="I1787" s="70">
        <v>0</v>
      </c>
    </row>
    <row r="1788" spans="1:10" ht="30" hidden="1" customHeight="1" x14ac:dyDescent="0.25">
      <c r="A1788" s="96" t="s">
        <v>10566</v>
      </c>
      <c r="B1788" s="80" t="str">
        <f>_xlfn.CONCAT(_xlfn.XLOOKUP(tbItems[[#This Row],[UID]],all_tki[uid],all_tki[name]), " (",_xlfn.XLOOKUP(tbItems[[#This Row],[UID]],all_tki[uid],all_tki[shortName]),")")</f>
        <v>AR-10 CMMG SV Brake 7.62x51 muzzle brake (SV Brake)</v>
      </c>
      <c r="C1788" s="80" t="str">
        <f>_xlfn.XLOOKUP(tbItems[[#This Row],[UID]],all_tki[uid],all_tki[tags/0])</f>
        <v>Weapon_parts</v>
      </c>
      <c r="E1788" s="70">
        <f>_xlfn.XLOOKUP(tbItems[[#This Row],[UID]],all_tki[uid],all_tki[slots])</f>
        <v>1</v>
      </c>
      <c r="F1788" s="97">
        <f>_xlfn.XLOOKUP(tbItems[[#This Row],[UID]],all_tki[uid],all_tki[traderPrice])</f>
        <v>4042</v>
      </c>
      <c r="G1788" s="97">
        <f>_xlfn.XLOOKUP(tbItems[[#This Row],[UID]],all_tki[uid],all_tki[avg7daysPrice])</f>
        <v>7890</v>
      </c>
      <c r="I1788" s="70">
        <v>0</v>
      </c>
    </row>
    <row r="1789" spans="1:10" ht="30" hidden="1" customHeight="1" x14ac:dyDescent="0.25">
      <c r="A1789" s="96" t="s">
        <v>10572</v>
      </c>
      <c r="B1789" s="80" t="str">
        <f>_xlfn.CONCAT(_xlfn.XLOOKUP(tbItems[[#This Row],[UID]],all_tki[uid],all_tki[name]), " (",_xlfn.XLOOKUP(tbItems[[#This Row],[UID]],all_tki[uid],all_tki[shortName]),")")</f>
        <v>AR-10 SureFire ProComp 7.62x51 muzzle brake (ProComp 762)</v>
      </c>
      <c r="C1789" s="80" t="str">
        <f>_xlfn.XLOOKUP(tbItems[[#This Row],[UID]],all_tki[uid],all_tki[tags/0])</f>
        <v>Weapon_parts</v>
      </c>
      <c r="E1789" s="70">
        <f>_xlfn.XLOOKUP(tbItems[[#This Row],[UID]],all_tki[uid],all_tki[slots])</f>
        <v>1</v>
      </c>
      <c r="F1789" s="97">
        <f>_xlfn.XLOOKUP(tbItems[[#This Row],[UID]],all_tki[uid],all_tki[traderPrice])</f>
        <v>7280</v>
      </c>
      <c r="G1789" s="97">
        <f>_xlfn.XLOOKUP(tbItems[[#This Row],[UID]],all_tki[uid],all_tki[avg7daysPrice])</f>
        <v>11101</v>
      </c>
      <c r="I1789" s="70">
        <v>0</v>
      </c>
    </row>
    <row r="1790" spans="1:10" ht="30" hidden="1" customHeight="1" x14ac:dyDescent="0.25">
      <c r="A1790" s="96" t="s">
        <v>10578</v>
      </c>
      <c r="B1790" s="80" t="str">
        <f>_xlfn.CONCAT(_xlfn.XLOOKUP(tbItems[[#This Row],[UID]],all_tki[uid],all_tki[name]), " (",_xlfn.XLOOKUP(tbItems[[#This Row],[UID]],all_tki[uid],all_tki[shortName]),")")</f>
        <v>SilencerCo Saker ASR 556 5.56x45 sound suppressor (Saker ASR 556)</v>
      </c>
      <c r="C1790" s="80" t="str">
        <f>_xlfn.XLOOKUP(tbItems[[#This Row],[UID]],all_tki[uid],all_tki[tags/0])</f>
        <v>Suppressors</v>
      </c>
      <c r="D1790" s="80" t="s">
        <v>365</v>
      </c>
      <c r="E1790" s="70">
        <f>_xlfn.XLOOKUP(tbItems[[#This Row],[UID]],all_tki[uid],all_tki[slots])</f>
        <v>2</v>
      </c>
      <c r="F1790" s="97">
        <f>_xlfn.XLOOKUP(tbItems[[#This Row],[UID]],all_tki[uid],all_tki[traderPrice])</f>
        <v>34902</v>
      </c>
      <c r="G1790" s="97">
        <f>_xlfn.XLOOKUP(tbItems[[#This Row],[UID]],all_tki[uid],all_tki[avg7daysPrice])</f>
        <v>67592</v>
      </c>
      <c r="H1790" s="70">
        <v>0</v>
      </c>
      <c r="I1790" s="70">
        <v>0</v>
      </c>
    </row>
    <row r="1791" spans="1:10" ht="30" hidden="1" customHeight="1" x14ac:dyDescent="0.25">
      <c r="A1791" s="96" t="s">
        <v>10582</v>
      </c>
      <c r="B1791" s="80" t="str">
        <f>_xlfn.CONCAT(_xlfn.XLOOKUP(tbItems[[#This Row],[UID]],all_tki[uid],all_tki[name]), " (",_xlfn.XLOOKUP(tbItems[[#This Row],[UID]],all_tki[uid],all_tki[shortName]),")")</f>
        <v>VOMZ Pilad TargetRing reflex sight (TargetRing)</v>
      </c>
      <c r="C1791" s="80" t="str">
        <f>_xlfn.XLOOKUP(tbItems[[#This Row],[UID]],all_tki[uid],all_tki[tags/0])</f>
        <v>Sights</v>
      </c>
      <c r="E1791" s="70">
        <f>_xlfn.XLOOKUP(tbItems[[#This Row],[UID]],all_tki[uid],all_tki[slots])</f>
        <v>1</v>
      </c>
      <c r="F1791" s="97">
        <f>_xlfn.XLOOKUP(tbItems[[#This Row],[UID]],all_tki[uid],all_tki[traderPrice])</f>
        <v>4910</v>
      </c>
      <c r="G1791" s="97">
        <f>_xlfn.XLOOKUP(tbItems[[#This Row],[UID]],all_tki[uid],all_tki[avg7daysPrice])</f>
        <v>11382</v>
      </c>
      <c r="I1791" s="70">
        <v>0</v>
      </c>
    </row>
    <row r="1792" spans="1:10" ht="30" hidden="1" customHeight="1" x14ac:dyDescent="0.25">
      <c r="A1792" s="96" t="s">
        <v>10587</v>
      </c>
      <c r="B1792" s="80" t="str">
        <f>_xlfn.CONCAT(_xlfn.XLOOKUP(tbItems[[#This Row],[UID]],all_tki[uid],all_tki[name]), " (",_xlfn.XLOOKUP(tbItems[[#This Row],[UID]],all_tki[uid],all_tki[shortName]),")")</f>
        <v>SIG Sauer ROMEO8T reflex sight (ROMEO8T)</v>
      </c>
      <c r="C1792" s="80" t="str">
        <f>_xlfn.XLOOKUP(tbItems[[#This Row],[UID]],all_tki[uid],all_tki[tags/0])</f>
        <v>Sights</v>
      </c>
      <c r="D1792" s="80" t="s">
        <v>456</v>
      </c>
      <c r="E1792" s="70">
        <f>_xlfn.XLOOKUP(tbItems[[#This Row],[UID]],all_tki[uid],all_tki[slots])</f>
        <v>1</v>
      </c>
      <c r="F1792" s="97">
        <f>_xlfn.XLOOKUP(tbItems[[#This Row],[UID]],all_tki[uid],all_tki[traderPrice])</f>
        <v>16184</v>
      </c>
      <c r="G1792" s="97">
        <f>_xlfn.XLOOKUP(tbItems[[#This Row],[UID]],all_tki[uid],all_tki[avg7daysPrice])</f>
        <v>21294</v>
      </c>
      <c r="H1792" s="70">
        <v>0</v>
      </c>
      <c r="I1792" s="70">
        <v>0</v>
      </c>
    </row>
    <row r="1793" spans="1:9" ht="30" hidden="1" customHeight="1" x14ac:dyDescent="0.25">
      <c r="A1793" s="96" t="s">
        <v>10592</v>
      </c>
      <c r="B1793" s="80" t="str">
        <f>_xlfn.CONCAT(_xlfn.XLOOKUP(tbItems[[#This Row],[UID]],all_tki[uid],all_tki[name]), " (",_xlfn.XLOOKUP(tbItems[[#This Row],[UID]],all_tki[uid],all_tki[shortName]),")")</f>
        <v>Valday Krechet reflex sight (Krechet)</v>
      </c>
      <c r="C1793" s="80" t="str">
        <f>_xlfn.XLOOKUP(tbItems[[#This Row],[UID]],all_tki[uid],all_tki[tags/0])</f>
        <v>Sights</v>
      </c>
      <c r="D1793" s="80" t="s">
        <v>456</v>
      </c>
      <c r="E1793" s="70">
        <f>_xlfn.XLOOKUP(tbItems[[#This Row],[UID]],all_tki[uid],all_tki[slots])</f>
        <v>1</v>
      </c>
      <c r="F1793" s="97">
        <f>_xlfn.XLOOKUP(tbItems[[#This Row],[UID]],all_tki[uid],all_tki[traderPrice])</f>
        <v>7406</v>
      </c>
      <c r="G1793" s="97">
        <f>_xlfn.XLOOKUP(tbItems[[#This Row],[UID]],all_tki[uid],all_tki[avg7daysPrice])</f>
        <v>15509</v>
      </c>
      <c r="H1793" s="70">
        <v>0</v>
      </c>
      <c r="I1793" s="70">
        <v>0</v>
      </c>
    </row>
    <row r="1794" spans="1:9" ht="30" hidden="1" customHeight="1" x14ac:dyDescent="0.25">
      <c r="A1794" s="96" t="s">
        <v>10597</v>
      </c>
      <c r="B1794" s="80" t="str">
        <f>_xlfn.CONCAT(_xlfn.XLOOKUP(tbItems[[#This Row],[UID]],all_tki[uid],all_tki[name]), " (",_xlfn.XLOOKUP(tbItems[[#This Row],[UID]],all_tki[uid],all_tki[shortName]),")")</f>
        <v>Torrey Pines Logic T12W thermal reflex sight (T12W)</v>
      </c>
      <c r="C1794" s="80" t="str">
        <f>_xlfn.XLOOKUP(tbItems[[#This Row],[UID]],all_tki[uid],all_tki[tags/0])</f>
        <v>Sights</v>
      </c>
      <c r="E1794" s="70">
        <f>_xlfn.XLOOKUP(tbItems[[#This Row],[UID]],all_tki[uid],all_tki[slots])</f>
        <v>1</v>
      </c>
      <c r="F1794" s="97">
        <f>_xlfn.XLOOKUP(tbItems[[#This Row],[UID]],all_tki[uid],all_tki[traderPrice])</f>
        <v>42445</v>
      </c>
      <c r="G1794" s="97">
        <f>_xlfn.XLOOKUP(tbItems[[#This Row],[UID]],all_tki[uid],all_tki[avg7daysPrice])</f>
        <v>69219</v>
      </c>
      <c r="I1794" s="70">
        <v>0</v>
      </c>
    </row>
    <row r="1795" spans="1:9" ht="30" hidden="1" customHeight="1" x14ac:dyDescent="0.25">
      <c r="A1795" s="96" t="s">
        <v>10603</v>
      </c>
      <c r="B1795" s="80" t="str">
        <f>_xlfn.CONCAT(_xlfn.XLOOKUP(tbItems[[#This Row],[UID]],all_tki[uid],all_tki[name]), " (",_xlfn.XLOOKUP(tbItems[[#This Row],[UID]],all_tki[uid],all_tki[shortName]),")")</f>
        <v>MP-155 Ultima thermal camera (Ultima thrm.)</v>
      </c>
      <c r="C1795" s="80" t="str">
        <f>_xlfn.XLOOKUP(tbItems[[#This Row],[UID]],all_tki[uid],all_tki[tags/0])</f>
        <v>Sights</v>
      </c>
      <c r="D1795" s="80" t="s">
        <v>541</v>
      </c>
      <c r="E1795" s="70">
        <f>_xlfn.XLOOKUP(tbItems[[#This Row],[UID]],all_tki[uid],all_tki[slots])</f>
        <v>1</v>
      </c>
      <c r="F1795" s="97">
        <f>_xlfn.XLOOKUP(tbItems[[#This Row],[UID]],all_tki[uid],all_tki[traderPrice])</f>
        <v>27517</v>
      </c>
      <c r="G1795" s="97">
        <f>_xlfn.XLOOKUP(tbItems[[#This Row],[UID]],all_tki[uid],all_tki[avg7daysPrice])</f>
        <v>31040</v>
      </c>
      <c r="H1795" s="70">
        <v>0</v>
      </c>
      <c r="I1795" s="70">
        <v>0</v>
      </c>
    </row>
    <row r="1796" spans="1:9" ht="30" hidden="1" customHeight="1" x14ac:dyDescent="0.25">
      <c r="A1796" s="96" t="s">
        <v>10608</v>
      </c>
      <c r="B1796" s="80" t="str">
        <f>_xlfn.CONCAT(_xlfn.XLOOKUP(tbItems[[#This Row],[UID]],all_tki[uid],all_tki[name]), " (",_xlfn.XLOOKUP(tbItems[[#This Row],[UID]],all_tki[uid],all_tki[shortName]),")")</f>
        <v>MP-155 Ultima underbarrel mount (Ultima mount)</v>
      </c>
      <c r="C1796" s="80" t="str">
        <f>_xlfn.XLOOKUP(tbItems[[#This Row],[UID]],all_tki[uid],all_tki[tags/0])</f>
        <v>Weapon_parts</v>
      </c>
      <c r="E1796" s="70">
        <f>_xlfn.XLOOKUP(tbItems[[#This Row],[UID]],all_tki[uid],all_tki[slots])</f>
        <v>1</v>
      </c>
      <c r="F1796" s="97">
        <f>_xlfn.XLOOKUP(tbItems[[#This Row],[UID]],all_tki[uid],all_tki[traderPrice])</f>
        <v>995</v>
      </c>
      <c r="G1796" s="97">
        <f>_xlfn.XLOOKUP(tbItems[[#This Row],[UID]],all_tki[uid],all_tki[avg7daysPrice])</f>
        <v>7892</v>
      </c>
      <c r="I1796" s="70">
        <v>0</v>
      </c>
    </row>
    <row r="1797" spans="1:9" ht="30" hidden="1" customHeight="1" x14ac:dyDescent="0.25">
      <c r="A1797" s="96" t="s">
        <v>10614</v>
      </c>
      <c r="B1797" s="80" t="str">
        <f>_xlfn.CONCAT(_xlfn.XLOOKUP(tbItems[[#This Row],[UID]],all_tki[uid],all_tki[name]), " (",_xlfn.XLOOKUP(tbItems[[#This Row],[UID]],all_tki[uid],all_tki[shortName]),")")</f>
        <v>MP-155 Ultima pistol grip rubber pad (Ultima rbr.)</v>
      </c>
      <c r="C1797" s="80" t="str">
        <f>_xlfn.XLOOKUP(tbItems[[#This Row],[UID]],all_tki[uid],all_tki[tags/0])</f>
        <v>Weapon_parts</v>
      </c>
      <c r="E1797" s="70">
        <f>_xlfn.XLOOKUP(tbItems[[#This Row],[UID]],all_tki[uid],all_tki[slots])</f>
        <v>1</v>
      </c>
      <c r="F1797" s="97">
        <f>_xlfn.XLOOKUP(tbItems[[#This Row],[UID]],all_tki[uid],all_tki[traderPrice])</f>
        <v>827</v>
      </c>
      <c r="G1797" s="97">
        <f>_xlfn.XLOOKUP(tbItems[[#This Row],[UID]],all_tki[uid],all_tki[avg7daysPrice])</f>
        <v>8887</v>
      </c>
      <c r="I1797" s="70">
        <v>0</v>
      </c>
    </row>
    <row r="1798" spans="1:9" ht="30" hidden="1" customHeight="1" x14ac:dyDescent="0.25">
      <c r="A1798" s="96" t="s">
        <v>10620</v>
      </c>
      <c r="B1798" s="80" t="str">
        <f>_xlfn.CONCAT(_xlfn.XLOOKUP(tbItems[[#This Row],[UID]],all_tki[uid],all_tki[name]), " (",_xlfn.XLOOKUP(tbItems[[#This Row],[UID]],all_tki[uid],all_tki[shortName]),")")</f>
        <v>Mk47 ambidextrous charging handle (Mk47 Ambi)</v>
      </c>
      <c r="C1798" s="80" t="str">
        <f>_xlfn.XLOOKUP(tbItems[[#This Row],[UID]],all_tki[uid],all_tki[tags/0])</f>
        <v>Weapon_parts</v>
      </c>
      <c r="D1798" s="80" t="s">
        <v>362</v>
      </c>
      <c r="E1798" s="70">
        <f>_xlfn.XLOOKUP(tbItems[[#This Row],[UID]],all_tki[uid],all_tki[slots])</f>
        <v>1</v>
      </c>
      <c r="F1798" s="97">
        <f>_xlfn.XLOOKUP(tbItems[[#This Row],[UID]],all_tki[uid],all_tki[traderPrice])</f>
        <v>1232</v>
      </c>
      <c r="G1798" s="97">
        <f>_xlfn.XLOOKUP(tbItems[[#This Row],[UID]],all_tki[uid],all_tki[avg7daysPrice])</f>
        <v>9470</v>
      </c>
      <c r="I1798" s="70">
        <v>0</v>
      </c>
    </row>
    <row r="1799" spans="1:9" ht="30" hidden="1" customHeight="1" x14ac:dyDescent="0.25">
      <c r="A1799" s="96" t="s">
        <v>10626</v>
      </c>
      <c r="B1799" s="80" t="str">
        <f>_xlfn.CONCAT(_xlfn.XLOOKUP(tbItems[[#This Row],[UID]],all_tki[uid],all_tki[name]), " (",_xlfn.XLOOKUP(tbItems[[#This Row],[UID]],all_tki[uid],all_tki[shortName]),")")</f>
        <v>MP-155 6-round magazine extension (MP155x6)</v>
      </c>
      <c r="C1799" s="80" t="str">
        <f>_xlfn.XLOOKUP(tbItems[[#This Row],[UID]],all_tki[uid],all_tki[tags/0])</f>
        <v>Magazines</v>
      </c>
      <c r="E1799" s="70">
        <f>_xlfn.XLOOKUP(tbItems[[#This Row],[UID]],all_tki[uid],all_tki[slots])</f>
        <v>2</v>
      </c>
      <c r="F1799" s="97">
        <f>_xlfn.XLOOKUP(tbItems[[#This Row],[UID]],all_tki[uid],all_tki[traderPrice])</f>
        <v>684</v>
      </c>
      <c r="G1799" s="97">
        <f>_xlfn.XLOOKUP(tbItems[[#This Row],[UID]],all_tki[uid],all_tki[avg7daysPrice])</f>
        <v>9019</v>
      </c>
      <c r="I1799" s="70">
        <v>0</v>
      </c>
    </row>
    <row r="1800" spans="1:9" ht="30" hidden="1" customHeight="1" x14ac:dyDescent="0.25">
      <c r="A1800" s="96" t="s">
        <v>10632</v>
      </c>
      <c r="B1800" s="80" t="str">
        <f>_xlfn.CONCAT(_xlfn.XLOOKUP(tbItems[[#This Row],[UID]],all_tki[uid],all_tki[name]), " (",_xlfn.XLOOKUP(tbItems[[#This Row],[UID]],all_tki[uid],all_tki[shortName]),")")</f>
        <v>VPO-102 Arbalet mount (Arbalet VPO)</v>
      </c>
      <c r="C1800" s="80" t="str">
        <f>_xlfn.XLOOKUP(tbItems[[#This Row],[UID]],all_tki[uid],all_tki[tags/0])</f>
        <v>Weapon_parts</v>
      </c>
      <c r="E1800" s="70">
        <f>_xlfn.XLOOKUP(tbItems[[#This Row],[UID]],all_tki[uid],all_tki[slots])</f>
        <v>1</v>
      </c>
      <c r="F1800" s="97">
        <f>_xlfn.XLOOKUP(tbItems[[#This Row],[UID]],all_tki[uid],all_tki[traderPrice])</f>
        <v>1625</v>
      </c>
      <c r="G1800" s="97">
        <f>_xlfn.XLOOKUP(tbItems[[#This Row],[UID]],all_tki[uid],all_tki[avg7daysPrice])</f>
        <v>10718</v>
      </c>
      <c r="I1800" s="70">
        <v>0</v>
      </c>
    </row>
    <row r="1801" spans="1:9" ht="30" hidden="1" customHeight="1" x14ac:dyDescent="0.25">
      <c r="A1801" s="96" t="s">
        <v>10638</v>
      </c>
      <c r="B1801" s="80" t="str">
        <f>_xlfn.CONCAT(_xlfn.XLOOKUP(tbItems[[#This Row],[UID]],all_tki[uid],all_tki[name]), " (",_xlfn.XLOOKUP(tbItems[[#This Row],[UID]],all_tki[uid],all_tki[shortName]),")")</f>
        <v>MP-155 Ultima top rail (Ultima top)</v>
      </c>
      <c r="C1801" s="80" t="str">
        <f>_xlfn.XLOOKUP(tbItems[[#This Row],[UID]],all_tki[uid],all_tki[tags/0])</f>
        <v>Weapon_parts</v>
      </c>
      <c r="D1801" s="80" t="s">
        <v>544</v>
      </c>
      <c r="E1801" s="70">
        <f>_xlfn.XLOOKUP(tbItems[[#This Row],[UID]],all_tki[uid],all_tki[slots])</f>
        <v>3</v>
      </c>
      <c r="F1801" s="97">
        <f>_xlfn.XLOOKUP(tbItems[[#This Row],[UID]],all_tki[uid],all_tki[traderPrice])</f>
        <v>3304</v>
      </c>
      <c r="G1801" s="97">
        <f>_xlfn.XLOOKUP(tbItems[[#This Row],[UID]],all_tki[uid],all_tki[avg7daysPrice])</f>
        <v>52695</v>
      </c>
      <c r="I1801" s="70">
        <v>0</v>
      </c>
    </row>
    <row r="1802" spans="1:9" ht="30" hidden="1" customHeight="1" x14ac:dyDescent="0.25">
      <c r="A1802" s="96" t="s">
        <v>10644</v>
      </c>
      <c r="B1802" s="80" t="str">
        <f>_xlfn.CONCAT(_xlfn.XLOOKUP(tbItems[[#This Row],[UID]],all_tki[uid],all_tki[name]), " (",_xlfn.XLOOKUP(tbItems[[#This Row],[UID]],all_tki[uid],all_tki[shortName]),")")</f>
        <v>Custom Guns handguard rail (CG)</v>
      </c>
      <c r="C1802" s="80" t="str">
        <f>_xlfn.XLOOKUP(tbItems[[#This Row],[UID]],all_tki[uid],all_tki[tags/0])</f>
        <v>Weapon_parts</v>
      </c>
      <c r="D1802" s="80" t="s">
        <v>544</v>
      </c>
      <c r="E1802" s="70">
        <f>_xlfn.XLOOKUP(tbItems[[#This Row],[UID]],all_tki[uid],all_tki[slots])</f>
        <v>1</v>
      </c>
      <c r="F1802" s="97">
        <f>_xlfn.XLOOKUP(tbItems[[#This Row],[UID]],all_tki[uid],all_tki[traderPrice])</f>
        <v>560</v>
      </c>
      <c r="G1802" s="97">
        <f>_xlfn.XLOOKUP(tbItems[[#This Row],[UID]],all_tki[uid],all_tki[avg7daysPrice])</f>
        <v>9265</v>
      </c>
      <c r="I1802" s="70">
        <v>0</v>
      </c>
    </row>
    <row r="1803" spans="1:9" ht="30" hidden="1" customHeight="1" x14ac:dyDescent="0.25">
      <c r="A1803" s="96" t="s">
        <v>10649</v>
      </c>
      <c r="B1803" s="80" t="str">
        <f>_xlfn.CONCAT(_xlfn.XLOOKUP(tbItems[[#This Row],[UID]],all_tki[uid],all_tki[name]), " (",_xlfn.XLOOKUP(tbItems[[#This Row],[UID]],all_tki[uid],all_tki[shortName]),")")</f>
        <v>MP-155 Ultima short rail (Ultima shrt.)</v>
      </c>
      <c r="C1803" s="80" t="str">
        <f>_xlfn.XLOOKUP(tbItems[[#This Row],[UID]],all_tki[uid],all_tki[tags/0])</f>
        <v>Weapon_parts</v>
      </c>
      <c r="D1803" s="80" t="s">
        <v>544</v>
      </c>
      <c r="E1803" s="70">
        <f>_xlfn.XLOOKUP(tbItems[[#This Row],[UID]],all_tki[uid],all_tki[slots])</f>
        <v>1</v>
      </c>
      <c r="F1803" s="97">
        <f>_xlfn.XLOOKUP(tbItems[[#This Row],[UID]],all_tki[uid],all_tki[traderPrice])</f>
        <v>560</v>
      </c>
      <c r="G1803" s="97">
        <f>_xlfn.XLOOKUP(tbItems[[#This Row],[UID]],all_tki[uid],all_tki[avg7daysPrice])</f>
        <v>16584</v>
      </c>
      <c r="I1803" s="70">
        <v>0</v>
      </c>
    </row>
    <row r="1804" spans="1:9" ht="30" hidden="1" customHeight="1" x14ac:dyDescent="0.25">
      <c r="A1804" s="96" t="s">
        <v>10655</v>
      </c>
      <c r="B1804" s="80" t="str">
        <f>_xlfn.CONCAT(_xlfn.XLOOKUP(tbItems[[#This Row],[UID]],all_tki[uid],all_tki[name]), " (",_xlfn.XLOOKUP(tbItems[[#This Row],[UID]],all_tki[uid],all_tki[shortName]),")")</f>
        <v>CMMG RipStock buttstock (RipStock)</v>
      </c>
      <c r="C1804" s="80" t="str">
        <f>_xlfn.XLOOKUP(tbItems[[#This Row],[UID]],all_tki[uid],all_tki[tags/0])</f>
        <v>Weapon_parts</v>
      </c>
      <c r="E1804" s="70">
        <f>_xlfn.XLOOKUP(tbItems[[#This Row],[UID]],all_tki[uid],all_tki[slots])</f>
        <v>2</v>
      </c>
      <c r="F1804" s="97">
        <f>_xlfn.XLOOKUP(tbItems[[#This Row],[UID]],all_tki[uid],all_tki[traderPrice])</f>
        <v>1960</v>
      </c>
      <c r="G1804" s="97">
        <f>_xlfn.XLOOKUP(tbItems[[#This Row],[UID]],all_tki[uid],all_tki[avg7daysPrice])</f>
        <v>8551</v>
      </c>
      <c r="I1804" s="70">
        <v>0</v>
      </c>
    </row>
    <row r="1805" spans="1:9" ht="30" hidden="1" customHeight="1" x14ac:dyDescent="0.25">
      <c r="A1805" s="96" t="s">
        <v>10661</v>
      </c>
      <c r="B1805" s="80" t="str">
        <f>_xlfn.CONCAT(_xlfn.XLOOKUP(tbItems[[#This Row],[UID]],all_tki[uid],all_tki[name]), " (",_xlfn.XLOOKUP(tbItems[[#This Row],[UID]],all_tki[uid],all_tki[shortName]),")")</f>
        <v>CMMG buffer tube (CMMG)</v>
      </c>
      <c r="C1805" s="80" t="str">
        <f>_xlfn.XLOOKUP(tbItems[[#This Row],[UID]],all_tki[uid],all_tki[tags/0])</f>
        <v>Weapon_parts</v>
      </c>
      <c r="E1805" s="70">
        <f>_xlfn.XLOOKUP(tbItems[[#This Row],[UID]],all_tki[uid],all_tki[slots])</f>
        <v>2</v>
      </c>
      <c r="F1805" s="97">
        <f>_xlfn.XLOOKUP(tbItems[[#This Row],[UID]],all_tki[uid],all_tki[traderPrice])</f>
        <v>2128</v>
      </c>
      <c r="G1805" s="97">
        <f>_xlfn.XLOOKUP(tbItems[[#This Row],[UID]],all_tki[uid],all_tki[avg7daysPrice])</f>
        <v>9365</v>
      </c>
      <c r="I1805" s="70">
        <v>0</v>
      </c>
    </row>
    <row r="1806" spans="1:9" ht="30" hidden="1" customHeight="1" x14ac:dyDescent="0.25">
      <c r="A1806" s="96" t="s">
        <v>10666</v>
      </c>
      <c r="B1806" s="80" t="str">
        <f>_xlfn.CONCAT(_xlfn.XLOOKUP(tbItems[[#This Row],[UID]],all_tki[uid],all_tki[name]), " (",_xlfn.XLOOKUP(tbItems[[#This Row],[UID]],all_tki[uid],all_tki[shortName]),")")</f>
        <v>MP-155 walnut stock (MP155 walnut)</v>
      </c>
      <c r="C1806" s="80" t="str">
        <f>_xlfn.XLOOKUP(tbItems[[#This Row],[UID]],all_tki[uid],all_tki[tags/0])</f>
        <v>Weapon_parts</v>
      </c>
      <c r="E1806" s="70">
        <f>_xlfn.XLOOKUP(tbItems[[#This Row],[UID]],all_tki[uid],all_tki[slots])</f>
        <v>2</v>
      </c>
      <c r="F1806" s="97">
        <f>_xlfn.XLOOKUP(tbItems[[#This Row],[UID]],all_tki[uid],all_tki[traderPrice])</f>
        <v>727</v>
      </c>
      <c r="G1806" s="97">
        <f>_xlfn.XLOOKUP(tbItems[[#This Row],[UID]],all_tki[uid],all_tki[avg7daysPrice])</f>
        <v>5000</v>
      </c>
      <c r="I1806" s="70">
        <v>0</v>
      </c>
    </row>
    <row r="1807" spans="1:9" ht="30" hidden="1" customHeight="1" x14ac:dyDescent="0.25">
      <c r="A1807" s="96" t="s">
        <v>10672</v>
      </c>
      <c r="B1807" s="80" t="str">
        <f>_xlfn.CONCAT(_xlfn.XLOOKUP(tbItems[[#This Row],[UID]],all_tki[uid],all_tki[name]), " (",_xlfn.XLOOKUP(tbItems[[#This Row],[UID]],all_tki[uid],all_tki[shortName]),")")</f>
        <v>MP-155 Ultima polymer stock (Ultima)</v>
      </c>
      <c r="C1807" s="80" t="str">
        <f>_xlfn.XLOOKUP(tbItems[[#This Row],[UID]],all_tki[uid],all_tki[tags/0])</f>
        <v>Weapon_parts</v>
      </c>
      <c r="D1807" s="80" t="s">
        <v>367</v>
      </c>
      <c r="E1807" s="70">
        <f>_xlfn.XLOOKUP(tbItems[[#This Row],[UID]],all_tki[uid],all_tki[slots])</f>
        <v>2</v>
      </c>
      <c r="F1807" s="97">
        <f>_xlfn.XLOOKUP(tbItems[[#This Row],[UID]],all_tki[uid],all_tki[traderPrice])</f>
        <v>1840</v>
      </c>
      <c r="G1807" s="97">
        <f>_xlfn.XLOOKUP(tbItems[[#This Row],[UID]],all_tki[uid],all_tki[avg7daysPrice])</f>
        <v>8955</v>
      </c>
      <c r="H1807" s="70">
        <v>0</v>
      </c>
      <c r="I1807" s="70">
        <v>0</v>
      </c>
    </row>
    <row r="1808" spans="1:9" ht="30" hidden="1" customHeight="1" x14ac:dyDescent="0.25">
      <c r="A1808" s="96" t="s">
        <v>10677</v>
      </c>
      <c r="B1808" s="80" t="str">
        <f>_xlfn.CONCAT(_xlfn.XLOOKUP(tbItems[[#This Row],[UID]],all_tki[uid],all_tki[name]), " (",_xlfn.XLOOKUP(tbItems[[#This Row],[UID]],all_tki[uid],all_tki[shortName]),")")</f>
        <v>AKM/AK-74 ProMag Archangel OPFOR AA47 buttstock (OPFOR AA47)</v>
      </c>
      <c r="C1808" s="80" t="str">
        <f>_xlfn.XLOOKUP(tbItems[[#This Row],[UID]],all_tki[uid],all_tki[tags/0])</f>
        <v>Weapon_parts</v>
      </c>
      <c r="E1808" s="70">
        <f>_xlfn.XLOOKUP(tbItems[[#This Row],[UID]],all_tki[uid],all_tki[slots])</f>
        <v>2</v>
      </c>
      <c r="F1808" s="97">
        <f>_xlfn.XLOOKUP(tbItems[[#This Row],[UID]],all_tki[uid],all_tki[traderPrice])</f>
        <v>10976</v>
      </c>
      <c r="G1808" s="97">
        <f>_xlfn.XLOOKUP(tbItems[[#This Row],[UID]],all_tki[uid],all_tki[avg7daysPrice])</f>
        <v>42008</v>
      </c>
      <c r="I1808" s="70">
        <v>0</v>
      </c>
    </row>
    <row r="1809" spans="1:9" ht="30" hidden="1" customHeight="1" x14ac:dyDescent="0.25">
      <c r="A1809" s="96" t="s">
        <v>10683</v>
      </c>
      <c r="B1809" s="80" t="str">
        <f>_xlfn.CONCAT(_xlfn.XLOOKUP(tbItems[[#This Row],[UID]],all_tki[uid],all_tki[name]), " (",_xlfn.XLOOKUP(tbItems[[#This Row],[UID]],all_tki[uid],all_tki[shortName]),")")</f>
        <v>MP-155 Ultima large recoil pad (Ultima large)</v>
      </c>
      <c r="C1809" s="80" t="str">
        <f>_xlfn.XLOOKUP(tbItems[[#This Row],[UID]],all_tki[uid],all_tki[tags/0])</f>
        <v>Weapon_parts</v>
      </c>
      <c r="E1809" s="70">
        <f>_xlfn.XLOOKUP(tbItems[[#This Row],[UID]],all_tki[uid],all_tki[slots])</f>
        <v>1</v>
      </c>
      <c r="F1809" s="97">
        <f>_xlfn.XLOOKUP(tbItems[[#This Row],[UID]],all_tki[uid],all_tki[traderPrice])</f>
        <v>3489</v>
      </c>
      <c r="G1809" s="97">
        <f>_xlfn.XLOOKUP(tbItems[[#This Row],[UID]],all_tki[uid],all_tki[avg7daysPrice])</f>
        <v>19769</v>
      </c>
      <c r="I1809" s="70">
        <v>0</v>
      </c>
    </row>
    <row r="1810" spans="1:9" ht="30" hidden="1" customHeight="1" x14ac:dyDescent="0.25">
      <c r="A1810" s="96" t="s">
        <v>10689</v>
      </c>
      <c r="B1810" s="80" t="str">
        <f>_xlfn.CONCAT(_xlfn.XLOOKUP(tbItems[[#This Row],[UID]],all_tki[uid],all_tki[name]), " (",_xlfn.XLOOKUP(tbItems[[#This Row],[UID]],all_tki[uid],all_tki[shortName]),")")</f>
        <v>MP-155 Ultima medium recoil pad (Ultima med.)</v>
      </c>
      <c r="C1810" s="80" t="str">
        <f>_xlfn.XLOOKUP(tbItems[[#This Row],[UID]],all_tki[uid],all_tki[tags/0])</f>
        <v>Weapon_parts</v>
      </c>
      <c r="E1810" s="70">
        <f>_xlfn.XLOOKUP(tbItems[[#This Row],[UID]],all_tki[uid],all_tki[slots])</f>
        <v>1</v>
      </c>
      <c r="F1810" s="97">
        <f>_xlfn.XLOOKUP(tbItems[[#This Row],[UID]],all_tki[uid],all_tki[traderPrice])</f>
        <v>1809</v>
      </c>
      <c r="G1810" s="97">
        <f>_xlfn.XLOOKUP(tbItems[[#This Row],[UID]],all_tki[uid],all_tki[avg7daysPrice])</f>
        <v>14644</v>
      </c>
      <c r="I1810" s="70">
        <v>0</v>
      </c>
    </row>
    <row r="1811" spans="1:9" ht="30" hidden="1" customHeight="1" x14ac:dyDescent="0.25">
      <c r="A1811" s="96" t="s">
        <v>10695</v>
      </c>
      <c r="B1811" s="80" t="str">
        <f>_xlfn.CONCAT(_xlfn.XLOOKUP(tbItems[[#This Row],[UID]],all_tki[uid],all_tki[name]), " (",_xlfn.XLOOKUP(tbItems[[#This Row],[UID]],all_tki[uid],all_tki[shortName]),")")</f>
        <v>MP-155 Ultima thin recoil pad (Ultima thin)</v>
      </c>
      <c r="C1811" s="80" t="str">
        <f>_xlfn.XLOOKUP(tbItems[[#This Row],[UID]],all_tki[uid],all_tki[tags/0])</f>
        <v>Weapon_parts</v>
      </c>
      <c r="E1811" s="70">
        <f>_xlfn.XLOOKUP(tbItems[[#This Row],[UID]],all_tki[uid],all_tki[slots])</f>
        <v>1</v>
      </c>
      <c r="F1811" s="97">
        <f>_xlfn.XLOOKUP(tbItems[[#This Row],[UID]],all_tki[uid],all_tki[traderPrice])</f>
        <v>1249</v>
      </c>
      <c r="G1811" s="97">
        <f>_xlfn.XLOOKUP(tbItems[[#This Row],[UID]],all_tki[uid],all_tki[avg7daysPrice])</f>
        <v>10346</v>
      </c>
      <c r="I1811" s="70">
        <v>0</v>
      </c>
    </row>
    <row r="1812" spans="1:9" ht="30" hidden="1" customHeight="1" x14ac:dyDescent="0.25">
      <c r="A1812" s="96" t="s">
        <v>10700</v>
      </c>
      <c r="B1812" s="80" t="str">
        <f>_xlfn.CONCAT(_xlfn.XLOOKUP(tbItems[[#This Row],[UID]],all_tki[uid],all_tki[name]), " (",_xlfn.XLOOKUP(tbItems[[#This Row],[UID]],all_tki[uid],all_tki[shortName]),")")</f>
        <v>MP-155 510mm barrel (MP155 510mm)</v>
      </c>
      <c r="C1812" s="80" t="str">
        <f>_xlfn.XLOOKUP(tbItems[[#This Row],[UID]],all_tki[uid],all_tki[tags/0])</f>
        <v>Weapon_parts</v>
      </c>
      <c r="E1812" s="70">
        <f>_xlfn.XLOOKUP(tbItems[[#This Row],[UID]],all_tki[uid],all_tki[slots])</f>
        <v>3</v>
      </c>
      <c r="F1812" s="97">
        <f>_xlfn.XLOOKUP(tbItems[[#This Row],[UID]],all_tki[uid],all_tki[traderPrice])</f>
        <v>3923</v>
      </c>
      <c r="G1812" s="97">
        <f>_xlfn.XLOOKUP(tbItems[[#This Row],[UID]],all_tki[uid],all_tki[avg7daysPrice])</f>
        <v>22202</v>
      </c>
      <c r="I1812" s="70">
        <v>0</v>
      </c>
    </row>
    <row r="1813" spans="1:9" ht="30" hidden="1" customHeight="1" x14ac:dyDescent="0.25">
      <c r="A1813" s="96" t="s">
        <v>10706</v>
      </c>
      <c r="B1813" s="80" t="str">
        <f>_xlfn.CONCAT(_xlfn.XLOOKUP(tbItems[[#This Row],[UID]],all_tki[uid],all_tki[name]), " (",_xlfn.XLOOKUP(tbItems[[#This Row],[UID]],all_tki[uid],all_tki[shortName]),")")</f>
        <v>Mk47 254mm barrel (Mk47 254mm)</v>
      </c>
      <c r="C1813" s="80" t="str">
        <f>_xlfn.XLOOKUP(tbItems[[#This Row],[UID]],all_tki[uid],all_tki[tags/0])</f>
        <v>Weapon_parts</v>
      </c>
      <c r="D1813" s="80" t="s">
        <v>580</v>
      </c>
      <c r="E1813" s="70">
        <f>_xlfn.XLOOKUP(tbItems[[#This Row],[UID]],all_tki[uid],all_tki[slots])</f>
        <v>2</v>
      </c>
      <c r="F1813" s="97">
        <f>_xlfn.XLOOKUP(tbItems[[#This Row],[UID]],all_tki[uid],all_tki[traderPrice])</f>
        <v>14728</v>
      </c>
      <c r="G1813" s="97">
        <f>_xlfn.XLOOKUP(tbItems[[#This Row],[UID]],all_tki[uid],all_tki[avg7daysPrice])</f>
        <v>17606</v>
      </c>
      <c r="I1813" s="70">
        <v>0</v>
      </c>
    </row>
    <row r="1814" spans="1:9" ht="30" hidden="1" customHeight="1" x14ac:dyDescent="0.25">
      <c r="A1814" s="96" t="s">
        <v>10712</v>
      </c>
      <c r="B1814" s="80" t="str">
        <f>_xlfn.CONCAT(_xlfn.XLOOKUP(tbItems[[#This Row],[UID]],all_tki[uid],all_tki[name]), " (",_xlfn.XLOOKUP(tbItems[[#This Row],[UID]],all_tki[uid],all_tki[shortName]),")")</f>
        <v>Mk47 409mm barrel (Mk47 409mm)</v>
      </c>
      <c r="C1814" s="80" t="str">
        <f>_xlfn.XLOOKUP(tbItems[[#This Row],[UID]],all_tki[uid],all_tki[tags/0])</f>
        <v>Weapon_parts</v>
      </c>
      <c r="D1814" s="80" t="s">
        <v>580</v>
      </c>
      <c r="E1814" s="70">
        <f>_xlfn.XLOOKUP(tbItems[[#This Row],[UID]],all_tki[uid],all_tki[slots])</f>
        <v>3</v>
      </c>
      <c r="F1814" s="97">
        <f>_xlfn.XLOOKUP(tbItems[[#This Row],[UID]],all_tki[uid],all_tki[traderPrice])</f>
        <v>16558</v>
      </c>
      <c r="G1814" s="97">
        <f>_xlfn.XLOOKUP(tbItems[[#This Row],[UID]],all_tki[uid],all_tki[avg7daysPrice])</f>
        <v>102909</v>
      </c>
      <c r="I1814" s="70">
        <v>0</v>
      </c>
    </row>
    <row r="1815" spans="1:9" ht="30" hidden="1" customHeight="1" x14ac:dyDescent="0.25">
      <c r="A1815" s="96" t="s">
        <v>10718</v>
      </c>
      <c r="B1815" s="80" t="str">
        <f>_xlfn.CONCAT(_xlfn.XLOOKUP(tbItems[[#This Row],[UID]],all_tki[uid],all_tki[name]), " (",_xlfn.XLOOKUP(tbItems[[#This Row],[UID]],all_tki[uid],all_tki[shortName]),")")</f>
        <v>SOK-12 Custom Guns Type-340 handguard (Type-340)</v>
      </c>
      <c r="C1815" s="80" t="str">
        <f>_xlfn.XLOOKUP(tbItems[[#This Row],[UID]],all_tki[uid],all_tki[tags/0])</f>
        <v>Weapon_parts</v>
      </c>
      <c r="D1815" s="80" t="s">
        <v>361</v>
      </c>
      <c r="E1815" s="70">
        <f>_xlfn.XLOOKUP(tbItems[[#This Row],[UID]],all_tki[uid],all_tki[slots])</f>
        <v>2</v>
      </c>
      <c r="F1815" s="97">
        <f>_xlfn.XLOOKUP(tbItems[[#This Row],[UID]],all_tki[uid],all_tki[traderPrice])</f>
        <v>8848</v>
      </c>
      <c r="G1815" s="97">
        <f>_xlfn.XLOOKUP(tbItems[[#This Row],[UID]],all_tki[uid],all_tki[avg7daysPrice])</f>
        <v>18051</v>
      </c>
      <c r="I1815" s="70">
        <v>0</v>
      </c>
    </row>
    <row r="1816" spans="1:9" ht="30" hidden="1" customHeight="1" x14ac:dyDescent="0.25">
      <c r="A1816" s="96" t="s">
        <v>10724</v>
      </c>
      <c r="B1816" s="80" t="str">
        <f>_xlfn.CONCAT(_xlfn.XLOOKUP(tbItems[[#This Row],[UID]],all_tki[uid],all_tki[name]), " (",_xlfn.XLOOKUP(tbItems[[#This Row],[UID]],all_tki[uid],all_tki[shortName]),")")</f>
        <v>AR-10 CMMG MK3 RML15 15 inch M-LOK handguard (MK3 RML15)</v>
      </c>
      <c r="C1816" s="80" t="str">
        <f>_xlfn.XLOOKUP(tbItems[[#This Row],[UID]],all_tki[uid],all_tki[tags/0])</f>
        <v>Weapon_parts</v>
      </c>
      <c r="D1816" s="80" t="s">
        <v>361</v>
      </c>
      <c r="E1816" s="70">
        <f>_xlfn.XLOOKUP(tbItems[[#This Row],[UID]],all_tki[uid],all_tki[slots])</f>
        <v>3</v>
      </c>
      <c r="F1816" s="97">
        <f>_xlfn.XLOOKUP(tbItems[[#This Row],[UID]],all_tki[uid],all_tki[traderPrice])</f>
        <v>8400</v>
      </c>
      <c r="G1816" s="97">
        <f>_xlfn.XLOOKUP(tbItems[[#This Row],[UID]],all_tki[uid],all_tki[avg7daysPrice])</f>
        <v>17897</v>
      </c>
      <c r="I1816" s="70">
        <v>0</v>
      </c>
    </row>
    <row r="1817" spans="1:9" ht="30" hidden="1" customHeight="1" x14ac:dyDescent="0.25">
      <c r="A1817" s="96" t="s">
        <v>10730</v>
      </c>
      <c r="B1817" s="80" t="str">
        <f>_xlfn.CONCAT(_xlfn.XLOOKUP(tbItems[[#This Row],[UID]],all_tki[uid],all_tki[name]), " (",_xlfn.XLOOKUP(tbItems[[#This Row],[UID]],all_tki[uid],all_tki[shortName]),")")</f>
        <v>AR-10 CMMG MK3 RML9 9 inch M-LOK handguard (MK3 RML9)</v>
      </c>
      <c r="C1817" s="80" t="str">
        <f>_xlfn.XLOOKUP(tbItems[[#This Row],[UID]],all_tki[uid],all_tki[tags/0])</f>
        <v>Weapon_parts</v>
      </c>
      <c r="D1817" s="80" t="s">
        <v>361</v>
      </c>
      <c r="E1817" s="70">
        <f>_xlfn.XLOOKUP(tbItems[[#This Row],[UID]],all_tki[uid],all_tki[slots])</f>
        <v>2</v>
      </c>
      <c r="F1817" s="97">
        <f>_xlfn.XLOOKUP(tbItems[[#This Row],[UID]],all_tki[uid],all_tki[traderPrice])</f>
        <v>5880</v>
      </c>
      <c r="G1817" s="97">
        <f>_xlfn.XLOOKUP(tbItems[[#This Row],[UID]],all_tki[uid],all_tki[avg7daysPrice])</f>
        <v>11768</v>
      </c>
      <c r="I1817" s="70">
        <v>0</v>
      </c>
    </row>
    <row r="1818" spans="1:9" ht="30" hidden="1" customHeight="1" x14ac:dyDescent="0.25">
      <c r="A1818" s="96" t="s">
        <v>10736</v>
      </c>
      <c r="B1818" s="80" t="str">
        <f>_xlfn.CONCAT(_xlfn.XLOOKUP(tbItems[[#This Row],[UID]],all_tki[uid],all_tki[name]), " (",_xlfn.XLOOKUP(tbItems[[#This Row],[UID]],all_tki[uid],all_tki[shortName]),")")</f>
        <v>AR-15 Unique-ARs Wing &amp; Skull 12 inch handguard (Wing&amp;Skull)</v>
      </c>
      <c r="C1818" s="80" t="str">
        <f>_xlfn.XLOOKUP(tbItems[[#This Row],[UID]],all_tki[uid],all_tki[tags/0])</f>
        <v>Weapon_parts</v>
      </c>
      <c r="D1818" s="80" t="s">
        <v>361</v>
      </c>
      <c r="E1818" s="70">
        <f>_xlfn.XLOOKUP(tbItems[[#This Row],[UID]],all_tki[uid],all_tki[slots])</f>
        <v>2</v>
      </c>
      <c r="F1818" s="97">
        <f>_xlfn.XLOOKUP(tbItems[[#This Row],[UID]],all_tki[uid],all_tki[traderPrice])</f>
        <v>28000</v>
      </c>
      <c r="G1818" s="97">
        <f>_xlfn.XLOOKUP(tbItems[[#This Row],[UID]],all_tki[uid],all_tki[avg7daysPrice])</f>
        <v>31479</v>
      </c>
      <c r="I1818" s="70">
        <v>0</v>
      </c>
    </row>
    <row r="1819" spans="1:9" ht="30" hidden="1" customHeight="1" x14ac:dyDescent="0.25">
      <c r="A1819" s="96" t="s">
        <v>10742</v>
      </c>
      <c r="B1819" s="80" t="str">
        <f>_xlfn.CONCAT(_xlfn.XLOOKUP(tbItems[[#This Row],[UID]],all_tki[uid],all_tki[name]), " (",_xlfn.XLOOKUP(tbItems[[#This Row],[UID]],all_tki[uid],all_tki[shortName]),")")</f>
        <v>MP-155 walnut forestock (MP155 walnut)</v>
      </c>
      <c r="C1819" s="80" t="str">
        <f>_xlfn.XLOOKUP(tbItems[[#This Row],[UID]],all_tki[uid],all_tki[tags/0])</f>
        <v>Weapon_parts</v>
      </c>
      <c r="E1819" s="70">
        <f>_xlfn.XLOOKUP(tbItems[[#This Row],[UID]],all_tki[uid],all_tki[slots])</f>
        <v>3</v>
      </c>
      <c r="F1819" s="97">
        <f>_xlfn.XLOOKUP(tbItems[[#This Row],[UID]],all_tki[uid],all_tki[traderPrice])</f>
        <v>1024</v>
      </c>
      <c r="G1819" s="97">
        <f>_xlfn.XLOOKUP(tbItems[[#This Row],[UID]],all_tki[uid],all_tki[avg7daysPrice])</f>
        <v>10189</v>
      </c>
      <c r="I1819" s="70">
        <v>0</v>
      </c>
    </row>
    <row r="1820" spans="1:9" ht="30" hidden="1" customHeight="1" x14ac:dyDescent="0.25">
      <c r="A1820" s="96" t="s">
        <v>10747</v>
      </c>
      <c r="B1820" s="80" t="str">
        <f>_xlfn.CONCAT(_xlfn.XLOOKUP(tbItems[[#This Row],[UID]],all_tki[uid],all_tki[name]), " (",_xlfn.XLOOKUP(tbItems[[#This Row],[UID]],all_tki[uid],all_tki[shortName]),")")</f>
        <v>MP-155 Ultima polymer forestock (Ultima)</v>
      </c>
      <c r="C1820" s="80" t="str">
        <f>_xlfn.XLOOKUP(tbItems[[#This Row],[UID]],all_tki[uid],all_tki[tags/0])</f>
        <v>Weapon_parts</v>
      </c>
      <c r="D1820" s="80" t="s">
        <v>361</v>
      </c>
      <c r="E1820" s="70">
        <f>_xlfn.XLOOKUP(tbItems[[#This Row],[UID]],all_tki[uid],all_tki[slots])</f>
        <v>3</v>
      </c>
      <c r="F1820" s="97">
        <f>_xlfn.XLOOKUP(tbItems[[#This Row],[UID]],all_tki[uid],all_tki[traderPrice])</f>
        <v>2457</v>
      </c>
      <c r="G1820" s="97">
        <f>_xlfn.XLOOKUP(tbItems[[#This Row],[UID]],all_tki[uid],all_tki[avg7daysPrice])</f>
        <v>15595</v>
      </c>
      <c r="H1820" s="70">
        <v>0</v>
      </c>
      <c r="I1820" s="70">
        <v>0</v>
      </c>
    </row>
    <row r="1821" spans="1:9" ht="30" hidden="1" customHeight="1" x14ac:dyDescent="0.25">
      <c r="A1821" s="96" t="s">
        <v>10750</v>
      </c>
      <c r="B1821" s="80" t="str">
        <f>_xlfn.CONCAT(_xlfn.XLOOKUP(tbItems[[#This Row],[UID]],all_tki[uid],all_tki[name]), " (",_xlfn.XLOOKUP(tbItems[[#This Row],[UID]],all_tki[uid],all_tki[shortName]),")")</f>
        <v>AK Custom Arms AGS-74 PRO + Sniper Kit pistol grip (AGS-74)</v>
      </c>
      <c r="C1821" s="80" t="str">
        <f>_xlfn.XLOOKUP(tbItems[[#This Row],[UID]],all_tki[uid],all_tki[tags/0])</f>
        <v>Weapon_parts</v>
      </c>
      <c r="E1821" s="70">
        <f>_xlfn.XLOOKUP(tbItems[[#This Row],[UID]],all_tki[uid],all_tki[slots])</f>
        <v>1</v>
      </c>
      <c r="F1821" s="97">
        <f>_xlfn.XLOOKUP(tbItems[[#This Row],[UID]],all_tki[uid],all_tki[traderPrice])</f>
        <v>8008</v>
      </c>
      <c r="G1821" s="97">
        <f>_xlfn.XLOOKUP(tbItems[[#This Row],[UID]],all_tki[uid],all_tki[avg7daysPrice])</f>
        <v>63434</v>
      </c>
      <c r="I1821" s="70">
        <v>0</v>
      </c>
    </row>
    <row r="1822" spans="1:9" ht="30" hidden="1" customHeight="1" x14ac:dyDescent="0.25">
      <c r="A1822" s="96" t="s">
        <v>10756</v>
      </c>
      <c r="B1822" s="80" t="str">
        <f>_xlfn.CONCAT(_xlfn.XLOOKUP(tbItems[[#This Row],[UID]],all_tki[uid],all_tki[name]), " (",_xlfn.XLOOKUP(tbItems[[#This Row],[UID]],all_tki[uid],all_tki[shortName]),")")</f>
        <v>MP-155 Ultima pistol grip (Ultima)</v>
      </c>
      <c r="C1822" s="80" t="str">
        <f>_xlfn.XLOOKUP(tbItems[[#This Row],[UID]],all_tki[uid],all_tki[tags/0])</f>
        <v>Weapon_parts</v>
      </c>
      <c r="E1822" s="70">
        <f>_xlfn.XLOOKUP(tbItems[[#This Row],[UID]],all_tki[uid],all_tki[slots])</f>
        <v>3</v>
      </c>
      <c r="F1822" s="97">
        <f>_xlfn.XLOOKUP(tbItems[[#This Row],[UID]],all_tki[uid],all_tki[traderPrice])</f>
        <v>1460</v>
      </c>
      <c r="G1822" s="97">
        <f>_xlfn.XLOOKUP(tbItems[[#This Row],[UID]],all_tki[uid],all_tki[avg7daysPrice])</f>
        <v>6999</v>
      </c>
      <c r="I1822" s="70">
        <v>0</v>
      </c>
    </row>
    <row r="1823" spans="1:9" ht="30" hidden="1" customHeight="1" x14ac:dyDescent="0.25">
      <c r="A1823" s="96" t="s">
        <v>10761</v>
      </c>
      <c r="B1823" s="80" t="str">
        <f>_xlfn.CONCAT(_xlfn.XLOOKUP(tbItems[[#This Row],[UID]],all_tki[uid],all_tki[name]), " (",_xlfn.XLOOKUP(tbItems[[#This Row],[UID]],all_tki[uid],all_tki[shortName]),")")</f>
        <v>Mk47 Resolute 7.62x39 upper receiver (Mk47 Resolute)</v>
      </c>
      <c r="C1823" s="80" t="str">
        <f>_xlfn.XLOOKUP(tbItems[[#This Row],[UID]],all_tki[uid],all_tki[tags/0])</f>
        <v>Weapon_parts</v>
      </c>
      <c r="D1823" s="80" t="s">
        <v>361</v>
      </c>
      <c r="E1823" s="70">
        <f>_xlfn.XLOOKUP(tbItems[[#This Row],[UID]],all_tki[uid],all_tki[slots])</f>
        <v>2</v>
      </c>
      <c r="F1823" s="97">
        <f>_xlfn.XLOOKUP(tbItems[[#This Row],[UID]],all_tki[uid],all_tki[traderPrice])</f>
        <v>2666</v>
      </c>
      <c r="G1823" s="97">
        <f>_xlfn.XLOOKUP(tbItems[[#This Row],[UID]],all_tki[uid],all_tki[avg7daysPrice])</f>
        <v>13661</v>
      </c>
      <c r="H1823" s="70">
        <v>0</v>
      </c>
      <c r="I1823" s="70">
        <v>0</v>
      </c>
    </row>
    <row r="1824" spans="1:9" ht="30" hidden="1" customHeight="1" x14ac:dyDescent="0.25">
      <c r="A1824" s="96" t="s">
        <v>10766</v>
      </c>
      <c r="B1824" s="80" t="str">
        <f>_xlfn.CONCAT(_xlfn.XLOOKUP(tbItems[[#This Row],[UID]],all_tki[uid],all_tki[name]), " (",_xlfn.XLOOKUP(tbItems[[#This Row],[UID]],all_tki[uid],all_tki[shortName]),")")</f>
        <v>Hazard 4 Pillbox backpack (Pillbox)</v>
      </c>
      <c r="C1824" s="80" t="str">
        <f>_xlfn.XLOOKUP(tbItems[[#This Row],[UID]],all_tki[uid],all_tki[tags/0])</f>
        <v>Gear</v>
      </c>
      <c r="D1824" s="80" t="s">
        <v>316</v>
      </c>
      <c r="E1824" s="70">
        <f>_xlfn.XLOOKUP(tbItems[[#This Row],[UID]],all_tki[uid],all_tki[slots])</f>
        <v>16</v>
      </c>
      <c r="F1824" s="97">
        <f>_xlfn.XLOOKUP(tbItems[[#This Row],[UID]],all_tki[uid],all_tki[traderPrice])</f>
        <v>13640</v>
      </c>
      <c r="G1824" s="97">
        <f>_xlfn.XLOOKUP(tbItems[[#This Row],[UID]],all_tki[uid],all_tki[avg7daysPrice])</f>
        <v>20624</v>
      </c>
      <c r="H1824" s="70">
        <v>0</v>
      </c>
      <c r="I1824" s="70">
        <v>0</v>
      </c>
    </row>
    <row r="1825" spans="1:9" ht="30" hidden="1" customHeight="1" x14ac:dyDescent="0.25">
      <c r="A1825" s="96" t="s">
        <v>10770</v>
      </c>
      <c r="B1825" s="80" t="str">
        <f>_xlfn.CONCAT(_xlfn.XLOOKUP(tbItems[[#This Row],[UID]],all_tki[uid],all_tki[name]), " (",_xlfn.XLOOKUP(tbItems[[#This Row],[UID]],all_tki[uid],all_tki[shortName]),")")</f>
        <v>Hazard 4 Drawbridge backpack (Coyote Tan) (Drawbridge)</v>
      </c>
      <c r="C1825" s="80" t="str">
        <f>_xlfn.XLOOKUP(tbItems[[#This Row],[UID]],all_tki[uid],all_tki[tags/0])</f>
        <v>Gear</v>
      </c>
      <c r="E1825" s="70">
        <f>_xlfn.XLOOKUP(tbItems[[#This Row],[UID]],all_tki[uid],all_tki[slots])</f>
        <v>25</v>
      </c>
      <c r="F1825" s="97">
        <f>_xlfn.XLOOKUP(tbItems[[#This Row],[UID]],all_tki[uid],all_tki[traderPrice])</f>
        <v>22320</v>
      </c>
      <c r="G1825" s="97">
        <f>_xlfn.XLOOKUP(tbItems[[#This Row],[UID]],all_tki[uid],all_tki[avg7daysPrice])</f>
        <v>34838</v>
      </c>
      <c r="I1825" s="70">
        <v>0</v>
      </c>
    </row>
    <row r="1826" spans="1:9" ht="30" hidden="1" customHeight="1" x14ac:dyDescent="0.25">
      <c r="A1826" s="96" t="s">
        <v>10775</v>
      </c>
      <c r="B1826" s="80" t="str">
        <f>_xlfn.CONCAT(_xlfn.XLOOKUP(tbItems[[#This Row],[UID]],all_tki[uid],all_tki[name]), " (",_xlfn.XLOOKUP(tbItems[[#This Row],[UID]],all_tki[uid],all_tki[shortName]),")")</f>
        <v>Waist pouch (Waist bag)</v>
      </c>
      <c r="C1826" s="80" t="str">
        <f>_xlfn.XLOOKUP(tbItems[[#This Row],[UID]],all_tki[uid],all_tki[tags/0])</f>
        <v>Gear</v>
      </c>
      <c r="E1826" s="70">
        <f>_xlfn.XLOOKUP(tbItems[[#This Row],[UID]],all_tki[uid],all_tki[slots])</f>
        <v>4</v>
      </c>
      <c r="F1826" s="97">
        <f>_xlfn.XLOOKUP(tbItems[[#This Row],[UID]],all_tki[uid],all_tki[traderPrice])</f>
        <v>9300</v>
      </c>
      <c r="G1826" s="97">
        <f>_xlfn.XLOOKUP(tbItems[[#This Row],[UID]],all_tki[uid],all_tki[avg7daysPrice])</f>
        <v>15000</v>
      </c>
      <c r="I1826" s="70">
        <v>0</v>
      </c>
    </row>
    <row r="1827" spans="1:9" ht="30" hidden="1" customHeight="1" x14ac:dyDescent="0.25">
      <c r="A1827" s="96" t="s">
        <v>10781</v>
      </c>
      <c r="B1827" s="80" t="str">
        <f>_xlfn.CONCAT(_xlfn.XLOOKUP(tbItems[[#This Row],[UID]],all_tki[uid],all_tki[name]), " (",_xlfn.XLOOKUP(tbItems[[#This Row],[UID]],all_tki[uid],all_tki[shortName]),")")</f>
        <v>Stich Profi Chest Rig MK2 (Recon, A-TACS FG) (CR MK2 (R))</v>
      </c>
      <c r="C1827" s="80" t="str">
        <f>_xlfn.XLOOKUP(tbItems[[#This Row],[UID]],all_tki[uid],all_tki[tags/0])</f>
        <v>Gear</v>
      </c>
      <c r="D1827" s="80" t="s">
        <v>319</v>
      </c>
      <c r="E1827" s="70">
        <f>_xlfn.XLOOKUP(tbItems[[#This Row],[UID]],all_tki[uid],all_tki[slots])</f>
        <v>12</v>
      </c>
      <c r="F1827" s="97">
        <f>_xlfn.XLOOKUP(tbItems[[#This Row],[UID]],all_tki[uid],all_tki[traderPrice])</f>
        <v>22320</v>
      </c>
      <c r="G1827" s="97">
        <f>_xlfn.XLOOKUP(tbItems[[#This Row],[UID]],all_tki[uid],all_tki[avg7daysPrice])</f>
        <v>29211</v>
      </c>
      <c r="H1827" s="70">
        <v>0</v>
      </c>
      <c r="I1827" s="70">
        <v>0</v>
      </c>
    </row>
    <row r="1828" spans="1:9" ht="30" hidden="1" customHeight="1" x14ac:dyDescent="0.25">
      <c r="A1828" s="96" t="s">
        <v>10786</v>
      </c>
      <c r="B1828" s="80" t="str">
        <f>_xlfn.CONCAT(_xlfn.XLOOKUP(tbItems[[#This Row],[UID]],all_tki[uid],all_tki[name]), " (",_xlfn.XLOOKUP(tbItems[[#This Row],[UID]],all_tki[uid],all_tki[shortName]),")")</f>
        <v>Stich Profi Chest Rig MK2 (Assault, A-TACS FG) (CR MK2 (A))</v>
      </c>
      <c r="C1828" s="80" t="str">
        <f>_xlfn.XLOOKUP(tbItems[[#This Row],[UID]],all_tki[uid],all_tki[tags/0])</f>
        <v>Gear</v>
      </c>
      <c r="D1828" s="80" t="s">
        <v>319</v>
      </c>
      <c r="E1828" s="70">
        <f>_xlfn.XLOOKUP(tbItems[[#This Row],[UID]],all_tki[uid],all_tki[slots])</f>
        <v>12</v>
      </c>
      <c r="F1828" s="97">
        <f>_xlfn.XLOOKUP(tbItems[[#This Row],[UID]],all_tki[uid],all_tki[traderPrice])</f>
        <v>23250</v>
      </c>
      <c r="G1828" s="97">
        <f>_xlfn.XLOOKUP(tbItems[[#This Row],[UID]],all_tki[uid],all_tki[avg7daysPrice])</f>
        <v>26407</v>
      </c>
      <c r="H1828" s="70">
        <v>0</v>
      </c>
      <c r="I1828" s="70">
        <v>0</v>
      </c>
    </row>
    <row r="1829" spans="1:9" ht="30" hidden="1" customHeight="1" x14ac:dyDescent="0.25">
      <c r="A1829" s="96" t="s">
        <v>10791</v>
      </c>
      <c r="B1829" s="80" t="str">
        <f>_xlfn.CONCAT(_xlfn.XLOOKUP(tbItems[[#This Row],[UID]],all_tki[uid],all_tki[name]), " (",_xlfn.XLOOKUP(tbItems[[#This Row],[UID]],all_tki[uid],all_tki[shortName]),")")</f>
        <v>Crye Precision AVS MBAV (Tagilla Edition) (AVS MBAV)</v>
      </c>
      <c r="C1829" s="80" t="str">
        <f>_xlfn.XLOOKUP(tbItems[[#This Row],[UID]],all_tki[uid],all_tki[tags/0])</f>
        <v>Gear</v>
      </c>
      <c r="E1829" s="70">
        <f>_xlfn.XLOOKUP(tbItems[[#This Row],[UID]],all_tki[uid],all_tki[slots])</f>
        <v>9</v>
      </c>
      <c r="F1829" s="97">
        <f>_xlfn.XLOOKUP(tbItems[[#This Row],[UID]],all_tki[uid],all_tki[traderPrice])</f>
        <v>133300</v>
      </c>
      <c r="G1829" s="97">
        <f>_xlfn.XLOOKUP(tbItems[[#This Row],[UID]],all_tki[uid],all_tki[avg7daysPrice])</f>
        <v>226005</v>
      </c>
      <c r="I1829" s="70">
        <v>0</v>
      </c>
    </row>
    <row r="1830" spans="1:9" ht="30" hidden="1" customHeight="1" x14ac:dyDescent="0.25">
      <c r="A1830" s="96" t="s">
        <v>10797</v>
      </c>
      <c r="B1830" s="80" t="str">
        <f>_xlfn.CONCAT(_xlfn.XLOOKUP(tbItems[[#This Row],[UID]],all_tki[uid],all_tki[name]), " (",_xlfn.XLOOKUP(tbItems[[#This Row],[UID]],all_tki[uid],all_tki[shortName]),")")</f>
        <v>CQC Osprey MK4A plate carrier (Assault, MTP) (Osprey MK4A (A))</v>
      </c>
      <c r="C1830" s="80" t="str">
        <f>_xlfn.XLOOKUP(tbItems[[#This Row],[UID]],all_tki[uid],all_tki[tags/0])</f>
        <v>Gear</v>
      </c>
      <c r="E1830" s="70">
        <f>_xlfn.XLOOKUP(tbItems[[#This Row],[UID]],all_tki[uid],all_tki[slots])</f>
        <v>12</v>
      </c>
      <c r="F1830" s="97">
        <f>_xlfn.XLOOKUP(tbItems[[#This Row],[UID]],all_tki[uid],all_tki[traderPrice])</f>
        <v>76880</v>
      </c>
      <c r="G1830" s="97">
        <f>_xlfn.XLOOKUP(tbItems[[#This Row],[UID]],all_tki[uid],all_tki[avg7daysPrice])</f>
        <v>124000</v>
      </c>
      <c r="I1830" s="70">
        <v>0</v>
      </c>
    </row>
    <row r="1831" spans="1:9" ht="30" hidden="1" customHeight="1" x14ac:dyDescent="0.25">
      <c r="A1831" s="96" t="s">
        <v>10803</v>
      </c>
      <c r="B1831" s="80" t="str">
        <f>_xlfn.CONCAT(_xlfn.XLOOKUP(tbItems[[#This Row],[UID]],all_tki[uid],all_tki[name]), " (",_xlfn.XLOOKUP(tbItems[[#This Row],[UID]],all_tki[uid],all_tki[shortName]),")")</f>
        <v>CQC Osprey MK4A plate carrier (Protection, MTP) (Osprey MK4A (P))</v>
      </c>
      <c r="C1831" s="80" t="str">
        <f>_xlfn.XLOOKUP(tbItems[[#This Row],[UID]],all_tki[uid],all_tki[tags/0])</f>
        <v>Gear</v>
      </c>
      <c r="E1831" s="70">
        <f>_xlfn.XLOOKUP(tbItems[[#This Row],[UID]],all_tki[uid],all_tki[slots])</f>
        <v>12</v>
      </c>
      <c r="F1831" s="97">
        <f>_xlfn.XLOOKUP(tbItems[[#This Row],[UID]],all_tki[uid],all_tki[traderPrice])</f>
        <v>96100</v>
      </c>
      <c r="G1831" s="97">
        <f>_xlfn.XLOOKUP(tbItems[[#This Row],[UID]],all_tki[uid],all_tki[avg7daysPrice])</f>
        <v>155000</v>
      </c>
      <c r="I1831" s="70">
        <v>0</v>
      </c>
    </row>
    <row r="1832" spans="1:9" ht="30" hidden="1" customHeight="1" x14ac:dyDescent="0.25">
      <c r="A1832" s="96" t="s">
        <v>10809</v>
      </c>
      <c r="B1832" s="80" t="str">
        <f>_xlfn.CONCAT(_xlfn.XLOOKUP(tbItems[[#This Row],[UID]],all_tki[uid],all_tki[name]), " (",_xlfn.XLOOKUP(tbItems[[#This Row],[UID]],all_tki[uid],all_tki[shortName]),")")</f>
        <v>WZ Wallet (WZ)</v>
      </c>
      <c r="C1832" s="80" t="str">
        <f>_xlfn.XLOOKUP(tbItems[[#This Row],[UID]],all_tki[uid],all_tki[tags/0])</f>
        <v>Containers</v>
      </c>
      <c r="D1832" s="80" t="s">
        <v>608</v>
      </c>
      <c r="E1832" s="70">
        <f>_xlfn.XLOOKUP(tbItems[[#This Row],[UID]],all_tki[uid],all_tki[slots])</f>
        <v>1</v>
      </c>
      <c r="F1832" s="97">
        <f>_xlfn.XLOOKUP(tbItems[[#This Row],[UID]],all_tki[uid],all_tki[traderPrice])</f>
        <v>25541</v>
      </c>
      <c r="G1832" s="97">
        <f>_xlfn.XLOOKUP(tbItems[[#This Row],[UID]],all_tki[uid],all_tki[avg7daysPrice])</f>
        <v>52998</v>
      </c>
      <c r="I1832" s="70">
        <v>0</v>
      </c>
    </row>
    <row r="1833" spans="1:9" ht="30" hidden="1" customHeight="1" x14ac:dyDescent="0.25">
      <c r="A1833" s="96" t="s">
        <v>10815</v>
      </c>
      <c r="B1833" s="80" t="str">
        <f>_xlfn.CONCAT(_xlfn.XLOOKUP(tbItems[[#This Row],[UID]],all_tki[uid],all_tki[name]), " (",_xlfn.XLOOKUP(tbItems[[#This Row],[UID]],all_tki[uid],all_tki[shortName]),")")</f>
        <v>RPK-16 handguard rail (RPK-16 rail)</v>
      </c>
      <c r="C1833" s="80" t="str">
        <f>_xlfn.XLOOKUP(tbItems[[#This Row],[UID]],all_tki[uid],all_tki[tags/0])</f>
        <v>Weapon_parts</v>
      </c>
      <c r="D1833" s="80" t="s">
        <v>544</v>
      </c>
      <c r="E1833" s="70">
        <f>_xlfn.XLOOKUP(tbItems[[#This Row],[UID]],all_tki[uid],all_tki[slots])</f>
        <v>1</v>
      </c>
      <c r="F1833" s="97">
        <f>_xlfn.XLOOKUP(tbItems[[#This Row],[UID]],all_tki[uid],all_tki[traderPrice])</f>
        <v>515</v>
      </c>
      <c r="G1833" s="97">
        <f>_xlfn.XLOOKUP(tbItems[[#This Row],[UID]],all_tki[uid],all_tki[avg7daysPrice])</f>
        <v>16558</v>
      </c>
      <c r="I1833" s="70">
        <v>0</v>
      </c>
    </row>
    <row r="1834" spans="1:9" ht="30" hidden="1" customHeight="1" x14ac:dyDescent="0.25">
      <c r="A1834" s="96" t="s">
        <v>10821</v>
      </c>
      <c r="B1834" s="80" t="str">
        <f>_xlfn.CONCAT(_xlfn.XLOOKUP(tbItems[[#This Row],[UID]],all_tki[uid],all_tki[name]), " (",_xlfn.XLOOKUP(tbItems[[#This Row],[UID]],all_tki[uid],all_tki[shortName]),")")</f>
        <v>Vltor CASV KeyMod 6 inch rail (CASV 6")</v>
      </c>
      <c r="C1834" s="80" t="str">
        <f>_xlfn.XLOOKUP(tbItems[[#This Row],[UID]],all_tki[uid],all_tki[tags/0])</f>
        <v>Weapon_parts</v>
      </c>
      <c r="D1834" s="80" t="s">
        <v>544</v>
      </c>
      <c r="E1834" s="70">
        <f>_xlfn.XLOOKUP(tbItems[[#This Row],[UID]],all_tki[uid],all_tki[slots])</f>
        <v>1</v>
      </c>
      <c r="F1834" s="97">
        <f>_xlfn.XLOOKUP(tbItems[[#This Row],[UID]],all_tki[uid],all_tki[traderPrice])</f>
        <v>1190</v>
      </c>
      <c r="G1834" s="97">
        <f>_xlfn.XLOOKUP(tbItems[[#This Row],[UID]],all_tki[uid],all_tki[avg7daysPrice])</f>
        <v>29917</v>
      </c>
      <c r="I1834" s="70">
        <v>0</v>
      </c>
    </row>
    <row r="1835" spans="1:9" ht="30" hidden="1" customHeight="1" x14ac:dyDescent="0.25">
      <c r="A1835" s="96" t="s">
        <v>10827</v>
      </c>
      <c r="B1835" s="80" t="str">
        <f>_xlfn.CONCAT(_xlfn.XLOOKUP(tbItems[[#This Row],[UID]],all_tki[uid],all_tki[name]), " (",_xlfn.XLOOKUP(tbItems[[#This Row],[UID]],all_tki[uid],all_tki[shortName]),")")</f>
        <v>M870 "XS SHOTRAIL" rail with "Ghost Ring" rear sight (M870 XS)</v>
      </c>
      <c r="C1835" s="80" t="str">
        <f>_xlfn.XLOOKUP(tbItems[[#This Row],[UID]],all_tki[uid],all_tki[tags/0])</f>
        <v>Weapon_parts</v>
      </c>
      <c r="D1835" s="80" t="s">
        <v>544</v>
      </c>
      <c r="E1835" s="70">
        <f>_xlfn.XLOOKUP(tbItems[[#This Row],[UID]],all_tki[uid],all_tki[slots])</f>
        <v>2</v>
      </c>
      <c r="F1835" s="97">
        <f>_xlfn.XLOOKUP(tbItems[[#This Row],[UID]],all_tki[uid],all_tki[traderPrice])</f>
        <v>3319</v>
      </c>
      <c r="G1835" s="97">
        <f>_xlfn.XLOOKUP(tbItems[[#This Row],[UID]],all_tki[uid],all_tki[avg7daysPrice])</f>
        <v>15940</v>
      </c>
      <c r="I1835" s="70">
        <v>0</v>
      </c>
    </row>
    <row r="1836" spans="1:9" ht="30" hidden="1" customHeight="1" x14ac:dyDescent="0.25">
      <c r="A1836" s="96" t="s">
        <v>10832</v>
      </c>
      <c r="B1836" s="80" t="str">
        <f>_xlfn.CONCAT(_xlfn.XLOOKUP(tbItems[[#This Row],[UID]],all_tki[uid],all_tki[name]), " (",_xlfn.XLOOKUP(tbItems[[#This Row],[UID]],all_tki[uid],all_tki[shortName]),")")</f>
        <v>M14 A.R.M.S. #18 scope mount (ARMS#18)</v>
      </c>
      <c r="C1836" s="80" t="str">
        <f>_xlfn.XLOOKUP(tbItems[[#This Row],[UID]],all_tki[uid],all_tki[tags/0])</f>
        <v>Weapon_parts</v>
      </c>
      <c r="E1836" s="70">
        <f>_xlfn.XLOOKUP(tbItems[[#This Row],[UID]],all_tki[uid],all_tki[slots])</f>
        <v>1</v>
      </c>
      <c r="F1836" s="97">
        <f>_xlfn.XLOOKUP(tbItems[[#This Row],[UID]],all_tki[uid],all_tki[traderPrice])</f>
        <v>1802</v>
      </c>
      <c r="G1836" s="97">
        <f>_xlfn.XLOOKUP(tbItems[[#This Row],[UID]],all_tki[uid],all_tki[avg7daysPrice])</f>
        <v>11862</v>
      </c>
      <c r="I1836" s="70">
        <v>0</v>
      </c>
    </row>
    <row r="1837" spans="1:9" ht="30" hidden="1" customHeight="1" x14ac:dyDescent="0.25">
      <c r="A1837" s="96" t="s">
        <v>10838</v>
      </c>
      <c r="B1837" s="80" t="str">
        <f>_xlfn.CONCAT(_xlfn.XLOOKUP(tbItems[[#This Row],[UID]],all_tki[uid],all_tki[name]), " (",_xlfn.XLOOKUP(tbItems[[#This Row],[UID]],all_tki[uid],all_tki[shortName]),")")</f>
        <v>Kiba Arms SPRM rail mount for pump-action shotguns (SPRM)</v>
      </c>
      <c r="C1837" s="80" t="str">
        <f>_xlfn.XLOOKUP(tbItems[[#This Row],[UID]],all_tki[uid],all_tki[tags/0])</f>
        <v>Weapon_parts</v>
      </c>
      <c r="D1837" s="80" t="s">
        <v>544</v>
      </c>
      <c r="E1837" s="70">
        <f>_xlfn.XLOOKUP(tbItems[[#This Row],[UID]],all_tki[uid],all_tki[slots])</f>
        <v>1</v>
      </c>
      <c r="F1837" s="97">
        <f>_xlfn.XLOOKUP(tbItems[[#This Row],[UID]],all_tki[uid],all_tki[traderPrice])</f>
        <v>1840</v>
      </c>
      <c r="G1837" s="97">
        <f>_xlfn.XLOOKUP(tbItems[[#This Row],[UID]],all_tki[uid],all_tki[avg7daysPrice])</f>
        <v>60198</v>
      </c>
      <c r="I1837" s="70">
        <v>0</v>
      </c>
    </row>
    <row r="1838" spans="1:9" ht="30" hidden="1" customHeight="1" x14ac:dyDescent="0.25">
      <c r="A1838" s="96" t="s">
        <v>10844</v>
      </c>
      <c r="B1838" s="80" t="str">
        <f>_xlfn.CONCAT(_xlfn.XLOOKUP(tbItems[[#This Row],[UID]],all_tki[uid],all_tki[name]), " (",_xlfn.XLOOKUP(tbItems[[#This Row],[UID]],all_tki[uid],all_tki[shortName]),")")</f>
        <v>LaRue LT101 QD Tactical Picatinny Riser mount (QD LT101)</v>
      </c>
      <c r="C1838" s="80" t="str">
        <f>_xlfn.XLOOKUP(tbItems[[#This Row],[UID]],all_tki[uid],all_tki[tags/0])</f>
        <v>Weapon_parts</v>
      </c>
      <c r="E1838" s="70">
        <f>_xlfn.XLOOKUP(tbItems[[#This Row],[UID]],all_tki[uid],all_tki[slots])</f>
        <v>1</v>
      </c>
      <c r="F1838" s="97">
        <f>_xlfn.XLOOKUP(tbItems[[#This Row],[UID]],all_tki[uid],all_tki[traderPrice])</f>
        <v>1624</v>
      </c>
      <c r="G1838" s="97">
        <f>_xlfn.XLOOKUP(tbItems[[#This Row],[UID]],all_tki[uid],all_tki[avg7daysPrice])</f>
        <v>17368</v>
      </c>
      <c r="I1838" s="70">
        <v>0</v>
      </c>
    </row>
    <row r="1839" spans="1:9" ht="30" hidden="1" customHeight="1" x14ac:dyDescent="0.25">
      <c r="A1839" s="96" t="s">
        <v>10849</v>
      </c>
      <c r="B1839" s="80" t="str">
        <f>_xlfn.CONCAT(_xlfn.XLOOKUP(tbItems[[#This Row],[UID]],all_tki[uid],all_tki[name]), " (",_xlfn.XLOOKUP(tbItems[[#This Row],[UID]],all_tki[uid],all_tki[shortName]),")")</f>
        <v>Nightforce Magmount 34mm ring scope mount with Ruggedized Accessory Platform (NF 34mm RIS)</v>
      </c>
      <c r="C1839" s="80" t="str">
        <f>_xlfn.XLOOKUP(tbItems[[#This Row],[UID]],all_tki[uid],all_tki[tags/0])</f>
        <v>Weapon_parts</v>
      </c>
      <c r="E1839" s="70">
        <f>_xlfn.XLOOKUP(tbItems[[#This Row],[UID]],all_tki[uid],all_tki[slots])</f>
        <v>2</v>
      </c>
      <c r="F1839" s="97">
        <f>_xlfn.XLOOKUP(tbItems[[#This Row],[UID]],all_tki[uid],all_tki[traderPrice])</f>
        <v>3526</v>
      </c>
      <c r="G1839" s="97">
        <f>_xlfn.XLOOKUP(tbItems[[#This Row],[UID]],all_tki[uid],all_tki[avg7daysPrice])</f>
        <v>18120</v>
      </c>
      <c r="I1839" s="70">
        <v>0</v>
      </c>
    </row>
    <row r="1840" spans="1:9" ht="30" hidden="1" customHeight="1" x14ac:dyDescent="0.25">
      <c r="A1840" s="96" t="s">
        <v>10854</v>
      </c>
      <c r="B1840" s="80" t="str">
        <f>_xlfn.CONCAT(_xlfn.XLOOKUP(tbItems[[#This Row],[UID]],all_tki[uid],all_tki[name]), " (",_xlfn.XLOOKUP(tbItems[[#This Row],[UID]],all_tki[uid],all_tki[shortName]),")")</f>
        <v>Aimpoint Micro Spacer High (AMSH)</v>
      </c>
      <c r="C1840" s="80" t="str">
        <f>_xlfn.XLOOKUP(tbItems[[#This Row],[UID]],all_tki[uid],all_tki[tags/0])</f>
        <v>Weapon_parts</v>
      </c>
      <c r="D1840" s="80" t="s">
        <v>384</v>
      </c>
      <c r="E1840" s="70">
        <f>_xlfn.XLOOKUP(tbItems[[#This Row],[UID]],all_tki[uid],all_tki[slots])</f>
        <v>1</v>
      </c>
      <c r="F1840" s="97">
        <f>_xlfn.XLOOKUP(tbItems[[#This Row],[UID]],all_tki[uid],all_tki[traderPrice])</f>
        <v>1234</v>
      </c>
      <c r="G1840" s="97">
        <f>_xlfn.XLOOKUP(tbItems[[#This Row],[UID]],all_tki[uid],all_tki[avg7daysPrice])</f>
        <v>10465</v>
      </c>
      <c r="H1840" s="70">
        <v>0</v>
      </c>
      <c r="I1840" s="70">
        <v>0</v>
      </c>
    </row>
    <row r="1841" spans="1:9" ht="30" hidden="1" customHeight="1" x14ac:dyDescent="0.25">
      <c r="A1841" s="96" t="s">
        <v>10859</v>
      </c>
      <c r="B1841" s="80" t="str">
        <f>_xlfn.CONCAT(_xlfn.XLOOKUP(tbItems[[#This Row],[UID]],all_tki[uid],all_tki[name]), " (",_xlfn.XLOOKUP(tbItems[[#This Row],[UID]],all_tki[uid],all_tki[shortName]),")")</f>
        <v>Remington M700 AB Arms MOD*X rail mount (MOD*X rail)</v>
      </c>
      <c r="C1841" s="80" t="str">
        <f>_xlfn.XLOOKUP(tbItems[[#This Row],[UID]],all_tki[uid],all_tki[tags/0])</f>
        <v>Weapon_parts</v>
      </c>
      <c r="D1841" s="80" t="s">
        <v>544</v>
      </c>
      <c r="E1841" s="70">
        <f>_xlfn.XLOOKUP(tbItems[[#This Row],[UID]],all_tki[uid],all_tki[slots])</f>
        <v>2</v>
      </c>
      <c r="F1841" s="97">
        <f>_xlfn.XLOOKUP(tbItems[[#This Row],[UID]],all_tki[uid],all_tki[traderPrice])</f>
        <v>1478</v>
      </c>
      <c r="G1841" s="97">
        <f>_xlfn.XLOOKUP(tbItems[[#This Row],[UID]],all_tki[uid],all_tki[avg7daysPrice])</f>
        <v>25486</v>
      </c>
      <c r="I1841" s="70">
        <v>0</v>
      </c>
    </row>
    <row r="1842" spans="1:9" ht="30" hidden="1" customHeight="1" x14ac:dyDescent="0.25">
      <c r="A1842" s="96" t="s">
        <v>10865</v>
      </c>
      <c r="B1842" s="80" t="str">
        <f>_xlfn.CONCAT(_xlfn.XLOOKUP(tbItems[[#This Row],[UID]],all_tki[uid],all_tki[name]), " (",_xlfn.XLOOKUP(tbItems[[#This Row],[UID]],all_tki[uid],all_tki[shortName]),")")</f>
        <v>Nightforce Magmount 30mm ring scope mount (NF 30mm)</v>
      </c>
      <c r="C1842" s="80" t="str">
        <f>_xlfn.XLOOKUP(tbItems[[#This Row],[UID]],all_tki[uid],all_tki[tags/0])</f>
        <v>Weapon_parts</v>
      </c>
      <c r="E1842" s="70">
        <f>_xlfn.XLOOKUP(tbItems[[#This Row],[UID]],all_tki[uid],all_tki[slots])</f>
        <v>2</v>
      </c>
      <c r="F1842" s="97">
        <f>_xlfn.XLOOKUP(tbItems[[#This Row],[UID]],all_tki[uid],all_tki[traderPrice])</f>
        <v>3367</v>
      </c>
      <c r="G1842" s="97">
        <f>_xlfn.XLOOKUP(tbItems[[#This Row],[UID]],all_tki[uid],all_tki[avg7daysPrice])</f>
        <v>54182</v>
      </c>
      <c r="I1842" s="70">
        <v>0</v>
      </c>
    </row>
    <row r="1843" spans="1:9" ht="30" hidden="1" customHeight="1" x14ac:dyDescent="0.25">
      <c r="A1843" s="96" t="s">
        <v>10870</v>
      </c>
      <c r="B1843" s="80" t="str">
        <f>_xlfn.CONCAT(_xlfn.XLOOKUP(tbItems[[#This Row],[UID]],all_tki[uid],all_tki[name]), " (",_xlfn.XLOOKUP(tbItems[[#This Row],[UID]],all_tki[uid],all_tki[shortName]),")")</f>
        <v>SR-1MP single rail mount (SR-1MP 1x)</v>
      </c>
      <c r="C1843" s="80" t="str">
        <f>_xlfn.XLOOKUP(tbItems[[#This Row],[UID]],all_tki[uid],all_tki[tags/0])</f>
        <v>Weapon_parts</v>
      </c>
      <c r="D1843" s="80" t="s">
        <v>544</v>
      </c>
      <c r="E1843" s="70">
        <f>_xlfn.XLOOKUP(tbItems[[#This Row],[UID]],all_tki[uid],all_tki[slots])</f>
        <v>1</v>
      </c>
      <c r="F1843" s="97">
        <f>_xlfn.XLOOKUP(tbItems[[#This Row],[UID]],all_tki[uid],all_tki[traderPrice])</f>
        <v>1505</v>
      </c>
      <c r="G1843" s="97">
        <f>_xlfn.XLOOKUP(tbItems[[#This Row],[UID]],all_tki[uid],all_tki[avg7daysPrice])</f>
        <v>14995</v>
      </c>
      <c r="I1843" s="70">
        <v>0</v>
      </c>
    </row>
    <row r="1844" spans="1:9" ht="30" hidden="1" customHeight="1" x14ac:dyDescent="0.25">
      <c r="A1844" s="96" t="s">
        <v>10876</v>
      </c>
      <c r="B1844" s="80" t="str">
        <f>_xlfn.CONCAT(_xlfn.XLOOKUP(tbItems[[#This Row],[UID]],all_tki[uid],all_tki[name]), " (",_xlfn.XLOOKUP(tbItems[[#This Row],[UID]],all_tki[uid],all_tki[shortName]),")")</f>
        <v>TROY QARS 4.2 inch rail (QARS 4.2")</v>
      </c>
      <c r="C1844" s="80" t="str">
        <f>_xlfn.XLOOKUP(tbItems[[#This Row],[UID]],all_tki[uid],all_tki[tags/0])</f>
        <v>Weapon_parts</v>
      </c>
      <c r="D1844" s="80" t="s">
        <v>544</v>
      </c>
      <c r="E1844" s="70">
        <f>_xlfn.XLOOKUP(tbItems[[#This Row],[UID]],all_tki[uid],all_tki[slots])</f>
        <v>1</v>
      </c>
      <c r="F1844" s="97">
        <f>_xlfn.XLOOKUP(tbItems[[#This Row],[UID]],all_tki[uid],all_tki[traderPrice])</f>
        <v>1181</v>
      </c>
      <c r="G1844" s="97">
        <f>_xlfn.XLOOKUP(tbItems[[#This Row],[UID]],all_tki[uid],all_tki[avg7daysPrice])</f>
        <v>51783</v>
      </c>
      <c r="I1844" s="70">
        <v>0</v>
      </c>
    </row>
    <row r="1845" spans="1:9" ht="30" hidden="1" customHeight="1" x14ac:dyDescent="0.25">
      <c r="A1845" s="96" t="s">
        <v>10882</v>
      </c>
      <c r="B1845" s="80" t="str">
        <f>_xlfn.CONCAT(_xlfn.XLOOKUP(tbItems[[#This Row],[UID]],all_tki[uid],all_tki[name]), " (",_xlfn.XLOOKUP(tbItems[[#This Row],[UID]],all_tki[uid],all_tki[shortName]),")")</f>
        <v>Alexander Arms 10 inch rail (MK10 10")</v>
      </c>
      <c r="C1845" s="80" t="str">
        <f>_xlfn.XLOOKUP(tbItems[[#This Row],[UID]],all_tki[uid],all_tki[tags/0])</f>
        <v>Weapon_parts</v>
      </c>
      <c r="D1845" s="80" t="s">
        <v>544</v>
      </c>
      <c r="E1845" s="70">
        <f>_xlfn.XLOOKUP(tbItems[[#This Row],[UID]],all_tki[uid],all_tki[slots])</f>
        <v>1</v>
      </c>
      <c r="F1845" s="97">
        <f>_xlfn.XLOOKUP(tbItems[[#This Row],[UID]],all_tki[uid],all_tki[traderPrice])</f>
        <v>1444</v>
      </c>
      <c r="G1845" s="97">
        <f>_xlfn.XLOOKUP(tbItems[[#This Row],[UID]],all_tki[uid],all_tki[avg7daysPrice])</f>
        <v>31217</v>
      </c>
      <c r="I1845" s="70">
        <v>0</v>
      </c>
    </row>
    <row r="1846" spans="1:9" ht="30" hidden="1" customHeight="1" x14ac:dyDescent="0.25">
      <c r="A1846" s="96" t="s">
        <v>10888</v>
      </c>
      <c r="B1846" s="80" t="str">
        <f>_xlfn.CONCAT(_xlfn.XLOOKUP(tbItems[[#This Row],[UID]],all_tki[uid],all_tki[name]), " (",_xlfn.XLOOKUP(tbItems[[#This Row],[UID]],all_tki[uid],all_tki[shortName]),")")</f>
        <v>DeltaPoint Cross Slot Mount base (DPCSM)</v>
      </c>
      <c r="C1846" s="80" t="str">
        <f>_xlfn.XLOOKUP(tbItems[[#This Row],[UID]],all_tki[uid],all_tki[tags/0])</f>
        <v>Weapon_parts</v>
      </c>
      <c r="E1846" s="70">
        <f>_xlfn.XLOOKUP(tbItems[[#This Row],[UID]],all_tki[uid],all_tki[slots])</f>
        <v>1</v>
      </c>
      <c r="F1846" s="97">
        <f>_xlfn.XLOOKUP(tbItems[[#This Row],[UID]],all_tki[uid],all_tki[traderPrice])</f>
        <v>910</v>
      </c>
      <c r="G1846" s="97">
        <f>_xlfn.XLOOKUP(tbItems[[#This Row],[UID]],all_tki[uid],all_tki[avg7daysPrice])</f>
        <v>20037</v>
      </c>
      <c r="I1846" s="70">
        <v>0</v>
      </c>
    </row>
    <row r="1847" spans="1:9" ht="30" hidden="1" customHeight="1" x14ac:dyDescent="0.25">
      <c r="A1847" s="96" t="s">
        <v>10894</v>
      </c>
      <c r="B1847" s="80" t="str">
        <f>_xlfn.CONCAT(_xlfn.XLOOKUP(tbItems[[#This Row],[UID]],all_tki[uid],all_tki[name]), " (",_xlfn.XLOOKUP(tbItems[[#This Row],[UID]],all_tki[uid],all_tki[shortName]),")")</f>
        <v>Armasight Vulcan universal base (Vulcan)</v>
      </c>
      <c r="C1847" s="80" t="str">
        <f>_xlfn.XLOOKUP(tbItems[[#This Row],[UID]],all_tki[uid],all_tki[tags/0])</f>
        <v>Weapon_parts</v>
      </c>
      <c r="E1847" s="70">
        <f>_xlfn.XLOOKUP(tbItems[[#This Row],[UID]],all_tki[uid],all_tki[slots])</f>
        <v>1</v>
      </c>
      <c r="F1847" s="97">
        <f>_xlfn.XLOOKUP(tbItems[[#This Row],[UID]],all_tki[uid],all_tki[traderPrice])</f>
        <v>1410</v>
      </c>
      <c r="G1847" s="97">
        <f>_xlfn.XLOOKUP(tbItems[[#This Row],[UID]],all_tki[uid],all_tki[avg7daysPrice])</f>
        <v>16085</v>
      </c>
      <c r="I1847" s="70">
        <v>0</v>
      </c>
    </row>
    <row r="1848" spans="1:9" ht="30" hidden="1" customHeight="1" x14ac:dyDescent="0.25">
      <c r="A1848" s="96" t="s">
        <v>10900</v>
      </c>
      <c r="B1848" s="80" t="str">
        <f>_xlfn.CONCAT(_xlfn.XLOOKUP(tbItems[[#This Row],[UID]],all_tki[uid],all_tki[name]), " (",_xlfn.XLOOKUP(tbItems[[#This Row],[UID]],all_tki[uid],all_tki[shortName]),")")</f>
        <v>Magpul M-LOK 2.5 inch rail (M-LOK 2.5")</v>
      </c>
      <c r="C1848" s="80" t="str">
        <f>_xlfn.XLOOKUP(tbItems[[#This Row],[UID]],all_tki[uid],all_tki[tags/0])</f>
        <v>Weapon_parts</v>
      </c>
      <c r="D1848" s="80" t="s">
        <v>544</v>
      </c>
      <c r="E1848" s="70">
        <f>_xlfn.XLOOKUP(tbItems[[#This Row],[UID]],all_tki[uid],all_tki[slots])</f>
        <v>1</v>
      </c>
      <c r="F1848" s="97">
        <f>_xlfn.XLOOKUP(tbItems[[#This Row],[UID]],all_tki[uid],all_tki[traderPrice])</f>
        <v>578</v>
      </c>
      <c r="G1848" s="97">
        <f>_xlfn.XLOOKUP(tbItems[[#This Row],[UID]],all_tki[uid],all_tki[avg7daysPrice])</f>
        <v>27541</v>
      </c>
      <c r="I1848" s="70">
        <v>0</v>
      </c>
    </row>
    <row r="1849" spans="1:9" ht="30" hidden="1" customHeight="1" x14ac:dyDescent="0.25">
      <c r="A1849" s="96" t="s">
        <v>10906</v>
      </c>
      <c r="B1849" s="80" t="str">
        <f>_xlfn.CONCAT(_xlfn.XLOOKUP(tbItems[[#This Row],[UID]],all_tki[uid],all_tki[name]), " (",_xlfn.XLOOKUP(tbItems[[#This Row],[UID]],all_tki[uid],all_tki[shortName]),")")</f>
        <v>Mosin Rifle AIM Sports Tri-Rail mount (Mosin 3Rail)</v>
      </c>
      <c r="C1849" s="80" t="str">
        <f>_xlfn.XLOOKUP(tbItems[[#This Row],[UID]],all_tki[uid],all_tki[tags/0])</f>
        <v>Weapon_parts</v>
      </c>
      <c r="D1849" s="80" t="s">
        <v>544</v>
      </c>
      <c r="E1849" s="70">
        <f>_xlfn.XLOOKUP(tbItems[[#This Row],[UID]],all_tki[uid],all_tki[slots])</f>
        <v>2</v>
      </c>
      <c r="F1849" s="97">
        <f>_xlfn.XLOOKUP(tbItems[[#This Row],[UID]],all_tki[uid],all_tki[traderPrice])</f>
        <v>1800</v>
      </c>
      <c r="G1849" s="97">
        <f>_xlfn.XLOOKUP(tbItems[[#This Row],[UID]],all_tki[uid],all_tki[avg7daysPrice])</f>
        <v>31761</v>
      </c>
      <c r="I1849" s="70">
        <v>0</v>
      </c>
    </row>
    <row r="1850" spans="1:9" ht="30" hidden="1" customHeight="1" x14ac:dyDescent="0.25">
      <c r="A1850" s="96" t="s">
        <v>10911</v>
      </c>
      <c r="B1850" s="80" t="str">
        <f>_xlfn.CONCAT(_xlfn.XLOOKUP(tbItems[[#This Row],[UID]],all_tki[uid],all_tki[name]), " (",_xlfn.XLOOKUP(tbItems[[#This Row],[UID]],all_tki[uid],all_tki[shortName]),")")</f>
        <v>Trijicon RMR low profile mount (RM33)</v>
      </c>
      <c r="C1850" s="80" t="str">
        <f>_xlfn.XLOOKUP(tbItems[[#This Row],[UID]],all_tki[uid],all_tki[tags/0])</f>
        <v>Weapon_parts</v>
      </c>
      <c r="E1850" s="70">
        <f>_xlfn.XLOOKUP(tbItems[[#This Row],[UID]],all_tki[uid],all_tki[slots])</f>
        <v>1</v>
      </c>
      <c r="F1850" s="97">
        <f>_xlfn.XLOOKUP(tbItems[[#This Row],[UID]],all_tki[uid],all_tki[traderPrice])</f>
        <v>923</v>
      </c>
      <c r="G1850" s="97">
        <f>_xlfn.XLOOKUP(tbItems[[#This Row],[UID]],all_tki[uid],all_tki[avg7daysPrice])</f>
        <v>15828</v>
      </c>
      <c r="I1850" s="70">
        <v>0</v>
      </c>
    </row>
    <row r="1851" spans="1:9" ht="30" hidden="1" customHeight="1" x14ac:dyDescent="0.25">
      <c r="A1851" s="96" t="s">
        <v>10917</v>
      </c>
      <c r="B1851" s="80" t="str">
        <f>_xlfn.CONCAT(_xlfn.XLOOKUP(tbItems[[#This Row],[UID]],all_tki[uid],all_tki[name]), " (",_xlfn.XLOOKUP(tbItems[[#This Row],[UID]],all_tki[uid],all_tki[shortName]),")")</f>
        <v>AKS-74U Zenit B-18 Mount (B-18)</v>
      </c>
      <c r="C1851" s="80" t="str">
        <f>_xlfn.XLOOKUP(tbItems[[#This Row],[UID]],all_tki[uid],all_tki[tags/0])</f>
        <v>Weapon_parts</v>
      </c>
      <c r="E1851" s="70">
        <f>_xlfn.XLOOKUP(tbItems[[#This Row],[UID]],all_tki[uid],all_tki[slots])</f>
        <v>1</v>
      </c>
      <c r="F1851" s="97">
        <f>_xlfn.XLOOKUP(tbItems[[#This Row],[UID]],all_tki[uid],all_tki[traderPrice])</f>
        <v>1847</v>
      </c>
      <c r="G1851" s="97">
        <f>_xlfn.XLOOKUP(tbItems[[#This Row],[UID]],all_tki[uid],all_tki[avg7daysPrice])</f>
        <v>18033</v>
      </c>
      <c r="I1851" s="70">
        <v>0</v>
      </c>
    </row>
    <row r="1852" spans="1:9" ht="30" hidden="1" customHeight="1" x14ac:dyDescent="0.25">
      <c r="A1852" s="96" t="s">
        <v>10923</v>
      </c>
      <c r="B1852" s="80" t="str">
        <f>_xlfn.CONCAT(_xlfn.XLOOKUP(tbItems[[#This Row],[UID]],all_tki[uid],all_tki[name]), " (",_xlfn.XLOOKUP(tbItems[[#This Row],[UID]],all_tki[uid],all_tki[shortName]),")")</f>
        <v>Trijicon RMR high profile mount (AC32062)</v>
      </c>
      <c r="C1852" s="80" t="str">
        <f>_xlfn.XLOOKUP(tbItems[[#This Row],[UID]],all_tki[uid],all_tki[tags/0])</f>
        <v>Weapon_parts</v>
      </c>
      <c r="E1852" s="70">
        <f>_xlfn.XLOOKUP(tbItems[[#This Row],[UID]],all_tki[uid],all_tki[slots])</f>
        <v>1</v>
      </c>
      <c r="F1852" s="97">
        <f>_xlfn.XLOOKUP(tbItems[[#This Row],[UID]],all_tki[uid],all_tki[traderPrice])</f>
        <v>892</v>
      </c>
      <c r="G1852" s="97">
        <f>_xlfn.XLOOKUP(tbItems[[#This Row],[UID]],all_tki[uid],all_tki[avg7daysPrice])</f>
        <v>9819</v>
      </c>
      <c r="I1852" s="70">
        <v>0</v>
      </c>
    </row>
    <row r="1853" spans="1:9" ht="30" hidden="1" customHeight="1" x14ac:dyDescent="0.25">
      <c r="A1853" s="96" t="s">
        <v>10929</v>
      </c>
      <c r="B1853" s="80" t="str">
        <f>_xlfn.CONCAT(_xlfn.XLOOKUP(tbItems[[#This Row],[UID]],all_tki[uid],all_tki[name]), " (",_xlfn.XLOOKUP(tbItems[[#This Row],[UID]],all_tki[uid],all_tki[shortName]),")")</f>
        <v>TOZ-106 rail scope mount (106 mount)</v>
      </c>
      <c r="C1853" s="80" t="str">
        <f>_xlfn.XLOOKUP(tbItems[[#This Row],[UID]],all_tki[uid],all_tki[tags/0])</f>
        <v>Weapon_parts</v>
      </c>
      <c r="D1853" s="80" t="s">
        <v>544</v>
      </c>
      <c r="E1853" s="70">
        <f>_xlfn.XLOOKUP(tbItems[[#This Row],[UID]],all_tki[uid],all_tki[slots])</f>
        <v>1</v>
      </c>
      <c r="F1853" s="97">
        <f>_xlfn.XLOOKUP(tbItems[[#This Row],[UID]],all_tki[uid],all_tki[traderPrice])</f>
        <v>1288</v>
      </c>
      <c r="G1853" s="97">
        <f>_xlfn.XLOOKUP(tbItems[[#This Row],[UID]],all_tki[uid],all_tki[avg7daysPrice])</f>
        <v>13486</v>
      </c>
      <c r="I1853" s="70">
        <v>0</v>
      </c>
    </row>
    <row r="1854" spans="1:9" ht="30" hidden="1" customHeight="1" x14ac:dyDescent="0.25">
      <c r="A1854" s="96" t="s">
        <v>10934</v>
      </c>
      <c r="B1854" s="80" t="str">
        <f>_xlfn.CONCAT(_xlfn.XLOOKUP(tbItems[[#This Row],[UID]],all_tki[uid],all_tki[name]), " (",_xlfn.XLOOKUP(tbItems[[#This Row],[UID]],all_tki[uid],all_tki[shortName]),")")</f>
        <v>NcSTAR MPR45 Backup mount (MPR45)</v>
      </c>
      <c r="C1854" s="80" t="str">
        <f>_xlfn.XLOOKUP(tbItems[[#This Row],[UID]],all_tki[uid],all_tki[tags/0])</f>
        <v>Weapon_parts</v>
      </c>
      <c r="E1854" s="70">
        <f>_xlfn.XLOOKUP(tbItems[[#This Row],[UID]],all_tki[uid],all_tki[slots])</f>
        <v>1</v>
      </c>
      <c r="F1854" s="97">
        <f>_xlfn.XLOOKUP(tbItems[[#This Row],[UID]],all_tki[uid],all_tki[traderPrice])</f>
        <v>1729</v>
      </c>
      <c r="G1854" s="97">
        <f>_xlfn.XLOOKUP(tbItems[[#This Row],[UID]],all_tki[uid],all_tki[avg7daysPrice])</f>
        <v>20841</v>
      </c>
      <c r="I1854" s="70">
        <v>0</v>
      </c>
    </row>
    <row r="1855" spans="1:9" ht="30" hidden="1" customHeight="1" x14ac:dyDescent="0.25">
      <c r="A1855" s="96" t="s">
        <v>10940</v>
      </c>
      <c r="B1855" s="80" t="str">
        <f>_xlfn.CONCAT(_xlfn.XLOOKUP(tbItems[[#This Row],[UID]],all_tki[uid],all_tki[name]), " (",_xlfn.XLOOKUP(tbItems[[#This Row],[UID]],all_tki[uid],all_tki[shortName]),")")</f>
        <v>MPX GEN1 handguard 4 inch rail (MPX 4")</v>
      </c>
      <c r="C1855" s="80" t="str">
        <f>_xlfn.XLOOKUP(tbItems[[#This Row],[UID]],all_tki[uid],all_tki[tags/0])</f>
        <v>Weapon_parts</v>
      </c>
      <c r="D1855" s="80" t="s">
        <v>544</v>
      </c>
      <c r="E1855" s="70">
        <f>_xlfn.XLOOKUP(tbItems[[#This Row],[UID]],all_tki[uid],all_tki[slots])</f>
        <v>1</v>
      </c>
      <c r="F1855" s="97">
        <f>_xlfn.XLOOKUP(tbItems[[#This Row],[UID]],all_tki[uid],all_tki[traderPrice])</f>
        <v>1337</v>
      </c>
      <c r="G1855" s="97">
        <f>_xlfn.XLOOKUP(tbItems[[#This Row],[UID]],all_tki[uid],all_tki[avg7daysPrice])</f>
        <v>12974</v>
      </c>
      <c r="I1855" s="70">
        <v>0</v>
      </c>
    </row>
    <row r="1856" spans="1:9" ht="30" hidden="1" customHeight="1" x14ac:dyDescent="0.25">
      <c r="A1856" s="96" t="s">
        <v>10946</v>
      </c>
      <c r="B1856" s="80" t="str">
        <f>_xlfn.CONCAT(_xlfn.XLOOKUP(tbItems[[#This Row],[UID]],all_tki[uid],all_tki[name]), " (",_xlfn.XLOOKUP(tbItems[[#This Row],[UID]],all_tki[uid],all_tki[shortName]),")")</f>
        <v>30mm Scope mount (30mm Mount)</v>
      </c>
      <c r="C1856" s="80" t="str">
        <f>_xlfn.XLOOKUP(tbItems[[#This Row],[UID]],all_tki[uid],all_tki[tags/0])</f>
        <v>Weapon_parts</v>
      </c>
      <c r="E1856" s="70">
        <f>_xlfn.XLOOKUP(tbItems[[#This Row],[UID]],all_tki[uid],all_tki[slots])</f>
        <v>2</v>
      </c>
      <c r="F1856" s="97">
        <f>_xlfn.XLOOKUP(tbItems[[#This Row],[UID]],all_tki[uid],all_tki[traderPrice])</f>
        <v>2288</v>
      </c>
      <c r="G1856" s="97">
        <f>_xlfn.XLOOKUP(tbItems[[#This Row],[UID]],all_tki[uid],all_tki[avg7daysPrice])</f>
        <v>29869</v>
      </c>
      <c r="I1856" s="70">
        <v>0</v>
      </c>
    </row>
    <row r="1857" spans="1:9" ht="30" hidden="1" customHeight="1" x14ac:dyDescent="0.25">
      <c r="A1857" s="96" t="s">
        <v>10951</v>
      </c>
      <c r="B1857" s="80" t="str">
        <f>_xlfn.CONCAT(_xlfn.XLOOKUP(tbItems[[#This Row],[UID]],all_tki[uid],all_tki[name]), " (",_xlfn.XLOOKUP(tbItems[[#This Row],[UID]],all_tki[uid],all_tki[shortName]),")")</f>
        <v>Strike Industries KeyMod 6 inch rail (SI 6")</v>
      </c>
      <c r="C1857" s="80" t="str">
        <f>_xlfn.XLOOKUP(tbItems[[#This Row],[UID]],all_tki[uid],all_tki[tags/0])</f>
        <v>Weapon_parts</v>
      </c>
      <c r="D1857" s="80" t="s">
        <v>544</v>
      </c>
      <c r="E1857" s="70">
        <f>_xlfn.XLOOKUP(tbItems[[#This Row],[UID]],all_tki[uid],all_tki[slots])</f>
        <v>1</v>
      </c>
      <c r="F1857" s="97">
        <f>_xlfn.XLOOKUP(tbItems[[#This Row],[UID]],all_tki[uid],all_tki[traderPrice])</f>
        <v>757</v>
      </c>
      <c r="G1857" s="97">
        <f>_xlfn.XLOOKUP(tbItems[[#This Row],[UID]],all_tki[uid],all_tki[avg7daysPrice])</f>
        <v>24510</v>
      </c>
      <c r="I1857" s="70">
        <v>0</v>
      </c>
    </row>
    <row r="1858" spans="1:9" ht="30" hidden="1" customHeight="1" x14ac:dyDescent="0.25">
      <c r="A1858" s="96" t="s">
        <v>10957</v>
      </c>
      <c r="B1858" s="80" t="str">
        <f>_xlfn.CONCAT(_xlfn.XLOOKUP(tbItems[[#This Row],[UID]],all_tki[uid],all_tki[name]), " (",_xlfn.XLOOKUP(tbItems[[#This Row],[UID]],all_tki[uid],all_tki[shortName]),")")</f>
        <v>HK MP5 B&amp;T tri-rail receiver mount (B&amp;T 3x)</v>
      </c>
      <c r="C1858" s="80" t="str">
        <f>_xlfn.XLOOKUP(tbItems[[#This Row],[UID]],all_tki[uid],all_tki[tags/0])</f>
        <v>Weapon_parts</v>
      </c>
      <c r="D1858" s="80" t="s">
        <v>544</v>
      </c>
      <c r="E1858" s="70">
        <f>_xlfn.XLOOKUP(tbItems[[#This Row],[UID]],all_tki[uid],all_tki[slots])</f>
        <v>2</v>
      </c>
      <c r="F1858" s="97">
        <f>_xlfn.XLOOKUP(tbItems[[#This Row],[UID]],all_tki[uid],all_tki[traderPrice])</f>
        <v>2521</v>
      </c>
      <c r="G1858" s="97">
        <f>_xlfn.XLOOKUP(tbItems[[#This Row],[UID]],all_tki[uid],all_tki[avg7daysPrice])</f>
        <v>15571</v>
      </c>
      <c r="I1858" s="70">
        <v>0</v>
      </c>
    </row>
    <row r="1859" spans="1:9" ht="30" hidden="1" customHeight="1" x14ac:dyDescent="0.25">
      <c r="A1859" s="96" t="s">
        <v>10962</v>
      </c>
      <c r="B1859" s="80" t="str">
        <f>_xlfn.CONCAT(_xlfn.XLOOKUP(tbItems[[#This Row],[UID]],all_tki[uid],all_tki[name]), " (",_xlfn.XLOOKUP(tbItems[[#This Row],[UID]],all_tki[uid],all_tki[shortName]),")")</f>
        <v>Vltor CASV KeyMod 4 inch rail (CASV 4")</v>
      </c>
      <c r="C1859" s="80" t="str">
        <f>_xlfn.XLOOKUP(tbItems[[#This Row],[UID]],all_tki[uid],all_tki[tags/0])</f>
        <v>Weapon_parts</v>
      </c>
      <c r="D1859" s="80" t="s">
        <v>544</v>
      </c>
      <c r="E1859" s="70">
        <f>_xlfn.XLOOKUP(tbItems[[#This Row],[UID]],all_tki[uid],all_tki[slots])</f>
        <v>1</v>
      </c>
      <c r="F1859" s="97">
        <f>_xlfn.XLOOKUP(tbItems[[#This Row],[UID]],all_tki[uid],all_tki[traderPrice])</f>
        <v>995</v>
      </c>
      <c r="G1859" s="97">
        <f>_xlfn.XLOOKUP(tbItems[[#This Row],[UID]],all_tki[uid],all_tki[avg7daysPrice])</f>
        <v>14841</v>
      </c>
      <c r="I1859" s="70">
        <v>0</v>
      </c>
    </row>
    <row r="1860" spans="1:9" ht="30" hidden="1" customHeight="1" x14ac:dyDescent="0.25">
      <c r="A1860" s="96" t="s">
        <v>10968</v>
      </c>
      <c r="B1860" s="80" t="str">
        <f>_xlfn.CONCAT(_xlfn.XLOOKUP(tbItems[[#This Row],[UID]],all_tki[uid],all_tki[name]), " (",_xlfn.XLOOKUP(tbItems[[#This Row],[UID]],all_tki[uid],all_tki[shortName]),")")</f>
        <v>TOZ-106 dovetail mount (106 DT)</v>
      </c>
      <c r="C1860" s="80" t="str">
        <f>_xlfn.XLOOKUP(tbItems[[#This Row],[UID]],all_tki[uid],all_tki[tags/0])</f>
        <v>Weapon_parts</v>
      </c>
      <c r="E1860" s="70">
        <f>_xlfn.XLOOKUP(tbItems[[#This Row],[UID]],all_tki[uid],all_tki[slots])</f>
        <v>1</v>
      </c>
      <c r="F1860" s="97">
        <f>_xlfn.XLOOKUP(tbItems[[#This Row],[UID]],all_tki[uid],all_tki[traderPrice])</f>
        <v>616</v>
      </c>
      <c r="G1860" s="97">
        <f>_xlfn.XLOOKUP(tbItems[[#This Row],[UID]],all_tki[uid],all_tki[avg7daysPrice])</f>
        <v>7727</v>
      </c>
      <c r="I1860" s="70">
        <v>0</v>
      </c>
    </row>
    <row r="1861" spans="1:9" ht="30" hidden="1" customHeight="1" x14ac:dyDescent="0.25">
      <c r="A1861" s="96" t="s">
        <v>10974</v>
      </c>
      <c r="B1861" s="80" t="str">
        <f>_xlfn.CONCAT(_xlfn.XLOOKUP(tbItems[[#This Row],[UID]],all_tki[uid],all_tki[name]), " (",_xlfn.XLOOKUP(tbItems[[#This Row],[UID]],all_tki[uid],all_tki[shortName]),")")</f>
        <v>25mm ring mount (25mm ring)</v>
      </c>
      <c r="C1861" s="80" t="str">
        <f>_xlfn.XLOOKUP(tbItems[[#This Row],[UID]],all_tki[uid],all_tki[tags/0])</f>
        <v>Weapon_parts</v>
      </c>
      <c r="E1861" s="70">
        <f>_xlfn.XLOOKUP(tbItems[[#This Row],[UID]],all_tki[uid],all_tki[slots])</f>
        <v>1</v>
      </c>
      <c r="F1861" s="97">
        <f>_xlfn.XLOOKUP(tbItems[[#This Row],[UID]],all_tki[uid],all_tki[traderPrice])</f>
        <v>1567</v>
      </c>
      <c r="G1861" s="97">
        <f>_xlfn.XLOOKUP(tbItems[[#This Row],[UID]],all_tki[uid],all_tki[avg7daysPrice])</f>
        <v>5738</v>
      </c>
      <c r="I1861" s="70">
        <v>0</v>
      </c>
    </row>
    <row r="1862" spans="1:9" ht="30" hidden="1" customHeight="1" x14ac:dyDescent="0.25">
      <c r="A1862" s="96" t="s">
        <v>10979</v>
      </c>
      <c r="B1862" s="80" t="str">
        <f>_xlfn.CONCAT(_xlfn.XLOOKUP(tbItems[[#This Row],[UID]],all_tki[uid],all_tki[name]), " (",_xlfn.XLOOKUP(tbItems[[#This Row],[UID]],all_tki[uid],all_tki[shortName]),")")</f>
        <v>MP-133/153 Taktika Tula 12003 stock adapter (133/153 12003)</v>
      </c>
      <c r="C1862" s="80" t="str">
        <f>_xlfn.XLOOKUP(tbItems[[#This Row],[UID]],all_tki[uid],all_tki[tags/0])</f>
        <v>Weapon_parts</v>
      </c>
      <c r="E1862" s="70">
        <f>_xlfn.XLOOKUP(tbItems[[#This Row],[UID]],all_tki[uid],all_tki[slots])</f>
        <v>1</v>
      </c>
      <c r="F1862" s="97">
        <f>_xlfn.XLOOKUP(tbItems[[#This Row],[UID]],all_tki[uid],all_tki[traderPrice])</f>
        <v>1232</v>
      </c>
      <c r="G1862" s="97">
        <f>_xlfn.XLOOKUP(tbItems[[#This Row],[UID]],all_tki[uid],all_tki[avg7daysPrice])</f>
        <v>10552</v>
      </c>
      <c r="I1862" s="70">
        <v>0</v>
      </c>
    </row>
    <row r="1863" spans="1:9" ht="30" hidden="1" customHeight="1" x14ac:dyDescent="0.25">
      <c r="A1863" s="96" t="s">
        <v>10985</v>
      </c>
      <c r="B1863" s="80" t="str">
        <f>_xlfn.CONCAT(_xlfn.XLOOKUP(tbItems[[#This Row],[UID]],all_tki[uid],all_tki[name]), " (",_xlfn.XLOOKUP(tbItems[[#This Row],[UID]],all_tki[uid],all_tki[shortName]),")")</f>
        <v>KAC "URX 3" 3 inch rail (URX3 3")</v>
      </c>
      <c r="C1863" s="80" t="str">
        <f>_xlfn.XLOOKUP(tbItems[[#This Row],[UID]],all_tki[uid],all_tki[tags/0])</f>
        <v>Weapon_parts</v>
      </c>
      <c r="D1863" s="80" t="s">
        <v>544</v>
      </c>
      <c r="E1863" s="70">
        <f>_xlfn.XLOOKUP(tbItems[[#This Row],[UID]],all_tki[uid],all_tki[slots])</f>
        <v>1</v>
      </c>
      <c r="F1863" s="97">
        <f>_xlfn.XLOOKUP(tbItems[[#This Row],[UID]],all_tki[uid],all_tki[traderPrice])</f>
        <v>881</v>
      </c>
      <c r="G1863" s="97">
        <f>_xlfn.XLOOKUP(tbItems[[#This Row],[UID]],all_tki[uid],all_tki[avg7daysPrice])</f>
        <v>17581</v>
      </c>
      <c r="I1863" s="70">
        <v>0</v>
      </c>
    </row>
    <row r="1864" spans="1:9" ht="30" hidden="1" customHeight="1" x14ac:dyDescent="0.25">
      <c r="A1864" s="96" t="s">
        <v>10990</v>
      </c>
      <c r="B1864" s="80" t="str">
        <f>_xlfn.CONCAT(_xlfn.XLOOKUP(tbItems[[#This Row],[UID]],all_tki[uid],all_tki[name]), " (",_xlfn.XLOOKUP(tbItems[[#This Row],[UID]],all_tki[uid],all_tki[shortName]),")")</f>
        <v>Vltor CASV KeyMod 2 inch rail (CASV 2")</v>
      </c>
      <c r="C1864" s="80" t="str">
        <f>_xlfn.XLOOKUP(tbItems[[#This Row],[UID]],all_tki[uid],all_tki[tags/0])</f>
        <v>Weapon_parts</v>
      </c>
      <c r="D1864" s="80" t="s">
        <v>544</v>
      </c>
      <c r="E1864" s="70">
        <f>_xlfn.XLOOKUP(tbItems[[#This Row],[UID]],all_tki[uid],all_tki[slots])</f>
        <v>1</v>
      </c>
      <c r="F1864" s="97">
        <f>_xlfn.XLOOKUP(tbItems[[#This Row],[UID]],all_tki[uid],all_tki[traderPrice])</f>
        <v>885</v>
      </c>
      <c r="G1864" s="97">
        <f>_xlfn.XLOOKUP(tbItems[[#This Row],[UID]],all_tki[uid],all_tki[avg7daysPrice])</f>
        <v>20236</v>
      </c>
      <c r="I1864" s="70">
        <v>0</v>
      </c>
    </row>
    <row r="1865" spans="1:9" ht="30" hidden="1" customHeight="1" x14ac:dyDescent="0.25">
      <c r="A1865" s="96" t="s">
        <v>10996</v>
      </c>
      <c r="B1865" s="80" t="str">
        <f>_xlfn.CONCAT(_xlfn.XLOOKUP(tbItems[[#This Row],[UID]],all_tki[uid],all_tki[name]), " (",_xlfn.XLOOKUP(tbItems[[#This Row],[UID]],all_tki[uid],all_tki[shortName]),")")</f>
        <v>Magpul M-LOK 4.1 inch rail (M-LOK 4.1")</v>
      </c>
      <c r="C1865" s="80" t="str">
        <f>_xlfn.XLOOKUP(tbItems[[#This Row],[UID]],all_tki[uid],all_tki[tags/0])</f>
        <v>Weapon_parts</v>
      </c>
      <c r="D1865" s="80" t="s">
        <v>544</v>
      </c>
      <c r="E1865" s="70">
        <f>_xlfn.XLOOKUP(tbItems[[#This Row],[UID]],all_tki[uid],all_tki[slots])</f>
        <v>1</v>
      </c>
      <c r="F1865" s="97">
        <f>_xlfn.XLOOKUP(tbItems[[#This Row],[UID]],all_tki[uid],all_tki[traderPrice])</f>
        <v>881</v>
      </c>
      <c r="G1865" s="97">
        <f>_xlfn.XLOOKUP(tbItems[[#This Row],[UID]],all_tki[uid],all_tki[avg7daysPrice])</f>
        <v>97748</v>
      </c>
      <c r="I1865" s="70">
        <v>0</v>
      </c>
    </row>
    <row r="1866" spans="1:9" ht="30" hidden="1" customHeight="1" x14ac:dyDescent="0.25">
      <c r="A1866" s="96" t="s">
        <v>11002</v>
      </c>
      <c r="B1866" s="80" t="str">
        <f>_xlfn.CONCAT(_xlfn.XLOOKUP(tbItems[[#This Row],[UID]],all_tki[uid],all_tki[name]), " (",_xlfn.XLOOKUP(tbItems[[#This Row],[UID]],all_tki[uid],all_tki[shortName]),")")</f>
        <v>PP-91 "Kedr" Rotor 43 RIS mount (PP91 RIS)</v>
      </c>
      <c r="C1866" s="80" t="str">
        <f>_xlfn.XLOOKUP(tbItems[[#This Row],[UID]],all_tki[uid],all_tki[tags/0])</f>
        <v>Weapon_parts</v>
      </c>
      <c r="E1866" s="70">
        <f>_xlfn.XLOOKUP(tbItems[[#This Row],[UID]],all_tki[uid],all_tki[slots])</f>
        <v>1</v>
      </c>
      <c r="F1866" s="97">
        <f>_xlfn.XLOOKUP(tbItems[[#This Row],[UID]],all_tki[uid],all_tki[traderPrice])</f>
        <v>2141</v>
      </c>
      <c r="G1866" s="97">
        <f>_xlfn.XLOOKUP(tbItems[[#This Row],[UID]],all_tki[uid],all_tki[avg7daysPrice])</f>
        <v>12709</v>
      </c>
      <c r="I1866" s="70">
        <v>0</v>
      </c>
    </row>
    <row r="1867" spans="1:9" ht="30" hidden="1" customHeight="1" x14ac:dyDescent="0.25">
      <c r="A1867" s="96" t="s">
        <v>11007</v>
      </c>
      <c r="B1867" s="80" t="str">
        <f>_xlfn.CONCAT(_xlfn.XLOOKUP(tbItems[[#This Row],[UID]],all_tki[uid],all_tki[name]), " (",_xlfn.XLOOKUP(tbItems[[#This Row],[UID]],all_tki[uid],all_tki[shortName]),")")</f>
        <v>AK Zenit B-12 Mount (B-12)</v>
      </c>
      <c r="C1867" s="80" t="str">
        <f>_xlfn.XLOOKUP(tbItems[[#This Row],[UID]],all_tki[uid],all_tki[tags/0])</f>
        <v>Weapon_parts</v>
      </c>
      <c r="E1867" s="70">
        <f>_xlfn.XLOOKUP(tbItems[[#This Row],[UID]],all_tki[uid],all_tki[slots])</f>
        <v>1</v>
      </c>
      <c r="F1867" s="97">
        <f>_xlfn.XLOOKUP(tbItems[[#This Row],[UID]],all_tki[uid],all_tki[traderPrice])</f>
        <v>1934</v>
      </c>
      <c r="G1867" s="97">
        <f>_xlfn.XLOOKUP(tbItems[[#This Row],[UID]],all_tki[uid],all_tki[avg7daysPrice])</f>
        <v>6855</v>
      </c>
      <c r="I1867" s="70">
        <v>0</v>
      </c>
    </row>
    <row r="1868" spans="1:9" ht="30" hidden="1" customHeight="1" x14ac:dyDescent="0.25">
      <c r="A1868" s="96" t="s">
        <v>11013</v>
      </c>
      <c r="B1868" s="80" t="str">
        <f>_xlfn.CONCAT(_xlfn.XLOOKUP(tbItems[[#This Row],[UID]],all_tki[uid],all_tki[name]), " (",_xlfn.XLOOKUP(tbItems[[#This Row],[UID]],all_tki[uid],all_tki[shortName]),")")</f>
        <v>Delta-Tek Sprut mount for pump-action shotguns (Sprut)</v>
      </c>
      <c r="C1868" s="80" t="str">
        <f>_xlfn.XLOOKUP(tbItems[[#This Row],[UID]],all_tki[uid],all_tki[tags/0])</f>
        <v>Weapon_parts</v>
      </c>
      <c r="E1868" s="70">
        <f>_xlfn.XLOOKUP(tbItems[[#This Row],[UID]],all_tki[uid],all_tki[slots])</f>
        <v>1</v>
      </c>
      <c r="F1868" s="97">
        <f>_xlfn.XLOOKUP(tbItems[[#This Row],[UID]],all_tki[uid],all_tki[traderPrice])</f>
        <v>1449</v>
      </c>
      <c r="G1868" s="97">
        <f>_xlfn.XLOOKUP(tbItems[[#This Row],[UID]],all_tki[uid],all_tki[avg7daysPrice])</f>
        <v>10365</v>
      </c>
      <c r="I1868" s="70">
        <v>0</v>
      </c>
    </row>
    <row r="1869" spans="1:9" ht="30" hidden="1" customHeight="1" x14ac:dyDescent="0.25">
      <c r="A1869" s="96" t="s">
        <v>11019</v>
      </c>
      <c r="B1869" s="80" t="str">
        <f>_xlfn.CONCAT(_xlfn.XLOOKUP(tbItems[[#This Row],[UID]],all_tki[uid],all_tki[name]), " (",_xlfn.XLOOKUP(tbItems[[#This Row],[UID]],all_tki[uid],all_tki[shortName]),")")</f>
        <v>FN Five-seveN MK2 RMR mount (5-7 RMR)</v>
      </c>
      <c r="C1869" s="80" t="str">
        <f>_xlfn.XLOOKUP(tbItems[[#This Row],[UID]],all_tki[uid],all_tki[tags/0])</f>
        <v>Weapon_parts</v>
      </c>
      <c r="E1869" s="70">
        <f>_xlfn.XLOOKUP(tbItems[[#This Row],[UID]],all_tki[uid],all_tki[slots])</f>
        <v>1</v>
      </c>
      <c r="F1869" s="97">
        <f>_xlfn.XLOOKUP(tbItems[[#This Row],[UID]],all_tki[uid],all_tki[traderPrice])</f>
        <v>952</v>
      </c>
      <c r="G1869" s="97">
        <f>_xlfn.XLOOKUP(tbItems[[#This Row],[UID]],all_tki[uid],all_tki[avg7daysPrice])</f>
        <v>12253</v>
      </c>
      <c r="I1869" s="70">
        <v>0</v>
      </c>
    </row>
    <row r="1870" spans="1:9" ht="30" hidden="1" customHeight="1" x14ac:dyDescent="0.25">
      <c r="A1870" s="96" t="s">
        <v>11025</v>
      </c>
      <c r="B1870" s="80" t="str">
        <f>_xlfn.CONCAT(_xlfn.XLOOKUP(tbItems[[#This Row],[UID]],all_tki[uid],all_tki[name]), " (",_xlfn.XLOOKUP(tbItems[[#This Row],[UID]],all_tki[uid],all_tki[shortName]),")")</f>
        <v>M1A SOCOM 16 upper part (SOCOM16)</v>
      </c>
      <c r="C1870" s="80" t="str">
        <f>_xlfn.XLOOKUP(tbItems[[#This Row],[UID]],all_tki[uid],all_tki[tags/0])</f>
        <v>Weapon_parts</v>
      </c>
      <c r="E1870" s="70">
        <f>_xlfn.XLOOKUP(tbItems[[#This Row],[UID]],all_tki[uid],all_tki[slots])</f>
        <v>2</v>
      </c>
      <c r="F1870" s="97">
        <f>_xlfn.XLOOKUP(tbItems[[#This Row],[UID]],all_tki[uid],all_tki[traderPrice])</f>
        <v>2348</v>
      </c>
      <c r="G1870" s="97">
        <f>_xlfn.XLOOKUP(tbItems[[#This Row],[UID]],all_tki[uid],all_tki[avg7daysPrice])</f>
        <v>10299</v>
      </c>
      <c r="I1870" s="70">
        <v>0</v>
      </c>
    </row>
    <row r="1871" spans="1:9" ht="30" hidden="1" customHeight="1" x14ac:dyDescent="0.25">
      <c r="A1871" s="96" t="s">
        <v>11031</v>
      </c>
      <c r="B1871" s="80" t="str">
        <f>_xlfn.CONCAT(_xlfn.XLOOKUP(tbItems[[#This Row],[UID]],all_tki[uid],all_tki[name]), " (",_xlfn.XLOOKUP(tbItems[[#This Row],[UID]],all_tki[uid],all_tki[shortName]),")")</f>
        <v>KMZ 1P59 dovetail mount (1P59 mount)</v>
      </c>
      <c r="C1871" s="80" t="str">
        <f>_xlfn.XLOOKUP(tbItems[[#This Row],[UID]],all_tki[uid],all_tki[tags/0])</f>
        <v>Weapon_parts</v>
      </c>
      <c r="E1871" s="70">
        <f>_xlfn.XLOOKUP(tbItems[[#This Row],[UID]],all_tki[uid],all_tki[slots])</f>
        <v>1</v>
      </c>
      <c r="F1871" s="97">
        <f>_xlfn.XLOOKUP(tbItems[[#This Row],[UID]],all_tki[uid],all_tki[traderPrice])</f>
        <v>980</v>
      </c>
      <c r="G1871" s="97">
        <f>_xlfn.XLOOKUP(tbItems[[#This Row],[UID]],all_tki[uid],all_tki[avg7daysPrice])</f>
        <v>13244</v>
      </c>
      <c r="I1871" s="70">
        <v>0</v>
      </c>
    </row>
    <row r="1872" spans="1:9" ht="30" hidden="1" customHeight="1" x14ac:dyDescent="0.25">
      <c r="A1872" s="96" t="s">
        <v>11036</v>
      </c>
      <c r="B1872" s="80" t="str">
        <f>_xlfn.CONCAT(_xlfn.XLOOKUP(tbItems[[#This Row],[UID]],all_tki[uid],all_tki[name]), " (",_xlfn.XLOOKUP(tbItems[[#This Row],[UID]],all_tki[uid],all_tki[shortName]),")")</f>
        <v>FN P90 EFFEN 90 receiver rail (EFFEN 90)</v>
      </c>
      <c r="C1872" s="80" t="str">
        <f>_xlfn.XLOOKUP(tbItems[[#This Row],[UID]],all_tki[uid],all_tki[tags/0])</f>
        <v>Weapon_parts</v>
      </c>
      <c r="D1872" s="80" t="s">
        <v>544</v>
      </c>
      <c r="E1872" s="70">
        <f>_xlfn.XLOOKUP(tbItems[[#This Row],[UID]],all_tki[uid],all_tki[slots])</f>
        <v>1</v>
      </c>
      <c r="F1872" s="97">
        <f>_xlfn.XLOOKUP(tbItems[[#This Row],[UID]],all_tki[uid],all_tki[traderPrice])</f>
        <v>560</v>
      </c>
      <c r="G1872" s="97">
        <f>_xlfn.XLOOKUP(tbItems[[#This Row],[UID]],all_tki[uid],all_tki[avg7daysPrice])</f>
        <v>22693</v>
      </c>
      <c r="I1872" s="70">
        <v>0</v>
      </c>
    </row>
    <row r="1873" spans="1:9" ht="30" hidden="1" customHeight="1" x14ac:dyDescent="0.25">
      <c r="A1873" s="96" t="s">
        <v>11041</v>
      </c>
      <c r="B1873" s="80" t="str">
        <f>_xlfn.CONCAT(_xlfn.XLOOKUP(tbItems[[#This Row],[UID]],all_tki[uid],all_tki[name]), " (",_xlfn.XLOOKUP(tbItems[[#This Row],[UID]],all_tki[uid],all_tki[shortName]),")")</f>
        <v>Vltor CASV 5 inch rail (Vltor 5")</v>
      </c>
      <c r="C1873" s="80" t="str">
        <f>_xlfn.XLOOKUP(tbItems[[#This Row],[UID]],all_tki[uid],all_tki[tags/0])</f>
        <v>Weapon_parts</v>
      </c>
      <c r="D1873" s="80" t="s">
        <v>544</v>
      </c>
      <c r="E1873" s="70">
        <f>_xlfn.XLOOKUP(tbItems[[#This Row],[UID]],all_tki[uid],all_tki[slots])</f>
        <v>1</v>
      </c>
      <c r="F1873" s="97">
        <f>_xlfn.XLOOKUP(tbItems[[#This Row],[UID]],all_tki[uid],all_tki[traderPrice])</f>
        <v>857</v>
      </c>
      <c r="G1873" s="97">
        <f>_xlfn.XLOOKUP(tbItems[[#This Row],[UID]],all_tki[uid],all_tki[avg7daysPrice])</f>
        <v>20322</v>
      </c>
      <c r="I1873" s="70">
        <v>0</v>
      </c>
    </row>
    <row r="1874" spans="1:9" ht="30" hidden="1" customHeight="1" x14ac:dyDescent="0.25">
      <c r="A1874" s="96" t="s">
        <v>11047</v>
      </c>
      <c r="B1874" s="80" t="str">
        <f>_xlfn.CONCAT(_xlfn.XLOOKUP(tbItems[[#This Row],[UID]],all_tki[uid],all_tki[name]), " (",_xlfn.XLOOKUP(tbItems[[#This Row],[UID]],all_tki[uid],all_tki[shortName]),")")</f>
        <v>Remington M700 30mm integral ring scope mount (M700 30mm)</v>
      </c>
      <c r="C1874" s="80" t="str">
        <f>_xlfn.XLOOKUP(tbItems[[#This Row],[UID]],all_tki[uid],all_tki[tags/0])</f>
        <v>Weapon_parts</v>
      </c>
      <c r="D1874" s="80" t="s">
        <v>544</v>
      </c>
      <c r="E1874" s="70">
        <f>_xlfn.XLOOKUP(tbItems[[#This Row],[UID]],all_tki[uid],all_tki[slots])</f>
        <v>2</v>
      </c>
      <c r="F1874" s="97">
        <f>_xlfn.XLOOKUP(tbItems[[#This Row],[UID]],all_tki[uid],all_tki[traderPrice])</f>
        <v>1904</v>
      </c>
      <c r="G1874" s="97">
        <f>_xlfn.XLOOKUP(tbItems[[#This Row],[UID]],all_tki[uid],all_tki[avg7daysPrice])</f>
        <v>20192</v>
      </c>
      <c r="H1874" s="70">
        <v>0</v>
      </c>
      <c r="I1874" s="70">
        <v>0</v>
      </c>
    </row>
    <row r="1875" spans="1:9" ht="30" hidden="1" customHeight="1" x14ac:dyDescent="0.25">
      <c r="A1875" s="96" t="s">
        <v>11051</v>
      </c>
      <c r="B1875" s="80" t="str">
        <f>_xlfn.CONCAT(_xlfn.XLOOKUP(tbItems[[#This Row],[UID]],all_tki[uid],all_tki[name]), " (",_xlfn.XLOOKUP(tbItems[[#This Row],[UID]],all_tki[uid],all_tki[shortName]),")")</f>
        <v>Alexander Arms 3 inch rail (MK10 3")</v>
      </c>
      <c r="C1875" s="80" t="str">
        <f>_xlfn.XLOOKUP(tbItems[[#This Row],[UID]],all_tki[uid],all_tki[tags/0])</f>
        <v>Weapon_parts</v>
      </c>
      <c r="D1875" s="80" t="s">
        <v>544</v>
      </c>
      <c r="E1875" s="70">
        <f>_xlfn.XLOOKUP(tbItems[[#This Row],[UID]],all_tki[uid],all_tki[slots])</f>
        <v>1</v>
      </c>
      <c r="F1875" s="97">
        <f>_xlfn.XLOOKUP(tbItems[[#This Row],[UID]],all_tki[uid],all_tki[traderPrice])</f>
        <v>966</v>
      </c>
      <c r="G1875" s="97">
        <f>_xlfn.XLOOKUP(tbItems[[#This Row],[UID]],all_tki[uid],all_tki[avg7daysPrice])</f>
        <v>19073</v>
      </c>
      <c r="I1875" s="70">
        <v>0</v>
      </c>
    </row>
    <row r="1876" spans="1:9" ht="30" hidden="1" customHeight="1" x14ac:dyDescent="0.25">
      <c r="A1876" s="96" t="s">
        <v>11057</v>
      </c>
      <c r="B1876" s="80" t="str">
        <f>_xlfn.CONCAT(_xlfn.XLOOKUP(tbItems[[#This Row],[UID]],all_tki[uid],all_tki[name]), " (",_xlfn.XLOOKUP(tbItems[[#This Row],[UID]],all_tki[uid],all_tki[shortName]),")")</f>
        <v>Hexagon medium length rail (HEX med)</v>
      </c>
      <c r="C1876" s="80" t="str">
        <f>_xlfn.XLOOKUP(tbItems[[#This Row],[UID]],all_tki[uid],all_tki[tags/0])</f>
        <v>Weapon_parts</v>
      </c>
      <c r="D1876" s="80" t="s">
        <v>544</v>
      </c>
      <c r="E1876" s="70">
        <f>_xlfn.XLOOKUP(tbItems[[#This Row],[UID]],all_tki[uid],all_tki[slots])</f>
        <v>1</v>
      </c>
      <c r="F1876" s="97">
        <f>_xlfn.XLOOKUP(tbItems[[#This Row],[UID]],all_tki[uid],all_tki[traderPrice])</f>
        <v>825</v>
      </c>
      <c r="G1876" s="97">
        <f>_xlfn.XLOOKUP(tbItems[[#This Row],[UID]],all_tki[uid],all_tki[avg7daysPrice])</f>
        <v>25756</v>
      </c>
      <c r="I1876" s="70">
        <v>0</v>
      </c>
    </row>
    <row r="1877" spans="1:9" ht="30" hidden="1" customHeight="1" x14ac:dyDescent="0.25">
      <c r="A1877" s="96" t="s">
        <v>11063</v>
      </c>
      <c r="B1877" s="80" t="str">
        <f>_xlfn.CONCAT(_xlfn.XLOOKUP(tbItems[[#This Row],[UID]],all_tki[uid],all_tki[name]), " (",_xlfn.XLOOKUP(tbItems[[#This Row],[UID]],all_tki[uid],all_tki[shortName]),")")</f>
        <v>Remington RAHG 4 inch rail (RAHG 4")</v>
      </c>
      <c r="C1877" s="80" t="str">
        <f>_xlfn.XLOOKUP(tbItems[[#This Row],[UID]],all_tki[uid],all_tki[tags/0])</f>
        <v>Weapon_parts</v>
      </c>
      <c r="D1877" s="80" t="s">
        <v>544</v>
      </c>
      <c r="E1877" s="70">
        <f>_xlfn.XLOOKUP(tbItems[[#This Row],[UID]],all_tki[uid],all_tki[slots])</f>
        <v>1</v>
      </c>
      <c r="F1877" s="97">
        <f>_xlfn.XLOOKUP(tbItems[[#This Row],[UID]],all_tki[uid],all_tki[traderPrice])</f>
        <v>840</v>
      </c>
      <c r="G1877" s="97">
        <f>_xlfn.XLOOKUP(tbItems[[#This Row],[UID]],all_tki[uid],all_tki[avg7daysPrice])</f>
        <v>16690</v>
      </c>
      <c r="I1877" s="70">
        <v>0</v>
      </c>
    </row>
    <row r="1878" spans="1:9" ht="30" hidden="1" customHeight="1" x14ac:dyDescent="0.25">
      <c r="A1878" s="96" t="s">
        <v>11069</v>
      </c>
      <c r="B1878" s="80" t="str">
        <f>_xlfn.CONCAT(_xlfn.XLOOKUP(tbItems[[#This Row],[UID]],all_tki[uid],all_tki[name]), " (",_xlfn.XLOOKUP(tbItems[[#This Row],[UID]],all_tki[uid],all_tki[shortName]),")")</f>
        <v>Burris FastFire Weaver Base (FFWB)</v>
      </c>
      <c r="C1878" s="80" t="str">
        <f>_xlfn.XLOOKUP(tbItems[[#This Row],[UID]],all_tki[uid],all_tki[tags/0])</f>
        <v>Weapon_parts</v>
      </c>
      <c r="E1878" s="70">
        <f>_xlfn.XLOOKUP(tbItems[[#This Row],[UID]],all_tki[uid],all_tki[slots])</f>
        <v>1</v>
      </c>
      <c r="F1878" s="97">
        <f>_xlfn.XLOOKUP(tbItems[[#This Row],[UID]],all_tki[uid],all_tki[traderPrice])</f>
        <v>886</v>
      </c>
      <c r="G1878" s="97">
        <f>_xlfn.XLOOKUP(tbItems[[#This Row],[UID]],all_tki[uid],all_tki[avg7daysPrice])</f>
        <v>12764</v>
      </c>
      <c r="I1878" s="70">
        <v>0</v>
      </c>
    </row>
    <row r="1879" spans="1:9" ht="30" hidden="1" customHeight="1" x14ac:dyDescent="0.25">
      <c r="A1879" s="96" t="s">
        <v>11075</v>
      </c>
      <c r="B1879" s="80" t="str">
        <f>_xlfn.CONCAT(_xlfn.XLOOKUP(tbItems[[#This Row],[UID]],all_tki[uid],all_tki[name]), " (",_xlfn.XLOOKUP(tbItems[[#This Row],[UID]],all_tki[uid],all_tki[shortName]),")")</f>
        <v>Vltor CASV 2 inch rail (Vltor 2")</v>
      </c>
      <c r="C1879" s="80" t="str">
        <f>_xlfn.XLOOKUP(tbItems[[#This Row],[UID]],all_tki[uid],all_tki[tags/0])</f>
        <v>Weapon_parts</v>
      </c>
      <c r="D1879" s="80" t="s">
        <v>544</v>
      </c>
      <c r="E1879" s="70">
        <f>_xlfn.XLOOKUP(tbItems[[#This Row],[UID]],all_tki[uid],all_tki[slots])</f>
        <v>1</v>
      </c>
      <c r="F1879" s="97">
        <f>_xlfn.XLOOKUP(tbItems[[#This Row],[UID]],all_tki[uid],all_tki[traderPrice])</f>
        <v>560</v>
      </c>
      <c r="G1879" s="97">
        <f>_xlfn.XLOOKUP(tbItems[[#This Row],[UID]],all_tki[uid],all_tki[avg7daysPrice])</f>
        <v>16516</v>
      </c>
      <c r="I1879" s="70">
        <v>0</v>
      </c>
    </row>
    <row r="1880" spans="1:9" ht="30" hidden="1" customHeight="1" x14ac:dyDescent="0.25">
      <c r="A1880" s="96" t="s">
        <v>11081</v>
      </c>
      <c r="B1880" s="80" t="str">
        <f>_xlfn.CONCAT(_xlfn.XLOOKUP(tbItems[[#This Row],[UID]],all_tki[uid],all_tki[name]), " (",_xlfn.XLOOKUP(tbItems[[#This Row],[UID]],all_tki[uid],all_tki[shortName]),")")</f>
        <v>MPX GEN1 handguard 2 inch rail (MPX 2")</v>
      </c>
      <c r="C1880" s="80" t="str">
        <f>_xlfn.XLOOKUP(tbItems[[#This Row],[UID]],all_tki[uid],all_tki[tags/0])</f>
        <v>Weapon_parts</v>
      </c>
      <c r="D1880" s="80" t="s">
        <v>544</v>
      </c>
      <c r="E1880" s="70">
        <f>_xlfn.XLOOKUP(tbItems[[#This Row],[UID]],all_tki[uid],all_tki[slots])</f>
        <v>1</v>
      </c>
      <c r="F1880" s="97">
        <f>_xlfn.XLOOKUP(tbItems[[#This Row],[UID]],all_tki[uid],all_tki[traderPrice])</f>
        <v>1040</v>
      </c>
      <c r="G1880" s="97">
        <f>_xlfn.XLOOKUP(tbItems[[#This Row],[UID]],all_tki[uid],all_tki[avg7daysPrice])</f>
        <v>12482</v>
      </c>
      <c r="I1880" s="70">
        <v>0</v>
      </c>
    </row>
    <row r="1881" spans="1:9" ht="30" hidden="1" customHeight="1" x14ac:dyDescent="0.25">
      <c r="A1881" s="96" t="s">
        <v>11087</v>
      </c>
      <c r="B1881" s="80" t="str">
        <f>_xlfn.CONCAT(_xlfn.XLOOKUP(tbItems[[#This Row],[UID]],all_tki[uid],all_tki[name]), " (",_xlfn.XLOOKUP(tbItems[[#This Row],[UID]],all_tki[uid],all_tki[shortName]),")")</f>
        <v>Vltor CASV 4 inch rail (Vltor 4")</v>
      </c>
      <c r="C1881" s="80" t="str">
        <f>_xlfn.XLOOKUP(tbItems[[#This Row],[UID]],all_tki[uid],all_tki[tags/0])</f>
        <v>Weapon_parts</v>
      </c>
      <c r="D1881" s="80" t="s">
        <v>544</v>
      </c>
      <c r="E1881" s="70">
        <f>_xlfn.XLOOKUP(tbItems[[#This Row],[UID]],all_tki[uid],all_tki[slots])</f>
        <v>1</v>
      </c>
      <c r="F1881" s="97">
        <f>_xlfn.XLOOKUP(tbItems[[#This Row],[UID]],all_tki[uid],all_tki[traderPrice])</f>
        <v>731</v>
      </c>
      <c r="G1881" s="97">
        <f>_xlfn.XLOOKUP(tbItems[[#This Row],[UID]],all_tki[uid],all_tki[avg7daysPrice])</f>
        <v>23531</v>
      </c>
      <c r="I1881" s="70">
        <v>0</v>
      </c>
    </row>
    <row r="1882" spans="1:9" ht="30" hidden="1" customHeight="1" x14ac:dyDescent="0.25">
      <c r="A1882" s="96" t="s">
        <v>11093</v>
      </c>
      <c r="B1882" s="80" t="str">
        <f>_xlfn.CONCAT(_xlfn.XLOOKUP(tbItems[[#This Row],[UID]],all_tki[uid],all_tki[name]), " (",_xlfn.XLOOKUP(tbItems[[#This Row],[UID]],all_tki[uid],all_tki[shortName]),")")</f>
        <v>Mosin Rifle Kochetov mount (Kochetov)</v>
      </c>
      <c r="C1882" s="80" t="str">
        <f>_xlfn.XLOOKUP(tbItems[[#This Row],[UID]],all_tki[uid],all_tki[tags/0])</f>
        <v>Weapon_parts</v>
      </c>
      <c r="E1882" s="70">
        <f>_xlfn.XLOOKUP(tbItems[[#This Row],[UID]],all_tki[uid],all_tki[slots])</f>
        <v>1</v>
      </c>
      <c r="F1882" s="97">
        <f>_xlfn.XLOOKUP(tbItems[[#This Row],[UID]],all_tki[uid],all_tki[traderPrice])</f>
        <v>705</v>
      </c>
      <c r="G1882" s="97">
        <f>_xlfn.XLOOKUP(tbItems[[#This Row],[UID]],all_tki[uid],all_tki[avg7daysPrice])</f>
        <v>11795</v>
      </c>
      <c r="I1882" s="70">
        <v>0</v>
      </c>
    </row>
    <row r="1883" spans="1:9" ht="30" hidden="1" customHeight="1" x14ac:dyDescent="0.25">
      <c r="A1883" s="96" t="s">
        <v>11098</v>
      </c>
      <c r="B1883" s="80" t="str">
        <f>_xlfn.CONCAT(_xlfn.XLOOKUP(tbItems[[#This Row],[UID]],all_tki[uid],all_tki[name]), " (",_xlfn.XLOOKUP(tbItems[[#This Row],[UID]],all_tki[uid],all_tki[shortName]),")")</f>
        <v>FN P90 upper receiver side rail (P90 side)</v>
      </c>
      <c r="C1883" s="80" t="str">
        <f>_xlfn.XLOOKUP(tbItems[[#This Row],[UID]],all_tki[uid],all_tki[tags/0])</f>
        <v>Weapon_parts</v>
      </c>
      <c r="D1883" s="80" t="s">
        <v>544</v>
      </c>
      <c r="E1883" s="70">
        <f>_xlfn.XLOOKUP(tbItems[[#This Row],[UID]],all_tki[uid],all_tki[slots])</f>
        <v>1</v>
      </c>
      <c r="F1883" s="97">
        <f>_xlfn.XLOOKUP(tbItems[[#This Row],[UID]],all_tki[uid],all_tki[traderPrice])</f>
        <v>560</v>
      </c>
      <c r="G1883" s="97">
        <f>_xlfn.XLOOKUP(tbItems[[#This Row],[UID]],all_tki[uid],all_tki[avg7daysPrice])</f>
        <v>9772</v>
      </c>
      <c r="I1883" s="70">
        <v>0</v>
      </c>
    </row>
    <row r="1884" spans="1:9" ht="30" hidden="1" customHeight="1" x14ac:dyDescent="0.25">
      <c r="A1884" s="96" t="s">
        <v>11104</v>
      </c>
      <c r="B1884" s="80" t="str">
        <f>_xlfn.CONCAT(_xlfn.XLOOKUP(tbItems[[#This Row],[UID]],all_tki[uid],all_tki[name]), " (",_xlfn.XLOOKUP(tbItems[[#This Row],[UID]],all_tki[uid],all_tki[shortName]),")")</f>
        <v>Leapers UTG 25mm ring scope mount (UTG 25mm)</v>
      </c>
      <c r="C1884" s="80" t="str">
        <f>_xlfn.XLOOKUP(tbItems[[#This Row],[UID]],all_tki[uid],all_tki[tags/0])</f>
        <v>Weapon_parts</v>
      </c>
      <c r="E1884" s="70">
        <f>_xlfn.XLOOKUP(tbItems[[#This Row],[UID]],all_tki[uid],all_tki[slots])</f>
        <v>2</v>
      </c>
      <c r="F1884" s="97">
        <f>_xlfn.XLOOKUP(tbItems[[#This Row],[UID]],all_tki[uid],all_tki[traderPrice])</f>
        <v>924</v>
      </c>
      <c r="G1884" s="97">
        <f>_xlfn.XLOOKUP(tbItems[[#This Row],[UID]],all_tki[uid],all_tki[avg7daysPrice])</f>
        <v>6737</v>
      </c>
      <c r="I1884" s="70">
        <v>0</v>
      </c>
    </row>
    <row r="1885" spans="1:9" ht="30" hidden="1" customHeight="1" x14ac:dyDescent="0.25">
      <c r="A1885" s="96" t="s">
        <v>11109</v>
      </c>
      <c r="B1885" s="80" t="str">
        <f>_xlfn.CONCAT(_xlfn.XLOOKUP(tbItems[[#This Row],[UID]],all_tki[uid],all_tki[name]), " (",_xlfn.XLOOKUP(tbItems[[#This Row],[UID]],all_tki[uid],all_tki[shortName]),")")</f>
        <v>Remington RAHG 2 inch rail (RAHG 2")</v>
      </c>
      <c r="C1885" s="80" t="str">
        <f>_xlfn.XLOOKUP(tbItems[[#This Row],[UID]],all_tki[uid],all_tki[tags/0])</f>
        <v>Weapon_parts</v>
      </c>
      <c r="D1885" s="80" t="s">
        <v>544</v>
      </c>
      <c r="E1885" s="70">
        <f>_xlfn.XLOOKUP(tbItems[[#This Row],[UID]],all_tki[uid],all_tki[slots])</f>
        <v>1</v>
      </c>
      <c r="F1885" s="97">
        <f>_xlfn.XLOOKUP(tbItems[[#This Row],[UID]],all_tki[uid],all_tki[traderPrice])</f>
        <v>560</v>
      </c>
      <c r="G1885" s="97">
        <f>_xlfn.XLOOKUP(tbItems[[#This Row],[UID]],all_tki[uid],all_tki[avg7daysPrice])</f>
        <v>14082</v>
      </c>
      <c r="I1885" s="70">
        <v>0</v>
      </c>
    </row>
    <row r="1886" spans="1:9" ht="30" hidden="1" customHeight="1" x14ac:dyDescent="0.25">
      <c r="A1886" s="96" t="s">
        <v>11115</v>
      </c>
      <c r="B1886" s="80" t="str">
        <f>_xlfn.CONCAT(_xlfn.XLOOKUP(tbItems[[#This Row],[UID]],all_tki[uid],all_tki[name]), " (",_xlfn.XLOOKUP(tbItems[[#This Row],[UID]],all_tki[uid],all_tki[shortName]),")")</f>
        <v>Remington M700 Magpul Pro 700 chassis inline mount (Pro700 mount)</v>
      </c>
      <c r="C1886" s="80" t="str">
        <f>_xlfn.XLOOKUP(tbItems[[#This Row],[UID]],all_tki[uid],all_tki[tags/0])</f>
        <v>Weapon_parts</v>
      </c>
      <c r="D1886" s="80" t="s">
        <v>544</v>
      </c>
      <c r="E1886" s="70">
        <f>_xlfn.XLOOKUP(tbItems[[#This Row],[UID]],all_tki[uid],all_tki[slots])</f>
        <v>2</v>
      </c>
      <c r="F1886" s="97">
        <f>_xlfn.XLOOKUP(tbItems[[#This Row],[UID]],all_tki[uid],all_tki[traderPrice])</f>
        <v>1310</v>
      </c>
      <c r="G1886" s="97">
        <f>_xlfn.XLOOKUP(tbItems[[#This Row],[UID]],all_tki[uid],all_tki[avg7daysPrice])</f>
        <v>9565</v>
      </c>
      <c r="H1886" s="70">
        <v>0</v>
      </c>
      <c r="I1886" s="70">
        <v>0</v>
      </c>
    </row>
    <row r="1887" spans="1:9" ht="30" hidden="1" customHeight="1" x14ac:dyDescent="0.25">
      <c r="A1887" s="96" t="s">
        <v>11120</v>
      </c>
      <c r="B1887" s="80" t="str">
        <f>_xlfn.CONCAT(_xlfn.XLOOKUP(tbItems[[#This Row],[UID]],all_tki[uid],all_tki[name]), " (",_xlfn.XLOOKUP(tbItems[[#This Row],[UID]],all_tki[uid],all_tki[shortName]),")")</f>
        <v>Remington M700 extended multi-slot Weaver rail base (M700 Multi-slot)</v>
      </c>
      <c r="C1887" s="80" t="str">
        <f>_xlfn.XLOOKUP(tbItems[[#This Row],[UID]],all_tki[uid],all_tki[tags/0])</f>
        <v>Weapon_parts</v>
      </c>
      <c r="D1887" s="80" t="s">
        <v>544</v>
      </c>
      <c r="E1887" s="70">
        <f>_xlfn.XLOOKUP(tbItems[[#This Row],[UID]],all_tki[uid],all_tki[slots])</f>
        <v>2</v>
      </c>
      <c r="F1887" s="97">
        <f>_xlfn.XLOOKUP(tbItems[[#This Row],[UID]],all_tki[uid],all_tki[traderPrice])</f>
        <v>1478</v>
      </c>
      <c r="G1887" s="97">
        <f>_xlfn.XLOOKUP(tbItems[[#This Row],[UID]],all_tki[uid],all_tki[avg7daysPrice])</f>
        <v>17789</v>
      </c>
      <c r="I1887" s="70">
        <v>0</v>
      </c>
    </row>
    <row r="1888" spans="1:9" ht="30" hidden="1" customHeight="1" x14ac:dyDescent="0.25">
      <c r="A1888" s="96" t="s">
        <v>11126</v>
      </c>
      <c r="B1888" s="80" t="str">
        <f>_xlfn.CONCAT(_xlfn.XLOOKUP(tbItems[[#This Row],[UID]],all_tki[uid],all_tki[name]), " (",_xlfn.XLOOKUP(tbItems[[#This Row],[UID]],all_tki[uid],all_tki[shortName]),")")</f>
        <v>Strike Industries KeyMod 4 inch rail (SI 4")</v>
      </c>
      <c r="C1888" s="80" t="str">
        <f>_xlfn.XLOOKUP(tbItems[[#This Row],[UID]],all_tki[uid],all_tki[tags/0])</f>
        <v>Weapon_parts</v>
      </c>
      <c r="D1888" s="80" t="s">
        <v>544</v>
      </c>
      <c r="E1888" s="70">
        <f>_xlfn.XLOOKUP(tbItems[[#This Row],[UID]],all_tki[uid],all_tki[slots])</f>
        <v>1</v>
      </c>
      <c r="F1888" s="97">
        <f>_xlfn.XLOOKUP(tbItems[[#This Row],[UID]],all_tki[uid],all_tki[traderPrice])</f>
        <v>565</v>
      </c>
      <c r="G1888" s="97">
        <f>_xlfn.XLOOKUP(tbItems[[#This Row],[UID]],all_tki[uid],all_tki[avg7daysPrice])</f>
        <v>20804</v>
      </c>
      <c r="I1888" s="70">
        <v>0</v>
      </c>
    </row>
    <row r="1889" spans="1:9" ht="30" hidden="1" customHeight="1" x14ac:dyDescent="0.25">
      <c r="A1889" s="96" t="s">
        <v>11132</v>
      </c>
      <c r="B1889" s="80" t="str">
        <f>_xlfn.CONCAT(_xlfn.XLOOKUP(tbItems[[#This Row],[UID]],all_tki[uid],all_tki[name]), " (",_xlfn.XLOOKUP(tbItems[[#This Row],[UID]],all_tki[uid],all_tki[shortName]),")")</f>
        <v>FN P90 upper receiver top rail (P90 top)</v>
      </c>
      <c r="C1889" s="80" t="str">
        <f>_xlfn.XLOOKUP(tbItems[[#This Row],[UID]],all_tki[uid],all_tki[tags/0])</f>
        <v>Weapon_parts</v>
      </c>
      <c r="D1889" s="80" t="s">
        <v>544</v>
      </c>
      <c r="E1889" s="70">
        <f>_xlfn.XLOOKUP(tbItems[[#This Row],[UID]],all_tki[uid],all_tki[slots])</f>
        <v>1</v>
      </c>
      <c r="F1889" s="97">
        <f>_xlfn.XLOOKUP(tbItems[[#This Row],[UID]],all_tki[uid],all_tki[traderPrice])</f>
        <v>560</v>
      </c>
      <c r="G1889" s="97">
        <f>_xlfn.XLOOKUP(tbItems[[#This Row],[UID]],all_tki[uid],all_tki[avg7daysPrice])</f>
        <v>16021</v>
      </c>
      <c r="I1889" s="70">
        <v>0</v>
      </c>
    </row>
    <row r="1890" spans="1:9" ht="30" hidden="1" customHeight="1" x14ac:dyDescent="0.25">
      <c r="A1890" s="96" t="s">
        <v>11138</v>
      </c>
      <c r="B1890" s="80" t="str">
        <f>_xlfn.CONCAT(_xlfn.XLOOKUP(tbItems[[#This Row],[UID]],all_tki[uid],all_tki[name]), " (",_xlfn.XLOOKUP(tbItems[[#This Row],[UID]],all_tki[uid],all_tki[shortName]),")")</f>
        <v>MP9 bottom rail (MP9 bottom)</v>
      </c>
      <c r="C1890" s="80" t="str">
        <f>_xlfn.XLOOKUP(tbItems[[#This Row],[UID]],all_tki[uid],all_tki[tags/0])</f>
        <v>Weapon_parts</v>
      </c>
      <c r="D1890" s="80" t="s">
        <v>544</v>
      </c>
      <c r="E1890" s="70">
        <f>_xlfn.XLOOKUP(tbItems[[#This Row],[UID]],all_tki[uid],all_tki[slots])</f>
        <v>1</v>
      </c>
      <c r="F1890" s="97">
        <f>_xlfn.XLOOKUP(tbItems[[#This Row],[UID]],all_tki[uid],all_tki[traderPrice])</f>
        <v>672</v>
      </c>
      <c r="G1890" s="97">
        <f>_xlfn.XLOOKUP(tbItems[[#This Row],[UID]],all_tki[uid],all_tki[avg7daysPrice])</f>
        <v>14194</v>
      </c>
      <c r="I1890" s="70">
        <v>0</v>
      </c>
    </row>
    <row r="1891" spans="1:9" ht="30" hidden="1" customHeight="1" x14ac:dyDescent="0.25">
      <c r="A1891" s="96" t="s">
        <v>11144</v>
      </c>
      <c r="B1891" s="80" t="str">
        <f>_xlfn.CONCAT(_xlfn.XLOOKUP(tbItems[[#This Row],[UID]],all_tki[uid],all_tki[name]), " (",_xlfn.XLOOKUP(tbItems[[#This Row],[UID]],all_tki[uid],all_tki[shortName]),")")</f>
        <v>Compact Mount adapter for sights (Compact)</v>
      </c>
      <c r="C1891" s="80" t="str">
        <f>_xlfn.XLOOKUP(tbItems[[#This Row],[UID]],all_tki[uid],all_tki[tags/0])</f>
        <v>Weapon_parts</v>
      </c>
      <c r="E1891" s="70">
        <f>_xlfn.XLOOKUP(tbItems[[#This Row],[UID]],all_tki[uid],all_tki[slots])</f>
        <v>1</v>
      </c>
      <c r="F1891" s="97">
        <f>_xlfn.XLOOKUP(tbItems[[#This Row],[UID]],all_tki[uid],all_tki[traderPrice])</f>
        <v>560</v>
      </c>
      <c r="G1891" s="97">
        <f>_xlfn.XLOOKUP(tbItems[[#This Row],[UID]],all_tki[uid],all_tki[avg7daysPrice])</f>
        <v>267332</v>
      </c>
      <c r="I1891" s="70">
        <v>0</v>
      </c>
    </row>
    <row r="1892" spans="1:9" ht="30" hidden="1" customHeight="1" x14ac:dyDescent="0.25">
      <c r="A1892" s="96" t="s">
        <v>11150</v>
      </c>
      <c r="B1892" s="80" t="str">
        <f>_xlfn.CONCAT(_xlfn.XLOOKUP(tbItems[[#This Row],[UID]],all_tki[uid],all_tki[name]), " (",_xlfn.XLOOKUP(tbItems[[#This Row],[UID]],all_tki[uid],all_tki[shortName]),")")</f>
        <v>VPO-215 "Gornostay" scope rail mount (215 rail)</v>
      </c>
      <c r="C1892" s="80" t="str">
        <f>_xlfn.XLOOKUP(tbItems[[#This Row],[UID]],all_tki[uid],all_tki[tags/0])</f>
        <v>Weapon_parts</v>
      </c>
      <c r="D1892" s="80" t="s">
        <v>544</v>
      </c>
      <c r="E1892" s="70">
        <f>_xlfn.XLOOKUP(tbItems[[#This Row],[UID]],all_tki[uid],all_tki[slots])</f>
        <v>2</v>
      </c>
      <c r="F1892" s="97">
        <f>_xlfn.XLOOKUP(tbItems[[#This Row],[UID]],all_tki[uid],all_tki[traderPrice])</f>
        <v>840</v>
      </c>
      <c r="G1892" s="97">
        <f>_xlfn.XLOOKUP(tbItems[[#This Row],[UID]],all_tki[uid],all_tki[avg7daysPrice])</f>
        <v>9189</v>
      </c>
      <c r="I1892" s="70">
        <v>0</v>
      </c>
    </row>
    <row r="1893" spans="1:9" ht="30" hidden="1" customHeight="1" x14ac:dyDescent="0.25">
      <c r="A1893" s="96" t="s">
        <v>11155</v>
      </c>
      <c r="B1893" s="80" t="str">
        <f>_xlfn.CONCAT(_xlfn.XLOOKUP(tbItems[[#This Row],[UID]],all_tki[uid],all_tki[name]), " (",_xlfn.XLOOKUP(tbItems[[#This Row],[UID]],all_tki[uid],all_tki[shortName]),")")</f>
        <v>PU 3.5x ring scope mount (PU rings)</v>
      </c>
      <c r="C1893" s="80" t="str">
        <f>_xlfn.XLOOKUP(tbItems[[#This Row],[UID]],all_tki[uid],all_tki[tags/0])</f>
        <v>Weapon_parts</v>
      </c>
      <c r="E1893" s="70">
        <f>_xlfn.XLOOKUP(tbItems[[#This Row],[UID]],all_tki[uid],all_tki[slots])</f>
        <v>1</v>
      </c>
      <c r="F1893" s="97">
        <f>_xlfn.XLOOKUP(tbItems[[#This Row],[UID]],all_tki[uid],all_tki[traderPrice])</f>
        <v>619</v>
      </c>
      <c r="G1893" s="97">
        <f>_xlfn.XLOOKUP(tbItems[[#This Row],[UID]],all_tki[uid],all_tki[avg7daysPrice])</f>
        <v>5406</v>
      </c>
      <c r="I1893" s="70">
        <v>0</v>
      </c>
    </row>
    <row r="1894" spans="1:9" ht="30" hidden="1" customHeight="1" x14ac:dyDescent="0.25">
      <c r="A1894" s="96" t="s">
        <v>11160</v>
      </c>
      <c r="B1894" s="80" t="str">
        <f>_xlfn.CONCAT(_xlfn.XLOOKUP(tbItems[[#This Row],[UID]],all_tki[uid],all_tki[name]), " (",_xlfn.XLOOKUP(tbItems[[#This Row],[UID]],all_tki[uid],all_tki[shortName]),")")</f>
        <v>Strike Industries TRAX bridge rail (TRAX Bridge)</v>
      </c>
      <c r="C1894" s="80" t="str">
        <f>_xlfn.XLOOKUP(tbItems[[#This Row],[UID]],all_tki[uid],all_tki[tags/0])</f>
        <v>Weapon_parts</v>
      </c>
      <c r="D1894" s="80" t="s">
        <v>544</v>
      </c>
      <c r="E1894" s="70">
        <f>_xlfn.XLOOKUP(tbItems[[#This Row],[UID]],all_tki[uid],all_tki[slots])</f>
        <v>2</v>
      </c>
      <c r="F1894" s="97">
        <f>_xlfn.XLOOKUP(tbItems[[#This Row],[UID]],all_tki[uid],all_tki[traderPrice])</f>
        <v>916</v>
      </c>
      <c r="G1894" s="97">
        <f>_xlfn.XLOOKUP(tbItems[[#This Row],[UID]],all_tki[uid],all_tki[avg7daysPrice])</f>
        <v>13362</v>
      </c>
      <c r="H1894" s="70">
        <v>0</v>
      </c>
      <c r="I1894" s="70">
        <v>0</v>
      </c>
    </row>
    <row r="1895" spans="1:9" ht="30" hidden="1" customHeight="1" x14ac:dyDescent="0.25">
      <c r="A1895" s="96" t="s">
        <v>11165</v>
      </c>
      <c r="B1895" s="80" t="str">
        <f>_xlfn.CONCAT(_xlfn.XLOOKUP(tbItems[[#This Row],[UID]],all_tki[uid],all_tki[name]), " (",_xlfn.XLOOKUP(tbItems[[#This Row],[UID]],all_tki[uid],all_tki[shortName]),")")</f>
        <v>KMZ 1P69 Weaver mount (1P69 mount)</v>
      </c>
      <c r="C1895" s="80" t="str">
        <f>_xlfn.XLOOKUP(tbItems[[#This Row],[UID]],all_tki[uid],all_tki[tags/0])</f>
        <v>Weapon_parts</v>
      </c>
      <c r="E1895" s="70">
        <f>_xlfn.XLOOKUP(tbItems[[#This Row],[UID]],all_tki[uid],all_tki[slots])</f>
        <v>2</v>
      </c>
      <c r="F1895" s="97">
        <f>_xlfn.XLOOKUP(tbItems[[#This Row],[UID]],all_tki[uid],all_tki[traderPrice])</f>
        <v>1053</v>
      </c>
      <c r="G1895" s="97">
        <f>_xlfn.XLOOKUP(tbItems[[#This Row],[UID]],all_tki[uid],all_tki[avg7daysPrice])</f>
        <v>26594</v>
      </c>
      <c r="I1895" s="70">
        <v>0</v>
      </c>
    </row>
    <row r="1896" spans="1:9" ht="30" hidden="1" customHeight="1" x14ac:dyDescent="0.25">
      <c r="A1896" s="96" t="s">
        <v>11171</v>
      </c>
      <c r="B1896" s="80" t="str">
        <f>_xlfn.CONCAT(_xlfn.XLOOKUP(tbItems[[#This Row],[UID]],all_tki[uid],all_tki[name]), " (",_xlfn.XLOOKUP(tbItems[[#This Row],[UID]],all_tki[uid],all_tki[shortName]),")")</f>
        <v>MP-443 "Grach" Zenit B-8 mount (B-8)</v>
      </c>
      <c r="C1896" s="80" t="str">
        <f>_xlfn.XLOOKUP(tbItems[[#This Row],[UID]],all_tki[uid],all_tki[tags/0])</f>
        <v>Weapon_parts</v>
      </c>
      <c r="D1896" s="80" t="s">
        <v>544</v>
      </c>
      <c r="E1896" s="70">
        <f>_xlfn.XLOOKUP(tbItems[[#This Row],[UID]],all_tki[uid],all_tki[slots])</f>
        <v>1</v>
      </c>
      <c r="F1896" s="97">
        <f>_xlfn.XLOOKUP(tbItems[[#This Row],[UID]],all_tki[uid],all_tki[traderPrice])</f>
        <v>1537</v>
      </c>
      <c r="G1896" s="97">
        <f>_xlfn.XLOOKUP(tbItems[[#This Row],[UID]],all_tki[uid],all_tki[avg7daysPrice])</f>
        <v>5855</v>
      </c>
      <c r="H1896" s="70">
        <v>0</v>
      </c>
      <c r="I1896" s="70">
        <v>0</v>
      </c>
    </row>
    <row r="1897" spans="1:9" ht="30" hidden="1" customHeight="1" x14ac:dyDescent="0.25">
      <c r="A1897" s="96" t="s">
        <v>11175</v>
      </c>
      <c r="B1897" s="80" t="str">
        <f>_xlfn.CONCAT(_xlfn.XLOOKUP(tbItems[[#This Row],[UID]],all_tki[uid],all_tki[name]), " (",_xlfn.XLOOKUP(tbItems[[#This Row],[UID]],all_tki[uid],all_tki[shortName]),")")</f>
        <v>MP9 side rail (MP9 side)</v>
      </c>
      <c r="C1897" s="80" t="str">
        <f>_xlfn.XLOOKUP(tbItems[[#This Row],[UID]],all_tki[uid],all_tki[tags/0])</f>
        <v>Weapon_parts</v>
      </c>
      <c r="D1897" s="80" t="s">
        <v>544</v>
      </c>
      <c r="E1897" s="70">
        <f>_xlfn.XLOOKUP(tbItems[[#This Row],[UID]],all_tki[uid],all_tki[slots])</f>
        <v>1</v>
      </c>
      <c r="F1897" s="97">
        <f>_xlfn.XLOOKUP(tbItems[[#This Row],[UID]],all_tki[uid],all_tki[traderPrice])</f>
        <v>476</v>
      </c>
      <c r="G1897" s="97">
        <f>_xlfn.XLOOKUP(tbItems[[#This Row],[UID]],all_tki[uid],all_tki[avg7daysPrice])</f>
        <v>19625</v>
      </c>
      <c r="I1897" s="70">
        <v>0</v>
      </c>
    </row>
    <row r="1898" spans="1:9" ht="30" hidden="1" customHeight="1" x14ac:dyDescent="0.25">
      <c r="A1898" s="96" t="s">
        <v>11181</v>
      </c>
      <c r="B1898" s="80" t="str">
        <f>_xlfn.CONCAT(_xlfn.XLOOKUP(tbItems[[#This Row],[UID]],all_tki[uid],all_tki[name]), " (",_xlfn.XLOOKUP(tbItems[[#This Row],[UID]],all_tki[uid],all_tki[shortName]),")")</f>
        <v>M870 Leapers UTG PRO MTU-028SG rail (MTU-028SG)</v>
      </c>
      <c r="C1898" s="80" t="str">
        <f>_xlfn.XLOOKUP(tbItems[[#This Row],[UID]],all_tki[uid],all_tki[tags/0])</f>
        <v>Weapon_parts</v>
      </c>
      <c r="D1898" s="80" t="s">
        <v>544</v>
      </c>
      <c r="E1898" s="70">
        <f>_xlfn.XLOOKUP(tbItems[[#This Row],[UID]],all_tki[uid],all_tki[slots])</f>
        <v>2</v>
      </c>
      <c r="F1898" s="97">
        <f>_xlfn.XLOOKUP(tbItems[[#This Row],[UID]],all_tki[uid],all_tki[traderPrice])</f>
        <v>838</v>
      </c>
      <c r="G1898" s="97">
        <f>_xlfn.XLOOKUP(tbItems[[#This Row],[UID]],all_tki[uid],all_tki[avg7daysPrice])</f>
        <v>16855</v>
      </c>
      <c r="I1898" s="70">
        <v>0</v>
      </c>
    </row>
    <row r="1899" spans="1:9" ht="30" hidden="1" customHeight="1" x14ac:dyDescent="0.25">
      <c r="A1899" s="96" t="s">
        <v>11187</v>
      </c>
      <c r="B1899" s="80" t="str">
        <f>_xlfn.CONCAT(_xlfn.XLOOKUP(tbItems[[#This Row],[UID]],all_tki[uid],all_tki[name]), " (",_xlfn.XLOOKUP(tbItems[[#This Row],[UID]],all_tki[uid],all_tki[shortName]),")")</f>
        <v>Mosin Rifle sawn-off sniper stock (Mosin sawn-off sniper)</v>
      </c>
      <c r="C1899" s="80" t="str">
        <f>_xlfn.XLOOKUP(tbItems[[#This Row],[UID]],all_tki[uid],all_tki[tags/0])</f>
        <v>Weapon_parts</v>
      </c>
      <c r="E1899" s="70">
        <f>_xlfn.XLOOKUP(tbItems[[#This Row],[UID]],all_tki[uid],all_tki[slots])</f>
        <v>2</v>
      </c>
      <c r="F1899" s="97">
        <f>_xlfn.XLOOKUP(tbItems[[#This Row],[UID]],all_tki[uid],all_tki[traderPrice])</f>
        <v>980</v>
      </c>
      <c r="G1899" s="97">
        <f>_xlfn.XLOOKUP(tbItems[[#This Row],[UID]],all_tki[uid],all_tki[avg7daysPrice])</f>
        <v>25444</v>
      </c>
      <c r="I1899" s="70">
        <v>0</v>
      </c>
    </row>
    <row r="1900" spans="1:9" ht="30" hidden="1" customHeight="1" x14ac:dyDescent="0.25">
      <c r="A1900" s="96" t="s">
        <v>11192</v>
      </c>
      <c r="B1900" s="80" t="str">
        <f>_xlfn.CONCAT(_xlfn.XLOOKUP(tbItems[[#This Row],[UID]],all_tki[uid],all_tki[name]), " (",_xlfn.XLOOKUP(tbItems[[#This Row],[UID]],all_tki[uid],all_tki[shortName]),")")</f>
        <v>ORSIS T-5000M aluminium body (T-5000M body)</v>
      </c>
      <c r="C1900" s="80" t="str">
        <f>_xlfn.XLOOKUP(tbItems[[#This Row],[UID]],all_tki[uid],all_tki[tags/0])</f>
        <v>Weapon_parts</v>
      </c>
      <c r="D1900" s="80" t="s">
        <v>367</v>
      </c>
      <c r="E1900" s="70">
        <f>_xlfn.XLOOKUP(tbItems[[#This Row],[UID]],all_tki[uid],all_tki[slots])</f>
        <v>2</v>
      </c>
      <c r="F1900" s="97">
        <f>_xlfn.XLOOKUP(tbItems[[#This Row],[UID]],all_tki[uid],all_tki[traderPrice])</f>
        <v>7392</v>
      </c>
      <c r="G1900" s="97">
        <f>_xlfn.XLOOKUP(tbItems[[#This Row],[UID]],all_tki[uid],all_tki[avg7daysPrice])</f>
        <v>13200</v>
      </c>
      <c r="H1900" s="70">
        <v>0</v>
      </c>
      <c r="I1900" s="70">
        <v>0</v>
      </c>
    </row>
    <row r="1901" spans="1:9" ht="30" hidden="1" customHeight="1" x14ac:dyDescent="0.25">
      <c r="A1901" s="96" t="s">
        <v>11197</v>
      </c>
      <c r="B1901" s="80" t="str">
        <f>_xlfn.CONCAT(_xlfn.XLOOKUP(tbItems[[#This Row],[UID]],all_tki[uid],all_tki[name]), " (",_xlfn.XLOOKUP(tbItems[[#This Row],[UID]],all_tki[uid],all_tki[shortName]),")")</f>
        <v>MP9 stock (MP9)</v>
      </c>
      <c r="C1901" s="80" t="str">
        <f>_xlfn.XLOOKUP(tbItems[[#This Row],[UID]],all_tki[uid],all_tki[tags/0])</f>
        <v>Weapon_parts</v>
      </c>
      <c r="E1901" s="70">
        <f>_xlfn.XLOOKUP(tbItems[[#This Row],[UID]],all_tki[uid],all_tki[slots])</f>
        <v>2</v>
      </c>
      <c r="F1901" s="97">
        <f>_xlfn.XLOOKUP(tbItems[[#This Row],[UID]],all_tki[uid],all_tki[traderPrice])</f>
        <v>1316</v>
      </c>
      <c r="G1901" s="97">
        <f>_xlfn.XLOOKUP(tbItems[[#This Row],[UID]],all_tki[uid],all_tki[avg7daysPrice])</f>
        <v>2350</v>
      </c>
      <c r="I1901" s="70">
        <v>0</v>
      </c>
    </row>
    <row r="1902" spans="1:9" ht="30" hidden="1" customHeight="1" x14ac:dyDescent="0.25">
      <c r="A1902" s="96" t="s">
        <v>11202</v>
      </c>
      <c r="B1902" s="80" t="str">
        <f>_xlfn.CONCAT(_xlfn.XLOOKUP(tbItems[[#This Row],[UID]],all_tki[uid],all_tki[name]), " (",_xlfn.XLOOKUP(tbItems[[#This Row],[UID]],all_tki[uid],all_tki[shortName]),")")</f>
        <v>M14 TROY S.A.S.S. Chassis stock (S.A.S.S.)</v>
      </c>
      <c r="C1902" s="80" t="str">
        <f>_xlfn.XLOOKUP(tbItems[[#This Row],[UID]],all_tki[uid],all_tki[tags/0])</f>
        <v>Weapon_parts</v>
      </c>
      <c r="E1902" s="70">
        <f>_xlfn.XLOOKUP(tbItems[[#This Row],[UID]],all_tki[uid],all_tki[slots])</f>
        <v>3</v>
      </c>
      <c r="F1902" s="97">
        <f>_xlfn.XLOOKUP(tbItems[[#This Row],[UID]],all_tki[uid],all_tki[traderPrice])</f>
        <v>20485</v>
      </c>
      <c r="G1902" s="97">
        <f>_xlfn.XLOOKUP(tbItems[[#This Row],[UID]],all_tki[uid],all_tki[avg7daysPrice])</f>
        <v>40690</v>
      </c>
      <c r="I1902" s="70">
        <v>0</v>
      </c>
    </row>
    <row r="1903" spans="1:9" ht="30" hidden="1" customHeight="1" x14ac:dyDescent="0.25">
      <c r="A1903" s="96" t="s">
        <v>11207</v>
      </c>
      <c r="B1903" s="80" t="str">
        <f>_xlfn.CONCAT(_xlfn.XLOOKUP(tbItems[[#This Row],[UID]],all_tki[uid],all_tki[name]), " (",_xlfn.XLOOKUP(tbItems[[#This Row],[UID]],all_tki[uid],all_tki[shortName]),")")</f>
        <v>SA-58 SPR stock (SA58 SPR)</v>
      </c>
      <c r="C1903" s="80" t="str">
        <f>_xlfn.XLOOKUP(tbItems[[#This Row],[UID]],all_tki[uid],all_tki[tags/0])</f>
        <v>Weapon_parts</v>
      </c>
      <c r="E1903" s="70">
        <f>_xlfn.XLOOKUP(tbItems[[#This Row],[UID]],all_tki[uid],all_tki[slots])</f>
        <v>2</v>
      </c>
      <c r="F1903" s="97">
        <f>_xlfn.XLOOKUP(tbItems[[#This Row],[UID]],all_tki[uid],all_tki[traderPrice])</f>
        <v>13110</v>
      </c>
      <c r="G1903" s="97">
        <f>_xlfn.XLOOKUP(tbItems[[#This Row],[UID]],all_tki[uid],all_tki[avg7daysPrice])</f>
        <v>16989</v>
      </c>
      <c r="I1903" s="70">
        <v>0</v>
      </c>
    </row>
    <row r="1904" spans="1:9" ht="30" hidden="1" customHeight="1" x14ac:dyDescent="0.25">
      <c r="A1904" s="96" t="s">
        <v>11213</v>
      </c>
      <c r="B1904" s="80" t="str">
        <f>_xlfn.CONCAT(_xlfn.XLOOKUP(tbItems[[#This Row],[UID]],all_tki[uid],all_tki[name]), " (",_xlfn.XLOOKUP(tbItems[[#This Row],[UID]],all_tki[uid],all_tki[shortName]),")")</f>
        <v>HK MP7A1 stock (A1)</v>
      </c>
      <c r="C1904" s="80" t="str">
        <f>_xlfn.XLOOKUP(tbItems[[#This Row],[UID]],all_tki[uid],all_tki[tags/0])</f>
        <v>Weapon_parts</v>
      </c>
      <c r="E1904" s="70">
        <f>_xlfn.XLOOKUP(tbItems[[#This Row],[UID]],all_tki[uid],all_tki[slots])</f>
        <v>2</v>
      </c>
      <c r="F1904" s="97">
        <f>_xlfn.XLOOKUP(tbItems[[#This Row],[UID]],all_tki[uid],all_tki[traderPrice])</f>
        <v>1182</v>
      </c>
      <c r="G1904" s="97">
        <f>_xlfn.XLOOKUP(tbItems[[#This Row],[UID]],all_tki[uid],all_tki[avg7daysPrice])</f>
        <v>45000</v>
      </c>
      <c r="I1904" s="70">
        <v>0</v>
      </c>
    </row>
    <row r="1905" spans="1:9" ht="30" hidden="1" customHeight="1" x14ac:dyDescent="0.25">
      <c r="A1905" s="96" t="s">
        <v>11218</v>
      </c>
      <c r="B1905" s="80" t="str">
        <f>_xlfn.CONCAT(_xlfn.XLOOKUP(tbItems[[#This Row],[UID]],all_tki[uid],all_tki[name]), " (",_xlfn.XLOOKUP(tbItems[[#This Row],[UID]],all_tki[uid],all_tki[shortName]),")")</f>
        <v>AKM/AK-74 Magpul Zhukov-S stock (Zhukov-S AK)</v>
      </c>
      <c r="C1905" s="80" t="str">
        <f>_xlfn.XLOOKUP(tbItems[[#This Row],[UID]],all_tki[uid],all_tki[tags/0])</f>
        <v>Weapon_parts</v>
      </c>
      <c r="E1905" s="70">
        <f>_xlfn.XLOOKUP(tbItems[[#This Row],[UID]],all_tki[uid],all_tki[slots])</f>
        <v>2</v>
      </c>
      <c r="F1905" s="97">
        <f>_xlfn.XLOOKUP(tbItems[[#This Row],[UID]],all_tki[uid],all_tki[traderPrice])</f>
        <v>10385</v>
      </c>
      <c r="G1905" s="97">
        <f>_xlfn.XLOOKUP(tbItems[[#This Row],[UID]],all_tki[uid],all_tki[avg7daysPrice])</f>
        <v>70854</v>
      </c>
      <c r="I1905" s="70">
        <v>0</v>
      </c>
    </row>
    <row r="1906" spans="1:9" ht="30" hidden="1" customHeight="1" x14ac:dyDescent="0.25">
      <c r="A1906" s="96" t="s">
        <v>11224</v>
      </c>
      <c r="B1906" s="80" t="str">
        <f>_xlfn.CONCAT(_xlfn.XLOOKUP(tbItems[[#This Row],[UID]],all_tki[uid],all_tki[name]), " (",_xlfn.XLOOKUP(tbItems[[#This Row],[UID]],all_tki[uid],all_tki[shortName]),")")</f>
        <v>LOBAEV Arms stock (Lobaev)</v>
      </c>
      <c r="C1906" s="80" t="str">
        <f>_xlfn.XLOOKUP(tbItems[[#This Row],[UID]],all_tki[uid],all_tki[tags/0])</f>
        <v>Weapon_parts</v>
      </c>
      <c r="E1906" s="70">
        <f>_xlfn.XLOOKUP(tbItems[[#This Row],[UID]],all_tki[uid],all_tki[slots])</f>
        <v>2</v>
      </c>
      <c r="F1906" s="97">
        <f>_xlfn.XLOOKUP(tbItems[[#This Row],[UID]],all_tki[uid],all_tki[traderPrice])</f>
        <v>2604</v>
      </c>
      <c r="G1906" s="97">
        <f>_xlfn.XLOOKUP(tbItems[[#This Row],[UID]],all_tki[uid],all_tki[avg7daysPrice])</f>
        <v>64260</v>
      </c>
      <c r="I1906" s="70">
        <v>0</v>
      </c>
    </row>
    <row r="1907" spans="1:9" ht="30" hidden="1" customHeight="1" x14ac:dyDescent="0.25">
      <c r="A1907" s="96" t="s">
        <v>11229</v>
      </c>
      <c r="B1907" s="80" t="str">
        <f>_xlfn.CONCAT(_xlfn.XLOOKUP(tbItems[[#This Row],[UID]],all_tki[uid],all_tki[name]), " (",_xlfn.XLOOKUP(tbItems[[#This Row],[UID]],all_tki[uid],all_tki[shortName]),")")</f>
        <v>HK MP5 A3 old model stock (MP5A3)</v>
      </c>
      <c r="C1907" s="80" t="str">
        <f>_xlfn.XLOOKUP(tbItems[[#This Row],[UID]],all_tki[uid],all_tki[tags/0])</f>
        <v>Weapon_parts</v>
      </c>
      <c r="E1907" s="70">
        <f>_xlfn.XLOOKUP(tbItems[[#This Row],[UID]],all_tki[uid],all_tki[slots])</f>
        <v>2</v>
      </c>
      <c r="F1907" s="97">
        <f>_xlfn.XLOOKUP(tbItems[[#This Row],[UID]],all_tki[uid],all_tki[traderPrice])</f>
        <v>7685</v>
      </c>
      <c r="G1907" s="97">
        <f>_xlfn.XLOOKUP(tbItems[[#This Row],[UID]],all_tki[uid],all_tki[avg7daysPrice])</f>
        <v>27632</v>
      </c>
      <c r="I1907" s="70">
        <v>0</v>
      </c>
    </row>
    <row r="1908" spans="1:9" ht="30" hidden="1" customHeight="1" x14ac:dyDescent="0.25">
      <c r="A1908" s="96" t="s">
        <v>11234</v>
      </c>
      <c r="B1908" s="80" t="str">
        <f>_xlfn.CONCAT(_xlfn.XLOOKUP(tbItems[[#This Row],[UID]],all_tki[uid],all_tki[name]), " (",_xlfn.XLOOKUP(tbItems[[#This Row],[UID]],all_tki[uid],all_tki[shortName]),")")</f>
        <v>HK MP7A2 stock (A2)</v>
      </c>
      <c r="C1908" s="80" t="str">
        <f>_xlfn.XLOOKUP(tbItems[[#This Row],[UID]],all_tki[uid],all_tki[tags/0])</f>
        <v>Weapon_parts</v>
      </c>
      <c r="E1908" s="70">
        <f>_xlfn.XLOOKUP(tbItems[[#This Row],[UID]],all_tki[uid],all_tki[slots])</f>
        <v>2</v>
      </c>
      <c r="F1908" s="97">
        <f>_xlfn.XLOOKUP(tbItems[[#This Row],[UID]],all_tki[uid],all_tki[traderPrice])</f>
        <v>1182</v>
      </c>
      <c r="G1908" s="97">
        <f>_xlfn.XLOOKUP(tbItems[[#This Row],[UID]],all_tki[uid],all_tki[avg7daysPrice])</f>
        <v>2110</v>
      </c>
      <c r="I1908" s="70">
        <v>0</v>
      </c>
    </row>
    <row r="1909" spans="1:9" ht="30" hidden="1" customHeight="1" x14ac:dyDescent="0.25">
      <c r="A1909" s="96" t="s">
        <v>11238</v>
      </c>
      <c r="B1909" s="80" t="str">
        <f>_xlfn.CONCAT(_xlfn.XLOOKUP(tbItems[[#This Row],[UID]],all_tki[uid],all_tki[name]), " (",_xlfn.XLOOKUP(tbItems[[#This Row],[UID]],all_tki[uid],all_tki[shortName]),")")</f>
        <v>M1A ProMag Archangel stock (Archangel M1A)</v>
      </c>
      <c r="C1909" s="80" t="str">
        <f>_xlfn.XLOOKUP(tbItems[[#This Row],[UID]],all_tki[uid],all_tki[tags/0])</f>
        <v>Weapon_parts</v>
      </c>
      <c r="D1909" s="80" t="s">
        <v>367</v>
      </c>
      <c r="E1909" s="70">
        <f>_xlfn.XLOOKUP(tbItems[[#This Row],[UID]],all_tki[uid],all_tki[slots])</f>
        <v>3</v>
      </c>
      <c r="F1909" s="97">
        <f>_xlfn.XLOOKUP(tbItems[[#This Row],[UID]],all_tki[uid],all_tki[traderPrice])</f>
        <v>13923</v>
      </c>
      <c r="G1909" s="97">
        <f>_xlfn.XLOOKUP(tbItems[[#This Row],[UID]],all_tki[uid],all_tki[avg7daysPrice])</f>
        <v>27376</v>
      </c>
      <c r="H1909" s="70">
        <v>0</v>
      </c>
      <c r="I1909" s="70">
        <v>0</v>
      </c>
    </row>
    <row r="1910" spans="1:9" ht="30" hidden="1" customHeight="1" x14ac:dyDescent="0.25">
      <c r="A1910" s="96" t="s">
        <v>11243</v>
      </c>
      <c r="B1910" s="80" t="str">
        <f>_xlfn.CONCAT(_xlfn.XLOOKUP(tbItems[[#This Row],[UID]],all_tki[uid],all_tki[name]), " (",_xlfn.XLOOKUP(tbItems[[#This Row],[UID]],all_tki[uid],all_tki[shortName]),")")</f>
        <v>Remington M700 AB Arms MOD*X GEN 3 stock (MOD*X Gen.3)</v>
      </c>
      <c r="C1910" s="80" t="str">
        <f>_xlfn.XLOOKUP(tbItems[[#This Row],[UID]],all_tki[uid],all_tki[tags/0])</f>
        <v>Weapon_parts</v>
      </c>
      <c r="E1910" s="70">
        <f>_xlfn.XLOOKUP(tbItems[[#This Row],[UID]],all_tki[uid],all_tki[slots])</f>
        <v>2</v>
      </c>
      <c r="F1910" s="97">
        <f>_xlfn.XLOOKUP(tbItems[[#This Row],[UID]],all_tki[uid],all_tki[traderPrice])</f>
        <v>8384</v>
      </c>
      <c r="G1910" s="97">
        <f>_xlfn.XLOOKUP(tbItems[[#This Row],[UID]],all_tki[uid],all_tki[avg7daysPrice])</f>
        <v>24219</v>
      </c>
      <c r="I1910" s="70">
        <v>0</v>
      </c>
    </row>
    <row r="1911" spans="1:9" ht="30" hidden="1" customHeight="1" x14ac:dyDescent="0.25">
      <c r="A1911" s="96" t="s">
        <v>11249</v>
      </c>
      <c r="B1911" s="80" t="str">
        <f>_xlfn.CONCAT(_xlfn.XLOOKUP(tbItems[[#This Row],[UID]],all_tki[uid],all_tki[name]), " (",_xlfn.XLOOKUP(tbItems[[#This Row],[UID]],all_tki[uid],all_tki[shortName]),")")</f>
        <v>Mosin Rifle AIM Sports Recoil Pad (Mosin RPad)</v>
      </c>
      <c r="C1911" s="80" t="str">
        <f>_xlfn.XLOOKUP(tbItems[[#This Row],[UID]],all_tki[uid],all_tki[tags/0])</f>
        <v>Weapon_parts</v>
      </c>
      <c r="E1911" s="70">
        <f>_xlfn.XLOOKUP(tbItems[[#This Row],[UID]],all_tki[uid],all_tki[slots])</f>
        <v>1</v>
      </c>
      <c r="F1911" s="97">
        <f>_xlfn.XLOOKUP(tbItems[[#This Row],[UID]],all_tki[uid],all_tki[traderPrice])</f>
        <v>2178</v>
      </c>
      <c r="G1911" s="97">
        <f>_xlfn.XLOOKUP(tbItems[[#This Row],[UID]],all_tki[uid],all_tki[avg7daysPrice])</f>
        <v>33708</v>
      </c>
      <c r="I1911" s="70">
        <v>0</v>
      </c>
    </row>
    <row r="1912" spans="1:9" ht="30" hidden="1" customHeight="1" x14ac:dyDescent="0.25">
      <c r="A1912" s="96" t="s">
        <v>11254</v>
      </c>
      <c r="B1912" s="80" t="str">
        <f>_xlfn.CONCAT(_xlfn.XLOOKUP(tbItems[[#This Row],[UID]],all_tki[uid],all_tki[name]), " (",_xlfn.XLOOKUP(tbItems[[#This Row],[UID]],all_tki[uid],all_tki[shortName]),")")</f>
        <v>Magpul UBR GEN2 stock (Black) (UBR GEN2)</v>
      </c>
      <c r="C1912" s="80" t="str">
        <f>_xlfn.XLOOKUP(tbItems[[#This Row],[UID]],all_tki[uid],all_tki[tags/0])</f>
        <v>Weapon_parts</v>
      </c>
      <c r="D1912" s="80" t="s">
        <v>367</v>
      </c>
      <c r="E1912" s="70">
        <f>_xlfn.XLOOKUP(tbItems[[#This Row],[UID]],all_tki[uid],all_tki[slots])</f>
        <v>2</v>
      </c>
      <c r="F1912" s="97">
        <f>_xlfn.XLOOKUP(tbItems[[#This Row],[UID]],all_tki[uid],all_tki[traderPrice])</f>
        <v>6227</v>
      </c>
      <c r="G1912" s="97">
        <f>_xlfn.XLOOKUP(tbItems[[#This Row],[UID]],all_tki[uid],all_tki[avg7daysPrice])</f>
        <v>19262</v>
      </c>
      <c r="H1912" s="70">
        <v>0</v>
      </c>
      <c r="I1912" s="70">
        <v>0</v>
      </c>
    </row>
    <row r="1913" spans="1:9" ht="30" hidden="1" customHeight="1" x14ac:dyDescent="0.25">
      <c r="A1913" s="96" t="s">
        <v>11259</v>
      </c>
      <c r="B1913" s="80" t="str">
        <f>_xlfn.CONCAT(_xlfn.XLOOKUP(tbItems[[#This Row],[UID]],all_tki[uid],all_tki[name]), " (",_xlfn.XLOOKUP(tbItems[[#This Row],[UID]],all_tki[uid],all_tki[shortName]),")")</f>
        <v>AKM/AK-74 FAB Defense UAS stock (UAS AK)</v>
      </c>
      <c r="C1913" s="80" t="str">
        <f>_xlfn.XLOOKUP(tbItems[[#This Row],[UID]],all_tki[uid],all_tki[tags/0])</f>
        <v>Weapon_parts</v>
      </c>
      <c r="D1913" s="80" t="s">
        <v>367</v>
      </c>
      <c r="E1913" s="70">
        <f>_xlfn.XLOOKUP(tbItems[[#This Row],[UID]],all_tki[uid],all_tki[slots])</f>
        <v>2</v>
      </c>
      <c r="F1913" s="97">
        <f>_xlfn.XLOOKUP(tbItems[[#This Row],[UID]],all_tki[uid],all_tki[traderPrice])</f>
        <v>9003</v>
      </c>
      <c r="G1913" s="97">
        <f>_xlfn.XLOOKUP(tbItems[[#This Row],[UID]],all_tki[uid],all_tki[avg7daysPrice])</f>
        <v>20357</v>
      </c>
      <c r="H1913" s="70">
        <v>0</v>
      </c>
      <c r="I1913" s="70">
        <v>0</v>
      </c>
    </row>
    <row r="1914" spans="1:9" ht="30" hidden="1" customHeight="1" x14ac:dyDescent="0.25">
      <c r="A1914" s="96" t="s">
        <v>11265</v>
      </c>
      <c r="B1914" s="80" t="str">
        <f>_xlfn.CONCAT(_xlfn.XLOOKUP(tbItems[[#This Row],[UID]],all_tki[uid],all_tki[name]), " (",_xlfn.XLOOKUP(tbItems[[#This Row],[UID]],all_tki[uid],all_tki[shortName]),")")</f>
        <v>Remington M700 ProMag Archangel polymer stock (Archangel M700)</v>
      </c>
      <c r="C1914" s="80" t="str">
        <f>_xlfn.XLOOKUP(tbItems[[#This Row],[UID]],all_tki[uid],all_tki[tags/0])</f>
        <v>Weapon_parts</v>
      </c>
      <c r="D1914" s="80" t="s">
        <v>367</v>
      </c>
      <c r="E1914" s="70">
        <f>_xlfn.XLOOKUP(tbItems[[#This Row],[UID]],all_tki[uid],all_tki[slots])</f>
        <v>3</v>
      </c>
      <c r="F1914" s="97">
        <f>_xlfn.XLOOKUP(tbItems[[#This Row],[UID]],all_tki[uid],all_tki[traderPrice])</f>
        <v>11760</v>
      </c>
      <c r="G1914" s="97">
        <f>_xlfn.XLOOKUP(tbItems[[#This Row],[UID]],all_tki[uid],all_tki[avg7daysPrice])</f>
        <v>21306</v>
      </c>
      <c r="H1914" s="70">
        <v>0</v>
      </c>
      <c r="I1914" s="70">
        <v>0</v>
      </c>
    </row>
    <row r="1915" spans="1:9" ht="30" hidden="1" customHeight="1" x14ac:dyDescent="0.25">
      <c r="A1915" s="96" t="s">
        <v>11270</v>
      </c>
      <c r="B1915" s="80" t="str">
        <f>_xlfn.CONCAT(_xlfn.XLOOKUP(tbItems[[#This Row],[UID]],all_tki[uid],all_tki[name]), " (",_xlfn.XLOOKUP(tbItems[[#This Row],[UID]],all_tki[uid],all_tki[shortName]),")")</f>
        <v>APB detachable wire stock (APB)</v>
      </c>
      <c r="C1915" s="80" t="str">
        <f>_xlfn.XLOOKUP(tbItems[[#This Row],[UID]],all_tki[uid],all_tki[tags/0])</f>
        <v>Weapon_parts</v>
      </c>
      <c r="D1915" s="80" t="s">
        <v>367</v>
      </c>
      <c r="E1915" s="70">
        <f>_xlfn.XLOOKUP(tbItems[[#This Row],[UID]],all_tki[uid],all_tki[slots])</f>
        <v>1</v>
      </c>
      <c r="F1915" s="97">
        <f>_xlfn.XLOOKUP(tbItems[[#This Row],[UID]],all_tki[uid],all_tki[traderPrice])</f>
        <v>3805</v>
      </c>
      <c r="G1915" s="97">
        <f>_xlfn.XLOOKUP(tbItems[[#This Row],[UID]],all_tki[uid],all_tki[avg7daysPrice])</f>
        <v>38566</v>
      </c>
      <c r="H1915" s="70">
        <v>0</v>
      </c>
      <c r="I1915" s="70">
        <v>0</v>
      </c>
    </row>
    <row r="1916" spans="1:9" ht="30" hidden="1" customHeight="1" x14ac:dyDescent="0.25">
      <c r="A1916" s="96" t="s">
        <v>11274</v>
      </c>
      <c r="B1916" s="80" t="str">
        <f>_xlfn.CONCAT(_xlfn.XLOOKUP(tbItems[[#This Row],[UID]],all_tki[uid],all_tki[name]), " (",_xlfn.XLOOKUP(tbItems[[#This Row],[UID]],all_tki[uid],all_tki[shortName]),")")</f>
        <v>SA-58/FAL Magpul PRS 2 polymer stock (SA58/FAL PRS2)</v>
      </c>
      <c r="C1916" s="80" t="str">
        <f>_xlfn.XLOOKUP(tbItems[[#This Row],[UID]],all_tki[uid],all_tki[tags/0])</f>
        <v>Weapon_parts</v>
      </c>
      <c r="D1916" s="80" t="s">
        <v>367</v>
      </c>
      <c r="E1916" s="70">
        <f>_xlfn.XLOOKUP(tbItems[[#This Row],[UID]],all_tki[uid],all_tki[slots])</f>
        <v>2</v>
      </c>
      <c r="F1916" s="97">
        <f>_xlfn.XLOOKUP(tbItems[[#This Row],[UID]],all_tki[uid],all_tki[traderPrice])</f>
        <v>9070</v>
      </c>
      <c r="G1916" s="97">
        <f>_xlfn.XLOOKUP(tbItems[[#This Row],[UID]],all_tki[uid],all_tki[avg7daysPrice])</f>
        <v>15709</v>
      </c>
      <c r="H1916" s="70">
        <v>0</v>
      </c>
      <c r="I1916" s="70">
        <v>0</v>
      </c>
    </row>
    <row r="1917" spans="1:9" ht="30" hidden="1" customHeight="1" x14ac:dyDescent="0.25">
      <c r="A1917" s="96" t="s">
        <v>11279</v>
      </c>
      <c r="B1917" s="80" t="str">
        <f>_xlfn.CONCAT(_xlfn.XLOOKUP(tbItems[[#This Row],[UID]],all_tki[uid],all_tki[name]), " (",_xlfn.XLOOKUP(tbItems[[#This Row],[UID]],all_tki[uid],all_tki[shortName]),")")</f>
        <v>ORSIS T-5000M stock (T-5000M)</v>
      </c>
      <c r="C1917" s="80" t="str">
        <f>_xlfn.XLOOKUP(tbItems[[#This Row],[UID]],all_tki[uid],all_tki[tags/0])</f>
        <v>Weapon_parts</v>
      </c>
      <c r="D1917" s="80" t="s">
        <v>367</v>
      </c>
      <c r="E1917" s="70">
        <f>_xlfn.XLOOKUP(tbItems[[#This Row],[UID]],all_tki[uid],all_tki[slots])</f>
        <v>2</v>
      </c>
      <c r="F1917" s="97">
        <f>_xlfn.XLOOKUP(tbItems[[#This Row],[UID]],all_tki[uid],all_tki[traderPrice])</f>
        <v>1764</v>
      </c>
      <c r="G1917" s="97">
        <f>_xlfn.XLOOKUP(tbItems[[#This Row],[UID]],all_tki[uid],all_tki[avg7daysPrice])</f>
        <v>3150</v>
      </c>
      <c r="H1917" s="70">
        <v>0</v>
      </c>
      <c r="I1917" s="70">
        <v>0</v>
      </c>
    </row>
    <row r="1918" spans="1:9" ht="30" hidden="1" customHeight="1" x14ac:dyDescent="0.25">
      <c r="A1918" s="96" t="s">
        <v>11283</v>
      </c>
      <c r="B1918" s="80" t="str">
        <f>_xlfn.CONCAT(_xlfn.XLOOKUP(tbItems[[#This Row],[UID]],all_tki[uid],all_tki[name]), " (",_xlfn.XLOOKUP(tbItems[[#This Row],[UID]],all_tki[uid],all_tki[shortName]),")")</f>
        <v>Remington M700 AT AICS polymer stock (AICS M700)</v>
      </c>
      <c r="C1918" s="80" t="str">
        <f>_xlfn.XLOOKUP(tbItems[[#This Row],[UID]],all_tki[uid],all_tki[tags/0])</f>
        <v>Weapon_parts</v>
      </c>
      <c r="D1918" s="80" t="s">
        <v>367</v>
      </c>
      <c r="E1918" s="70">
        <f>_xlfn.XLOOKUP(tbItems[[#This Row],[UID]],all_tki[uid],all_tki[slots])</f>
        <v>4</v>
      </c>
      <c r="F1918" s="97">
        <f>_xlfn.XLOOKUP(tbItems[[#This Row],[UID]],all_tki[uid],all_tki[traderPrice])</f>
        <v>14840</v>
      </c>
      <c r="G1918" s="97">
        <f>_xlfn.XLOOKUP(tbItems[[#This Row],[UID]],all_tki[uid],all_tki[avg7daysPrice])</f>
        <v>30158</v>
      </c>
      <c r="H1918" s="70">
        <v>0</v>
      </c>
      <c r="I1918" s="70">
        <v>0</v>
      </c>
    </row>
    <row r="1919" spans="1:9" ht="30" hidden="1" customHeight="1" x14ac:dyDescent="0.25">
      <c r="A1919" s="96" t="s">
        <v>11288</v>
      </c>
      <c r="B1919" s="80" t="str">
        <f>_xlfn.CONCAT(_xlfn.XLOOKUP(tbItems[[#This Row],[UID]],all_tki[uid],all_tki[name]), " (",_xlfn.XLOOKUP(tbItems[[#This Row],[UID]],all_tki[uid],all_tki[shortName]),")")</f>
        <v>SKS FAB Defense UAS stock (UAS SKS)</v>
      </c>
      <c r="C1919" s="80" t="str">
        <f>_xlfn.XLOOKUP(tbItems[[#This Row],[UID]],all_tki[uid],all_tki[tags/0])</f>
        <v>Weapon_parts</v>
      </c>
      <c r="E1919" s="70">
        <f>_xlfn.XLOOKUP(tbItems[[#This Row],[UID]],all_tki[uid],all_tki[slots])</f>
        <v>3</v>
      </c>
      <c r="F1919" s="97">
        <f>_xlfn.XLOOKUP(tbItems[[#This Row],[UID]],all_tki[uid],all_tki[traderPrice])</f>
        <v>9128</v>
      </c>
      <c r="G1919" s="97">
        <f>_xlfn.XLOOKUP(tbItems[[#This Row],[UID]],all_tki[uid],all_tki[avg7daysPrice])</f>
        <v>40803</v>
      </c>
      <c r="I1919" s="70">
        <v>0</v>
      </c>
    </row>
    <row r="1920" spans="1:9" ht="30" hidden="1" customHeight="1" x14ac:dyDescent="0.25">
      <c r="A1920" s="96" t="s">
        <v>11294</v>
      </c>
      <c r="B1920" s="80" t="str">
        <f>_xlfn.CONCAT(_xlfn.XLOOKUP(tbItems[[#This Row],[UID]],all_tki[uid],all_tki[name]), " (",_xlfn.XLOOKUP(tbItems[[#This Row],[UID]],all_tki[uid],all_tki[shortName]),")")</f>
        <v>Remington M700 Magpul Pro 700 chassis (Pro 700)</v>
      </c>
      <c r="C1920" s="80" t="str">
        <f>_xlfn.XLOOKUP(tbItems[[#This Row],[UID]],all_tki[uid],all_tki[tags/0])</f>
        <v>Weapon_parts</v>
      </c>
      <c r="E1920" s="70">
        <f>_xlfn.XLOOKUP(tbItems[[#This Row],[UID]],all_tki[uid],all_tki[slots])</f>
        <v>3</v>
      </c>
      <c r="F1920" s="97">
        <f>_xlfn.XLOOKUP(tbItems[[#This Row],[UID]],all_tki[uid],all_tki[traderPrice])</f>
        <v>10064</v>
      </c>
      <c r="G1920" s="97">
        <f>_xlfn.XLOOKUP(tbItems[[#This Row],[UID]],all_tki[uid],all_tki[avg7daysPrice])</f>
        <v>9302</v>
      </c>
      <c r="I1920" s="70">
        <v>0</v>
      </c>
    </row>
    <row r="1921" spans="1:9" ht="30" hidden="1" customHeight="1" x14ac:dyDescent="0.25">
      <c r="A1921" s="96" t="s">
        <v>11300</v>
      </c>
      <c r="B1921" s="80" t="str">
        <f>_xlfn.CONCAT(_xlfn.XLOOKUP(tbItems[[#This Row],[UID]],all_tki[uid],all_tki[name]), " (",_xlfn.XLOOKUP(tbItems[[#This Row],[UID]],all_tki[uid],all_tki[shortName]),")")</f>
        <v>MP-133/153 plastic pistol grip (133/153)</v>
      </c>
      <c r="C1921" s="80" t="str">
        <f>_xlfn.XLOOKUP(tbItems[[#This Row],[UID]],all_tki[uid],all_tki[tags/0])</f>
        <v>Weapon_parts</v>
      </c>
      <c r="E1921" s="70">
        <f>_xlfn.XLOOKUP(tbItems[[#This Row],[UID]],all_tki[uid],all_tki[slots])</f>
        <v>1</v>
      </c>
      <c r="F1921" s="97">
        <f>_xlfn.XLOOKUP(tbItems[[#This Row],[UID]],all_tki[uid],all_tki[traderPrice])</f>
        <v>3646</v>
      </c>
      <c r="G1921" s="97">
        <f>_xlfn.XLOOKUP(tbItems[[#This Row],[UID]],all_tki[uid],all_tki[avg7daysPrice])</f>
        <v>12670</v>
      </c>
      <c r="I1921" s="70">
        <v>0</v>
      </c>
    </row>
    <row r="1922" spans="1:9" ht="30" hidden="1" customHeight="1" x14ac:dyDescent="0.25">
      <c r="A1922" s="96" t="s">
        <v>11306</v>
      </c>
      <c r="B1922" s="80" t="str">
        <f>_xlfn.CONCAT(_xlfn.XLOOKUP(tbItems[[#This Row],[UID]],all_tki[uid],all_tki[name]), " (",_xlfn.XLOOKUP(tbItems[[#This Row],[UID]],all_tki[uid],all_tki[shortName]),")")</f>
        <v>HK MP5 A2 stock (MP5A2)</v>
      </c>
      <c r="C1922" s="80" t="str">
        <f>_xlfn.XLOOKUP(tbItems[[#This Row],[UID]],all_tki[uid],all_tki[tags/0])</f>
        <v>Weapon_parts</v>
      </c>
      <c r="E1922" s="70">
        <f>_xlfn.XLOOKUP(tbItems[[#This Row],[UID]],all_tki[uid],all_tki[slots])</f>
        <v>2</v>
      </c>
      <c r="F1922" s="97">
        <f>_xlfn.XLOOKUP(tbItems[[#This Row],[UID]],all_tki[uid],all_tki[traderPrice])</f>
        <v>7044</v>
      </c>
      <c r="G1922" s="97">
        <f>_xlfn.XLOOKUP(tbItems[[#This Row],[UID]],all_tki[uid],all_tki[avg7daysPrice])</f>
        <v>30190</v>
      </c>
      <c r="I1922" s="70">
        <v>0</v>
      </c>
    </row>
    <row r="1923" spans="1:9" ht="30" hidden="1" customHeight="1" x14ac:dyDescent="0.25">
      <c r="A1923" s="96" t="s">
        <v>11311</v>
      </c>
      <c r="B1923" s="80" t="str">
        <f>_xlfn.CONCAT(_xlfn.XLOOKUP(tbItems[[#This Row],[UID]],all_tki[uid],all_tki[name]), " (",_xlfn.XLOOKUP(tbItems[[#This Row],[UID]],all_tki[uid],all_tki[shortName]),")")</f>
        <v>AR-15 HK E1 buttstock (HK E1)</v>
      </c>
      <c r="C1923" s="80" t="str">
        <f>_xlfn.XLOOKUP(tbItems[[#This Row],[UID]],all_tki[uid],all_tki[tags/0])</f>
        <v>Weapon_parts</v>
      </c>
      <c r="E1923" s="70">
        <f>_xlfn.XLOOKUP(tbItems[[#This Row],[UID]],all_tki[uid],all_tki[slots])</f>
        <v>2</v>
      </c>
      <c r="F1923" s="97">
        <f>_xlfn.XLOOKUP(tbItems[[#This Row],[UID]],all_tki[uid],all_tki[traderPrice])</f>
        <v>5152</v>
      </c>
      <c r="G1923" s="97">
        <f>_xlfn.XLOOKUP(tbItems[[#This Row],[UID]],all_tki[uid],all_tki[avg7daysPrice])</f>
        <v>25758</v>
      </c>
      <c r="I1923" s="70">
        <v>0</v>
      </c>
    </row>
    <row r="1924" spans="1:9" ht="30" hidden="1" customHeight="1" x14ac:dyDescent="0.25">
      <c r="A1924" s="96" t="s">
        <v>11316</v>
      </c>
      <c r="B1924" s="80" t="str">
        <f>_xlfn.CONCAT(_xlfn.XLOOKUP(tbItems[[#This Row],[UID]],all_tki[uid],all_tki[name]), " (",_xlfn.XLOOKUP(tbItems[[#This Row],[UID]],all_tki[uid],all_tki[shortName]),")")</f>
        <v>Mosin Rifle ProMag Archangel OPFOR PRS stock (Archangel Mosin)</v>
      </c>
      <c r="C1924" s="80" t="str">
        <f>_xlfn.XLOOKUP(tbItems[[#This Row],[UID]],all_tki[uid],all_tki[tags/0])</f>
        <v>Weapon_parts</v>
      </c>
      <c r="D1924" s="80" t="s">
        <v>367</v>
      </c>
      <c r="E1924" s="70">
        <f>_xlfn.XLOOKUP(tbItems[[#This Row],[UID]],all_tki[uid],all_tki[slots])</f>
        <v>4</v>
      </c>
      <c r="F1924" s="97">
        <f>_xlfn.XLOOKUP(tbItems[[#This Row],[UID]],all_tki[uid],all_tki[traderPrice])</f>
        <v>11509</v>
      </c>
      <c r="G1924" s="97">
        <f>_xlfn.XLOOKUP(tbItems[[#This Row],[UID]],all_tki[uid],all_tki[avg7daysPrice])</f>
        <v>26124</v>
      </c>
      <c r="H1924" s="70">
        <v>0</v>
      </c>
      <c r="I1924" s="70">
        <v>0</v>
      </c>
    </row>
    <row r="1925" spans="1:9" ht="30" hidden="1" customHeight="1" x14ac:dyDescent="0.25">
      <c r="A1925" s="96" t="s">
        <v>11320</v>
      </c>
      <c r="B1925" s="80" t="str">
        <f>_xlfn.CONCAT(_xlfn.XLOOKUP(tbItems[[#This Row],[UID]],all_tki[uid],all_tki[name]), " (",_xlfn.XLOOKUP(tbItems[[#This Row],[UID]],all_tki[uid],all_tki[shortName]),")")</f>
        <v>Remington M700 Hogue Overmolded Ghillie stock (Overmolded Ghillie)</v>
      </c>
      <c r="C1925" s="80" t="str">
        <f>_xlfn.XLOOKUP(tbItems[[#This Row],[UID]],all_tki[uid],all_tki[tags/0])</f>
        <v>Weapon_parts</v>
      </c>
      <c r="E1925" s="70">
        <f>_xlfn.XLOOKUP(tbItems[[#This Row],[UID]],all_tki[uid],all_tki[slots])</f>
        <v>3</v>
      </c>
      <c r="F1925" s="97">
        <f>_xlfn.XLOOKUP(tbItems[[#This Row],[UID]],all_tki[uid],all_tki[traderPrice])</f>
        <v>4760</v>
      </c>
      <c r="G1925" s="97">
        <f>_xlfn.XLOOKUP(tbItems[[#This Row],[UID]],all_tki[uid],all_tki[avg7daysPrice])</f>
        <v>16565</v>
      </c>
      <c r="I1925" s="70">
        <v>0</v>
      </c>
    </row>
    <row r="1926" spans="1:9" ht="30" hidden="1" customHeight="1" x14ac:dyDescent="0.25">
      <c r="A1926" s="96" t="s">
        <v>11326</v>
      </c>
      <c r="B1926" s="80" t="str">
        <f>_xlfn.CONCAT(_xlfn.XLOOKUP(tbItems[[#This Row],[UID]],all_tki[uid],all_tki[name]), " (",_xlfn.XLOOKUP(tbItems[[#This Row],[UID]],all_tki[uid],all_tki[shortName]),")")</f>
        <v>AK Zenit PT-3 "Klassika" stock (PT-3)</v>
      </c>
      <c r="C1926" s="80" t="str">
        <f>_xlfn.XLOOKUP(tbItems[[#This Row],[UID]],all_tki[uid],all_tki[tags/0])</f>
        <v>Weapon_parts</v>
      </c>
      <c r="D1926" s="80" t="s">
        <v>367</v>
      </c>
      <c r="E1926" s="70">
        <f>_xlfn.XLOOKUP(tbItems[[#This Row],[UID]],all_tki[uid],all_tki[slots])</f>
        <v>2</v>
      </c>
      <c r="F1926" s="97">
        <f>_xlfn.XLOOKUP(tbItems[[#This Row],[UID]],all_tki[uid],all_tki[traderPrice])</f>
        <v>9313</v>
      </c>
      <c r="G1926" s="97">
        <f>_xlfn.XLOOKUP(tbItems[[#This Row],[UID]],all_tki[uid],all_tki[avg7daysPrice])</f>
        <v>26178</v>
      </c>
      <c r="H1926" s="70">
        <v>0</v>
      </c>
      <c r="I1926" s="70">
        <v>0</v>
      </c>
    </row>
    <row r="1927" spans="1:9" ht="30" hidden="1" customHeight="1" x14ac:dyDescent="0.25">
      <c r="A1927" s="96" t="s">
        <v>11331</v>
      </c>
      <c r="B1927" s="80" t="str">
        <f>_xlfn.CONCAT(_xlfn.XLOOKUP(tbItems[[#This Row],[UID]],all_tki[uid],all_tki[name]), " (",_xlfn.XLOOKUP(tbItems[[#This Row],[UID]],all_tki[uid],all_tki[shortName]),")")</f>
        <v>SVDS polymer stock (SVDS)</v>
      </c>
      <c r="C1927" s="80" t="str">
        <f>_xlfn.XLOOKUP(tbItems[[#This Row],[UID]],all_tki[uid],all_tki[tags/0])</f>
        <v>Weapon_parts</v>
      </c>
      <c r="D1927" s="80" t="s">
        <v>367</v>
      </c>
      <c r="E1927" s="70">
        <f>_xlfn.XLOOKUP(tbItems[[#This Row],[UID]],all_tki[uid],all_tki[slots])</f>
        <v>2</v>
      </c>
      <c r="F1927" s="97">
        <f>_xlfn.XLOOKUP(tbItems[[#This Row],[UID]],all_tki[uid],all_tki[traderPrice])</f>
        <v>911</v>
      </c>
      <c r="G1927" s="97">
        <f>_xlfn.XLOOKUP(tbItems[[#This Row],[UID]],all_tki[uid],all_tki[avg7daysPrice])</f>
        <v>12080</v>
      </c>
      <c r="H1927" s="70">
        <v>0</v>
      </c>
      <c r="I1927" s="70">
        <v>0</v>
      </c>
    </row>
    <row r="1928" spans="1:9" ht="30" hidden="1" customHeight="1" x14ac:dyDescent="0.25">
      <c r="A1928" s="96" t="s">
        <v>11335</v>
      </c>
      <c r="B1928" s="80" t="str">
        <f>_xlfn.CONCAT(_xlfn.XLOOKUP(tbItems[[#This Row],[UID]],all_tki[uid],all_tki[name]), " (",_xlfn.XLOOKUP(tbItems[[#This Row],[UID]],all_tki[uid],all_tki[shortName]),")")</f>
        <v>Magpul PRS GEN3 stock (Black) (PRS GEN3)</v>
      </c>
      <c r="C1928" s="80" t="str">
        <f>_xlfn.XLOOKUP(tbItems[[#This Row],[UID]],all_tki[uid],all_tki[tags/0])</f>
        <v>Weapon_parts</v>
      </c>
      <c r="E1928" s="70">
        <f>_xlfn.XLOOKUP(tbItems[[#This Row],[UID]],all_tki[uid],all_tki[slots])</f>
        <v>2</v>
      </c>
      <c r="F1928" s="97">
        <f>_xlfn.XLOOKUP(tbItems[[#This Row],[UID]],all_tki[uid],all_tki[traderPrice])</f>
        <v>10528</v>
      </c>
      <c r="G1928" s="97">
        <f>_xlfn.XLOOKUP(tbItems[[#This Row],[UID]],all_tki[uid],all_tki[avg7daysPrice])</f>
        <v>38560</v>
      </c>
      <c r="I1928" s="70">
        <v>0</v>
      </c>
    </row>
    <row r="1929" spans="1:9" ht="30" hidden="1" customHeight="1" x14ac:dyDescent="0.25">
      <c r="A1929" s="96" t="s">
        <v>11341</v>
      </c>
      <c r="B1929" s="80" t="str">
        <f>_xlfn.CONCAT(_xlfn.XLOOKUP(tbItems[[#This Row],[UID]],all_tki[uid],all_tki[name]), " (",_xlfn.XLOOKUP(tbItems[[#This Row],[UID]],all_tki[uid],all_tki[shortName]),")")</f>
        <v>AK Zenit PT-1 "Klassika" stock (PT-1)</v>
      </c>
      <c r="C1929" s="80" t="str">
        <f>_xlfn.XLOOKUP(tbItems[[#This Row],[UID]],all_tki[uid],all_tki[tags/0])</f>
        <v>Weapon_parts</v>
      </c>
      <c r="D1929" s="80" t="s">
        <v>367</v>
      </c>
      <c r="E1929" s="70">
        <f>_xlfn.XLOOKUP(tbItems[[#This Row],[UID]],all_tki[uid],all_tki[slots])</f>
        <v>2</v>
      </c>
      <c r="F1929" s="97">
        <f>_xlfn.XLOOKUP(tbItems[[#This Row],[UID]],all_tki[uid],all_tki[traderPrice])</f>
        <v>6584</v>
      </c>
      <c r="G1929" s="97">
        <f>_xlfn.XLOOKUP(tbItems[[#This Row],[UID]],all_tki[uid],all_tki[avg7daysPrice])</f>
        <v>15210</v>
      </c>
      <c r="H1929" s="70">
        <v>0</v>
      </c>
      <c r="I1929" s="70">
        <v>0</v>
      </c>
    </row>
    <row r="1930" spans="1:9" ht="30" hidden="1" customHeight="1" x14ac:dyDescent="0.25">
      <c r="A1930" s="96" t="s">
        <v>11346</v>
      </c>
      <c r="B1930" s="80" t="str">
        <f>_xlfn.CONCAT(_xlfn.XLOOKUP(tbItems[[#This Row],[UID]],all_tki[uid],all_tki[name]), " (",_xlfn.XLOOKUP(tbItems[[#This Row],[UID]],all_tki[uid],all_tki[shortName]),")")</f>
        <v>MPX/MCX retractable stock pipe adapter (MPX/MCX)</v>
      </c>
      <c r="C1930" s="80" t="str">
        <f>_xlfn.XLOOKUP(tbItems[[#This Row],[UID]],all_tki[uid],all_tki[tags/0])</f>
        <v>Weapon_parts</v>
      </c>
      <c r="E1930" s="70">
        <f>_xlfn.XLOOKUP(tbItems[[#This Row],[UID]],all_tki[uid],all_tki[slots])</f>
        <v>1</v>
      </c>
      <c r="F1930" s="97">
        <f>_xlfn.XLOOKUP(tbItems[[#This Row],[UID]],all_tki[uid],all_tki[traderPrice])</f>
        <v>1824</v>
      </c>
      <c r="G1930" s="97">
        <f>_xlfn.XLOOKUP(tbItems[[#This Row],[UID]],all_tki[uid],all_tki[avg7daysPrice])</f>
        <v>3258</v>
      </c>
      <c r="I1930" s="70">
        <v>0</v>
      </c>
    </row>
    <row r="1931" spans="1:9" ht="30" hidden="1" customHeight="1" x14ac:dyDescent="0.25">
      <c r="A1931" s="96" t="s">
        <v>11351</v>
      </c>
      <c r="B1931" s="80" t="str">
        <f>_xlfn.CONCAT(_xlfn.XLOOKUP(tbItems[[#This Row],[UID]],all_tki[uid],all_tki[name]), " (",_xlfn.XLOOKUP(tbItems[[#This Row],[UID]],all_tki[uid],all_tki[shortName]),")")</f>
        <v>Glock FAB Defense GLR-17 stock (GLR-17)</v>
      </c>
      <c r="C1931" s="80" t="str">
        <f>_xlfn.XLOOKUP(tbItems[[#This Row],[UID]],all_tki[uid],all_tki[tags/0])</f>
        <v>Weapon_parts</v>
      </c>
      <c r="E1931" s="70">
        <f>_xlfn.XLOOKUP(tbItems[[#This Row],[UID]],all_tki[uid],all_tki[slots])</f>
        <v>2</v>
      </c>
      <c r="F1931" s="97">
        <f>_xlfn.XLOOKUP(tbItems[[#This Row],[UID]],all_tki[uid],all_tki[traderPrice])</f>
        <v>5152</v>
      </c>
      <c r="G1931" s="97">
        <f>_xlfn.XLOOKUP(tbItems[[#This Row],[UID]],all_tki[uid],all_tki[avg7daysPrice])</f>
        <v>31410</v>
      </c>
      <c r="I1931" s="70">
        <v>0</v>
      </c>
    </row>
    <row r="1932" spans="1:9" ht="30" hidden="1" customHeight="1" x14ac:dyDescent="0.25">
      <c r="A1932" s="96" t="s">
        <v>11357</v>
      </c>
      <c r="B1932" s="80" t="str">
        <f>_xlfn.CONCAT(_xlfn.XLOOKUP(tbItems[[#This Row],[UID]],all_tki[uid],all_tki[name]), " (",_xlfn.XLOOKUP(tbItems[[#This Row],[UID]],all_tki[uid],all_tki[shortName]),")")</f>
        <v>AKM/AK-74 ME4 buffer tube adapter (ME4)</v>
      </c>
      <c r="C1932" s="80" t="str">
        <f>_xlfn.XLOOKUP(tbItems[[#This Row],[UID]],all_tki[uid],all_tki[tags/0])</f>
        <v>Weapon_parts</v>
      </c>
      <c r="E1932" s="70">
        <f>_xlfn.XLOOKUP(tbItems[[#This Row],[UID]],all_tki[uid],all_tki[slots])</f>
        <v>1</v>
      </c>
      <c r="F1932" s="97">
        <f>_xlfn.XLOOKUP(tbItems[[#This Row],[UID]],all_tki[uid],all_tki[traderPrice])</f>
        <v>2830</v>
      </c>
      <c r="G1932" s="97">
        <f>_xlfn.XLOOKUP(tbItems[[#This Row],[UID]],all_tki[uid],all_tki[avg7daysPrice])</f>
        <v>17580</v>
      </c>
      <c r="I1932" s="70">
        <v>0</v>
      </c>
    </row>
    <row r="1933" spans="1:9" ht="30" hidden="1" customHeight="1" x14ac:dyDescent="0.25">
      <c r="A1933" s="96" t="s">
        <v>11363</v>
      </c>
      <c r="B1933" s="80" t="str">
        <f>_xlfn.CONCAT(_xlfn.XLOOKUP(tbItems[[#This Row],[UID]],all_tki[uid],all_tki[name]), " (",_xlfn.XLOOKUP(tbItems[[#This Row],[UID]],all_tki[uid],all_tki[shortName]),")")</f>
        <v>M1A SOCOM 16 stock (SOCOM16)</v>
      </c>
      <c r="C1933" s="80" t="str">
        <f>_xlfn.XLOOKUP(tbItems[[#This Row],[UID]],all_tki[uid],all_tki[tags/0])</f>
        <v>Weapon_parts</v>
      </c>
      <c r="D1933" s="80" t="s">
        <v>367</v>
      </c>
      <c r="E1933" s="70">
        <f>_xlfn.XLOOKUP(tbItems[[#This Row],[UID]],all_tki[uid],all_tki[slots])</f>
        <v>3</v>
      </c>
      <c r="F1933" s="97">
        <f>_xlfn.XLOOKUP(tbItems[[#This Row],[UID]],all_tki[uid],all_tki[traderPrice])</f>
        <v>7311</v>
      </c>
      <c r="G1933" s="97">
        <f>_xlfn.XLOOKUP(tbItems[[#This Row],[UID]],all_tki[uid],all_tki[avg7daysPrice])</f>
        <v>28901</v>
      </c>
      <c r="I1933" s="70">
        <v>0</v>
      </c>
    </row>
    <row r="1934" spans="1:9" ht="30" hidden="1" customHeight="1" x14ac:dyDescent="0.25">
      <c r="A1934" s="96" t="s">
        <v>11368</v>
      </c>
      <c r="B1934" s="80" t="str">
        <f>_xlfn.CONCAT(_xlfn.XLOOKUP(tbItems[[#This Row],[UID]],all_tki[uid],all_tki[name]), " (",_xlfn.XLOOKUP(tbItems[[#This Row],[UID]],all_tki[uid],all_tki[shortName]),")")</f>
        <v>FN P90 Damage Industries buttpad (P90 DI)</v>
      </c>
      <c r="C1934" s="80" t="str">
        <f>_xlfn.XLOOKUP(tbItems[[#This Row],[UID]],all_tki[uid],all_tki[tags/0])</f>
        <v>Weapon_parts</v>
      </c>
      <c r="E1934" s="70">
        <f>_xlfn.XLOOKUP(tbItems[[#This Row],[UID]],all_tki[uid],all_tki[slots])</f>
        <v>1</v>
      </c>
      <c r="F1934" s="97">
        <f>_xlfn.XLOOKUP(tbItems[[#This Row],[UID]],all_tki[uid],all_tki[traderPrice])</f>
        <v>2324</v>
      </c>
      <c r="G1934" s="97">
        <f>_xlfn.XLOOKUP(tbItems[[#This Row],[UID]],all_tki[uid],all_tki[avg7daysPrice])</f>
        <v>4150</v>
      </c>
      <c r="I1934" s="70">
        <v>0</v>
      </c>
    </row>
    <row r="1935" spans="1:9" ht="30" hidden="1" customHeight="1" x14ac:dyDescent="0.25">
      <c r="A1935" s="96" t="s">
        <v>11374</v>
      </c>
      <c r="B1935" s="80" t="str">
        <f>_xlfn.CONCAT(_xlfn.XLOOKUP(tbItems[[#This Row],[UID]],all_tki[uid],all_tki[name]), " (",_xlfn.XLOOKUP(tbItems[[#This Row],[UID]],all_tki[uid],all_tki[shortName]),")")</f>
        <v>FAB Defense GL-SHOCK buttstock (GL-SHOCK)</v>
      </c>
      <c r="C1935" s="80" t="str">
        <f>_xlfn.XLOOKUP(tbItems[[#This Row],[UID]],all_tki[uid],all_tki[tags/0])</f>
        <v>Weapon_parts</v>
      </c>
      <c r="E1935" s="70">
        <f>_xlfn.XLOOKUP(tbItems[[#This Row],[UID]],all_tki[uid],all_tki[slots])</f>
        <v>2</v>
      </c>
      <c r="F1935" s="97">
        <f>_xlfn.XLOOKUP(tbItems[[#This Row],[UID]],all_tki[uid],all_tki[traderPrice])</f>
        <v>5808</v>
      </c>
      <c r="G1935" s="97">
        <f>_xlfn.XLOOKUP(tbItems[[#This Row],[UID]],all_tki[uid],all_tki[avg7daysPrice])</f>
        <v>27921</v>
      </c>
      <c r="I1935" s="70">
        <v>0</v>
      </c>
    </row>
    <row r="1936" spans="1:9" ht="30" hidden="1" customHeight="1" x14ac:dyDescent="0.25">
      <c r="A1936" s="96" t="s">
        <v>11380</v>
      </c>
      <c r="B1936" s="80" t="str">
        <f>_xlfn.CONCAT(_xlfn.XLOOKUP(tbItems[[#This Row],[UID]],all_tki[uid],all_tki[name]), " (",_xlfn.XLOOKUP(tbItems[[#This Row],[UID]],all_tki[uid],all_tki[shortName]),")")</f>
        <v>MFT BUS Stock (BUS)</v>
      </c>
      <c r="C1936" s="80" t="str">
        <f>_xlfn.XLOOKUP(tbItems[[#This Row],[UID]],all_tki[uid],all_tki[tags/0])</f>
        <v>Weapon_parts</v>
      </c>
      <c r="E1936" s="70">
        <f>_xlfn.XLOOKUP(tbItems[[#This Row],[UID]],all_tki[uid],all_tki[slots])</f>
        <v>2</v>
      </c>
      <c r="F1936" s="97">
        <f>_xlfn.XLOOKUP(tbItems[[#This Row],[UID]],all_tki[uid],all_tki[traderPrice])</f>
        <v>4534</v>
      </c>
      <c r="G1936" s="97">
        <f>_xlfn.XLOOKUP(tbItems[[#This Row],[UID]],all_tki[uid],all_tki[avg7daysPrice])</f>
        <v>13428</v>
      </c>
      <c r="I1936" s="70">
        <v>0</v>
      </c>
    </row>
    <row r="1937" spans="1:9" ht="30" hidden="1" customHeight="1" x14ac:dyDescent="0.25">
      <c r="A1937" s="96" t="s">
        <v>11386</v>
      </c>
      <c r="B1937" s="80" t="str">
        <f>_xlfn.CONCAT(_xlfn.XLOOKUP(tbItems[[#This Row],[UID]],all_tki[uid],all_tki[name]), " (",_xlfn.XLOOKUP(tbItems[[#This Row],[UID]],all_tki[uid],all_tki[shortName]),")")</f>
        <v>AR-15 DoubleStar ACE 0.5 inch recoil pad (ACE pad)</v>
      </c>
      <c r="C1937" s="80" t="str">
        <f>_xlfn.XLOOKUP(tbItems[[#This Row],[UID]],all_tki[uid],all_tki[tags/0])</f>
        <v>Weapon_parts</v>
      </c>
      <c r="E1937" s="70">
        <f>_xlfn.XLOOKUP(tbItems[[#This Row],[UID]],all_tki[uid],all_tki[slots])</f>
        <v>1</v>
      </c>
      <c r="F1937" s="97">
        <f>_xlfn.XLOOKUP(tbItems[[#This Row],[UID]],all_tki[uid],all_tki[traderPrice])</f>
        <v>2676</v>
      </c>
      <c r="G1937" s="97">
        <f>_xlfn.XLOOKUP(tbItems[[#This Row],[UID]],all_tki[uid],all_tki[avg7daysPrice])</f>
        <v>30831</v>
      </c>
      <c r="I1937" s="70">
        <v>0</v>
      </c>
    </row>
    <row r="1938" spans="1:9" ht="30" hidden="1" customHeight="1" x14ac:dyDescent="0.25">
      <c r="A1938" s="96" t="s">
        <v>11392</v>
      </c>
      <c r="B1938" s="80" t="str">
        <f>_xlfn.CONCAT(_xlfn.XLOOKUP(tbItems[[#This Row],[UID]],all_tki[uid],all_tki[name]), " (",_xlfn.XLOOKUP(tbItems[[#This Row],[UID]],all_tki[uid],all_tki[shortName]),")")</f>
        <v>M870 Magpul SGA polymer stock (M870 SGA)</v>
      </c>
      <c r="C1938" s="80" t="str">
        <f>_xlfn.XLOOKUP(tbItems[[#This Row],[UID]],all_tki[uid],all_tki[tags/0])</f>
        <v>Weapon_parts</v>
      </c>
      <c r="D1938" s="80" t="s">
        <v>367</v>
      </c>
      <c r="E1938" s="70">
        <f>_xlfn.XLOOKUP(tbItems[[#This Row],[UID]],all_tki[uid],all_tki[slots])</f>
        <v>2</v>
      </c>
      <c r="F1938" s="97">
        <f>_xlfn.XLOOKUP(tbItems[[#This Row],[UID]],all_tki[uid],all_tki[traderPrice])</f>
        <v>4997</v>
      </c>
      <c r="G1938" s="97">
        <f>_xlfn.XLOOKUP(tbItems[[#This Row],[UID]],all_tki[uid],all_tki[avg7daysPrice])</f>
        <v>50673</v>
      </c>
      <c r="I1938" s="70">
        <v>0</v>
      </c>
    </row>
    <row r="1939" spans="1:9" ht="30" hidden="1" customHeight="1" x14ac:dyDescent="0.25">
      <c r="A1939" s="96" t="s">
        <v>11398</v>
      </c>
      <c r="B1939" s="80" t="str">
        <f>_xlfn.CONCAT(_xlfn.XLOOKUP(tbItems[[#This Row],[UID]],all_tki[uid],all_tki[name]), " (",_xlfn.XLOOKUP(tbItems[[#This Row],[UID]],all_tki[uid],all_tki[shortName]),")")</f>
        <v>Magpul CTR Carbine stock (Black) (CTR)</v>
      </c>
      <c r="C1939" s="80" t="str">
        <f>_xlfn.XLOOKUP(tbItems[[#This Row],[UID]],all_tki[uid],all_tki[tags/0])</f>
        <v>Weapon_parts</v>
      </c>
      <c r="E1939" s="70">
        <f>_xlfn.XLOOKUP(tbItems[[#This Row],[UID]],all_tki[uid],all_tki[slots])</f>
        <v>2</v>
      </c>
      <c r="F1939" s="97">
        <f>_xlfn.XLOOKUP(tbItems[[#This Row],[UID]],all_tki[uid],all_tki[traderPrice])</f>
        <v>4547</v>
      </c>
      <c r="G1939" s="97">
        <f>_xlfn.XLOOKUP(tbItems[[#This Row],[UID]],all_tki[uid],all_tki[avg7daysPrice])</f>
        <v>32791</v>
      </c>
      <c r="I1939" s="70">
        <v>0</v>
      </c>
    </row>
    <row r="1940" spans="1:9" ht="30" hidden="1" customHeight="1" x14ac:dyDescent="0.25">
      <c r="A1940" s="96" t="s">
        <v>11404</v>
      </c>
      <c r="B1940" s="80" t="str">
        <f>_xlfn.CONCAT(_xlfn.XLOOKUP(tbItems[[#This Row],[UID]],all_tki[uid],all_tki[name]), " (",_xlfn.XLOOKUP(tbItems[[#This Row],[UID]],all_tki[uid],all_tki[shortName]),")")</f>
        <v>M14 SAGE International M14ALCS (MOD-0) chassis (M14ALCS)</v>
      </c>
      <c r="C1940" s="80" t="str">
        <f>_xlfn.XLOOKUP(tbItems[[#This Row],[UID]],all_tki[uid],all_tki[tags/0])</f>
        <v>Weapon_parts</v>
      </c>
      <c r="E1940" s="70">
        <f>_xlfn.XLOOKUP(tbItems[[#This Row],[UID]],all_tki[uid],all_tki[slots])</f>
        <v>3</v>
      </c>
      <c r="F1940" s="97">
        <f>_xlfn.XLOOKUP(tbItems[[#This Row],[UID]],all_tki[uid],all_tki[traderPrice])</f>
        <v>10064</v>
      </c>
      <c r="G1940" s="97">
        <f>_xlfn.XLOOKUP(tbItems[[#This Row],[UID]],all_tki[uid],all_tki[avg7daysPrice])</f>
        <v>17466</v>
      </c>
      <c r="I1940" s="70">
        <v>0</v>
      </c>
    </row>
    <row r="1941" spans="1:9" ht="30" hidden="1" customHeight="1" x14ac:dyDescent="0.25">
      <c r="A1941" s="96" t="s">
        <v>11408</v>
      </c>
      <c r="B1941" s="80" t="str">
        <f>_xlfn.CONCAT(_xlfn.XLOOKUP(tbItems[[#This Row],[UID]],all_tki[uid],all_tki[name]), " (",_xlfn.XLOOKUP(tbItems[[#This Row],[UID]],all_tki[uid],all_tki[shortName]),")")</f>
        <v>SA-58 folding stock (SA58 folding)</v>
      </c>
      <c r="C1941" s="80" t="str">
        <f>_xlfn.XLOOKUP(tbItems[[#This Row],[UID]],all_tki[uid],all_tki[tags/0])</f>
        <v>Weapon_parts</v>
      </c>
      <c r="E1941" s="70">
        <f>_xlfn.XLOOKUP(tbItems[[#This Row],[UID]],all_tki[uid],all_tki[slots])</f>
        <v>2</v>
      </c>
      <c r="F1941" s="97">
        <f>_xlfn.XLOOKUP(tbItems[[#This Row],[UID]],all_tki[uid],all_tki[traderPrice])</f>
        <v>7848</v>
      </c>
      <c r="G1941" s="97">
        <f>_xlfn.XLOOKUP(tbItems[[#This Row],[UID]],all_tki[uid],all_tki[avg7daysPrice])</f>
        <v>12875</v>
      </c>
      <c r="I1941" s="70">
        <v>0</v>
      </c>
    </row>
    <row r="1942" spans="1:9" ht="30" hidden="1" customHeight="1" x14ac:dyDescent="0.25">
      <c r="A1942" s="96" t="s">
        <v>11414</v>
      </c>
      <c r="B1942" s="80" t="str">
        <f>_xlfn.CONCAT(_xlfn.XLOOKUP(tbItems[[#This Row],[UID]],all_tki[uid],all_tki[name]), " (",_xlfn.XLOOKUP(tbItems[[#This Row],[UID]],all_tki[uid],all_tki[shortName]),")")</f>
        <v>Strike Industries Viper Mod 1 stock (Viper Mod1)</v>
      </c>
      <c r="C1942" s="80" t="str">
        <f>_xlfn.XLOOKUP(tbItems[[#This Row],[UID]],all_tki[uid],all_tki[tags/0])</f>
        <v>Weapon_parts</v>
      </c>
      <c r="D1942" s="80" t="s">
        <v>367</v>
      </c>
      <c r="E1942" s="70">
        <f>_xlfn.XLOOKUP(tbItems[[#This Row],[UID]],all_tki[uid],all_tki[slots])</f>
        <v>2</v>
      </c>
      <c r="F1942" s="97">
        <f>_xlfn.XLOOKUP(tbItems[[#This Row],[UID]],all_tki[uid],all_tki[traderPrice])</f>
        <v>4760</v>
      </c>
      <c r="G1942" s="97">
        <f>_xlfn.XLOOKUP(tbItems[[#This Row],[UID]],all_tki[uid],all_tki[avg7daysPrice])</f>
        <v>24852</v>
      </c>
      <c r="H1942" s="70">
        <v>0</v>
      </c>
      <c r="I1942" s="70">
        <v>0</v>
      </c>
    </row>
    <row r="1943" spans="1:9" ht="30" hidden="1" customHeight="1" x14ac:dyDescent="0.25">
      <c r="A1943" s="96" t="s">
        <v>11419</v>
      </c>
      <c r="B1943" s="80" t="str">
        <f>_xlfn.CONCAT(_xlfn.XLOOKUP(tbItems[[#This Row],[UID]],all_tki[uid],all_tki[name]), " (",_xlfn.XLOOKUP(tbItems[[#This Row],[UID]],all_tki[uid],all_tki[shortName]),")")</f>
        <v>Magpul MOE Carbine rubber buttpad (MOE RBP)</v>
      </c>
      <c r="C1943" s="80" t="str">
        <f>_xlfn.XLOOKUP(tbItems[[#This Row],[UID]],all_tki[uid],all_tki[tags/0])</f>
        <v>Weapon_parts</v>
      </c>
      <c r="E1943" s="70">
        <f>_xlfn.XLOOKUP(tbItems[[#This Row],[UID]],all_tki[uid],all_tki[slots])</f>
        <v>1</v>
      </c>
      <c r="F1943" s="97">
        <f>_xlfn.XLOOKUP(tbItems[[#This Row],[UID]],all_tki[uid],all_tki[traderPrice])</f>
        <v>2676</v>
      </c>
      <c r="G1943" s="97">
        <f>_xlfn.XLOOKUP(tbItems[[#This Row],[UID]],all_tki[uid],all_tki[avg7daysPrice])</f>
        <v>19073</v>
      </c>
      <c r="I1943" s="70">
        <v>0</v>
      </c>
    </row>
    <row r="1944" spans="1:9" ht="30" hidden="1" customHeight="1" x14ac:dyDescent="0.25">
      <c r="A1944" s="96" t="s">
        <v>11424</v>
      </c>
      <c r="B1944" s="80" t="str">
        <f>_xlfn.CONCAT(_xlfn.XLOOKUP(tbItems[[#This Row],[UID]],all_tki[uid],all_tki[name]), " (",_xlfn.XLOOKUP(tbItems[[#This Row],[UID]],all_tki[uid],all_tki[shortName]),")")</f>
        <v>AKS-74 metal skeletonized stock (6P21 Sb.5) (6P21 Sb.5)</v>
      </c>
      <c r="C1944" s="80" t="str">
        <f>_xlfn.XLOOKUP(tbItems[[#This Row],[UID]],all_tki[uid],all_tki[tags/0])</f>
        <v>Weapon_parts</v>
      </c>
      <c r="E1944" s="70">
        <f>_xlfn.XLOOKUP(tbItems[[#This Row],[UID]],all_tki[uid],all_tki[slots])</f>
        <v>2</v>
      </c>
      <c r="F1944" s="97">
        <f>_xlfn.XLOOKUP(tbItems[[#This Row],[UID]],all_tki[uid],all_tki[traderPrice])</f>
        <v>873</v>
      </c>
      <c r="G1944" s="97">
        <f>_xlfn.XLOOKUP(tbItems[[#This Row],[UID]],all_tki[uid],all_tki[avg7daysPrice])</f>
        <v>28250</v>
      </c>
      <c r="I1944" s="70">
        <v>0</v>
      </c>
    </row>
    <row r="1945" spans="1:9" ht="30" hidden="1" customHeight="1" x14ac:dyDescent="0.25">
      <c r="A1945" s="96" t="s">
        <v>11430</v>
      </c>
      <c r="B1945" s="80" t="str">
        <f>_xlfn.CONCAT(_xlfn.XLOOKUP(tbItems[[#This Row],[UID]],all_tki[uid],all_tki[name]), " (",_xlfn.XLOOKUP(tbItems[[#This Row],[UID]],all_tki[uid],all_tki[shortName]),")")</f>
        <v>MP-133/153 plastic stock (133/153 plastic)</v>
      </c>
      <c r="C1945" s="80" t="str">
        <f>_xlfn.XLOOKUP(tbItems[[#This Row],[UID]],all_tki[uid],all_tki[tags/0])</f>
        <v>Weapon_parts</v>
      </c>
      <c r="E1945" s="70">
        <f>_xlfn.XLOOKUP(tbItems[[#This Row],[UID]],all_tki[uid],all_tki[slots])</f>
        <v>2</v>
      </c>
      <c r="F1945" s="97">
        <f>_xlfn.XLOOKUP(tbItems[[#This Row],[UID]],all_tki[uid],all_tki[traderPrice])</f>
        <v>863</v>
      </c>
      <c r="G1945" s="97">
        <f>_xlfn.XLOOKUP(tbItems[[#This Row],[UID]],all_tki[uid],all_tki[avg7daysPrice])</f>
        <v>31607</v>
      </c>
      <c r="I1945" s="70">
        <v>0</v>
      </c>
    </row>
    <row r="1946" spans="1:9" ht="30" hidden="1" customHeight="1" x14ac:dyDescent="0.25">
      <c r="A1946" s="96" t="s">
        <v>11436</v>
      </c>
      <c r="B1946" s="80" t="str">
        <f>_xlfn.CONCAT(_xlfn.XLOOKUP(tbItems[[#This Row],[UID]],all_tki[uid],all_tki[name]), " (",_xlfn.XLOOKUP(tbItems[[#This Row],[UID]],all_tki[uid],all_tki[shortName]),")")</f>
        <v>M14 SAGE International M14ALCS (MOD-0) stock (M14ALCS)</v>
      </c>
      <c r="C1946" s="80" t="str">
        <f>_xlfn.XLOOKUP(tbItems[[#This Row],[UID]],all_tki[uid],all_tki[tags/0])</f>
        <v>Weapon_parts</v>
      </c>
      <c r="D1946" s="80" t="s">
        <v>367</v>
      </c>
      <c r="E1946" s="70">
        <f>_xlfn.XLOOKUP(tbItems[[#This Row],[UID]],all_tki[uid],all_tki[slots])</f>
        <v>2</v>
      </c>
      <c r="F1946" s="97">
        <f>_xlfn.XLOOKUP(tbItems[[#This Row],[UID]],all_tki[uid],all_tki[traderPrice])</f>
        <v>8942</v>
      </c>
      <c r="G1946" s="97">
        <f>_xlfn.XLOOKUP(tbItems[[#This Row],[UID]],all_tki[uid],all_tki[avg7daysPrice])</f>
        <v>17129</v>
      </c>
      <c r="H1946" s="70">
        <v>0</v>
      </c>
      <c r="I1946" s="70">
        <v>0</v>
      </c>
    </row>
    <row r="1947" spans="1:9" ht="30" hidden="1" customHeight="1" x14ac:dyDescent="0.25">
      <c r="A1947" s="96" t="s">
        <v>11440</v>
      </c>
      <c r="B1947" s="80" t="str">
        <f>_xlfn.CONCAT(_xlfn.XLOOKUP(tbItems[[#This Row],[UID]],all_tki[uid],all_tki[name]), " (",_xlfn.XLOOKUP(tbItems[[#This Row],[UID]],all_tki[uid],all_tki[shortName]),")")</f>
        <v>ERGO F93 PRO stock (F93 PRO)</v>
      </c>
      <c r="C1947" s="80" t="str">
        <f>_xlfn.XLOOKUP(tbItems[[#This Row],[UID]],all_tki[uid],all_tki[tags/0])</f>
        <v>Weapon_parts</v>
      </c>
      <c r="D1947" s="80" t="s">
        <v>367</v>
      </c>
      <c r="E1947" s="70">
        <f>_xlfn.XLOOKUP(tbItems[[#This Row],[UID]],all_tki[uid],all_tki[slots])</f>
        <v>2</v>
      </c>
      <c r="F1947" s="97">
        <f>_xlfn.XLOOKUP(tbItems[[#This Row],[UID]],all_tki[uid],all_tki[traderPrice])</f>
        <v>5678</v>
      </c>
      <c r="G1947" s="97">
        <f>_xlfn.XLOOKUP(tbItems[[#This Row],[UID]],all_tki[uid],all_tki[avg7daysPrice])</f>
        <v>17776</v>
      </c>
      <c r="H1947" s="70">
        <v>0</v>
      </c>
      <c r="I1947" s="70">
        <v>0</v>
      </c>
    </row>
    <row r="1948" spans="1:9" ht="30" hidden="1" customHeight="1" x14ac:dyDescent="0.25">
      <c r="A1948" s="96" t="s">
        <v>11444</v>
      </c>
      <c r="B1948" s="80" t="str">
        <f>_xlfn.CONCAT(_xlfn.XLOOKUP(tbItems[[#This Row],[UID]],all_tki[uid],all_tki[name]), " (",_xlfn.XLOOKUP(tbItems[[#This Row],[UID]],all_tki[uid],all_tki[shortName]),")")</f>
        <v>SA-58 BRS stock (SA58 BRS)</v>
      </c>
      <c r="C1948" s="80" t="str">
        <f>_xlfn.XLOOKUP(tbItems[[#This Row],[UID]],all_tki[uid],all_tki[tags/0])</f>
        <v>Weapon_parts</v>
      </c>
      <c r="E1948" s="70">
        <f>_xlfn.XLOOKUP(tbItems[[#This Row],[UID]],all_tki[uid],all_tki[slots])</f>
        <v>2</v>
      </c>
      <c r="F1948" s="97">
        <f>_xlfn.XLOOKUP(tbItems[[#This Row],[UID]],all_tki[uid],all_tki[traderPrice])</f>
        <v>9044</v>
      </c>
      <c r="G1948" s="97">
        <f>_xlfn.XLOOKUP(tbItems[[#This Row],[UID]],all_tki[uid],all_tki[avg7daysPrice])</f>
        <v>18284</v>
      </c>
      <c r="I1948" s="70">
        <v>0</v>
      </c>
    </row>
    <row r="1949" spans="1:9" ht="30" hidden="1" customHeight="1" x14ac:dyDescent="0.25">
      <c r="A1949" s="96" t="s">
        <v>11450</v>
      </c>
      <c r="B1949" s="80" t="str">
        <f>_xlfn.CONCAT(_xlfn.XLOOKUP(tbItems[[#This Row],[UID]],all_tki[uid],all_tki[name]), " (",_xlfn.XLOOKUP(tbItems[[#This Row],[UID]],all_tki[uid],all_tki[shortName]),")")</f>
        <v>AKS-74/AKS-74U Zenit PT Lock (PT 74S)</v>
      </c>
      <c r="C1949" s="80" t="str">
        <f>_xlfn.XLOOKUP(tbItems[[#This Row],[UID]],all_tki[uid],all_tki[tags/0])</f>
        <v>Weapon_parts</v>
      </c>
      <c r="E1949" s="70">
        <f>_xlfn.XLOOKUP(tbItems[[#This Row],[UID]],all_tki[uid],all_tki[slots])</f>
        <v>1</v>
      </c>
      <c r="F1949" s="97">
        <f>_xlfn.XLOOKUP(tbItems[[#This Row],[UID]],all_tki[uid],all_tki[traderPrice])</f>
        <v>1808</v>
      </c>
      <c r="G1949" s="97">
        <f>_xlfn.XLOOKUP(tbItems[[#This Row],[UID]],all_tki[uid],all_tki[avg7daysPrice])</f>
        <v>27582</v>
      </c>
      <c r="I1949" s="70">
        <v>0</v>
      </c>
    </row>
    <row r="1950" spans="1:9" ht="30" hidden="1" customHeight="1" x14ac:dyDescent="0.25">
      <c r="A1950" s="96" t="s">
        <v>11456</v>
      </c>
      <c r="B1950" s="80" t="str">
        <f>_xlfn.CONCAT(_xlfn.XLOOKUP(tbItems[[#This Row],[UID]],all_tki[uid],all_tki[name]), " (",_xlfn.XLOOKUP(tbItems[[#This Row],[UID]],all_tki[uid],all_tki[shortName]),")")</f>
        <v>AR-15 DoubleStar ACE SOCOM Gen.4 stock (ACE SOCOM)</v>
      </c>
      <c r="C1950" s="80" t="str">
        <f>_xlfn.XLOOKUP(tbItems[[#This Row],[UID]],all_tki[uid],all_tki[tags/0])</f>
        <v>Weapon_parts</v>
      </c>
      <c r="E1950" s="70">
        <f>_xlfn.XLOOKUP(tbItems[[#This Row],[UID]],all_tki[uid],all_tki[slots])</f>
        <v>2</v>
      </c>
      <c r="F1950" s="97">
        <f>_xlfn.XLOOKUP(tbItems[[#This Row],[UID]],all_tki[uid],all_tki[traderPrice])</f>
        <v>5964</v>
      </c>
      <c r="G1950" s="97">
        <f>_xlfn.XLOOKUP(tbItems[[#This Row],[UID]],all_tki[uid],all_tki[avg7daysPrice])</f>
        <v>15986</v>
      </c>
      <c r="I1950" s="70">
        <v>0</v>
      </c>
    </row>
    <row r="1951" spans="1:9" ht="30" hidden="1" customHeight="1" x14ac:dyDescent="0.25">
      <c r="A1951" s="96" t="s">
        <v>11462</v>
      </c>
      <c r="B1951" s="80" t="str">
        <f>_xlfn.CONCAT(_xlfn.XLOOKUP(tbItems[[#This Row],[UID]],all_tki[uid],all_tki[name]), " (",_xlfn.XLOOKUP(tbItems[[#This Row],[UID]],all_tki[uid],all_tki[shortName]),")")</f>
        <v>AKMSN shoulder piece (6P4 Sb.1-19) (6P4N Sb.1-19)</v>
      </c>
      <c r="C1951" s="80" t="str">
        <f>_xlfn.XLOOKUP(tbItems[[#This Row],[UID]],all_tki[uid],all_tki[tags/0])</f>
        <v>Weapon_parts</v>
      </c>
      <c r="E1951" s="70">
        <f>_xlfn.XLOOKUP(tbItems[[#This Row],[UID]],all_tki[uid],all_tki[slots])</f>
        <v>2</v>
      </c>
      <c r="F1951" s="97">
        <f>_xlfn.XLOOKUP(tbItems[[#This Row],[UID]],all_tki[uid],all_tki[traderPrice])</f>
        <v>871</v>
      </c>
      <c r="G1951" s="97">
        <f>_xlfn.XLOOKUP(tbItems[[#This Row],[UID]],all_tki[uid],all_tki[avg7daysPrice])</f>
        <v>88399</v>
      </c>
      <c r="I1951" s="70">
        <v>0</v>
      </c>
    </row>
    <row r="1952" spans="1:9" ht="30" hidden="1" customHeight="1" x14ac:dyDescent="0.25">
      <c r="A1952" s="96" t="s">
        <v>11468</v>
      </c>
      <c r="B1952" s="80" t="str">
        <f>_xlfn.CONCAT(_xlfn.XLOOKUP(tbItems[[#This Row],[UID]],all_tki[uid],all_tki[name]), " (",_xlfn.XLOOKUP(tbItems[[#This Row],[UID]],all_tki[uid],all_tki[shortName]),")")</f>
        <v>Mosin Rifle ATI Monte Carlo stock (Mosin MonteCarlo)</v>
      </c>
      <c r="C1952" s="80" t="str">
        <f>_xlfn.XLOOKUP(tbItems[[#This Row],[UID]],all_tki[uid],all_tki[tags/0])</f>
        <v>Weapon_parts</v>
      </c>
      <c r="E1952" s="70">
        <f>_xlfn.XLOOKUP(tbItems[[#This Row],[UID]],all_tki[uid],all_tki[slots])</f>
        <v>4</v>
      </c>
      <c r="F1952" s="97">
        <f>_xlfn.XLOOKUP(tbItems[[#This Row],[UID]],all_tki[uid],all_tki[traderPrice])</f>
        <v>6024</v>
      </c>
      <c r="G1952" s="97">
        <f>_xlfn.XLOOKUP(tbItems[[#This Row],[UID]],all_tki[uid],all_tki[avg7daysPrice])</f>
        <v>38998</v>
      </c>
      <c r="I1952" s="70">
        <v>0</v>
      </c>
    </row>
    <row r="1953" spans="1:9" ht="30" hidden="1" customHeight="1" x14ac:dyDescent="0.25">
      <c r="A1953" s="96" t="s">
        <v>11473</v>
      </c>
      <c r="B1953" s="80" t="str">
        <f>_xlfn.CONCAT(_xlfn.XLOOKUP(tbItems[[#This Row],[UID]],all_tki[uid],all_tki[name]), " (",_xlfn.XLOOKUP(tbItems[[#This Row],[UID]],all_tki[uid],all_tki[shortName]),")")</f>
        <v>AKM/AK-74 Zenit PT Lock (PT AKM)</v>
      </c>
      <c r="C1953" s="80" t="str">
        <f>_xlfn.XLOOKUP(tbItems[[#This Row],[UID]],all_tki[uid],all_tki[tags/0])</f>
        <v>Weapon_parts</v>
      </c>
      <c r="E1953" s="70">
        <f>_xlfn.XLOOKUP(tbItems[[#This Row],[UID]],all_tki[uid],all_tki[slots])</f>
        <v>1</v>
      </c>
      <c r="F1953" s="97">
        <f>_xlfn.XLOOKUP(tbItems[[#This Row],[UID]],all_tki[uid],all_tki[traderPrice])</f>
        <v>1786</v>
      </c>
      <c r="G1953" s="97">
        <f>_xlfn.XLOOKUP(tbItems[[#This Row],[UID]],all_tki[uid],all_tki[avg7daysPrice])</f>
        <v>15504</v>
      </c>
      <c r="I1953" s="70">
        <v>0</v>
      </c>
    </row>
    <row r="1954" spans="1:9" ht="30" hidden="1" customHeight="1" x14ac:dyDescent="0.25">
      <c r="A1954" s="96" t="s">
        <v>11479</v>
      </c>
      <c r="B1954" s="80" t="str">
        <f>_xlfn.CONCAT(_xlfn.XLOOKUP(tbItems[[#This Row],[UID]],all_tki[uid],all_tki[name]), " (",_xlfn.XLOOKUP(tbItems[[#This Row],[UID]],all_tki[uid],all_tki[shortName]),")")</f>
        <v>Remington M700 AB Arms MOD*X buffer tube side folder adapter (AB adpt.)</v>
      </c>
      <c r="C1954" s="80" t="str">
        <f>_xlfn.XLOOKUP(tbItems[[#This Row],[UID]],all_tki[uid],all_tki[tags/0])</f>
        <v>Weapon_parts</v>
      </c>
      <c r="E1954" s="70">
        <f>_xlfn.XLOOKUP(tbItems[[#This Row],[UID]],all_tki[uid],all_tki[slots])</f>
        <v>1</v>
      </c>
      <c r="F1954" s="97">
        <f>_xlfn.XLOOKUP(tbItems[[#This Row],[UID]],all_tki[uid],all_tki[traderPrice])</f>
        <v>1457</v>
      </c>
      <c r="G1954" s="97">
        <f>_xlfn.XLOOKUP(tbItems[[#This Row],[UID]],all_tki[uid],all_tki[avg7daysPrice])</f>
        <v>9210</v>
      </c>
      <c r="I1954" s="70">
        <v>0</v>
      </c>
    </row>
    <row r="1955" spans="1:9" ht="30" hidden="1" customHeight="1" x14ac:dyDescent="0.25">
      <c r="A1955" s="96" t="s">
        <v>11484</v>
      </c>
      <c r="B1955" s="80" t="str">
        <f>_xlfn.CONCAT(_xlfn.XLOOKUP(tbItems[[#This Row],[UID]],all_tki[uid],all_tki[name]), " (",_xlfn.XLOOKUP(tbItems[[#This Row],[UID]],all_tki[uid],all_tki[shortName]),")")</f>
        <v>Magpul PRS GEN2 stock (FDE) (PRS GEN2)</v>
      </c>
      <c r="C1955" s="80" t="str">
        <f>_xlfn.XLOOKUP(tbItems[[#This Row],[UID]],all_tki[uid],all_tki[tags/0])</f>
        <v>Weapon_parts</v>
      </c>
      <c r="D1955" s="80" t="s">
        <v>367</v>
      </c>
      <c r="E1955" s="70">
        <f>_xlfn.XLOOKUP(tbItems[[#This Row],[UID]],all_tki[uid],all_tki[slots])</f>
        <v>2</v>
      </c>
      <c r="F1955" s="97">
        <f>_xlfn.XLOOKUP(tbItems[[#This Row],[UID]],all_tki[uid],all_tki[traderPrice])</f>
        <v>9573</v>
      </c>
      <c r="G1955" s="97">
        <f>_xlfn.XLOOKUP(tbItems[[#This Row],[UID]],all_tki[uid],all_tki[avg7daysPrice])</f>
        <v>14191</v>
      </c>
      <c r="H1955" s="70">
        <v>0</v>
      </c>
      <c r="I1955" s="70">
        <v>0</v>
      </c>
    </row>
    <row r="1956" spans="1:9" ht="30" hidden="1" customHeight="1" x14ac:dyDescent="0.25">
      <c r="A1956" s="96" t="s">
        <v>11488</v>
      </c>
      <c r="B1956" s="80" t="str">
        <f>_xlfn.CONCAT(_xlfn.XLOOKUP(tbItems[[#This Row],[UID]],all_tki[uid],all_tki[name]), " (",_xlfn.XLOOKUP(tbItems[[#This Row],[UID]],all_tki[uid],all_tki[shortName]),")")</f>
        <v>AKM/AK-74 CAA AKTS AK buffer tube (AKTS AK)</v>
      </c>
      <c r="C1956" s="80" t="str">
        <f>_xlfn.XLOOKUP(tbItems[[#This Row],[UID]],all_tki[uid],all_tki[tags/0])</f>
        <v>Weapon_parts</v>
      </c>
      <c r="E1956" s="70">
        <f>_xlfn.XLOOKUP(tbItems[[#This Row],[UID]],all_tki[uid],all_tki[slots])</f>
        <v>2</v>
      </c>
      <c r="F1956" s="97">
        <f>_xlfn.XLOOKUP(tbItems[[#This Row],[UID]],all_tki[uid],all_tki[traderPrice])</f>
        <v>3640</v>
      </c>
      <c r="G1956" s="97">
        <f>_xlfn.XLOOKUP(tbItems[[#This Row],[UID]],all_tki[uid],all_tki[avg7daysPrice])</f>
        <v>21779</v>
      </c>
      <c r="I1956" s="70">
        <v>0</v>
      </c>
    </row>
    <row r="1957" spans="1:9" ht="30" hidden="1" customHeight="1" x14ac:dyDescent="0.25">
      <c r="A1957" s="96" t="s">
        <v>11494</v>
      </c>
      <c r="B1957" s="80" t="str">
        <f>_xlfn.CONCAT(_xlfn.XLOOKUP(tbItems[[#This Row],[UID]],all_tki[uid],all_tki[name]), " (",_xlfn.XLOOKUP(tbItems[[#This Row],[UID]],all_tki[uid],all_tki[shortName]),")")</f>
        <v>Vltor EMOD stock (EMOD)</v>
      </c>
      <c r="C1957" s="80" t="str">
        <f>_xlfn.XLOOKUP(tbItems[[#This Row],[UID]],all_tki[uid],all_tki[tags/0])</f>
        <v>Weapon_parts</v>
      </c>
      <c r="E1957" s="70">
        <f>_xlfn.XLOOKUP(tbItems[[#This Row],[UID]],all_tki[uid],all_tki[slots])</f>
        <v>2</v>
      </c>
      <c r="F1957" s="97">
        <f>_xlfn.XLOOKUP(tbItems[[#This Row],[UID]],all_tki[uid],all_tki[traderPrice])</f>
        <v>4978</v>
      </c>
      <c r="G1957" s="97">
        <f>_xlfn.XLOOKUP(tbItems[[#This Row],[UID]],all_tki[uid],all_tki[avg7daysPrice])</f>
        <v>14049</v>
      </c>
      <c r="I1957" s="70">
        <v>0</v>
      </c>
    </row>
    <row r="1958" spans="1:9" ht="30" hidden="1" customHeight="1" x14ac:dyDescent="0.25">
      <c r="A1958" s="96" t="s">
        <v>11500</v>
      </c>
      <c r="B1958" s="80" t="str">
        <f>_xlfn.CONCAT(_xlfn.XLOOKUP(tbItems[[#This Row],[UID]],all_tki[uid],all_tki[name]), " (",_xlfn.XLOOKUP(tbItems[[#This Row],[UID]],all_tki[uid],all_tki[shortName]),")")</f>
        <v>SKS TAPCO Intrafuse stock (TAPCO Intrafuse)</v>
      </c>
      <c r="C1958" s="80" t="str">
        <f>_xlfn.XLOOKUP(tbItems[[#This Row],[UID]],all_tki[uid],all_tki[tags/0])</f>
        <v>Weapon_parts</v>
      </c>
      <c r="E1958" s="70">
        <f>_xlfn.XLOOKUP(tbItems[[#This Row],[UID]],all_tki[uid],all_tki[slots])</f>
        <v>3</v>
      </c>
      <c r="F1958" s="97">
        <f>_xlfn.XLOOKUP(tbItems[[#This Row],[UID]],all_tki[uid],all_tki[traderPrice])</f>
        <v>4846</v>
      </c>
      <c r="G1958" s="97">
        <f>_xlfn.XLOOKUP(tbItems[[#This Row],[UID]],all_tki[uid],all_tki[avg7daysPrice])</f>
        <v>27753</v>
      </c>
      <c r="I1958" s="70">
        <v>0</v>
      </c>
    </row>
    <row r="1959" spans="1:9" ht="30" hidden="1" customHeight="1" x14ac:dyDescent="0.25">
      <c r="A1959" s="96" t="s">
        <v>11506</v>
      </c>
      <c r="B1959" s="80" t="str">
        <f>_xlfn.CONCAT(_xlfn.XLOOKUP(tbItems[[#This Row],[UID]],all_tki[uid],all_tki[name]), " (",_xlfn.XLOOKUP(tbItems[[#This Row],[UID]],all_tki[uid],all_tki[shortName]),")")</f>
        <v>AK GP-25 accessory kit recoil pad (6G15U)</v>
      </c>
      <c r="C1959" s="80" t="str">
        <f>_xlfn.XLOOKUP(tbItems[[#This Row],[UID]],all_tki[uid],all_tki[tags/0])</f>
        <v>Weapon_parts</v>
      </c>
      <c r="E1959" s="70">
        <f>_xlfn.XLOOKUP(tbItems[[#This Row],[UID]],all_tki[uid],all_tki[slots])</f>
        <v>1</v>
      </c>
      <c r="F1959" s="97">
        <f>_xlfn.XLOOKUP(tbItems[[#This Row],[UID]],all_tki[uid],all_tki[traderPrice])</f>
        <v>1809</v>
      </c>
      <c r="G1959" s="97">
        <f>_xlfn.XLOOKUP(tbItems[[#This Row],[UID]],all_tki[uid],all_tki[avg7daysPrice])</f>
        <v>18840</v>
      </c>
      <c r="I1959" s="70">
        <v>0</v>
      </c>
    </row>
    <row r="1960" spans="1:9" ht="30" hidden="1" customHeight="1" x14ac:dyDescent="0.25">
      <c r="A1960" s="96" t="s">
        <v>11512</v>
      </c>
      <c r="B1960" s="80" t="str">
        <f>_xlfn.CONCAT(_xlfn.XLOOKUP(tbItems[[#This Row],[UID]],all_tki[uid],all_tki[name]), " (",_xlfn.XLOOKUP(tbItems[[#This Row],[UID]],all_tki[uid],all_tki[shortName]),")")</f>
        <v>Strike Industries Advanced Receiver Extension buffer tube (ARE)</v>
      </c>
      <c r="C1960" s="80" t="str">
        <f>_xlfn.XLOOKUP(tbItems[[#This Row],[UID]],all_tki[uid],all_tki[tags/0])</f>
        <v>Weapon_parts</v>
      </c>
      <c r="D1960" s="80" t="s">
        <v>368</v>
      </c>
      <c r="E1960" s="70">
        <f>_xlfn.XLOOKUP(tbItems[[#This Row],[UID]],all_tki[uid],all_tki[slots])</f>
        <v>2</v>
      </c>
      <c r="F1960" s="97">
        <f>_xlfn.XLOOKUP(tbItems[[#This Row],[UID]],all_tki[uid],all_tki[traderPrice])</f>
        <v>4872</v>
      </c>
      <c r="G1960" s="97">
        <f>_xlfn.XLOOKUP(tbItems[[#This Row],[UID]],all_tki[uid],all_tki[avg7daysPrice])</f>
        <v>85944</v>
      </c>
      <c r="H1960" s="70">
        <v>0</v>
      </c>
      <c r="I1960" s="70">
        <v>0</v>
      </c>
    </row>
    <row r="1961" spans="1:9" ht="30" hidden="1" customHeight="1" x14ac:dyDescent="0.25">
      <c r="A1961" s="96" t="s">
        <v>11517</v>
      </c>
      <c r="B1961" s="80" t="str">
        <f>_xlfn.CONCAT(_xlfn.XLOOKUP(tbItems[[#This Row],[UID]],all_tki[uid],all_tki[name]), " (",_xlfn.XLOOKUP(tbItems[[#This Row],[UID]],all_tki[uid],all_tki[shortName]),")")</f>
        <v>Colt A2 buffer tube (Colt A2)</v>
      </c>
      <c r="C1961" s="80" t="str">
        <f>_xlfn.XLOOKUP(tbItems[[#This Row],[UID]],all_tki[uid],all_tki[tags/0])</f>
        <v>Weapon_parts</v>
      </c>
      <c r="E1961" s="70">
        <f>_xlfn.XLOOKUP(tbItems[[#This Row],[UID]],all_tki[uid],all_tki[slots])</f>
        <v>2</v>
      </c>
      <c r="F1961" s="97">
        <f>_xlfn.XLOOKUP(tbItems[[#This Row],[UID]],all_tki[uid],all_tki[traderPrice])</f>
        <v>2032</v>
      </c>
      <c r="G1961" s="97">
        <f>_xlfn.XLOOKUP(tbItems[[#This Row],[UID]],all_tki[uid],all_tki[avg7daysPrice])</f>
        <v>15687</v>
      </c>
      <c r="I1961" s="70">
        <v>0</v>
      </c>
    </row>
    <row r="1962" spans="1:9" ht="30" hidden="1" customHeight="1" x14ac:dyDescent="0.25">
      <c r="A1962" s="96" t="s">
        <v>11523</v>
      </c>
      <c r="B1962" s="80" t="str">
        <f>_xlfn.CONCAT(_xlfn.XLOOKUP(tbItems[[#This Row],[UID]],all_tki[uid],all_tki[name]), " (",_xlfn.XLOOKUP(tbItems[[#This Row],[UID]],all_tki[uid],all_tki[shortName]),")")</f>
        <v>AK-74M CAA AKTS AK74 buffer tube (AKTS AK74)</v>
      </c>
      <c r="C1962" s="80" t="str">
        <f>_xlfn.XLOOKUP(tbItems[[#This Row],[UID]],all_tki[uid],all_tki[tags/0])</f>
        <v>Weapon_parts</v>
      </c>
      <c r="E1962" s="70">
        <f>_xlfn.XLOOKUP(tbItems[[#This Row],[UID]],all_tki[uid],all_tki[slots])</f>
        <v>2</v>
      </c>
      <c r="F1962" s="97">
        <f>_xlfn.XLOOKUP(tbItems[[#This Row],[UID]],all_tki[uid],all_tki[traderPrice])</f>
        <v>3472</v>
      </c>
      <c r="G1962" s="97">
        <f>_xlfn.XLOOKUP(tbItems[[#This Row],[UID]],all_tki[uid],all_tki[avg7daysPrice])</f>
        <v>35414</v>
      </c>
      <c r="I1962" s="70">
        <v>0</v>
      </c>
    </row>
    <row r="1963" spans="1:9" ht="30" hidden="1" customHeight="1" x14ac:dyDescent="0.25">
      <c r="A1963" s="96" t="s">
        <v>11529</v>
      </c>
      <c r="B1963" s="80" t="str">
        <f>_xlfn.CONCAT(_xlfn.XLOOKUP(tbItems[[#This Row],[UID]],all_tki[uid],all_tki[name]), " (",_xlfn.XLOOKUP(tbItems[[#This Row],[UID]],all_tki[uid],all_tki[shortName]),")")</f>
        <v>Remington M700 Magpul Pro 700 folding stock (Pro 700)</v>
      </c>
      <c r="C1963" s="80" t="str">
        <f>_xlfn.XLOOKUP(tbItems[[#This Row],[UID]],all_tki[uid],all_tki[tags/0])</f>
        <v>Weapon_parts</v>
      </c>
      <c r="E1963" s="70">
        <f>_xlfn.XLOOKUP(tbItems[[#This Row],[UID]],all_tki[uid],all_tki[slots])</f>
        <v>2</v>
      </c>
      <c r="F1963" s="97">
        <f>_xlfn.XLOOKUP(tbItems[[#This Row],[UID]],all_tki[uid],all_tki[traderPrice])</f>
        <v>2631</v>
      </c>
      <c r="G1963" s="97">
        <f>_xlfn.XLOOKUP(tbItems[[#This Row],[UID]],all_tki[uid],all_tki[avg7daysPrice])</f>
        <v>9968</v>
      </c>
      <c r="I1963" s="70">
        <v>0</v>
      </c>
    </row>
    <row r="1964" spans="1:9" ht="30" hidden="1" customHeight="1" x14ac:dyDescent="0.25">
      <c r="A1964" s="96" t="s">
        <v>11534</v>
      </c>
      <c r="B1964" s="80" t="str">
        <f>_xlfn.CONCAT(_xlfn.XLOOKUP(tbItems[[#This Row],[UID]],all_tki[uid],all_tki[name]), " (",_xlfn.XLOOKUP(tbItems[[#This Row],[UID]],all_tki[uid],all_tki[shortName]),")")</f>
        <v>FN P90 stock (P90)</v>
      </c>
      <c r="C1964" s="80" t="str">
        <f>_xlfn.XLOOKUP(tbItems[[#This Row],[UID]],all_tki[uid],all_tki[tags/0])</f>
        <v>Weapon_parts</v>
      </c>
      <c r="E1964" s="70">
        <f>_xlfn.XLOOKUP(tbItems[[#This Row],[UID]],all_tki[uid],all_tki[slots])</f>
        <v>3</v>
      </c>
      <c r="F1964" s="97">
        <f>_xlfn.XLOOKUP(tbItems[[#This Row],[UID]],all_tki[uid],all_tki[traderPrice])</f>
        <v>1960</v>
      </c>
      <c r="G1964" s="97">
        <f>_xlfn.XLOOKUP(tbItems[[#This Row],[UID]],all_tki[uid],all_tki[avg7daysPrice])</f>
        <v>10000</v>
      </c>
      <c r="I1964" s="70">
        <v>0</v>
      </c>
    </row>
    <row r="1965" spans="1:9" ht="30" hidden="1" customHeight="1" x14ac:dyDescent="0.25">
      <c r="A1965" s="96" t="s">
        <v>11539</v>
      </c>
      <c r="B1965" s="80" t="str">
        <f>_xlfn.CONCAT(_xlfn.XLOOKUP(tbItems[[#This Row],[UID]],all_tki[uid],all_tki[name]), " (",_xlfn.XLOOKUP(tbItems[[#This Row],[UID]],all_tki[uid],all_tki[shortName]),")")</f>
        <v>HK MP5 End Cap stock (EndCap)</v>
      </c>
      <c r="C1965" s="80" t="str">
        <f>_xlfn.XLOOKUP(tbItems[[#This Row],[UID]],all_tki[uid],all_tki[tags/0])</f>
        <v>Weapon_parts</v>
      </c>
      <c r="E1965" s="70">
        <f>_xlfn.XLOOKUP(tbItems[[#This Row],[UID]],all_tki[uid],all_tki[slots])</f>
        <v>1</v>
      </c>
      <c r="F1965" s="97">
        <f>_xlfn.XLOOKUP(tbItems[[#This Row],[UID]],all_tki[uid],all_tki[traderPrice])</f>
        <v>1467</v>
      </c>
      <c r="G1965" s="97">
        <f>_xlfn.XLOOKUP(tbItems[[#This Row],[UID]],all_tki[uid],all_tki[avg7daysPrice])</f>
        <v>10000</v>
      </c>
      <c r="I1965" s="70">
        <v>0</v>
      </c>
    </row>
    <row r="1966" spans="1:9" ht="30" hidden="1" customHeight="1" x14ac:dyDescent="0.25">
      <c r="A1966" s="96" t="s">
        <v>11544</v>
      </c>
      <c r="B1966" s="80" t="str">
        <f>_xlfn.CONCAT(_xlfn.XLOOKUP(tbItems[[#This Row],[UID]],all_tki[uid],all_tki[name]), " (",_xlfn.XLOOKUP(tbItems[[#This Row],[UID]],all_tki[uid],all_tki[shortName]),")")</f>
        <v>HK MP5K End Cap stock (EndCap)</v>
      </c>
      <c r="C1966" s="80" t="str">
        <f>_xlfn.XLOOKUP(tbItems[[#This Row],[UID]],all_tki[uid],all_tki[tags/0])</f>
        <v>Weapon_parts</v>
      </c>
      <c r="E1966" s="70">
        <f>_xlfn.XLOOKUP(tbItems[[#This Row],[UID]],all_tki[uid],all_tki[slots])</f>
        <v>1</v>
      </c>
      <c r="F1966" s="97">
        <f>_xlfn.XLOOKUP(tbItems[[#This Row],[UID]],all_tki[uid],all_tki[traderPrice])</f>
        <v>1400</v>
      </c>
      <c r="G1966" s="97">
        <f>_xlfn.XLOOKUP(tbItems[[#This Row],[UID]],all_tki[uid],all_tki[avg7daysPrice])</f>
        <v>33333</v>
      </c>
      <c r="I1966" s="70">
        <v>0</v>
      </c>
    </row>
    <row r="1967" spans="1:9" ht="30" hidden="1" customHeight="1" x14ac:dyDescent="0.25">
      <c r="A1967" s="96" t="s">
        <v>11548</v>
      </c>
      <c r="B1967" s="80" t="str">
        <f>_xlfn.CONCAT(_xlfn.XLOOKUP(tbItems[[#This Row],[UID]],all_tki[uid],all_tki[name]), " (",_xlfn.XLOOKUP(tbItems[[#This Row],[UID]],all_tki[uid],all_tki[shortName]),")")</f>
        <v>SA-58 buffer tube adapter (SA58 adpt.)</v>
      </c>
      <c r="C1967" s="80" t="str">
        <f>_xlfn.XLOOKUP(tbItems[[#This Row],[UID]],all_tki[uid],all_tki[tags/0])</f>
        <v>Weapon_parts</v>
      </c>
      <c r="E1967" s="70">
        <f>_xlfn.XLOOKUP(tbItems[[#This Row],[UID]],all_tki[uid],all_tki[slots])</f>
        <v>1</v>
      </c>
      <c r="F1967" s="97">
        <f>_xlfn.XLOOKUP(tbItems[[#This Row],[UID]],all_tki[uid],all_tki[traderPrice])</f>
        <v>1457</v>
      </c>
      <c r="G1967" s="97">
        <f>_xlfn.XLOOKUP(tbItems[[#This Row],[UID]],all_tki[uid],all_tki[avg7daysPrice])</f>
        <v>31360</v>
      </c>
      <c r="I1967" s="70">
        <v>0</v>
      </c>
    </row>
    <row r="1968" spans="1:9" ht="30" hidden="1" customHeight="1" x14ac:dyDescent="0.25">
      <c r="A1968" s="96" t="s">
        <v>11554</v>
      </c>
      <c r="B1968" s="80" t="str">
        <f>_xlfn.CONCAT(_xlfn.XLOOKUP(tbItems[[#This Row],[UID]],all_tki[uid],all_tki[name]), " (",_xlfn.XLOOKUP(tbItems[[#This Row],[UID]],all_tki[uid],all_tki[shortName]),")")</f>
        <v>AK-12 stock (AK-12)</v>
      </c>
      <c r="C1968" s="80" t="str">
        <f>_xlfn.XLOOKUP(tbItems[[#This Row],[UID]],all_tki[uid],all_tki[tags/0])</f>
        <v>Weapon_parts</v>
      </c>
      <c r="E1968" s="70">
        <f>_xlfn.XLOOKUP(tbItems[[#This Row],[UID]],all_tki[uid],all_tki[slots])</f>
        <v>2</v>
      </c>
      <c r="F1968" s="97">
        <f>_xlfn.XLOOKUP(tbItems[[#This Row],[UID]],all_tki[uid],all_tki[traderPrice])</f>
        <v>2520</v>
      </c>
      <c r="G1968" s="97">
        <f>_xlfn.XLOOKUP(tbItems[[#This Row],[UID]],all_tki[uid],all_tki[avg7daysPrice])</f>
        <v>11167</v>
      </c>
      <c r="I1968" s="70">
        <v>0</v>
      </c>
    </row>
    <row r="1969" spans="1:9" ht="30" hidden="1" customHeight="1" x14ac:dyDescent="0.25">
      <c r="A1969" s="96" t="s">
        <v>11559</v>
      </c>
      <c r="B1969" s="80" t="str">
        <f>_xlfn.CONCAT(_xlfn.XLOOKUP(tbItems[[#This Row],[UID]],all_tki[uid],all_tki[name]), " (",_xlfn.XLOOKUP(tbItems[[#This Row],[UID]],all_tki[uid],all_tki[shortName]),")")</f>
        <v>FN P90 buttpad (P90 butt)</v>
      </c>
      <c r="C1969" s="80" t="str">
        <f>_xlfn.XLOOKUP(tbItems[[#This Row],[UID]],all_tki[uid],all_tki[tags/0])</f>
        <v>Weapon_parts</v>
      </c>
      <c r="E1969" s="70">
        <f>_xlfn.XLOOKUP(tbItems[[#This Row],[UID]],all_tki[uid],all_tki[slots])</f>
        <v>1</v>
      </c>
      <c r="F1969" s="97">
        <f>_xlfn.XLOOKUP(tbItems[[#This Row],[UID]],all_tki[uid],all_tki[traderPrice])</f>
        <v>1260</v>
      </c>
      <c r="G1969" s="97">
        <f>_xlfn.XLOOKUP(tbItems[[#This Row],[UID]],all_tki[uid],all_tki[avg7daysPrice])</f>
        <v>7754</v>
      </c>
      <c r="I1969" s="70">
        <v>0</v>
      </c>
    </row>
    <row r="1970" spans="1:9" ht="30" hidden="1" customHeight="1" x14ac:dyDescent="0.25">
      <c r="A1970" s="96" t="s">
        <v>11564</v>
      </c>
      <c r="B1970" s="80" t="str">
        <f>_xlfn.CONCAT(_xlfn.XLOOKUP(tbItems[[#This Row],[UID]],all_tki[uid],all_tki[name]), " (",_xlfn.XLOOKUP(tbItems[[#This Row],[UID]],all_tki[uid],all_tki[shortName]),")")</f>
        <v>FAB Defense GLR-16-S stock (GLR-16-S)</v>
      </c>
      <c r="C1970" s="80" t="str">
        <f>_xlfn.XLOOKUP(tbItems[[#This Row],[UID]],all_tki[uid],all_tki[tags/0])</f>
        <v>Weapon_parts</v>
      </c>
      <c r="E1970" s="70">
        <f>_xlfn.XLOOKUP(tbItems[[#This Row],[UID]],all_tki[uid],all_tki[slots])</f>
        <v>2</v>
      </c>
      <c r="F1970" s="97">
        <f>_xlfn.XLOOKUP(tbItems[[#This Row],[UID]],all_tki[uid],all_tki[traderPrice])</f>
        <v>2688</v>
      </c>
      <c r="G1970" s="97">
        <f>_xlfn.XLOOKUP(tbItems[[#This Row],[UID]],all_tki[uid],all_tki[avg7daysPrice])</f>
        <v>13914</v>
      </c>
      <c r="I1970" s="70">
        <v>0</v>
      </c>
    </row>
    <row r="1971" spans="1:9" ht="30" hidden="1" customHeight="1" x14ac:dyDescent="0.25">
      <c r="A1971" s="96" t="s">
        <v>11570</v>
      </c>
      <c r="B1971" s="80" t="str">
        <f>_xlfn.CONCAT(_xlfn.XLOOKUP(tbItems[[#This Row],[UID]],all_tki[uid],all_tki[name]), " (",_xlfn.XLOOKUP(tbItems[[#This Row],[UID]],all_tki[uid],all_tki[shortName]),")")</f>
        <v>Magpul MOE Carbine stock (Black) (MOE)</v>
      </c>
      <c r="C1971" s="80" t="str">
        <f>_xlfn.XLOOKUP(tbItems[[#This Row],[UID]],all_tki[uid],all_tki[tags/0])</f>
        <v>Weapon_parts</v>
      </c>
      <c r="D1971" s="80" t="s">
        <v>367</v>
      </c>
      <c r="E1971" s="70">
        <f>_xlfn.XLOOKUP(tbItems[[#This Row],[UID]],all_tki[uid],all_tki[slots])</f>
        <v>2</v>
      </c>
      <c r="F1971" s="97">
        <f>_xlfn.XLOOKUP(tbItems[[#This Row],[UID]],all_tki[uid],all_tki[traderPrice])</f>
        <v>4323</v>
      </c>
      <c r="G1971" s="97">
        <f>_xlfn.XLOOKUP(tbItems[[#This Row],[UID]],all_tki[uid],all_tki[avg7daysPrice])</f>
        <v>30528</v>
      </c>
      <c r="H1971" s="70">
        <v>0</v>
      </c>
      <c r="I1971" s="70">
        <v>0</v>
      </c>
    </row>
    <row r="1972" spans="1:9" ht="30" hidden="1" customHeight="1" x14ac:dyDescent="0.25">
      <c r="A1972" s="96" t="s">
        <v>11575</v>
      </c>
      <c r="B1972" s="80" t="str">
        <f>_xlfn.CONCAT(_xlfn.XLOOKUP(tbItems[[#This Row],[UID]],all_tki[uid],all_tki[name]), " (",_xlfn.XLOOKUP(tbItems[[#This Row],[UID]],all_tki[uid],all_tki[shortName]),")")</f>
        <v>AKMS shoulder piece (6P4 Sb.1-19) (6P4 Sb.1-19)</v>
      </c>
      <c r="C1972" s="80" t="str">
        <f>_xlfn.XLOOKUP(tbItems[[#This Row],[UID]],all_tki[uid],all_tki[tags/0])</f>
        <v>Weapon_parts</v>
      </c>
      <c r="E1972" s="70">
        <f>_xlfn.XLOOKUP(tbItems[[#This Row],[UID]],all_tki[uid],all_tki[slots])</f>
        <v>2</v>
      </c>
      <c r="F1972" s="97">
        <f>_xlfn.XLOOKUP(tbItems[[#This Row],[UID]],all_tki[uid],all_tki[traderPrice])</f>
        <v>872</v>
      </c>
      <c r="G1972" s="97">
        <f>_xlfn.XLOOKUP(tbItems[[#This Row],[UID]],all_tki[uid],all_tki[avg7daysPrice])</f>
        <v>43965</v>
      </c>
      <c r="I1972" s="70">
        <v>0</v>
      </c>
    </row>
    <row r="1973" spans="1:9" ht="30" hidden="1" customHeight="1" x14ac:dyDescent="0.25">
      <c r="A1973" s="96" t="s">
        <v>11581</v>
      </c>
      <c r="B1973" s="80" t="str">
        <f>_xlfn.CONCAT(_xlfn.XLOOKUP(tbItems[[#This Row],[UID]],all_tki[uid],all_tki[name]), " (",_xlfn.XLOOKUP(tbItems[[#This Row],[UID]],all_tki[uid],all_tki[shortName]),")")</f>
        <v>MPX/MCX Maxim Defense CQB telescoping stock (MPX/MCX CQB)</v>
      </c>
      <c r="C1973" s="80" t="str">
        <f>_xlfn.XLOOKUP(tbItems[[#This Row],[UID]],all_tki[uid],all_tki[tags/0])</f>
        <v>Weapon_parts</v>
      </c>
      <c r="D1973" s="80" t="s">
        <v>367</v>
      </c>
      <c r="E1973" s="70">
        <f>_xlfn.XLOOKUP(tbItems[[#This Row],[UID]],all_tki[uid],all_tki[slots])</f>
        <v>2</v>
      </c>
      <c r="F1973" s="97">
        <f>_xlfn.XLOOKUP(tbItems[[#This Row],[UID]],all_tki[uid],all_tki[traderPrice])</f>
        <v>2100</v>
      </c>
      <c r="G1973" s="97">
        <f>_xlfn.XLOOKUP(tbItems[[#This Row],[UID]],all_tki[uid],all_tki[avg7daysPrice])</f>
        <v>3750</v>
      </c>
      <c r="H1973" s="70">
        <v>0</v>
      </c>
      <c r="I1973" s="70">
        <v>0</v>
      </c>
    </row>
    <row r="1974" spans="1:9" ht="30" hidden="1" customHeight="1" x14ac:dyDescent="0.25">
      <c r="A1974" s="96" t="s">
        <v>11585</v>
      </c>
      <c r="B1974" s="80" t="str">
        <f>_xlfn.CONCAT(_xlfn.XLOOKUP(tbItems[[#This Row],[UID]],all_tki[uid],all_tki[name]), " (",_xlfn.XLOOKUP(tbItems[[#This Row],[UID]],all_tki[uid],all_tki[shortName]),")")</f>
        <v>TROY M7A1 PDW stock (Black) (M7A1PDW)</v>
      </c>
      <c r="C1974" s="80" t="str">
        <f>_xlfn.XLOOKUP(tbItems[[#This Row],[UID]],all_tki[uid],all_tki[tags/0])</f>
        <v>Weapon_parts</v>
      </c>
      <c r="D1974" s="80" t="s">
        <v>367</v>
      </c>
      <c r="E1974" s="70">
        <f>_xlfn.XLOOKUP(tbItems[[#This Row],[UID]],all_tki[uid],all_tki[slots])</f>
        <v>2</v>
      </c>
      <c r="F1974" s="97">
        <f>_xlfn.XLOOKUP(tbItems[[#This Row],[UID]],all_tki[uid],all_tki[traderPrice])</f>
        <v>3090</v>
      </c>
      <c r="G1974" s="97">
        <f>_xlfn.XLOOKUP(tbItems[[#This Row],[UID]],all_tki[uid],all_tki[avg7daysPrice])</f>
        <v>20857</v>
      </c>
      <c r="H1974" s="70">
        <v>0</v>
      </c>
      <c r="I1974" s="70">
        <v>0</v>
      </c>
    </row>
    <row r="1975" spans="1:9" ht="30" hidden="1" customHeight="1" x14ac:dyDescent="0.25">
      <c r="A1975" s="96" t="s">
        <v>11590</v>
      </c>
      <c r="B1975" s="80" t="str">
        <f>_xlfn.CONCAT(_xlfn.XLOOKUP(tbItems[[#This Row],[UID]],all_tki[uid],all_tki[name]), " (",_xlfn.XLOOKUP(tbItems[[#This Row],[UID]],all_tki[uid],all_tki[shortName]),")")</f>
        <v>AK-74M/AK-100 Zenit PT Lock (PT 74M/100)</v>
      </c>
      <c r="C1975" s="80" t="str">
        <f>_xlfn.XLOOKUP(tbItems[[#This Row],[UID]],all_tki[uid],all_tki[tags/0])</f>
        <v>Weapon_parts</v>
      </c>
      <c r="E1975" s="70">
        <f>_xlfn.XLOOKUP(tbItems[[#This Row],[UID]],all_tki[uid],all_tki[slots])</f>
        <v>1</v>
      </c>
      <c r="F1975" s="97">
        <f>_xlfn.XLOOKUP(tbItems[[#This Row],[UID]],all_tki[uid],all_tki[traderPrice])</f>
        <v>1519</v>
      </c>
      <c r="G1975" s="97">
        <f>_xlfn.XLOOKUP(tbItems[[#This Row],[UID]],all_tki[uid],all_tki[avg7daysPrice])</f>
        <v>17139</v>
      </c>
      <c r="I1975" s="70">
        <v>0</v>
      </c>
    </row>
    <row r="1976" spans="1:9" ht="30" hidden="1" customHeight="1" x14ac:dyDescent="0.25">
      <c r="A1976" s="96" t="s">
        <v>11596</v>
      </c>
      <c r="B1976" s="80" t="str">
        <f>_xlfn.CONCAT(_xlfn.XLOOKUP(tbItems[[#This Row],[UID]],all_tki[uid],all_tki[name]), " (",_xlfn.XLOOKUP(tbItems[[#This Row],[UID]],all_tki[uid],all_tki[shortName]),")")</f>
        <v>MPX/MCX PMM ULSS foldable stock (ULSS)</v>
      </c>
      <c r="C1976" s="80" t="str">
        <f>_xlfn.XLOOKUP(tbItems[[#This Row],[UID]],all_tki[uid],all_tki[tags/0])</f>
        <v>Weapon_parts</v>
      </c>
      <c r="E1976" s="70">
        <f>_xlfn.XLOOKUP(tbItems[[#This Row],[UID]],all_tki[uid],all_tki[slots])</f>
        <v>2</v>
      </c>
      <c r="F1976" s="97">
        <f>_xlfn.XLOOKUP(tbItems[[#This Row],[UID]],all_tki[uid],all_tki[traderPrice])</f>
        <v>3489</v>
      </c>
      <c r="G1976" s="97">
        <f>_xlfn.XLOOKUP(tbItems[[#This Row],[UID]],all_tki[uid],all_tki[avg7daysPrice])</f>
        <v>29310</v>
      </c>
      <c r="I1976" s="70">
        <v>0</v>
      </c>
    </row>
    <row r="1977" spans="1:9" ht="30" hidden="1" customHeight="1" x14ac:dyDescent="0.25">
      <c r="A1977" s="96" t="s">
        <v>11601</v>
      </c>
      <c r="B1977" s="80" t="str">
        <f>_xlfn.CONCAT(_xlfn.XLOOKUP(tbItems[[#This Row],[UID]],all_tki[uid],all_tki[name]), " (",_xlfn.XLOOKUP(tbItems[[#This Row],[UID]],all_tki[uid],all_tki[shortName]),")")</f>
        <v>MPX/MCX collapsing/telescoping stock (MPX/MCX)</v>
      </c>
      <c r="C1977" s="80" t="str">
        <f>_xlfn.XLOOKUP(tbItems[[#This Row],[UID]],all_tki[uid],all_tki[tags/0])</f>
        <v>Weapon_parts</v>
      </c>
      <c r="D1977" s="80" t="s">
        <v>367</v>
      </c>
      <c r="E1977" s="70">
        <f>_xlfn.XLOOKUP(tbItems[[#This Row],[UID]],all_tki[uid],all_tki[slots])</f>
        <v>2</v>
      </c>
      <c r="F1977" s="97">
        <f>_xlfn.XLOOKUP(tbItems[[#This Row],[UID]],all_tki[uid],all_tki[traderPrice])</f>
        <v>1590</v>
      </c>
      <c r="G1977" s="97">
        <f>_xlfn.XLOOKUP(tbItems[[#This Row],[UID]],all_tki[uid],all_tki[avg7daysPrice])</f>
        <v>17075</v>
      </c>
      <c r="H1977" s="70">
        <v>0</v>
      </c>
      <c r="I1977" s="70">
        <v>0</v>
      </c>
    </row>
    <row r="1978" spans="1:9" ht="30" hidden="1" customHeight="1" x14ac:dyDescent="0.25">
      <c r="A1978" s="96" t="s">
        <v>11604</v>
      </c>
      <c r="B1978" s="80" t="str">
        <f>_xlfn.CONCAT(_xlfn.XLOOKUP(tbItems[[#This Row],[UID]],all_tki[uid],all_tki[name]), " (",_xlfn.XLOOKUP(tbItems[[#This Row],[UID]],all_tki[uid],all_tki[shortName]),")")</f>
        <v>LMT SOPMOD stock (SOPMOD)</v>
      </c>
      <c r="C1978" s="80" t="str">
        <f>_xlfn.XLOOKUP(tbItems[[#This Row],[UID]],all_tki[uid],all_tki[tags/0])</f>
        <v>Weapon_parts</v>
      </c>
      <c r="D1978" s="80" t="s">
        <v>367</v>
      </c>
      <c r="E1978" s="70">
        <f>_xlfn.XLOOKUP(tbItems[[#This Row],[UID]],all_tki[uid],all_tki[slots])</f>
        <v>2</v>
      </c>
      <c r="F1978" s="97">
        <f>_xlfn.XLOOKUP(tbItems[[#This Row],[UID]],all_tki[uid],all_tki[traderPrice])</f>
        <v>2631</v>
      </c>
      <c r="G1978" s="97">
        <f>_xlfn.XLOOKUP(tbItems[[#This Row],[UID]],all_tki[uid],all_tki[avg7daysPrice])</f>
        <v>9268</v>
      </c>
      <c r="H1978" s="70">
        <v>0</v>
      </c>
      <c r="I1978" s="70">
        <v>0</v>
      </c>
    </row>
    <row r="1979" spans="1:9" ht="30" hidden="1" customHeight="1" x14ac:dyDescent="0.25">
      <c r="A1979" s="96" t="s">
        <v>11609</v>
      </c>
      <c r="B1979" s="80" t="str">
        <f>_xlfn.CONCAT(_xlfn.XLOOKUP(tbItems[[#This Row],[UID]],all_tki[uid],all_tki[name]), " (",_xlfn.XLOOKUP(tbItems[[#This Row],[UID]],all_tki[uid],all_tki[shortName]),")")</f>
        <v>VPO-101 "Vepr-Hunter" stock (VPO101)</v>
      </c>
      <c r="C1979" s="80" t="str">
        <f>_xlfn.XLOOKUP(tbItems[[#This Row],[UID]],all_tki[uid],all_tki[tags/0])</f>
        <v>Weapon_parts</v>
      </c>
      <c r="E1979" s="70">
        <f>_xlfn.XLOOKUP(tbItems[[#This Row],[UID]],all_tki[uid],all_tki[slots])</f>
        <v>4</v>
      </c>
      <c r="F1979" s="97">
        <f>_xlfn.XLOOKUP(tbItems[[#This Row],[UID]],all_tki[uid],all_tki[traderPrice])</f>
        <v>1598</v>
      </c>
      <c r="G1979" s="97">
        <f>_xlfn.XLOOKUP(tbItems[[#This Row],[UID]],all_tki[uid],all_tki[avg7daysPrice])</f>
        <v>19333</v>
      </c>
      <c r="I1979" s="70">
        <v>0</v>
      </c>
    </row>
    <row r="1980" spans="1:9" ht="30" hidden="1" customHeight="1" x14ac:dyDescent="0.25">
      <c r="A1980" s="96" t="s">
        <v>11613</v>
      </c>
      <c r="B1980" s="80" t="str">
        <f>_xlfn.CONCAT(_xlfn.XLOOKUP(tbItems[[#This Row],[UID]],all_tki[uid],all_tki[name]), " (",_xlfn.XLOOKUP(tbItems[[#This Row],[UID]],all_tki[uid],all_tki[shortName]),")")</f>
        <v>HK Enhanced Tube buffer tube (Enhanced Tube)</v>
      </c>
      <c r="C1980" s="80" t="str">
        <f>_xlfn.XLOOKUP(tbItems[[#This Row],[UID]],all_tki[uid],all_tki[tags/0])</f>
        <v>Weapon_parts</v>
      </c>
      <c r="E1980" s="70">
        <f>_xlfn.XLOOKUP(tbItems[[#This Row],[UID]],all_tki[uid],all_tki[slots])</f>
        <v>2</v>
      </c>
      <c r="F1980" s="97">
        <f>_xlfn.XLOOKUP(tbItems[[#This Row],[UID]],all_tki[uid],all_tki[traderPrice])</f>
        <v>2794</v>
      </c>
      <c r="G1980" s="97">
        <f>_xlfn.XLOOKUP(tbItems[[#This Row],[UID]],all_tki[uid],all_tki[avg7daysPrice])</f>
        <v>19677</v>
      </c>
      <c r="I1980" s="70">
        <v>0</v>
      </c>
    </row>
    <row r="1981" spans="1:9" ht="30" hidden="1" customHeight="1" x14ac:dyDescent="0.25">
      <c r="A1981" s="96" t="s">
        <v>11619</v>
      </c>
      <c r="B1981" s="80" t="str">
        <f>_xlfn.CONCAT(_xlfn.XLOOKUP(tbItems[[#This Row],[UID]],all_tki[uid],all_tki[name]), " (",_xlfn.XLOOKUP(tbItems[[#This Row],[UID]],all_tki[uid],all_tki[shortName]),")")</f>
        <v>OP-SKS wooden stock (OP-SKS Wood)</v>
      </c>
      <c r="C1981" s="80" t="str">
        <f>_xlfn.XLOOKUP(tbItems[[#This Row],[UID]],all_tki[uid],all_tki[tags/0])</f>
        <v>Weapon_parts</v>
      </c>
      <c r="E1981" s="70">
        <f>_xlfn.XLOOKUP(tbItems[[#This Row],[UID]],all_tki[uid],all_tki[slots])</f>
        <v>4</v>
      </c>
      <c r="F1981" s="97">
        <f>_xlfn.XLOOKUP(tbItems[[#This Row],[UID]],all_tki[uid],all_tki[traderPrice])</f>
        <v>1056</v>
      </c>
      <c r="G1981" s="97">
        <f>_xlfn.XLOOKUP(tbItems[[#This Row],[UID]],all_tki[uid],all_tki[avg7daysPrice])</f>
        <v>26917</v>
      </c>
      <c r="I1981" s="70">
        <v>0</v>
      </c>
    </row>
    <row r="1982" spans="1:9" ht="30" hidden="1" customHeight="1" x14ac:dyDescent="0.25">
      <c r="A1982" s="96" t="s">
        <v>11625</v>
      </c>
      <c r="B1982" s="80" t="str">
        <f>_xlfn.CONCAT(_xlfn.XLOOKUP(tbItems[[#This Row],[UID]],all_tki[uid],all_tki[name]), " (",_xlfn.XLOOKUP(tbItems[[#This Row],[UID]],all_tki[uid],all_tki[shortName]),")")</f>
        <v>AR-15 HK Slim Line buttstock (Slim Line)</v>
      </c>
      <c r="C1982" s="80" t="str">
        <f>_xlfn.XLOOKUP(tbItems[[#This Row],[UID]],all_tki[uid],all_tki[tags/0])</f>
        <v>Weapon_parts</v>
      </c>
      <c r="E1982" s="70">
        <f>_xlfn.XLOOKUP(tbItems[[#This Row],[UID]],all_tki[uid],all_tki[slots])</f>
        <v>2</v>
      </c>
      <c r="F1982" s="97">
        <f>_xlfn.XLOOKUP(tbItems[[#This Row],[UID]],all_tki[uid],all_tki[traderPrice])</f>
        <v>2856</v>
      </c>
      <c r="G1982" s="97">
        <f>_xlfn.XLOOKUP(tbItems[[#This Row],[UID]],all_tki[uid],all_tki[avg7daysPrice])</f>
        <v>11053</v>
      </c>
      <c r="I1982" s="70">
        <v>0</v>
      </c>
    </row>
    <row r="1983" spans="1:9" ht="30" hidden="1" customHeight="1" x14ac:dyDescent="0.25">
      <c r="A1983" s="96" t="s">
        <v>11630</v>
      </c>
      <c r="B1983" s="80" t="str">
        <f>_xlfn.CONCAT(_xlfn.XLOOKUP(tbItems[[#This Row],[UID]],all_tki[uid],all_tki[name]), " (",_xlfn.XLOOKUP(tbItems[[#This Row],[UID]],all_tki[uid],all_tki[shortName]),")")</f>
        <v>PP-19-01 "Vityaz" metal skeleton stock (PP-19-01)</v>
      </c>
      <c r="C1983" s="80" t="str">
        <f>_xlfn.XLOOKUP(tbItems[[#This Row],[UID]],all_tki[uid],all_tki[tags/0])</f>
        <v>Weapon_parts</v>
      </c>
      <c r="D1983" s="80" t="s">
        <v>367</v>
      </c>
      <c r="E1983" s="70">
        <f>_xlfn.XLOOKUP(tbItems[[#This Row],[UID]],all_tki[uid],all_tki[slots])</f>
        <v>2</v>
      </c>
      <c r="F1983" s="97">
        <f>_xlfn.XLOOKUP(tbItems[[#This Row],[UID]],all_tki[uid],all_tki[traderPrice])</f>
        <v>844</v>
      </c>
      <c r="G1983" s="97">
        <f>_xlfn.XLOOKUP(tbItems[[#This Row],[UID]],all_tki[uid],all_tki[avg7daysPrice])</f>
        <v>36500</v>
      </c>
      <c r="H1983" s="70">
        <v>0</v>
      </c>
      <c r="I1983" s="70">
        <v>0</v>
      </c>
    </row>
    <row r="1984" spans="1:9" ht="30" hidden="1" customHeight="1" x14ac:dyDescent="0.25">
      <c r="A1984" s="96" t="s">
        <v>11633</v>
      </c>
      <c r="B1984" s="80" t="str">
        <f>_xlfn.CONCAT(_xlfn.XLOOKUP(tbItems[[#This Row],[UID]],all_tki[uid],all_tki[name]), " (",_xlfn.XLOOKUP(tbItems[[#This Row],[UID]],all_tki[uid],all_tki[shortName]),")")</f>
        <v>TOZ-106 custom cut Mosin stock (TOZ106 Mosin)</v>
      </c>
      <c r="C1984" s="80" t="str">
        <f>_xlfn.XLOOKUP(tbItems[[#This Row],[UID]],all_tki[uid],all_tki[tags/0])</f>
        <v>Weapon_parts</v>
      </c>
      <c r="E1984" s="70">
        <f>_xlfn.XLOOKUP(tbItems[[#This Row],[UID]],all_tki[uid],all_tki[slots])</f>
        <v>4</v>
      </c>
      <c r="F1984" s="97">
        <f>_xlfn.XLOOKUP(tbItems[[#This Row],[UID]],all_tki[uid],all_tki[traderPrice])</f>
        <v>2716</v>
      </c>
      <c r="G1984" s="97">
        <f>_xlfn.XLOOKUP(tbItems[[#This Row],[UID]],all_tki[uid],all_tki[avg7daysPrice])</f>
        <v>11044</v>
      </c>
      <c r="I1984" s="70">
        <v>0</v>
      </c>
    </row>
    <row r="1985" spans="1:9" ht="30" hidden="1" customHeight="1" x14ac:dyDescent="0.25">
      <c r="A1985" s="96" t="s">
        <v>11639</v>
      </c>
      <c r="B1985" s="80" t="str">
        <f>_xlfn.CONCAT(_xlfn.XLOOKUP(tbItems[[#This Row],[UID]],all_tki[uid],all_tki[name]), " (",_xlfn.XLOOKUP(tbItems[[#This Row],[UID]],all_tki[uid],all_tki[shortName]),")")</f>
        <v>RPK-16 buffer tube (RPK-16 tube)</v>
      </c>
      <c r="C1985" s="80" t="str">
        <f>_xlfn.XLOOKUP(tbItems[[#This Row],[UID]],all_tki[uid],all_tki[tags/0])</f>
        <v>Weapon_parts</v>
      </c>
      <c r="E1985" s="70">
        <f>_xlfn.XLOOKUP(tbItems[[#This Row],[UID]],all_tki[uid],all_tki[slots])</f>
        <v>2</v>
      </c>
      <c r="F1985" s="97">
        <f>_xlfn.XLOOKUP(tbItems[[#This Row],[UID]],all_tki[uid],all_tki[traderPrice])</f>
        <v>1624</v>
      </c>
      <c r="G1985" s="97">
        <f>_xlfn.XLOOKUP(tbItems[[#This Row],[UID]],all_tki[uid],all_tki[avg7daysPrice])</f>
        <v>36545</v>
      </c>
      <c r="I1985" s="70">
        <v>0</v>
      </c>
    </row>
    <row r="1986" spans="1:9" ht="30" hidden="1" customHeight="1" x14ac:dyDescent="0.25">
      <c r="A1986" s="96" t="s">
        <v>11645</v>
      </c>
      <c r="B1986" s="80" t="str">
        <f>_xlfn.CONCAT(_xlfn.XLOOKUP(tbItems[[#This Row],[UID]],all_tki[uid],all_tki[name]), " (",_xlfn.XLOOKUP(tbItems[[#This Row],[UID]],all_tki[uid],all_tki[shortName]),")")</f>
        <v>FN PS90 stock (PS90)</v>
      </c>
      <c r="C1986" s="80" t="str">
        <f>_xlfn.XLOOKUP(tbItems[[#This Row],[UID]],all_tki[uid],all_tki[tags/0])</f>
        <v>Weapon_parts</v>
      </c>
      <c r="E1986" s="70">
        <f>_xlfn.XLOOKUP(tbItems[[#This Row],[UID]],all_tki[uid],all_tki[slots])</f>
        <v>3</v>
      </c>
      <c r="F1986" s="97">
        <f>_xlfn.XLOOKUP(tbItems[[#This Row],[UID]],all_tki[uid],all_tki[traderPrice])</f>
        <v>1876</v>
      </c>
      <c r="G1986" s="97">
        <f>_xlfn.XLOOKUP(tbItems[[#This Row],[UID]],all_tki[uid],all_tki[avg7daysPrice])</f>
        <v>3350</v>
      </c>
      <c r="I1986" s="70">
        <v>0</v>
      </c>
    </row>
    <row r="1987" spans="1:9" ht="30" hidden="1" customHeight="1" x14ac:dyDescent="0.25">
      <c r="A1987" s="96" t="s">
        <v>11650</v>
      </c>
      <c r="B1987" s="80" t="str">
        <f>_xlfn.CONCAT(_xlfn.XLOOKUP(tbItems[[#This Row],[UID]],all_tki[uid],all_tki[name]), " (",_xlfn.XLOOKUP(tbItems[[#This Row],[UID]],all_tki[uid],all_tki[shortName]),")")</f>
        <v>Mosin Rifle sniper carbine stock (Mosin sniper carbine)</v>
      </c>
      <c r="C1987" s="80" t="str">
        <f>_xlfn.XLOOKUP(tbItems[[#This Row],[UID]],all_tki[uid],all_tki[tags/0])</f>
        <v>Weapon_parts</v>
      </c>
      <c r="E1987" s="70">
        <f>_xlfn.XLOOKUP(tbItems[[#This Row],[UID]],all_tki[uid],all_tki[slots])</f>
        <v>3</v>
      </c>
      <c r="F1987" s="97">
        <f>_xlfn.XLOOKUP(tbItems[[#This Row],[UID]],all_tki[uid],all_tki[traderPrice])</f>
        <v>2005</v>
      </c>
      <c r="G1987" s="97">
        <f>_xlfn.XLOOKUP(tbItems[[#This Row],[UID]],all_tki[uid],all_tki[avg7daysPrice])</f>
        <v>7880</v>
      </c>
      <c r="I1987" s="70">
        <v>0</v>
      </c>
    </row>
    <row r="1988" spans="1:9" ht="30" hidden="1" customHeight="1" x14ac:dyDescent="0.25">
      <c r="A1988" s="96" t="s">
        <v>11655</v>
      </c>
      <c r="B1988" s="80" t="str">
        <f>_xlfn.CONCAT(_xlfn.XLOOKUP(tbItems[[#This Row],[UID]],all_tki[uid],all_tki[name]), " (",_xlfn.XLOOKUP(tbItems[[#This Row],[UID]],all_tki[uid],all_tki[shortName]),")")</f>
        <v>AR-15 ADAR 2-15 wooden stock (ADAR wood)</v>
      </c>
      <c r="C1988" s="80" t="str">
        <f>_xlfn.XLOOKUP(tbItems[[#This Row],[UID]],all_tki[uid],all_tki[tags/0])</f>
        <v>Weapon_parts</v>
      </c>
      <c r="E1988" s="70">
        <f>_xlfn.XLOOKUP(tbItems[[#This Row],[UID]],all_tki[uid],all_tki[slots])</f>
        <v>2</v>
      </c>
      <c r="F1988" s="97">
        <f>_xlfn.XLOOKUP(tbItems[[#This Row],[UID]],all_tki[uid],all_tki[traderPrice])</f>
        <v>2867</v>
      </c>
      <c r="G1988" s="97">
        <f>_xlfn.XLOOKUP(tbItems[[#This Row],[UID]],all_tki[uid],all_tki[avg7daysPrice])</f>
        <v>13775</v>
      </c>
      <c r="I1988" s="70">
        <v>0</v>
      </c>
    </row>
    <row r="1989" spans="1:9" ht="30" hidden="1" customHeight="1" x14ac:dyDescent="0.25">
      <c r="A1989" s="96" t="s">
        <v>11659</v>
      </c>
      <c r="B1989" s="80" t="str">
        <f>_xlfn.CONCAT(_xlfn.XLOOKUP(tbItems[[#This Row],[UID]],all_tki[uid],all_tki[name]), " (",_xlfn.XLOOKUP(tbItems[[#This Row],[UID]],all_tki[uid],all_tki[shortName]),")")</f>
        <v>High Standard M4SS Stock (M4SS)</v>
      </c>
      <c r="C1989" s="80" t="str">
        <f>_xlfn.XLOOKUP(tbItems[[#This Row],[UID]],all_tki[uid],all_tki[tags/0])</f>
        <v>Weapon_parts</v>
      </c>
      <c r="E1989" s="70">
        <f>_xlfn.XLOOKUP(tbItems[[#This Row],[UID]],all_tki[uid],all_tki[slots])</f>
        <v>2</v>
      </c>
      <c r="F1989" s="97">
        <f>_xlfn.XLOOKUP(tbItems[[#This Row],[UID]],all_tki[uid],all_tki[traderPrice])</f>
        <v>1747</v>
      </c>
      <c r="G1989" s="97">
        <f>_xlfn.XLOOKUP(tbItems[[#This Row],[UID]],all_tki[uid],all_tki[avg7daysPrice])</f>
        <v>6889</v>
      </c>
      <c r="I1989" s="70">
        <v>0</v>
      </c>
    </row>
    <row r="1990" spans="1:9" ht="30" hidden="1" customHeight="1" x14ac:dyDescent="0.25">
      <c r="A1990" s="96" t="s">
        <v>11665</v>
      </c>
      <c r="B1990" s="80" t="str">
        <f>_xlfn.CONCAT(_xlfn.XLOOKUP(tbItems[[#This Row],[UID]],all_tki[uid],all_tki[name]), " (",_xlfn.XLOOKUP(tbItems[[#This Row],[UID]],all_tki[uid],all_tki[shortName]),")")</f>
        <v>M870 Mesa Tactical LEO stock adapter (M870 LEO)</v>
      </c>
      <c r="C1990" s="80" t="str">
        <f>_xlfn.XLOOKUP(tbItems[[#This Row],[UID]],all_tki[uid],all_tki[tags/0])</f>
        <v>Weapon_parts</v>
      </c>
      <c r="E1990" s="70">
        <f>_xlfn.XLOOKUP(tbItems[[#This Row],[UID]],all_tki[uid],all_tki[slots])</f>
        <v>2</v>
      </c>
      <c r="F1990" s="97">
        <f>_xlfn.XLOOKUP(tbItems[[#This Row],[UID]],all_tki[uid],all_tki[traderPrice])</f>
        <v>1407</v>
      </c>
      <c r="G1990" s="97">
        <f>_xlfn.XLOOKUP(tbItems[[#This Row],[UID]],all_tki[uid],all_tki[avg7daysPrice])</f>
        <v>9765</v>
      </c>
      <c r="I1990" s="70">
        <v>0</v>
      </c>
    </row>
    <row r="1991" spans="1:9" ht="30" hidden="1" customHeight="1" x14ac:dyDescent="0.25">
      <c r="A1991" s="96" t="s">
        <v>11671</v>
      </c>
      <c r="B1991" s="80" t="str">
        <f>_xlfn.CONCAT(_xlfn.XLOOKUP(tbItems[[#This Row],[UID]],all_tki[uid],all_tki[name]), " (",_xlfn.XLOOKUP(tbItems[[#This Row],[UID]],all_tki[uid],all_tki[shortName]),")")</f>
        <v>M870 SPS polymer stock (M870 SPS)</v>
      </c>
      <c r="C1991" s="80" t="str">
        <f>_xlfn.XLOOKUP(tbItems[[#This Row],[UID]],all_tki[uid],all_tki[tags/0])</f>
        <v>Weapon_parts</v>
      </c>
      <c r="D1991" s="80" t="s">
        <v>367</v>
      </c>
      <c r="E1991" s="70">
        <f>_xlfn.XLOOKUP(tbItems[[#This Row],[UID]],all_tki[uid],all_tki[slots])</f>
        <v>2</v>
      </c>
      <c r="F1991" s="97">
        <f>_xlfn.XLOOKUP(tbItems[[#This Row],[UID]],all_tki[uid],all_tki[traderPrice])</f>
        <v>832</v>
      </c>
      <c r="G1991" s="97">
        <f>_xlfn.XLOOKUP(tbItems[[#This Row],[UID]],all_tki[uid],all_tki[avg7daysPrice])</f>
        <v>38095</v>
      </c>
      <c r="I1991" s="70">
        <v>0</v>
      </c>
    </row>
    <row r="1992" spans="1:9" ht="30" hidden="1" customHeight="1" x14ac:dyDescent="0.25">
      <c r="A1992" s="96" t="s">
        <v>11677</v>
      </c>
      <c r="B1992" s="80" t="str">
        <f>_xlfn.CONCAT(_xlfn.XLOOKUP(tbItems[[#This Row],[UID]],all_tki[uid],all_tki[name]), " (",_xlfn.XLOOKUP(tbItems[[#This Row],[UID]],all_tki[uid],all_tki[shortName]),")")</f>
        <v>SA-58 humpback polymer stock (SA58 Hump)</v>
      </c>
      <c r="C1992" s="80" t="str">
        <f>_xlfn.XLOOKUP(tbItems[[#This Row],[UID]],all_tki[uid],all_tki[tags/0])</f>
        <v>Weapon_parts</v>
      </c>
      <c r="E1992" s="70">
        <f>_xlfn.XLOOKUP(tbItems[[#This Row],[UID]],all_tki[uid],all_tki[slots])</f>
        <v>2</v>
      </c>
      <c r="F1992" s="97">
        <f>_xlfn.XLOOKUP(tbItems[[#This Row],[UID]],all_tki[uid],all_tki[traderPrice])</f>
        <v>1904</v>
      </c>
      <c r="G1992" s="97">
        <f>_xlfn.XLOOKUP(tbItems[[#This Row],[UID]],all_tki[uid],all_tki[avg7daysPrice])</f>
        <v>8706</v>
      </c>
      <c r="I1992" s="70">
        <v>0</v>
      </c>
    </row>
    <row r="1993" spans="1:9" ht="30" hidden="1" customHeight="1" x14ac:dyDescent="0.25">
      <c r="A1993" s="96" t="s">
        <v>11683</v>
      </c>
      <c r="B1993" s="80" t="str">
        <f>_xlfn.CONCAT(_xlfn.XLOOKUP(tbItems[[#This Row],[UID]],all_tki[uid],all_tki[name]), " (",_xlfn.XLOOKUP(tbItems[[#This Row],[UID]],all_tki[uid],all_tki[shortName]),")")</f>
        <v>M870 Shockwave Raptor grip (870 Raptor)</v>
      </c>
      <c r="C1993" s="80" t="str">
        <f>_xlfn.XLOOKUP(tbItems[[#This Row],[UID]],all_tki[uid],all_tki[tags/0])</f>
        <v>Weapon_parts</v>
      </c>
      <c r="D1993" s="80" t="s">
        <v>366</v>
      </c>
      <c r="E1993" s="70">
        <f>_xlfn.XLOOKUP(tbItems[[#This Row],[UID]],all_tki[uid],all_tki[slots])</f>
        <v>1</v>
      </c>
      <c r="F1993" s="97">
        <f>_xlfn.XLOOKUP(tbItems[[#This Row],[UID]],all_tki[uid],all_tki[traderPrice])</f>
        <v>1425</v>
      </c>
      <c r="G1993" s="97">
        <f>_xlfn.XLOOKUP(tbItems[[#This Row],[UID]],all_tki[uid],all_tki[avg7daysPrice])</f>
        <v>12074</v>
      </c>
      <c r="I1993" s="70">
        <v>0</v>
      </c>
    </row>
    <row r="1994" spans="1:9" ht="30" hidden="1" customHeight="1" x14ac:dyDescent="0.25">
      <c r="A1994" s="96" t="s">
        <v>11689</v>
      </c>
      <c r="B1994" s="80" t="str">
        <f>_xlfn.CONCAT(_xlfn.XLOOKUP(tbItems[[#This Row],[UID]],all_tki[uid],all_tki[name]), " (",_xlfn.XLOOKUP(tbItems[[#This Row],[UID]],all_tki[uid],all_tki[shortName]),")")</f>
        <v>AKM wooden stock (6P1 Sb.5) (6P1 Sb.5)</v>
      </c>
      <c r="C1994" s="80" t="str">
        <f>_xlfn.XLOOKUP(tbItems[[#This Row],[UID]],all_tki[uid],all_tki[tags/0])</f>
        <v>Weapon_parts</v>
      </c>
      <c r="E1994" s="70">
        <f>_xlfn.XLOOKUP(tbItems[[#This Row],[UID]],all_tki[uid],all_tki[slots])</f>
        <v>2</v>
      </c>
      <c r="F1994" s="97">
        <f>_xlfn.XLOOKUP(tbItems[[#This Row],[UID]],all_tki[uid],all_tki[traderPrice])</f>
        <v>1438</v>
      </c>
      <c r="G1994" s="97">
        <f>_xlfn.XLOOKUP(tbItems[[#This Row],[UID]],all_tki[uid],all_tki[avg7daysPrice])</f>
        <v>51428</v>
      </c>
      <c r="I1994" s="70">
        <v>0</v>
      </c>
    </row>
    <row r="1995" spans="1:9" ht="30" hidden="1" customHeight="1" x14ac:dyDescent="0.25">
      <c r="A1995" s="96" t="s">
        <v>11695</v>
      </c>
      <c r="B1995" s="80" t="str">
        <f>_xlfn.CONCAT(_xlfn.XLOOKUP(tbItems[[#This Row],[UID]],all_tki[uid],all_tki[name]), " (",_xlfn.XLOOKUP(tbItems[[#This Row],[UID]],all_tki[uid],all_tki[shortName]),")")</f>
        <v>Mosin Rifle carbine stock (Mosin carbine)</v>
      </c>
      <c r="C1995" s="80" t="str">
        <f>_xlfn.XLOOKUP(tbItems[[#This Row],[UID]],all_tki[uid],all_tki[tags/0])</f>
        <v>Weapon_parts</v>
      </c>
      <c r="E1995" s="70">
        <f>_xlfn.XLOOKUP(tbItems[[#This Row],[UID]],all_tki[uid],all_tki[slots])</f>
        <v>3</v>
      </c>
      <c r="F1995" s="97">
        <f>_xlfn.XLOOKUP(tbItems[[#This Row],[UID]],all_tki[uid],all_tki[traderPrice])</f>
        <v>1859</v>
      </c>
      <c r="G1995" s="97">
        <f>_xlfn.XLOOKUP(tbItems[[#This Row],[UID]],all_tki[uid],all_tki[avg7daysPrice])</f>
        <v>6785</v>
      </c>
      <c r="I1995" s="70">
        <v>0</v>
      </c>
    </row>
    <row r="1996" spans="1:9" ht="30" hidden="1" customHeight="1" x14ac:dyDescent="0.25">
      <c r="A1996" s="96" t="s">
        <v>11700</v>
      </c>
      <c r="B1996" s="80" t="str">
        <f>_xlfn.CONCAT(_xlfn.XLOOKUP(tbItems[[#This Row],[UID]],all_tki[uid],all_tki[name]), " (",_xlfn.XLOOKUP(tbItems[[#This Row],[UID]],all_tki[uid],all_tki[shortName]),")")</f>
        <v>MP-133/153 wooden stock (133/153 wood)</v>
      </c>
      <c r="C1996" s="80" t="str">
        <f>_xlfn.XLOOKUP(tbItems[[#This Row],[UID]],all_tki[uid],all_tki[tags/0])</f>
        <v>Weapon_parts</v>
      </c>
      <c r="E1996" s="70">
        <f>_xlfn.XLOOKUP(tbItems[[#This Row],[UID]],all_tki[uid],all_tki[slots])</f>
        <v>2</v>
      </c>
      <c r="F1996" s="97">
        <f>_xlfn.XLOOKUP(tbItems[[#This Row],[UID]],all_tki[uid],all_tki[traderPrice])</f>
        <v>839</v>
      </c>
      <c r="G1996" s="97">
        <f>_xlfn.XLOOKUP(tbItems[[#This Row],[UID]],all_tki[uid],all_tki[avg7daysPrice])</f>
        <v>13853</v>
      </c>
      <c r="I1996" s="70">
        <v>0</v>
      </c>
    </row>
    <row r="1997" spans="1:9" ht="30" hidden="1" customHeight="1" x14ac:dyDescent="0.25">
      <c r="A1997" s="96" t="s">
        <v>11706</v>
      </c>
      <c r="B1997" s="80" t="str">
        <f>_xlfn.CONCAT(_xlfn.XLOOKUP(tbItems[[#This Row],[UID]],all_tki[uid],all_tki[name]), " (",_xlfn.XLOOKUP(tbItems[[#This Row],[UID]],all_tki[uid],all_tki[shortName]),")")</f>
        <v>VPO-209 wooden stock (VPO209)</v>
      </c>
      <c r="C1997" s="80" t="str">
        <f>_xlfn.XLOOKUP(tbItems[[#This Row],[UID]],all_tki[uid],all_tki[tags/0])</f>
        <v>Weapon_parts</v>
      </c>
      <c r="E1997" s="70">
        <f>_xlfn.XLOOKUP(tbItems[[#This Row],[UID]],all_tki[uid],all_tki[slots])</f>
        <v>2</v>
      </c>
      <c r="F1997" s="97">
        <f>_xlfn.XLOOKUP(tbItems[[#This Row],[UID]],all_tki[uid],all_tki[traderPrice])</f>
        <v>1019</v>
      </c>
      <c r="G1997" s="97">
        <f>_xlfn.XLOOKUP(tbItems[[#This Row],[UID]],all_tki[uid],all_tki[avg7daysPrice])</f>
        <v>1900</v>
      </c>
      <c r="I1997" s="70">
        <v>0</v>
      </c>
    </row>
    <row r="1998" spans="1:9" ht="30" hidden="1" customHeight="1" x14ac:dyDescent="0.25">
      <c r="A1998" s="96" t="s">
        <v>11711</v>
      </c>
      <c r="B1998" s="80" t="str">
        <f>_xlfn.CONCAT(_xlfn.XLOOKUP(tbItems[[#This Row],[UID]],all_tki[uid],all_tki[name]), " (",_xlfn.XLOOKUP(tbItems[[#This Row],[UID]],all_tki[uid],all_tki[shortName]),")")</f>
        <v>AK-74 polymer stock (6P20 Sb.7) (6P20 Sb.7)</v>
      </c>
      <c r="C1998" s="80" t="str">
        <f>_xlfn.XLOOKUP(tbItems[[#This Row],[UID]],all_tki[uid],all_tki[tags/0])</f>
        <v>Weapon_parts</v>
      </c>
      <c r="E1998" s="70">
        <f>_xlfn.XLOOKUP(tbItems[[#This Row],[UID]],all_tki[uid],all_tki[slots])</f>
        <v>2</v>
      </c>
      <c r="F1998" s="97">
        <f>_xlfn.XLOOKUP(tbItems[[#This Row],[UID]],all_tki[uid],all_tki[traderPrice])</f>
        <v>1158</v>
      </c>
      <c r="G1998" s="97">
        <f>_xlfn.XLOOKUP(tbItems[[#This Row],[UID]],all_tki[uid],all_tki[avg7daysPrice])</f>
        <v>54000</v>
      </c>
      <c r="I1998" s="70">
        <v>0</v>
      </c>
    </row>
    <row r="1999" spans="1:9" ht="30" hidden="1" customHeight="1" x14ac:dyDescent="0.25">
      <c r="A1999" s="96" t="s">
        <v>11717</v>
      </c>
      <c r="B1999" s="80" t="str">
        <f>_xlfn.CONCAT(_xlfn.XLOOKUP(tbItems[[#This Row],[UID]],all_tki[uid],all_tki[name]), " (",_xlfn.XLOOKUP(tbItems[[#This Row],[UID]],all_tki[uid],all_tki[shortName]),")")</f>
        <v>Mosin Rifle standard stock (Mosin stock)</v>
      </c>
      <c r="C1999" s="80" t="str">
        <f>_xlfn.XLOOKUP(tbItems[[#This Row],[UID]],all_tki[uid],all_tki[tags/0])</f>
        <v>Weapon_parts</v>
      </c>
      <c r="E1999" s="70">
        <f>_xlfn.XLOOKUP(tbItems[[#This Row],[UID]],all_tki[uid],all_tki[slots])</f>
        <v>4</v>
      </c>
      <c r="F1999" s="97">
        <f>_xlfn.XLOOKUP(tbItems[[#This Row],[UID]],all_tki[uid],all_tki[traderPrice])</f>
        <v>1379</v>
      </c>
      <c r="G1999" s="97">
        <f>_xlfn.XLOOKUP(tbItems[[#This Row],[UID]],all_tki[uid],all_tki[avg7daysPrice])</f>
        <v>20398</v>
      </c>
      <c r="I1999" s="70">
        <v>0</v>
      </c>
    </row>
    <row r="2000" spans="1:9" ht="30" hidden="1" customHeight="1" x14ac:dyDescent="0.25">
      <c r="A2000" s="96" t="s">
        <v>11722</v>
      </c>
      <c r="B2000" s="80" t="str">
        <f>_xlfn.CONCAT(_xlfn.XLOOKUP(tbItems[[#This Row],[UID]],all_tki[uid],all_tki[name]), " (",_xlfn.XLOOKUP(tbItems[[#This Row],[UID]],all_tki[uid],all_tki[shortName]),")")</f>
        <v>Armacon Baskak stock (Baskak)</v>
      </c>
      <c r="C2000" s="80" t="str">
        <f>_xlfn.XLOOKUP(tbItems[[#This Row],[UID]],all_tki[uid],all_tki[tags/0])</f>
        <v>Weapon_parts</v>
      </c>
      <c r="D2000" s="80" t="s">
        <v>367</v>
      </c>
      <c r="E2000" s="70">
        <f>_xlfn.XLOOKUP(tbItems[[#This Row],[UID]],all_tki[uid],all_tki[slots])</f>
        <v>2</v>
      </c>
      <c r="F2000" s="97">
        <f>_xlfn.XLOOKUP(tbItems[[#This Row],[UID]],all_tki[uid],all_tki[traderPrice])</f>
        <v>3013</v>
      </c>
      <c r="G2000" s="97">
        <f>_xlfn.XLOOKUP(tbItems[[#This Row],[UID]],all_tki[uid],all_tki[avg7daysPrice])</f>
        <v>8725</v>
      </c>
      <c r="H2000" s="70">
        <v>0</v>
      </c>
      <c r="I2000" s="70">
        <v>0</v>
      </c>
    </row>
    <row r="2001" spans="1:10" ht="30" hidden="1" customHeight="1" x14ac:dyDescent="0.25">
      <c r="A2001" s="96" t="s">
        <v>11727</v>
      </c>
      <c r="B2001" s="80" t="str">
        <f>_xlfn.CONCAT(_xlfn.XLOOKUP(tbItems[[#This Row],[UID]],all_tki[uid],all_tki[name]), " (",_xlfn.XLOOKUP(tbItems[[#This Row],[UID]],all_tki[uid],all_tki[shortName]),")")</f>
        <v>VPO-136 "Vepr-KM" wooden stock (VPO136)</v>
      </c>
      <c r="C2001" s="80" t="str">
        <f>_xlfn.XLOOKUP(tbItems[[#This Row],[UID]],all_tki[uid],all_tki[tags/0])</f>
        <v>Weapon_parts</v>
      </c>
      <c r="E2001" s="70">
        <f>_xlfn.XLOOKUP(tbItems[[#This Row],[UID]],all_tki[uid],all_tki[slots])</f>
        <v>2</v>
      </c>
      <c r="F2001" s="97">
        <f>_xlfn.XLOOKUP(tbItems[[#This Row],[UID]],all_tki[uid],all_tki[traderPrice])</f>
        <v>1021</v>
      </c>
      <c r="G2001" s="97">
        <f>_xlfn.XLOOKUP(tbItems[[#This Row],[UID]],all_tki[uid],all_tki[avg7daysPrice])</f>
        <v>1824</v>
      </c>
      <c r="I2001" s="70">
        <v>0</v>
      </c>
    </row>
    <row r="2002" spans="1:10" ht="30" hidden="1" customHeight="1" x14ac:dyDescent="0.25">
      <c r="A2002" s="96" t="s">
        <v>11731</v>
      </c>
      <c r="B2002" s="80" t="str">
        <f>_xlfn.CONCAT(_xlfn.XLOOKUP(tbItems[[#This Row],[UID]],all_tki[uid],all_tki[name]), " (",_xlfn.XLOOKUP(tbItems[[#This Row],[UID]],all_tki[uid],all_tki[shortName]),")")</f>
        <v>SKS TOZ wooden stock (56-A-231 Sb.5) (56-A-231 Sb.5)</v>
      </c>
      <c r="C2002" s="80" t="str">
        <f>_xlfn.XLOOKUP(tbItems[[#This Row],[UID]],all_tki[uid],all_tki[tags/0])</f>
        <v>Weapon_parts</v>
      </c>
      <c r="E2002" s="70">
        <f>_xlfn.XLOOKUP(tbItems[[#This Row],[UID]],all_tki[uid],all_tki[slots])</f>
        <v>4</v>
      </c>
      <c r="F2002" s="97">
        <f>_xlfn.XLOOKUP(tbItems[[#This Row],[UID]],all_tki[uid],all_tki[traderPrice])</f>
        <v>2117</v>
      </c>
      <c r="G2002" s="97">
        <f>_xlfn.XLOOKUP(tbItems[[#This Row],[UID]],all_tki[uid],all_tki[avg7daysPrice])</f>
        <v>10653</v>
      </c>
      <c r="I2002" s="70">
        <v>0</v>
      </c>
    </row>
    <row r="2003" spans="1:10" ht="30" hidden="1" customHeight="1" x14ac:dyDescent="0.25">
      <c r="A2003" s="96" t="s">
        <v>11737</v>
      </c>
      <c r="B2003" s="80" t="str">
        <f>_xlfn.CONCAT(_xlfn.XLOOKUP(tbItems[[#This Row],[UID]],all_tki[uid],all_tki[name]), " (",_xlfn.XLOOKUP(tbItems[[#This Row],[UID]],all_tki[uid],all_tki[shortName]),")")</f>
        <v>VSS wooden stock (VSS Wood)</v>
      </c>
      <c r="C2003" s="80" t="str">
        <f>_xlfn.XLOOKUP(tbItems[[#This Row],[UID]],all_tki[uid],all_tki[tags/0])</f>
        <v>Weapon_parts</v>
      </c>
      <c r="E2003" s="70">
        <f>_xlfn.XLOOKUP(tbItems[[#This Row],[UID]],all_tki[uid],all_tki[slots])</f>
        <v>2</v>
      </c>
      <c r="F2003" s="97">
        <f>_xlfn.XLOOKUP(tbItems[[#This Row],[UID]],all_tki[uid],all_tki[traderPrice])</f>
        <v>1000</v>
      </c>
      <c r="G2003" s="97">
        <f>_xlfn.XLOOKUP(tbItems[[#This Row],[UID]],all_tki[uid],all_tki[avg7daysPrice])</f>
        <v>12534</v>
      </c>
      <c r="I2003" s="70">
        <v>0</v>
      </c>
    </row>
    <row r="2004" spans="1:10" ht="30" hidden="1" customHeight="1" x14ac:dyDescent="0.25">
      <c r="A2004" s="96" t="s">
        <v>11742</v>
      </c>
      <c r="B2004" s="80" t="str">
        <f>_xlfn.CONCAT(_xlfn.XLOOKUP(tbItems[[#This Row],[UID]],all_tki[uid],all_tki[name]), " (",_xlfn.XLOOKUP(tbItems[[#This Row],[UID]],all_tki[uid],all_tki[shortName]),")")</f>
        <v>AS VAL skeleton stock (VAL)</v>
      </c>
      <c r="C2004" s="80" t="str">
        <f>_xlfn.XLOOKUP(tbItems[[#This Row],[UID]],all_tki[uid],all_tki[tags/0])</f>
        <v>Weapon_parts</v>
      </c>
      <c r="E2004" s="70">
        <f>_xlfn.XLOOKUP(tbItems[[#This Row],[UID]],all_tki[uid],all_tki[slots])</f>
        <v>2</v>
      </c>
      <c r="F2004" s="97">
        <f>_xlfn.XLOOKUP(tbItems[[#This Row],[UID]],all_tki[uid],all_tki[traderPrice])</f>
        <v>1742</v>
      </c>
      <c r="G2004" s="97">
        <f>_xlfn.XLOOKUP(tbItems[[#This Row],[UID]],all_tki[uid],all_tki[avg7daysPrice])</f>
        <v>10028</v>
      </c>
      <c r="I2004" s="70">
        <v>0</v>
      </c>
    </row>
    <row r="2005" spans="1:10" ht="30" hidden="1" customHeight="1" x14ac:dyDescent="0.25">
      <c r="A2005" s="96" t="s">
        <v>10306</v>
      </c>
      <c r="B2005" s="80" t="str">
        <f>_xlfn.CONCAT(_xlfn.XLOOKUP(tbItems[[#This Row],[UID]],all_tki[uid],all_tki[name]), " (",_xlfn.XLOOKUP(tbItems[[#This Row],[UID]],all_tki[uid],all_tki[shortName]),")")</f>
        <v>Simonov SKS 7.62x39 semi-automatic carbine (SKS)</v>
      </c>
      <c r="C2005" s="80" t="str">
        <f>_xlfn.XLOOKUP(tbItems[[#This Row],[UID]],all_tki[uid],all_tki[tags/0])</f>
        <v>Weapon</v>
      </c>
      <c r="E2005" s="70">
        <f>_xlfn.XLOOKUP(tbItems[[#This Row],[UID]],all_tki[uid],all_tki[slots])</f>
        <v>4</v>
      </c>
      <c r="F2005" s="97">
        <f>_xlfn.XLOOKUP(tbItems[[#This Row],[UID]],all_tki[uid],all_tki[traderPrice])</f>
        <v>10825</v>
      </c>
      <c r="G2005" s="97">
        <f>_xlfn.XLOOKUP(tbItems[[#This Row],[UID]],all_tki[uid],all_tki[avg7daysPrice])</f>
        <v>16285</v>
      </c>
      <c r="I2005" s="70">
        <v>0</v>
      </c>
    </row>
    <row r="2006" spans="1:10" ht="30" hidden="1" customHeight="1" x14ac:dyDescent="0.25">
      <c r="A2006" s="96" t="s">
        <v>9204</v>
      </c>
      <c r="B2006" s="80" t="str">
        <f>_xlfn.CONCAT(_xlfn.XLOOKUP(tbItems[[#This Row],[UID]],all_tki[uid],all_tki[name]), " (",_xlfn.XLOOKUP(tbItems[[#This Row],[UID]],all_tki[uid],all_tki[shortName]),")")</f>
        <v>Soyuz-TM STM-9 Gen.2 9x19 carbine (STM-9)</v>
      </c>
      <c r="C2006" s="80" t="str">
        <f>_xlfn.XLOOKUP(tbItems[[#This Row],[UID]],all_tki[uid],all_tki[tags/0])</f>
        <v>Weapon</v>
      </c>
      <c r="D2006" s="80" t="s">
        <v>378</v>
      </c>
      <c r="E2006" s="70">
        <f>_xlfn.XLOOKUP(tbItems[[#This Row],[UID]],all_tki[uid],all_tki[slots])</f>
        <v>8</v>
      </c>
      <c r="F2006" s="97">
        <f>_xlfn.XLOOKUP(tbItems[[#This Row],[UID]],all_tki[uid],all_tki[traderPrice])</f>
        <v>7000</v>
      </c>
      <c r="G2006" s="97">
        <f>_xlfn.XLOOKUP(tbItems[[#This Row],[UID]],all_tki[uid],all_tki[avg7daysPrice])</f>
        <v>23956</v>
      </c>
      <c r="H2006" s="70">
        <v>1</v>
      </c>
      <c r="I2006" s="70">
        <v>1</v>
      </c>
    </row>
    <row r="2007" spans="1:10" ht="30" hidden="1" customHeight="1" x14ac:dyDescent="0.25">
      <c r="A2007" s="96" t="s">
        <v>11756</v>
      </c>
      <c r="B2007" s="80" t="str">
        <f>_xlfn.CONCAT(_xlfn.XLOOKUP(tbItems[[#This Row],[UID]],all_tki[uid],all_tki[name]), " (",_xlfn.XLOOKUP(tbItems[[#This Row],[UID]],all_tki[uid],all_tki[shortName]),")")</f>
        <v>Evasion armband (Evasion)</v>
      </c>
      <c r="C2007" s="80" t="str">
        <f>_xlfn.XLOOKUP(tbItems[[#This Row],[UID]],all_tki[uid],all_tki[tags/0])</f>
        <v>Gear</v>
      </c>
      <c r="E2007" s="70">
        <f>_xlfn.XLOOKUP(tbItems[[#This Row],[UID]],all_tki[uid],all_tki[slots])</f>
        <v>1</v>
      </c>
      <c r="F2007" s="97">
        <f>_xlfn.XLOOKUP(tbItems[[#This Row],[UID]],all_tki[uid],all_tki[traderPrice])</f>
        <v>27900</v>
      </c>
      <c r="G2007" s="97">
        <f>_xlfn.XLOOKUP(tbItems[[#This Row],[UID]],all_tki[uid],all_tki[avg7daysPrice])</f>
        <v>31853</v>
      </c>
      <c r="I2007" s="70">
        <v>0</v>
      </c>
    </row>
    <row r="2008" spans="1:10" ht="30" hidden="1" customHeight="1" x14ac:dyDescent="0.25">
      <c r="A2008" s="96" t="s">
        <v>11762</v>
      </c>
      <c r="B2008" s="80" t="str">
        <f>_xlfn.CONCAT(_xlfn.XLOOKUP(tbItems[[#This Row],[UID]],all_tki[uid],all_tki[name]), " (",_xlfn.XLOOKUP(tbItems[[#This Row],[UID]],all_tki[uid],all_tki[shortName]),")")</f>
        <v>NFM THOR Concealable Reinforced Vest body armor (THOR CRV)</v>
      </c>
      <c r="C2008" s="80" t="str">
        <f>_xlfn.XLOOKUP(tbItems[[#This Row],[UID]],all_tki[uid],all_tki[tags/0])</f>
        <v>Gear</v>
      </c>
      <c r="E2008" s="70">
        <f>_xlfn.XLOOKUP(tbItems[[#This Row],[UID]],all_tki[uid],all_tki[slots])</f>
        <v>9</v>
      </c>
      <c r="F2008" s="97">
        <f>_xlfn.XLOOKUP(tbItems[[#This Row],[UID]],all_tki[uid],all_tki[traderPrice])</f>
        <v>31620</v>
      </c>
      <c r="G2008" s="97">
        <f>_xlfn.XLOOKUP(tbItems[[#This Row],[UID]],all_tki[uid],all_tki[avg7daysPrice])</f>
        <v>72054</v>
      </c>
      <c r="I2008" s="70">
        <v>0</v>
      </c>
    </row>
    <row r="2009" spans="1:10" ht="30" hidden="1" customHeight="1" x14ac:dyDescent="0.25">
      <c r="A2009" s="96" t="s">
        <v>11767</v>
      </c>
      <c r="B2009" s="80" t="str">
        <f>_xlfn.CONCAT(_xlfn.XLOOKUP(tbItems[[#This Row],[UID]],all_tki[uid],all_tki[name]), " (",_xlfn.XLOOKUP(tbItems[[#This Row],[UID]],all_tki[uid],all_tki[shortName]),")")</f>
        <v>NFM THOR Integrated Carrier body armor (THOR IC)</v>
      </c>
      <c r="C2009" s="80" t="str">
        <f>_xlfn.XLOOKUP(tbItems[[#This Row],[UID]],all_tki[uid],all_tki[tags/0])</f>
        <v>Gear</v>
      </c>
      <c r="E2009" s="70">
        <f>_xlfn.XLOOKUP(tbItems[[#This Row],[UID]],all_tki[uid],all_tki[slots])</f>
        <v>9</v>
      </c>
      <c r="F2009" s="97">
        <f>_xlfn.XLOOKUP(tbItems[[#This Row],[UID]],all_tki[uid],all_tki[traderPrice])</f>
        <v>213590</v>
      </c>
      <c r="G2009" s="97">
        <f>_xlfn.XLOOKUP(tbItems[[#This Row],[UID]],all_tki[uid],all_tki[avg7daysPrice])</f>
        <v>344500</v>
      </c>
      <c r="I2009" s="70">
        <v>0</v>
      </c>
    </row>
    <row r="2010" spans="1:10" ht="30" hidden="1" customHeight="1" x14ac:dyDescent="0.25">
      <c r="A2010" s="96" t="s">
        <v>11773</v>
      </c>
      <c r="B2010" s="80" t="str">
        <f>_xlfn.CONCAT(_xlfn.XLOOKUP(tbItems[[#This Row],[UID]],all_tki[uid],all_tki[name]), " (",_xlfn.XLOOKUP(tbItems[[#This Row],[UID]],all_tki[uid],all_tki[shortName]),")")</f>
        <v>Tagilla's welding mask "Gorilla" ("Gorilla")</v>
      </c>
      <c r="C2010" s="80" t="str">
        <f>_xlfn.XLOOKUP(tbItems[[#This Row],[UID]],all_tki[uid],all_tki[tags/0])</f>
        <v>Gear</v>
      </c>
      <c r="E2010" s="70">
        <f>_xlfn.XLOOKUP(tbItems[[#This Row],[UID]],all_tki[uid],all_tki[slots])</f>
        <v>4</v>
      </c>
      <c r="F2010" s="97">
        <f>_xlfn.XLOOKUP(tbItems[[#This Row],[UID]],all_tki[uid],all_tki[traderPrice])</f>
        <v>83700</v>
      </c>
      <c r="G2010" s="97">
        <f>_xlfn.XLOOKUP(tbItems[[#This Row],[UID]],all_tki[uid],all_tki[avg7daysPrice])</f>
        <v>116376</v>
      </c>
      <c r="I2010" s="70">
        <v>0</v>
      </c>
    </row>
    <row r="2011" spans="1:10" ht="30" hidden="1" customHeight="1" x14ac:dyDescent="0.25">
      <c r="A2011" s="96" t="s">
        <v>11779</v>
      </c>
      <c r="B2011" s="80" t="str">
        <f>_xlfn.CONCAT(_xlfn.XLOOKUP(tbItems[[#This Row],[UID]],all_tki[uid],all_tki[name]), " (",_xlfn.XLOOKUP(tbItems[[#This Row],[UID]],all_tki[uid],all_tki[shortName]),")")</f>
        <v>Tagilla's welding mask "UBEY" ("UBEY")</v>
      </c>
      <c r="C2011" s="80" t="str">
        <f>_xlfn.XLOOKUP(tbItems[[#This Row],[UID]],all_tki[uid],all_tki[tags/0])</f>
        <v>Gear</v>
      </c>
      <c r="E2011" s="70">
        <f>_xlfn.XLOOKUP(tbItems[[#This Row],[UID]],all_tki[uid],all_tki[slots])</f>
        <v>4</v>
      </c>
      <c r="F2011" s="97">
        <f>_xlfn.XLOOKUP(tbItems[[#This Row],[UID]],all_tki[uid],all_tki[traderPrice])</f>
        <v>83700</v>
      </c>
      <c r="G2011" s="97">
        <f>_xlfn.XLOOKUP(tbItems[[#This Row],[UID]],all_tki[uid],all_tki[avg7daysPrice])</f>
        <v>126437</v>
      </c>
      <c r="I2011" s="70">
        <v>0</v>
      </c>
    </row>
    <row r="2012" spans="1:10" ht="30" hidden="1" customHeight="1" x14ac:dyDescent="0.25">
      <c r="A2012" s="96" t="s">
        <v>11785</v>
      </c>
      <c r="B2012" s="80" t="str">
        <f>_xlfn.CONCAT(_xlfn.XLOOKUP(tbItems[[#This Row],[UID]],all_tki[uid],all_tki[name]), " (",_xlfn.XLOOKUP(tbItems[[#This Row],[UID]],all_tki[uid],all_tki[shortName]),")")</f>
        <v>BOSS cap (Cap)</v>
      </c>
      <c r="C2012" s="80" t="str">
        <f>_xlfn.XLOOKUP(tbItems[[#This Row],[UID]],all_tki[uid],all_tki[tags/0])</f>
        <v>Gear</v>
      </c>
      <c r="D2012" s="80" t="s">
        <v>392</v>
      </c>
      <c r="E2012" s="70">
        <f>_xlfn.XLOOKUP(tbItems[[#This Row],[UID]],all_tki[uid],all_tki[slots])</f>
        <v>1</v>
      </c>
      <c r="F2012" s="97">
        <f>_xlfn.XLOOKUP(tbItems[[#This Row],[UID]],all_tki[uid],all_tki[traderPrice])</f>
        <v>5179</v>
      </c>
      <c r="G2012" s="97">
        <f>_xlfn.XLOOKUP(tbItems[[#This Row],[UID]],all_tki[uid],all_tki[avg7daysPrice])</f>
        <v>14197</v>
      </c>
      <c r="H2012" s="70">
        <v>0</v>
      </c>
      <c r="I2012" s="70">
        <v>0</v>
      </c>
    </row>
    <row r="2013" spans="1:10" ht="30" hidden="1" customHeight="1" x14ac:dyDescent="0.25">
      <c r="A2013" s="96" t="s">
        <v>11789</v>
      </c>
      <c r="B2013" s="80" t="str">
        <f>_xlfn.CONCAT(_xlfn.XLOOKUP(tbItems[[#This Row],[UID]],all_tki[uid],all_tki[name]), " (",_xlfn.XLOOKUP(tbItems[[#This Row],[UID]],all_tki[uid],all_tki[shortName]),")")</f>
        <v>Bomber beanie (Bomber)</v>
      </c>
      <c r="C2013" s="80" t="str">
        <f>_xlfn.XLOOKUP(tbItems[[#This Row],[UID]],all_tki[uid],all_tki[tags/0])</f>
        <v>Gear</v>
      </c>
      <c r="D2013" s="80" t="s">
        <v>313</v>
      </c>
      <c r="E2013" s="70">
        <f>_xlfn.XLOOKUP(tbItems[[#This Row],[UID]],all_tki[uid],all_tki[slots])</f>
        <v>1</v>
      </c>
      <c r="F2013" s="97">
        <f>_xlfn.XLOOKUP(tbItems[[#This Row],[UID]],all_tki[uid],all_tki[traderPrice])</f>
        <v>18414</v>
      </c>
      <c r="G2013" s="97">
        <f>_xlfn.XLOOKUP(tbItems[[#This Row],[UID]],all_tki[uid],all_tki[avg7daysPrice])</f>
        <v>17029</v>
      </c>
      <c r="H2013" s="70">
        <v>0</v>
      </c>
      <c r="I2013" s="70">
        <v>0</v>
      </c>
    </row>
    <row r="2014" spans="1:10" ht="30" hidden="1" customHeight="1" x14ac:dyDescent="0.25">
      <c r="A2014" s="96" t="s">
        <v>11793</v>
      </c>
      <c r="B2014" s="80" t="str">
        <f>_xlfn.CONCAT(_xlfn.XLOOKUP(tbItems[[#This Row],[UID]],all_tki[uid],all_tki[name]), " (",_xlfn.XLOOKUP(tbItems[[#This Row],[UID]],all_tki[uid],all_tki[shortName]),")")</f>
        <v>Stich Profi Chimera boonie hat (Chimera)</v>
      </c>
      <c r="C2014" s="80" t="str">
        <f>_xlfn.XLOOKUP(tbItems[[#This Row],[UID]],all_tki[uid],all_tki[tags/0])</f>
        <v>Gear</v>
      </c>
      <c r="D2014" s="80" t="s">
        <v>392</v>
      </c>
      <c r="E2014" s="70">
        <f>_xlfn.XLOOKUP(tbItems[[#This Row],[UID]],all_tki[uid],all_tki[slots])</f>
        <v>4</v>
      </c>
      <c r="F2014" s="97">
        <f>_xlfn.XLOOKUP(tbItems[[#This Row],[UID]],all_tki[uid],all_tki[traderPrice])</f>
        <v>1965</v>
      </c>
      <c r="G2014" s="97">
        <f>_xlfn.XLOOKUP(tbItems[[#This Row],[UID]],all_tki[uid],all_tki[avg7daysPrice])</f>
        <v>6870</v>
      </c>
      <c r="H2014" s="70">
        <v>0</v>
      </c>
      <c r="I2014" s="70">
        <v>0</v>
      </c>
    </row>
    <row r="2015" spans="1:10" ht="30" hidden="1" customHeight="1" x14ac:dyDescent="0.25">
      <c r="A2015" s="96" t="s">
        <v>11798</v>
      </c>
      <c r="B2015" s="80" t="str">
        <f>_xlfn.CONCAT(_xlfn.XLOOKUP(tbItems[[#This Row],[UID]],all_tki[uid],all_tki[name]), " (",_xlfn.XLOOKUP(tbItems[[#This Row],[UID]],all_tki[uid],all_tki[shortName]),")")</f>
        <v>Can of RatCola (RatCola)</v>
      </c>
      <c r="C2015" s="80" t="str">
        <f>_xlfn.XLOOKUP(tbItems[[#This Row],[UID]],all_tki[uid],all_tki[tags/0])</f>
        <v>Provisions</v>
      </c>
      <c r="D2015" s="80" t="s">
        <v>388</v>
      </c>
      <c r="E2015" s="70">
        <f>_xlfn.XLOOKUP(tbItems[[#This Row],[UID]],all_tki[uid],all_tki[slots])</f>
        <v>1</v>
      </c>
      <c r="F2015" s="97">
        <f>_xlfn.XLOOKUP(tbItems[[#This Row],[UID]],all_tki[uid],all_tki[traderPrice])</f>
        <v>15107</v>
      </c>
      <c r="G2015" s="97">
        <f>_xlfn.XLOOKUP(tbItems[[#This Row],[UID]],all_tki[uid],all_tki[avg7daysPrice])</f>
        <v>16323</v>
      </c>
      <c r="H2015" s="70">
        <v>0</v>
      </c>
      <c r="I2015" s="70">
        <v>0</v>
      </c>
      <c r="J2015" s="80" t="s">
        <v>518</v>
      </c>
    </row>
    <row r="2016" spans="1:10" ht="30" hidden="1" customHeight="1" x14ac:dyDescent="0.25">
      <c r="A2016" s="96" t="s">
        <v>4905</v>
      </c>
      <c r="B2016" s="80" t="str">
        <f>_xlfn.CONCAT(_xlfn.XLOOKUP(tbItems[[#This Row],[UID]],all_tki[uid],all_tki[name]), " (",_xlfn.XLOOKUP(tbItems[[#This Row],[UID]],all_tki[uid],all_tki[shortName]),")")</f>
        <v>SP-8 Survival Machete (SP-8)</v>
      </c>
      <c r="C2016" s="80" t="str">
        <f>_xlfn.XLOOKUP(tbItems[[#This Row],[UID]],all_tki[uid],all_tki[tags/0])</f>
        <v>Weapon</v>
      </c>
      <c r="D2016" s="80" t="s">
        <v>371</v>
      </c>
      <c r="E2016" s="70">
        <f>_xlfn.XLOOKUP(tbItems[[#This Row],[UID]],all_tki[uid],all_tki[slots])</f>
        <v>3</v>
      </c>
      <c r="F2016" s="97">
        <f>_xlfn.XLOOKUP(tbItems[[#This Row],[UID]],all_tki[uid],all_tki[traderPrice])</f>
        <v>46500</v>
      </c>
      <c r="G2016" s="97">
        <f>_xlfn.XLOOKUP(tbItems[[#This Row],[UID]],all_tki[uid],all_tki[avg7daysPrice])</f>
        <v>60078</v>
      </c>
      <c r="H2016" s="70">
        <v>1</v>
      </c>
      <c r="I2016" s="70">
        <v>0</v>
      </c>
    </row>
    <row r="2017" spans="1:10" ht="30" hidden="1" customHeight="1" x14ac:dyDescent="0.25">
      <c r="A2017" s="96" t="s">
        <v>11808</v>
      </c>
      <c r="B2017" s="80" t="str">
        <f>_xlfn.CONCAT(_xlfn.XLOOKUP(tbItems[[#This Row],[UID]],all_tki[uid],all_tki[name]), " (",_xlfn.XLOOKUP(tbItems[[#This Row],[UID]],all_tki[uid],all_tki[shortName]),")")</f>
        <v>Loot Lord plushie (Loot Lord)</v>
      </c>
      <c r="C2017" s="80" t="str">
        <f>_xlfn.XLOOKUP(tbItems[[#This Row],[UID]],all_tki[uid],all_tki[tags/0])</f>
        <v>Barter</v>
      </c>
      <c r="D2017" s="80" t="s">
        <v>397</v>
      </c>
      <c r="E2017" s="70">
        <f>_xlfn.XLOOKUP(tbItems[[#This Row],[UID]],all_tki[uid],all_tki[slots])</f>
        <v>4</v>
      </c>
      <c r="F2017" s="97">
        <f>_xlfn.XLOOKUP(tbItems[[#This Row],[UID]],all_tki[uid],all_tki[traderPrice])</f>
        <v>52308</v>
      </c>
      <c r="G2017" s="97">
        <f>_xlfn.XLOOKUP(tbItems[[#This Row],[UID]],all_tki[uid],all_tki[avg7daysPrice])</f>
        <v>74275</v>
      </c>
      <c r="H2017" s="70">
        <v>1</v>
      </c>
      <c r="I2017" s="70">
        <v>0</v>
      </c>
      <c r="J2017" s="80" t="s">
        <v>364</v>
      </c>
    </row>
    <row r="2018" spans="1:10" ht="30" hidden="1" customHeight="1" x14ac:dyDescent="0.25">
      <c r="A2018" s="96" t="s">
        <v>10409</v>
      </c>
      <c r="B2018" s="80" t="str">
        <f>_xlfn.CONCAT(_xlfn.XLOOKUP(tbItems[[#This Row],[UID]],all_tki[uid],all_tki[name]), " (",_xlfn.XLOOKUP(tbItems[[#This Row],[UID]],all_tki[uid],all_tki[shortName]),")")</f>
        <v>Springfield Armory M1A 7.62x51 carbine (M1A)</v>
      </c>
      <c r="C2018" s="80" t="str">
        <f>_xlfn.XLOOKUP(tbItems[[#This Row],[UID]],all_tki[uid],all_tki[tags/0])</f>
        <v>Weapon</v>
      </c>
      <c r="E2018" s="70">
        <f>_xlfn.XLOOKUP(tbItems[[#This Row],[UID]],all_tki[uid],all_tki[slots])</f>
        <v>2</v>
      </c>
      <c r="F2018" s="97">
        <f>_xlfn.XLOOKUP(tbItems[[#This Row],[UID]],all_tki[uid],all_tki[traderPrice])</f>
        <v>18158</v>
      </c>
      <c r="G2018" s="97">
        <f>_xlfn.XLOOKUP(tbItems[[#This Row],[UID]],all_tki[uid],all_tki[avg7daysPrice])</f>
        <v>46086</v>
      </c>
      <c r="I2018" s="70">
        <v>0</v>
      </c>
    </row>
    <row r="2019" spans="1:10" ht="30" hidden="1" customHeight="1" x14ac:dyDescent="0.25">
      <c r="A2019" s="96" t="s">
        <v>4841</v>
      </c>
      <c r="B2019" s="80" t="str">
        <f>_xlfn.CONCAT(_xlfn.XLOOKUP(tbItems[[#This Row],[UID]],all_tki[uid],all_tki[name]), " (",_xlfn.XLOOKUP(tbItems[[#This Row],[UID]],all_tki[uid],all_tki[shortName]),")")</f>
        <v>Springfield Armory M1A 7.62x51 rifle (M1A)</v>
      </c>
      <c r="C2019" s="80" t="str">
        <f>_xlfn.XLOOKUP(tbItems[[#This Row],[UID]],all_tki[uid],all_tki[tags/0])</f>
        <v>Weapon</v>
      </c>
      <c r="D2019" s="80" t="s">
        <v>956</v>
      </c>
      <c r="E2019" s="70">
        <f>_xlfn.XLOOKUP(tbItems[[#This Row],[UID]],all_tki[uid],all_tki[slots])</f>
        <v>8</v>
      </c>
      <c r="F2019" s="97">
        <f>_xlfn.XLOOKUP(tbItems[[#This Row],[UID]],all_tki[uid],all_tki[traderPrice])</f>
        <v>18158</v>
      </c>
      <c r="G2019" s="97">
        <f>_xlfn.XLOOKUP(tbItems[[#This Row],[UID]],all_tki[uid],all_tki[avg7daysPrice])</f>
        <v>59076</v>
      </c>
      <c r="H2019" s="70">
        <v>1</v>
      </c>
      <c r="I2019" s="70">
        <v>1</v>
      </c>
    </row>
    <row r="2020" spans="1:10" ht="30" hidden="1" customHeight="1" x14ac:dyDescent="0.25">
      <c r="A2020" s="96" t="s">
        <v>11817</v>
      </c>
      <c r="B2020" s="80" t="str">
        <f>_xlfn.CONCAT(_xlfn.XLOOKUP(tbItems[[#This Row],[UID]],all_tki[uid],all_tki[name]), " (",_xlfn.XLOOKUP(tbItems[[#This Row],[UID]],all_tki[uid],all_tki[shortName]),")")</f>
        <v>Faceless mask (Faceless)</v>
      </c>
      <c r="C2020" s="80" t="str">
        <f>_xlfn.XLOOKUP(tbItems[[#This Row],[UID]],all_tki[uid],all_tki[tags/0])</f>
        <v>Gear</v>
      </c>
      <c r="E2020" s="70">
        <f>_xlfn.XLOOKUP(tbItems[[#This Row],[UID]],all_tki[uid],all_tki[slots])</f>
        <v>4</v>
      </c>
      <c r="F2020" s="97">
        <f>_xlfn.XLOOKUP(tbItems[[#This Row],[UID]],all_tki[uid],all_tki[traderPrice])</f>
        <v>13098</v>
      </c>
      <c r="G2020" s="97">
        <f>_xlfn.XLOOKUP(tbItems[[#This Row],[UID]],all_tki[uid],all_tki[avg7daysPrice])</f>
        <v>18545</v>
      </c>
      <c r="I2020" s="70">
        <v>0</v>
      </c>
    </row>
    <row r="2021" spans="1:10" ht="30" hidden="1" customHeight="1" x14ac:dyDescent="0.25">
      <c r="A2021" s="96" t="s">
        <v>11823</v>
      </c>
      <c r="B2021" s="80" t="str">
        <f>_xlfn.CONCAT(_xlfn.XLOOKUP(tbItems[[#This Row],[UID]],all_tki[uid],all_tki[name]), " (",_xlfn.XLOOKUP(tbItems[[#This Row],[UID]],all_tki[uid],all_tki[shortName]),")")</f>
        <v>Ghoul mask (Ghoul)</v>
      </c>
      <c r="C2021" s="80" t="str">
        <f>_xlfn.XLOOKUP(tbItems[[#This Row],[UID]],all_tki[uid],all_tki[tags/0])</f>
        <v>Gear</v>
      </c>
      <c r="E2021" s="70">
        <f>_xlfn.XLOOKUP(tbItems[[#This Row],[UID]],all_tki[uid],all_tki[slots])</f>
        <v>4</v>
      </c>
      <c r="F2021" s="97">
        <f>_xlfn.XLOOKUP(tbItems[[#This Row],[UID]],all_tki[uid],all_tki[traderPrice])</f>
        <v>22030</v>
      </c>
      <c r="G2021" s="97">
        <f>_xlfn.XLOOKUP(tbItems[[#This Row],[UID]],all_tki[uid],all_tki[avg7daysPrice])</f>
        <v>32563</v>
      </c>
      <c r="I2021" s="70">
        <v>0</v>
      </c>
    </row>
    <row r="2022" spans="1:10" ht="30" hidden="1" customHeight="1" x14ac:dyDescent="0.25">
      <c r="A2022" s="96" t="s">
        <v>11829</v>
      </c>
      <c r="B2022" s="80" t="str">
        <f>_xlfn.CONCAT(_xlfn.XLOOKUP(tbItems[[#This Row],[UID]],all_tki[uid],all_tki[name]), " (",_xlfn.XLOOKUP(tbItems[[#This Row],[UID]],all_tki[uid],all_tki[shortName]),")")</f>
        <v>Medical tools (MedTools)</v>
      </c>
      <c r="C2022" s="80" t="str">
        <f>_xlfn.XLOOKUP(tbItems[[#This Row],[UID]],all_tki[uid],all_tki[tags/0])</f>
        <v>Barter</v>
      </c>
      <c r="D2022" s="80" t="s">
        <v>406</v>
      </c>
      <c r="E2022" s="70">
        <f>_xlfn.XLOOKUP(tbItems[[#This Row],[UID]],all_tki[uid],all_tki[slots])</f>
        <v>1</v>
      </c>
      <c r="F2022" s="97">
        <f>_xlfn.XLOOKUP(tbItems[[#This Row],[UID]],all_tki[uid],all_tki[traderPrice])</f>
        <v>4725</v>
      </c>
      <c r="G2022" s="97">
        <f>_xlfn.XLOOKUP(tbItems[[#This Row],[UID]],all_tki[uid],all_tki[avg7daysPrice])</f>
        <v>10140</v>
      </c>
      <c r="H2022" s="106">
        <v>0</v>
      </c>
      <c r="I2022" s="106">
        <v>0</v>
      </c>
      <c r="J2022" s="108" t="s">
        <v>23551</v>
      </c>
    </row>
    <row r="2023" spans="1:10" ht="30" hidden="1" customHeight="1" x14ac:dyDescent="0.25">
      <c r="A2023" s="96" t="s">
        <v>11834</v>
      </c>
      <c r="B2023" s="80" t="str">
        <f>_xlfn.CONCAT(_xlfn.XLOOKUP(tbItems[[#This Row],[UID]],all_tki[uid],all_tki[name]), " (",_xlfn.XLOOKUP(tbItems[[#This Row],[UID]],all_tki[uid],all_tki[shortName]),")")</f>
        <v>Military corrugated tube (MTube)</v>
      </c>
      <c r="C2023" s="80" t="str">
        <f>_xlfn.XLOOKUP(tbItems[[#This Row],[UID]],all_tki[uid],all_tki[tags/0])</f>
        <v>Barter</v>
      </c>
      <c r="D2023" s="80" t="s">
        <v>408</v>
      </c>
      <c r="E2023" s="70">
        <f>_xlfn.XLOOKUP(tbItems[[#This Row],[UID]],all_tki[uid],all_tki[slots])</f>
        <v>1</v>
      </c>
      <c r="F2023" s="97">
        <f>_xlfn.XLOOKUP(tbItems[[#This Row],[UID]],all_tki[uid],all_tki[traderPrice])</f>
        <v>15750</v>
      </c>
      <c r="G2023" s="97">
        <f>_xlfn.XLOOKUP(tbItems[[#This Row],[UID]],all_tki[uid],all_tki[avg7daysPrice])</f>
        <v>16447</v>
      </c>
      <c r="H2023" s="106">
        <v>5</v>
      </c>
      <c r="I2023" s="106">
        <v>4</v>
      </c>
      <c r="J2023" s="107" t="s">
        <v>23554</v>
      </c>
    </row>
    <row r="2024" spans="1:10" ht="30" hidden="1" customHeight="1" x14ac:dyDescent="0.25">
      <c r="A2024" s="96" t="s">
        <v>11839</v>
      </c>
      <c r="B2024" s="80" t="str">
        <f>_xlfn.CONCAT(_xlfn.XLOOKUP(tbItems[[#This Row],[UID]],all_tki[uid],all_tki[name]), " (",_xlfn.XLOOKUP(tbItems[[#This Row],[UID]],all_tki[uid],all_tki[shortName]),")")</f>
        <v>Pipe grip wrench (PGW)</v>
      </c>
      <c r="C2024" s="80" t="str">
        <f>_xlfn.XLOOKUP(tbItems[[#This Row],[UID]],all_tki[uid],all_tki[tags/0])</f>
        <v>Barter</v>
      </c>
      <c r="D2024" s="80" t="s">
        <v>414</v>
      </c>
      <c r="E2024" s="70">
        <f>_xlfn.XLOOKUP(tbItems[[#This Row],[UID]],all_tki[uid],all_tki[slots])</f>
        <v>2</v>
      </c>
      <c r="F2024" s="97">
        <f>_xlfn.XLOOKUP(tbItems[[#This Row],[UID]],all_tki[uid],all_tki[traderPrice])</f>
        <v>83160</v>
      </c>
      <c r="G2024" s="97">
        <f>_xlfn.XLOOKUP(tbItems[[#This Row],[UID]],all_tki[uid],all_tki[avg7daysPrice])</f>
        <v>82718</v>
      </c>
      <c r="H2024" s="106">
        <v>1</v>
      </c>
      <c r="I2024" s="106">
        <v>1</v>
      </c>
      <c r="J2024" s="104" t="s">
        <v>539</v>
      </c>
    </row>
    <row r="2025" spans="1:10" ht="30" hidden="1" customHeight="1" x14ac:dyDescent="0.25">
      <c r="A2025" s="96" t="s">
        <v>11844</v>
      </c>
      <c r="B2025" s="80" t="str">
        <f>_xlfn.CONCAT(_xlfn.XLOOKUP(tbItems[[#This Row],[UID]],all_tki[uid],all_tki[name]), " (",_xlfn.XLOOKUP(tbItems[[#This Row],[UID]],all_tki[uid],all_tki[shortName]),")")</f>
        <v>Bulbex cable cutter (Bulbex)</v>
      </c>
      <c r="C2025" s="80" t="str">
        <f>_xlfn.XLOOKUP(tbItems[[#This Row],[UID]],all_tki[uid],all_tki[tags/0])</f>
        <v>Barter</v>
      </c>
      <c r="D2025" s="80" t="s">
        <v>414</v>
      </c>
      <c r="E2025" s="70">
        <f>_xlfn.XLOOKUP(tbItems[[#This Row],[UID]],all_tki[uid],all_tki[slots])</f>
        <v>2</v>
      </c>
      <c r="F2025" s="97">
        <f>_xlfn.XLOOKUP(tbItems[[#This Row],[UID]],all_tki[uid],all_tki[traderPrice])</f>
        <v>66150</v>
      </c>
      <c r="G2025" s="97">
        <f>_xlfn.XLOOKUP(tbItems[[#This Row],[UID]],all_tki[uid],all_tki[avg7daysPrice])</f>
        <v>66369</v>
      </c>
      <c r="H2025" s="106">
        <v>1</v>
      </c>
      <c r="I2025" s="106">
        <v>1</v>
      </c>
      <c r="J2025" s="104" t="s">
        <v>415</v>
      </c>
    </row>
    <row r="2026" spans="1:10" ht="30" hidden="1" customHeight="1" x14ac:dyDescent="0.25">
      <c r="A2026" s="96" t="s">
        <v>4958</v>
      </c>
      <c r="B2026" s="80" t="str">
        <f>_xlfn.CONCAT(_xlfn.XLOOKUP(tbItems[[#This Row],[UID]],all_tki[uid],all_tki[name]), " (",_xlfn.XLOOKUP(tbItems[[#This Row],[UID]],all_tki[uid],all_tki[shortName]),")")</f>
        <v>Stechkin APS 9x18PM machine pistol (APS)</v>
      </c>
      <c r="C2026" s="80" t="str">
        <f>_xlfn.XLOOKUP(tbItems[[#This Row],[UID]],all_tki[uid],all_tki[tags/0])</f>
        <v>Weapon</v>
      </c>
      <c r="D2026" s="80" t="s">
        <v>100</v>
      </c>
      <c r="E2026" s="70">
        <f>_xlfn.XLOOKUP(tbItems[[#This Row],[UID]],all_tki[uid],all_tki[slots])</f>
        <v>2</v>
      </c>
      <c r="F2026" s="97">
        <f>_xlfn.XLOOKUP(tbItems[[#This Row],[UID]],all_tki[uid],all_tki[traderPrice])</f>
        <v>6496</v>
      </c>
      <c r="G2026" s="97">
        <f>_xlfn.XLOOKUP(tbItems[[#This Row],[UID]],all_tki[uid],all_tki[avg7daysPrice])</f>
        <v>11016</v>
      </c>
      <c r="H2026" s="70">
        <v>0</v>
      </c>
      <c r="I2026" s="70">
        <v>0</v>
      </c>
    </row>
    <row r="2027" spans="1:10" ht="30" hidden="1" customHeight="1" x14ac:dyDescent="0.25">
      <c r="A2027" s="96" t="s">
        <v>10504</v>
      </c>
      <c r="B2027" s="80" t="str">
        <f>_xlfn.CONCAT(_xlfn.XLOOKUP(tbItems[[#This Row],[UID]],all_tki[uid],all_tki[name]), " (",_xlfn.XLOOKUP(tbItems[[#This Row],[UID]],all_tki[uid],all_tki[shortName]),")")</f>
        <v>STM-9 Gen.2 9x19 carbine (STM-9)</v>
      </c>
      <c r="C2027" s="80" t="str">
        <f>_xlfn.XLOOKUP(tbItems[[#This Row],[UID]],all_tki[uid],all_tki[tags/0])</f>
        <v>Weapon</v>
      </c>
      <c r="E2027" s="70">
        <f>_xlfn.XLOOKUP(tbItems[[#This Row],[UID]],all_tki[uid],all_tki[slots])</f>
        <v>1</v>
      </c>
      <c r="F2027" s="97">
        <f>_xlfn.XLOOKUP(tbItems[[#This Row],[UID]],all_tki[uid],all_tki[traderPrice])</f>
        <v>7000</v>
      </c>
      <c r="G2027" s="97">
        <f>_xlfn.XLOOKUP(tbItems[[#This Row],[UID]],all_tki[uid],all_tki[avg7daysPrice])</f>
        <v>23982</v>
      </c>
      <c r="I2027" s="70">
        <v>0</v>
      </c>
    </row>
    <row r="2028" spans="1:10" ht="30" hidden="1" customHeight="1" x14ac:dyDescent="0.25">
      <c r="A2028" s="96" t="s">
        <v>11802</v>
      </c>
      <c r="B2028" s="80" t="str">
        <f>_xlfn.CONCAT(_xlfn.XLOOKUP(tbItems[[#This Row],[UID]],all_tki[uid],all_tki[name]), " (",_xlfn.XLOOKUP(tbItems[[#This Row],[UID]],all_tki[uid],all_tki[shortName]),")")</f>
        <v>Superfors DB 2020 Dead Blow Hammer (Dead Blow)</v>
      </c>
      <c r="C2028" s="80" t="str">
        <f>_xlfn.XLOOKUP(tbItems[[#This Row],[UID]],all_tki[uid],all_tki[tags/0])</f>
        <v>Weapon</v>
      </c>
      <c r="E2028" s="70">
        <f>_xlfn.XLOOKUP(tbItems[[#This Row],[UID]],all_tki[uid],all_tki[slots])</f>
        <v>3</v>
      </c>
      <c r="F2028" s="97">
        <f>_xlfn.XLOOKUP(tbItems[[#This Row],[UID]],all_tki[uid],all_tki[traderPrice])</f>
        <v>27000</v>
      </c>
      <c r="G2028" s="97">
        <f>_xlfn.XLOOKUP(tbItems[[#This Row],[UID]],all_tki[uid],all_tki[avg7daysPrice])</f>
        <v>45000</v>
      </c>
      <c r="I2028" s="70">
        <v>0</v>
      </c>
    </row>
    <row r="2029" spans="1:10" ht="30" hidden="1" customHeight="1" x14ac:dyDescent="0.25">
      <c r="A2029" s="96" t="s">
        <v>4811</v>
      </c>
      <c r="B2029" s="80" t="str">
        <f>_xlfn.CONCAT(_xlfn.XLOOKUP(tbItems[[#This Row],[UID]],all_tki[uid],all_tki[name]), " (",_xlfn.XLOOKUP(tbItems[[#This Row],[UID]],all_tki[uid],all_tki[shortName]),")")</f>
        <v>SV-98 7.62x54R bolt-action sniper rifle (SV-98)</v>
      </c>
      <c r="C2029" s="80" t="str">
        <f>_xlfn.XLOOKUP(tbItems[[#This Row],[UID]],all_tki[uid],all_tki[tags/0])</f>
        <v>Weapon</v>
      </c>
      <c r="D2029" s="80" t="s">
        <v>181</v>
      </c>
      <c r="E2029" s="70">
        <f>_xlfn.XLOOKUP(tbItems[[#This Row],[UID]],all_tki[uid],all_tki[slots])</f>
        <v>5</v>
      </c>
      <c r="F2029" s="97">
        <f>_xlfn.XLOOKUP(tbItems[[#This Row],[UID]],all_tki[uid],all_tki[traderPrice])</f>
        <v>14993</v>
      </c>
      <c r="G2029" s="97">
        <f>_xlfn.XLOOKUP(tbItems[[#This Row],[UID]],all_tki[uid],all_tki[avg7daysPrice])</f>
        <v>44593</v>
      </c>
      <c r="H2029" s="70">
        <v>1</v>
      </c>
      <c r="I2029" s="70">
        <v>1</v>
      </c>
    </row>
    <row r="2030" spans="1:10" ht="30" hidden="1" customHeight="1" x14ac:dyDescent="0.25">
      <c r="A2030" s="96" t="s">
        <v>10400</v>
      </c>
      <c r="B2030" s="80" t="str">
        <f>_xlfn.CONCAT(_xlfn.XLOOKUP(tbItems[[#This Row],[UID]],all_tki[uid],all_tki[name]), " (",_xlfn.XLOOKUP(tbItems[[#This Row],[UID]],all_tki[uid],all_tki[shortName]),")")</f>
        <v>SV-98 7.62x54R bolt-action sniper rifle (SV-98)</v>
      </c>
      <c r="C2030" s="80" t="str">
        <f>_xlfn.XLOOKUP(tbItems[[#This Row],[UID]],all_tki[uid],all_tki[tags/0])</f>
        <v>Weapon</v>
      </c>
      <c r="E2030" s="70">
        <f>_xlfn.XLOOKUP(tbItems[[#This Row],[UID]],all_tki[uid],all_tki[slots])</f>
        <v>6</v>
      </c>
      <c r="F2030" s="97">
        <f>_xlfn.XLOOKUP(tbItems[[#This Row],[UID]],all_tki[uid],all_tki[traderPrice])</f>
        <v>14993</v>
      </c>
      <c r="G2030" s="97">
        <f>_xlfn.XLOOKUP(tbItems[[#This Row],[UID]],all_tki[uid],all_tki[avg7daysPrice])</f>
        <v>44650</v>
      </c>
      <c r="I2030" s="70">
        <v>0</v>
      </c>
    </row>
    <row r="2031" spans="1:10" ht="30" hidden="1" customHeight="1" x14ac:dyDescent="0.25">
      <c r="A2031" s="96" t="s">
        <v>4845</v>
      </c>
      <c r="B2031" s="80" t="str">
        <f>_xlfn.CONCAT(_xlfn.XLOOKUP(tbItems[[#This Row],[UID]],all_tki[uid],all_tki[name]), " (",_xlfn.XLOOKUP(tbItems[[#This Row],[UID]],all_tki[uid],all_tki[shortName]),")")</f>
        <v>SVDS 7.62x54R sniper rifle (SVDS)</v>
      </c>
      <c r="C2031" s="80" t="str">
        <f>_xlfn.XLOOKUP(tbItems[[#This Row],[UID]],all_tki[uid],all_tki[tags/0])</f>
        <v>Weapon</v>
      </c>
      <c r="D2031" s="80" t="s">
        <v>641</v>
      </c>
      <c r="E2031" s="70">
        <f>_xlfn.XLOOKUP(tbItems[[#This Row],[UID]],all_tki[uid],all_tki[slots])</f>
        <v>10</v>
      </c>
      <c r="F2031" s="97">
        <f>_xlfn.XLOOKUP(tbItems[[#This Row],[UID]],all_tki[uid],all_tki[traderPrice])</f>
        <v>25680</v>
      </c>
      <c r="G2031" s="97">
        <f>_xlfn.XLOOKUP(tbItems[[#This Row],[UID]],all_tki[uid],all_tki[avg7daysPrice])</f>
        <v>60936</v>
      </c>
      <c r="H2031" s="70">
        <v>1</v>
      </c>
      <c r="I2031" s="70">
        <v>1</v>
      </c>
    </row>
    <row r="2032" spans="1:10" ht="30" hidden="1" customHeight="1" x14ac:dyDescent="0.25">
      <c r="A2032" s="96" t="s">
        <v>10407</v>
      </c>
      <c r="B2032" s="80" t="str">
        <f>_xlfn.CONCAT(_xlfn.XLOOKUP(tbItems[[#This Row],[UID]],all_tki[uid],all_tki[name]), " (",_xlfn.XLOOKUP(tbItems[[#This Row],[UID]],all_tki[uid],all_tki[shortName]),")")</f>
        <v>SVDS 7.62x54R sniper rifle (SVDS)</v>
      </c>
      <c r="C2032" s="80" t="str">
        <f>_xlfn.XLOOKUP(tbItems[[#This Row],[UID]],all_tki[uid],all_tki[tags/0])</f>
        <v>Weapon</v>
      </c>
      <c r="E2032" s="70">
        <f>_xlfn.XLOOKUP(tbItems[[#This Row],[UID]],all_tki[uid],all_tki[slots])</f>
        <v>2</v>
      </c>
      <c r="F2032" s="97">
        <f>_xlfn.XLOOKUP(tbItems[[#This Row],[UID]],all_tki[uid],all_tki[traderPrice])</f>
        <v>25680</v>
      </c>
      <c r="G2032" s="97">
        <f>_xlfn.XLOOKUP(tbItems[[#This Row],[UID]],all_tki[uid],all_tki[avg7daysPrice])</f>
        <v>55549</v>
      </c>
      <c r="I2032" s="70">
        <v>0</v>
      </c>
    </row>
    <row r="2033" spans="1:9" ht="30" hidden="1" customHeight="1" x14ac:dyDescent="0.25">
      <c r="A2033" s="96" t="s">
        <v>8629</v>
      </c>
      <c r="B2033" s="80" t="str">
        <f>_xlfn.CONCAT(_xlfn.XLOOKUP(tbItems[[#This Row],[UID]],all_tki[uid],all_tki[name]), " (",_xlfn.XLOOKUP(tbItems[[#This Row],[UID]],all_tki[uid],all_tki[shortName]),")")</f>
        <v>SWORD International Mk-18 .338 LM marksman rifle (Mk-18 MjÃ¶lnir)</v>
      </c>
      <c r="C2033" s="80" t="str">
        <f>_xlfn.XLOOKUP(tbItems[[#This Row],[UID]],all_tki[uid],all_tki[tags/0])</f>
        <v>Weapon</v>
      </c>
      <c r="D2033" s="80" t="s">
        <v>956</v>
      </c>
      <c r="E2033" s="70">
        <f>_xlfn.XLOOKUP(tbItems[[#This Row],[UID]],all_tki[uid],all_tki[slots])</f>
        <v>2</v>
      </c>
      <c r="F2033" s="97">
        <f>_xlfn.XLOOKUP(tbItems[[#This Row],[UID]],all_tki[uid],all_tki[traderPrice])</f>
        <v>38640</v>
      </c>
      <c r="G2033" s="97">
        <f>_xlfn.XLOOKUP(tbItems[[#This Row],[UID]],all_tki[uid],all_tki[avg7daysPrice])</f>
        <v>44400</v>
      </c>
      <c r="H2033" s="70">
        <v>1</v>
      </c>
      <c r="I2033" s="70">
        <v>1</v>
      </c>
    </row>
    <row r="2034" spans="1:9" ht="30" hidden="1" customHeight="1" x14ac:dyDescent="0.25">
      <c r="A2034" s="96" t="s">
        <v>11889</v>
      </c>
      <c r="B2034" s="80" t="str">
        <f>_xlfn.CONCAT(_xlfn.XLOOKUP(tbItems[[#This Row],[UID]],all_tki[uid],all_tki[name]), " (",_xlfn.XLOOKUP(tbItems[[#This Row],[UID]],all_tki[uid],all_tki[shortName]),")")</f>
        <v>PACA Soft Armor (Rivals Edition) (PACA TR)</v>
      </c>
      <c r="C2034" s="80" t="str">
        <f>_xlfn.XLOOKUP(tbItems[[#This Row],[UID]],all_tki[uid],all_tki[tags/0])</f>
        <v>Gear</v>
      </c>
      <c r="E2034" s="70">
        <f>_xlfn.XLOOKUP(tbItems[[#This Row],[UID]],all_tki[uid],all_tki[slots])</f>
        <v>9</v>
      </c>
      <c r="F2034" s="97">
        <f>_xlfn.XLOOKUP(tbItems[[#This Row],[UID]],all_tki[uid],all_tki[traderPrice])</f>
        <v>32760</v>
      </c>
      <c r="G2034" s="97">
        <f>_xlfn.XLOOKUP(tbItems[[#This Row],[UID]],all_tki[uid],all_tki[avg7daysPrice])</f>
        <v>35598</v>
      </c>
      <c r="I2034" s="70">
        <v>0</v>
      </c>
    </row>
    <row r="2035" spans="1:9" ht="30" hidden="1" customHeight="1" x14ac:dyDescent="0.25">
      <c r="A2035" s="96" t="s">
        <v>11895</v>
      </c>
      <c r="B2035" s="80" t="str">
        <f>_xlfn.CONCAT(_xlfn.XLOOKUP(tbItems[[#This Row],[UID]],all_tki[uid],all_tki[name]), " (",_xlfn.XLOOKUP(tbItems[[#This Row],[UID]],all_tki[uid],all_tki[shortName]),")")</f>
        <v>Twitch Rivals 2021 balaclava (TR2021)</v>
      </c>
      <c r="C2035" s="80" t="str">
        <f>_xlfn.XLOOKUP(tbItems[[#This Row],[UID]],all_tki[uid],all_tki[tags/0])</f>
        <v>Gear</v>
      </c>
      <c r="E2035" s="70">
        <f>_xlfn.XLOOKUP(tbItems[[#This Row],[UID]],all_tki[uid],all_tki[slots])</f>
        <v>1</v>
      </c>
      <c r="F2035" s="97">
        <f>_xlfn.XLOOKUP(tbItems[[#This Row],[UID]],all_tki[uid],all_tki[traderPrice])</f>
        <v>18881</v>
      </c>
      <c r="G2035" s="97">
        <f>_xlfn.XLOOKUP(tbItems[[#This Row],[UID]],all_tki[uid],all_tki[avg7daysPrice])</f>
        <v>25606</v>
      </c>
      <c r="I2035" s="70">
        <v>0</v>
      </c>
    </row>
    <row r="2036" spans="1:9" ht="30" hidden="1" customHeight="1" x14ac:dyDescent="0.25">
      <c r="A2036" s="96" t="s">
        <v>11901</v>
      </c>
      <c r="B2036" s="80" t="str">
        <f>_xlfn.CONCAT(_xlfn.XLOOKUP(tbItems[[#This Row],[UID]],all_tki[uid],all_tki[name]), " (",_xlfn.XLOOKUP(tbItems[[#This Row],[UID]],all_tki[uid],all_tki[shortName]),")")</f>
        <v>Injector case (Injectors)</v>
      </c>
      <c r="C2036" s="80" t="str">
        <f>_xlfn.XLOOKUP(tbItems[[#This Row],[UID]],all_tki[uid],all_tki[tags/0])</f>
        <v>Containers</v>
      </c>
      <c r="D2036" s="80" t="s">
        <v>608</v>
      </c>
      <c r="E2036" s="70">
        <f>_xlfn.XLOOKUP(tbItems[[#This Row],[UID]],all_tki[uid],all_tki[slots])</f>
        <v>1</v>
      </c>
      <c r="F2036" s="97">
        <f>_xlfn.XLOOKUP(tbItems[[#This Row],[UID]],all_tki[uid],all_tki[traderPrice])</f>
        <v>261450</v>
      </c>
      <c r="G2036" s="97">
        <f>_xlfn.XLOOKUP(tbItems[[#This Row],[UID]],all_tki[uid],all_tki[avg7daysPrice])</f>
        <v>1289738</v>
      </c>
      <c r="I2036" s="70">
        <v>0</v>
      </c>
    </row>
    <row r="2037" spans="1:9" ht="30" hidden="1" customHeight="1" x14ac:dyDescent="0.25">
      <c r="A2037" s="96" t="s">
        <v>11906</v>
      </c>
      <c r="B2037" s="80" t="str">
        <f>_xlfn.CONCAT(_xlfn.XLOOKUP(tbItems[[#This Row],[UID]],all_tki[uid],all_tki[name]), " (",_xlfn.XLOOKUP(tbItems[[#This Row],[UID]],all_tki[uid],all_tki[shortName]),")")</f>
        <v>Keycard holder case (Keycards)</v>
      </c>
      <c r="C2037" s="80" t="str">
        <f>_xlfn.XLOOKUP(tbItems[[#This Row],[UID]],all_tki[uid],all_tki[tags/0])</f>
        <v>Containers</v>
      </c>
      <c r="D2037" s="80" t="s">
        <v>608</v>
      </c>
      <c r="E2037" s="70">
        <f>_xlfn.XLOOKUP(tbItems[[#This Row],[UID]],all_tki[uid],all_tki[slots])</f>
        <v>1</v>
      </c>
      <c r="F2037" s="97">
        <f>_xlfn.XLOOKUP(tbItems[[#This Row],[UID]],all_tki[uid],all_tki[traderPrice])</f>
        <v>288825</v>
      </c>
      <c r="G2037" s="97">
        <f>_xlfn.XLOOKUP(tbItems[[#This Row],[UID]],all_tki[uid],all_tki[avg7daysPrice])</f>
        <v>393865</v>
      </c>
      <c r="I2037" s="70">
        <v>0</v>
      </c>
    </row>
    <row r="2038" spans="1:9" ht="30" hidden="1" customHeight="1" x14ac:dyDescent="0.25">
      <c r="A2038" s="96" t="s">
        <v>11912</v>
      </c>
      <c r="B2038" s="80" t="str">
        <f>_xlfn.CONCAT(_xlfn.XLOOKUP(tbItems[[#This Row],[UID]],all_tki[uid],all_tki[name]), " (",_xlfn.XLOOKUP(tbItems[[#This Row],[UID]],all_tki[uid],all_tki[shortName]),")")</f>
        <v>Gruppa 99 T20 backpack (T20)</v>
      </c>
      <c r="C2038" s="80" t="str">
        <f>_xlfn.XLOOKUP(tbItems[[#This Row],[UID]],all_tki[uid],all_tki[tags/0])</f>
        <v>Gear</v>
      </c>
      <c r="D2038" s="80" t="s">
        <v>317</v>
      </c>
      <c r="E2038" s="70">
        <f>_xlfn.XLOOKUP(tbItems[[#This Row],[UID]],all_tki[uid],all_tki[slots])</f>
        <v>25</v>
      </c>
      <c r="F2038" s="97">
        <f>_xlfn.XLOOKUP(tbItems[[#This Row],[UID]],all_tki[uid],all_tki[traderPrice])</f>
        <v>23560</v>
      </c>
      <c r="G2038" s="97">
        <f>_xlfn.XLOOKUP(tbItems[[#This Row],[UID]],all_tki[uid],all_tki[avg7daysPrice])</f>
        <v>33318</v>
      </c>
      <c r="H2038" s="70">
        <v>0</v>
      </c>
      <c r="I2038" s="70">
        <v>0</v>
      </c>
    </row>
    <row r="2039" spans="1:9" ht="30" hidden="1" customHeight="1" x14ac:dyDescent="0.25">
      <c r="A2039" s="96" t="s">
        <v>11917</v>
      </c>
      <c r="B2039" s="80" t="str">
        <f>_xlfn.CONCAT(_xlfn.XLOOKUP(tbItems[[#This Row],[UID]],all_tki[uid],all_tki[name]), " (",_xlfn.XLOOKUP(tbItems[[#This Row],[UID]],all_tki[uid],all_tki[shortName]),")")</f>
        <v>Gruppa 99 T20 backpack (Multicam) (T20)</v>
      </c>
      <c r="C2039" s="80" t="str">
        <f>_xlfn.XLOOKUP(tbItems[[#This Row],[UID]],all_tki[uid],all_tki[tags/0])</f>
        <v>Gear</v>
      </c>
      <c r="E2039" s="70">
        <f>_xlfn.XLOOKUP(tbItems[[#This Row],[UID]],all_tki[uid],all_tki[slots])</f>
        <v>25</v>
      </c>
      <c r="F2039" s="97">
        <f>_xlfn.XLOOKUP(tbItems[[#This Row],[UID]],all_tki[uid],all_tki[traderPrice])</f>
        <v>24800</v>
      </c>
      <c r="G2039" s="97">
        <f>_xlfn.XLOOKUP(tbItems[[#This Row],[UID]],all_tki[uid],all_tki[avg7daysPrice])</f>
        <v>34916</v>
      </c>
      <c r="I2039" s="70">
        <v>0</v>
      </c>
    </row>
    <row r="2040" spans="1:9" ht="30" hidden="1" customHeight="1" x14ac:dyDescent="0.25">
      <c r="A2040" s="96" t="s">
        <v>11921</v>
      </c>
      <c r="B2040" s="80" t="str">
        <f>_xlfn.CONCAT(_xlfn.XLOOKUP(tbItems[[#This Row],[UID]],all_tki[uid],all_tki[name]), " (",_xlfn.XLOOKUP(tbItems[[#This Row],[UID]],all_tki[uid],all_tki[shortName]),")")</f>
        <v>LBT-1476A 3Day Pack (Woodland) (LBT-1476A)</v>
      </c>
      <c r="C2040" s="80" t="str">
        <f>_xlfn.XLOOKUP(tbItems[[#This Row],[UID]],all_tki[uid],all_tki[tags/0])</f>
        <v>Gear</v>
      </c>
      <c r="D2040" s="80" t="s">
        <v>317</v>
      </c>
      <c r="E2040" s="70">
        <f>_xlfn.XLOOKUP(tbItems[[#This Row],[UID]],all_tki[uid],all_tki[slots])</f>
        <v>20</v>
      </c>
      <c r="F2040" s="97">
        <f>_xlfn.XLOOKUP(tbItems[[#This Row],[UID]],all_tki[uid],all_tki[traderPrice])</f>
        <v>27900</v>
      </c>
      <c r="G2040" s="97">
        <f>_xlfn.XLOOKUP(tbItems[[#This Row],[UID]],all_tki[uid],all_tki[avg7daysPrice])</f>
        <v>44480</v>
      </c>
      <c r="H2040" s="70">
        <v>0</v>
      </c>
      <c r="I2040" s="70">
        <v>0</v>
      </c>
    </row>
    <row r="2041" spans="1:9" ht="30" hidden="1" customHeight="1" x14ac:dyDescent="0.25">
      <c r="A2041" s="96" t="s">
        <v>11926</v>
      </c>
      <c r="B2041" s="80" t="str">
        <f>_xlfn.CONCAT(_xlfn.XLOOKUP(tbItems[[#This Row],[UID]],all_tki[uid],all_tki[name]), " (",_xlfn.XLOOKUP(tbItems[[#This Row],[UID]],all_tki[uid],all_tki[shortName]),")")</f>
        <v>AK Hexagon "Wafflemaker" 5.45x39 sound suppressor (Waffle)</v>
      </c>
      <c r="C2041" s="80" t="str">
        <f>_xlfn.XLOOKUP(tbItems[[#This Row],[UID]],all_tki[uid],all_tki[tags/0])</f>
        <v>Suppressors</v>
      </c>
      <c r="D2041" s="80" t="s">
        <v>365</v>
      </c>
      <c r="E2041" s="70">
        <f>_xlfn.XLOOKUP(tbItems[[#This Row],[UID]],all_tki[uid],all_tki[slots])</f>
        <v>2</v>
      </c>
      <c r="F2041" s="97">
        <f>_xlfn.XLOOKUP(tbItems[[#This Row],[UID]],all_tki[uid],all_tki[traderPrice])</f>
        <v>53200</v>
      </c>
      <c r="G2041" s="97">
        <f>_xlfn.XLOOKUP(tbItems[[#This Row],[UID]],all_tki[uid],all_tki[avg7daysPrice])</f>
        <v>81573</v>
      </c>
      <c r="H2041" s="70">
        <v>0</v>
      </c>
      <c r="I2041" s="70">
        <v>0</v>
      </c>
    </row>
    <row r="2042" spans="1:9" ht="30" hidden="1" customHeight="1" x14ac:dyDescent="0.25">
      <c r="A2042" s="96" t="s">
        <v>11931</v>
      </c>
      <c r="B2042" s="80" t="str">
        <f>_xlfn.CONCAT(_xlfn.XLOOKUP(tbItems[[#This Row],[UID]],all_tki[uid],all_tki[name]), " (",_xlfn.XLOOKUP(tbItems[[#This Row],[UID]],all_tki[uid],all_tki[shortName]),")")</f>
        <v>HK G28 B&amp;T QD 7.62x51 sound suppressor (G28 QD)</v>
      </c>
      <c r="C2042" s="80" t="str">
        <f>_xlfn.XLOOKUP(tbItems[[#This Row],[UID]],all_tki[uid],all_tki[tags/0])</f>
        <v>Suppressors</v>
      </c>
      <c r="D2042" s="80" t="s">
        <v>365</v>
      </c>
      <c r="E2042" s="70">
        <f>_xlfn.XLOOKUP(tbItems[[#This Row],[UID]],all_tki[uid],all_tki[slots])</f>
        <v>2</v>
      </c>
      <c r="F2042" s="97">
        <f>_xlfn.XLOOKUP(tbItems[[#This Row],[UID]],all_tki[uid],all_tki[traderPrice])</f>
        <v>33040</v>
      </c>
      <c r="G2042" s="97">
        <f>_xlfn.XLOOKUP(tbItems[[#This Row],[UID]],all_tki[uid],all_tki[avg7daysPrice])</f>
        <v>35626</v>
      </c>
      <c r="H2042" s="70">
        <v>0</v>
      </c>
      <c r="I2042" s="70">
        <v>0</v>
      </c>
    </row>
    <row r="2043" spans="1:9" ht="30" hidden="1" customHeight="1" x14ac:dyDescent="0.25">
      <c r="A2043" s="96" t="s">
        <v>11936</v>
      </c>
      <c r="B2043" s="80" t="str">
        <f>_xlfn.CONCAT(_xlfn.XLOOKUP(tbItems[[#This Row],[UID]],all_tki[uid],all_tki[name]), " (",_xlfn.XLOOKUP(tbItems[[#This Row],[UID]],all_tki[uid],all_tki[shortName]),")")</f>
        <v>HK UMP B&amp;T OEM .45 ACP sound suppressor (UMP OEM)</v>
      </c>
      <c r="C2043" s="80" t="str">
        <f>_xlfn.XLOOKUP(tbItems[[#This Row],[UID]],all_tki[uid],all_tki[tags/0])</f>
        <v>Suppressors</v>
      </c>
      <c r="D2043" s="80" t="s">
        <v>365</v>
      </c>
      <c r="E2043" s="70">
        <f>_xlfn.XLOOKUP(tbItems[[#This Row],[UID]],all_tki[uid],all_tki[slots])</f>
        <v>2</v>
      </c>
      <c r="F2043" s="97">
        <f>_xlfn.XLOOKUP(tbItems[[#This Row],[UID]],all_tki[uid],all_tki[traderPrice])</f>
        <v>23376</v>
      </c>
      <c r="G2043" s="97">
        <f>_xlfn.XLOOKUP(tbItems[[#This Row],[UID]],all_tki[uid],all_tki[avg7daysPrice])</f>
        <v>46173</v>
      </c>
      <c r="I2043" s="70">
        <v>0</v>
      </c>
    </row>
    <row r="2044" spans="1:9" ht="30" hidden="1" customHeight="1" x14ac:dyDescent="0.25">
      <c r="A2044" s="96" t="s">
        <v>11942</v>
      </c>
      <c r="B2044" s="80" t="str">
        <f>_xlfn.CONCAT(_xlfn.XLOOKUP(tbItems[[#This Row],[UID]],all_tki[uid],all_tki[name]), " (",_xlfn.XLOOKUP(tbItems[[#This Row],[UID]],all_tki[uid],all_tki[shortName]),")")</f>
        <v>Leapers UTG reflex sight (UTG)</v>
      </c>
      <c r="C2044" s="80" t="str">
        <f>_xlfn.XLOOKUP(tbItems[[#This Row],[UID]],all_tki[uid],all_tki[tags/0])</f>
        <v>Sights</v>
      </c>
      <c r="D2044" s="80" t="s">
        <v>456</v>
      </c>
      <c r="E2044" s="70">
        <f>_xlfn.XLOOKUP(tbItems[[#This Row],[UID]],all_tki[uid],all_tki[slots])</f>
        <v>1</v>
      </c>
      <c r="F2044" s="97">
        <f>_xlfn.XLOOKUP(tbItems[[#This Row],[UID]],all_tki[uid],all_tki[traderPrice])</f>
        <v>6832</v>
      </c>
      <c r="G2044" s="97">
        <f>_xlfn.XLOOKUP(tbItems[[#This Row],[UID]],all_tki[uid],all_tki[avg7daysPrice])</f>
        <v>14018</v>
      </c>
      <c r="H2044" s="70">
        <v>0</v>
      </c>
      <c r="I2044" s="70">
        <v>0</v>
      </c>
    </row>
    <row r="2045" spans="1:9" ht="30" hidden="1" customHeight="1" x14ac:dyDescent="0.25">
      <c r="A2045" s="96" t="s">
        <v>11947</v>
      </c>
      <c r="B2045" s="80" t="str">
        <f>_xlfn.CONCAT(_xlfn.XLOOKUP(tbItems[[#This Row],[UID]],all_tki[uid],all_tki[name]), " (",_xlfn.XLOOKUP(tbItems[[#This Row],[UID]],all_tki[uid],all_tki[shortName]),")")</f>
        <v>NPZ PK1 "Obzor" reflex sight ("Obzor")</v>
      </c>
      <c r="C2045" s="80" t="str">
        <f>_xlfn.XLOOKUP(tbItems[[#This Row],[UID]],all_tki[uid],all_tki[tags/0])</f>
        <v>Sights</v>
      </c>
      <c r="E2045" s="70">
        <f>_xlfn.XLOOKUP(tbItems[[#This Row],[UID]],all_tki[uid],all_tki[slots])</f>
        <v>1</v>
      </c>
      <c r="F2045" s="97">
        <f>_xlfn.XLOOKUP(tbItems[[#This Row],[UID]],all_tki[uid],all_tki[traderPrice])</f>
        <v>3920</v>
      </c>
      <c r="G2045" s="97">
        <f>_xlfn.XLOOKUP(tbItems[[#This Row],[UID]],all_tki[uid],all_tki[avg7daysPrice])</f>
        <v>8366</v>
      </c>
      <c r="I2045" s="70">
        <v>0</v>
      </c>
    </row>
    <row r="2046" spans="1:9" ht="30" hidden="1" customHeight="1" x14ac:dyDescent="0.25">
      <c r="A2046" s="96" t="s">
        <v>11953</v>
      </c>
      <c r="B2046" s="80" t="str">
        <f>_xlfn.CONCAT(_xlfn.XLOOKUP(tbItems[[#This Row],[UID]],all_tki[uid],all_tki[name]), " (",_xlfn.XLOOKUP(tbItems[[#This Row],[UID]],all_tki[uid],all_tki[shortName]),")")</f>
        <v>Aimpoint PRO reflex sight (PRO)</v>
      </c>
      <c r="C2046" s="80" t="str">
        <f>_xlfn.XLOOKUP(tbItems[[#This Row],[UID]],all_tki[uid],all_tki[tags/0])</f>
        <v>Sights</v>
      </c>
      <c r="E2046" s="70">
        <f>_xlfn.XLOOKUP(tbItems[[#This Row],[UID]],all_tki[uid],all_tki[slots])</f>
        <v>1</v>
      </c>
      <c r="F2046" s="97">
        <f>_xlfn.XLOOKUP(tbItems[[#This Row],[UID]],all_tki[uid],all_tki[traderPrice])</f>
        <v>14000</v>
      </c>
      <c r="G2046" s="97">
        <f>_xlfn.XLOOKUP(tbItems[[#This Row],[UID]],all_tki[uid],all_tki[avg7daysPrice])</f>
        <v>14153</v>
      </c>
      <c r="I2046" s="70">
        <v>0</v>
      </c>
    </row>
    <row r="2047" spans="1:9" ht="30" hidden="1" customHeight="1" x14ac:dyDescent="0.25">
      <c r="A2047" s="96" t="s">
        <v>11959</v>
      </c>
      <c r="B2047" s="80" t="str">
        <f>_xlfn.CONCAT(_xlfn.XLOOKUP(tbItems[[#This Row],[UID]],all_tki[uid],all_tki[name]), " (",_xlfn.XLOOKUP(tbItems[[#This Row],[UID]],all_tki[uid],all_tki[shortName]),")")</f>
        <v>BelOMO PK-AA reflex sight (PK-AA)</v>
      </c>
      <c r="C2047" s="80" t="str">
        <f>_xlfn.XLOOKUP(tbItems[[#This Row],[UID]],all_tki[uid],all_tki[tags/0])</f>
        <v>Sights</v>
      </c>
      <c r="D2047" s="80" t="s">
        <v>456</v>
      </c>
      <c r="E2047" s="70">
        <f>_xlfn.XLOOKUP(tbItems[[#This Row],[UID]],all_tki[uid],all_tki[slots])</f>
        <v>1</v>
      </c>
      <c r="F2047" s="97">
        <f>_xlfn.XLOOKUP(tbItems[[#This Row],[UID]],all_tki[uid],all_tki[traderPrice])</f>
        <v>2856</v>
      </c>
      <c r="G2047" s="97">
        <f>_xlfn.XLOOKUP(tbItems[[#This Row],[UID]],all_tki[uid],all_tki[avg7daysPrice])</f>
        <v>7830</v>
      </c>
      <c r="H2047" s="70">
        <v>0</v>
      </c>
      <c r="I2047" s="70">
        <v>0</v>
      </c>
    </row>
    <row r="2048" spans="1:9" ht="30" hidden="1" customHeight="1" x14ac:dyDescent="0.25">
      <c r="A2048" s="96" t="s">
        <v>11964</v>
      </c>
      <c r="B2048" s="80" t="str">
        <f>_xlfn.CONCAT(_xlfn.XLOOKUP(tbItems[[#This Row],[UID]],all_tki[uid],all_tki[name]), " (",_xlfn.XLOOKUP(tbItems[[#This Row],[UID]],all_tki[uid],all_tki[shortName]),")")</f>
        <v>Aimpoint ACRO P-1 reflex sight (ACRO P-1)</v>
      </c>
      <c r="C2048" s="80" t="str">
        <f>_xlfn.XLOOKUP(tbItems[[#This Row],[UID]],all_tki[uid],all_tki[tags/0])</f>
        <v>Sights</v>
      </c>
      <c r="D2048" s="80" t="s">
        <v>373</v>
      </c>
      <c r="E2048" s="70">
        <f>_xlfn.XLOOKUP(tbItems[[#This Row],[UID]],all_tki[uid],all_tki[slots])</f>
        <v>1</v>
      </c>
      <c r="F2048" s="97">
        <f>_xlfn.XLOOKUP(tbItems[[#This Row],[UID]],all_tki[uid],all_tki[traderPrice])</f>
        <v>10696</v>
      </c>
      <c r="G2048" s="97">
        <f>_xlfn.XLOOKUP(tbItems[[#This Row],[UID]],all_tki[uid],all_tki[avg7daysPrice])</f>
        <v>15039</v>
      </c>
      <c r="H2048" s="70">
        <v>0</v>
      </c>
      <c r="I2048" s="70">
        <v>0</v>
      </c>
    </row>
    <row r="2049" spans="1:10" ht="30" hidden="1" customHeight="1" x14ac:dyDescent="0.25">
      <c r="A2049" s="96" t="s">
        <v>11969</v>
      </c>
      <c r="B2049" s="80" t="str">
        <f>_xlfn.CONCAT(_xlfn.XLOOKUP(tbItems[[#This Row],[UID]],all_tki[uid],all_tki[name]), " (",_xlfn.XLOOKUP(tbItems[[#This Row],[UID]],all_tki[uid],all_tki[shortName]),")")</f>
        <v>Aimpoint Micro H-2 reflex sight (H-2)</v>
      </c>
      <c r="C2049" s="80" t="str">
        <f>_xlfn.XLOOKUP(tbItems[[#This Row],[UID]],all_tki[uid],all_tki[tags/0])</f>
        <v>Sights</v>
      </c>
      <c r="D2049" s="80" t="s">
        <v>456</v>
      </c>
      <c r="E2049" s="70">
        <f>_xlfn.XLOOKUP(tbItems[[#This Row],[UID]],all_tki[uid],all_tki[slots])</f>
        <v>1</v>
      </c>
      <c r="F2049" s="97">
        <f>_xlfn.XLOOKUP(tbItems[[#This Row],[UID]],all_tki[uid],all_tki[traderPrice])</f>
        <v>12376</v>
      </c>
      <c r="G2049" s="97">
        <f>_xlfn.XLOOKUP(tbItems[[#This Row],[UID]],all_tki[uid],all_tki[avg7daysPrice])</f>
        <v>15857</v>
      </c>
      <c r="H2049" s="70">
        <v>0</v>
      </c>
      <c r="I2049" s="70">
        <v>0</v>
      </c>
    </row>
    <row r="2050" spans="1:10" ht="30" hidden="1" customHeight="1" x14ac:dyDescent="0.25">
      <c r="A2050" s="96" t="s">
        <v>11974</v>
      </c>
      <c r="B2050" s="80" t="str">
        <f>_xlfn.CONCAT(_xlfn.XLOOKUP(tbItems[[#This Row],[UID]],all_tki[uid],all_tki[name]), " (",_xlfn.XLOOKUP(tbItems[[#This Row],[UID]],all_tki[uid],all_tki[shortName]),")")</f>
        <v>Schmidt &amp; Bender PM II 3-12x50 scope (PM II 3-12x50)</v>
      </c>
      <c r="C2050" s="80" t="str">
        <f>_xlfn.XLOOKUP(tbItems[[#This Row],[UID]],all_tki[uid],all_tki[tags/0])</f>
        <v>Sights</v>
      </c>
      <c r="D2050" s="80" t="s">
        <v>374</v>
      </c>
      <c r="E2050" s="70">
        <f>_xlfn.XLOOKUP(tbItems[[#This Row],[UID]],all_tki[uid],all_tki[slots])</f>
        <v>2</v>
      </c>
      <c r="F2050" s="97">
        <f>_xlfn.XLOOKUP(tbItems[[#This Row],[UID]],all_tki[uid],all_tki[traderPrice])</f>
        <v>36400</v>
      </c>
      <c r="G2050" s="97">
        <f>_xlfn.XLOOKUP(tbItems[[#This Row],[UID]],all_tki[uid],all_tki[avg7daysPrice])</f>
        <v>38905</v>
      </c>
      <c r="H2050" s="70">
        <v>0</v>
      </c>
      <c r="I2050" s="70">
        <v>0</v>
      </c>
    </row>
    <row r="2051" spans="1:10" ht="30" hidden="1" customHeight="1" x14ac:dyDescent="0.25">
      <c r="A2051" s="96" t="s">
        <v>11979</v>
      </c>
      <c r="B2051" s="80" t="str">
        <f>_xlfn.CONCAT(_xlfn.XLOOKUP(tbItems[[#This Row],[UID]],all_tki[uid],all_tki[name]), " (",_xlfn.XLOOKUP(tbItems[[#This Row],[UID]],all_tki[uid],all_tki[shortName]),")")</f>
        <v>Schmidt &amp; Bender PM II 1-8x24 scope (PM II 1-8x24)</v>
      </c>
      <c r="C2051" s="80" t="str">
        <f>_xlfn.XLOOKUP(tbItems[[#This Row],[UID]],all_tki[uid],all_tki[tags/0])</f>
        <v>Sights</v>
      </c>
      <c r="D2051" s="80" t="s">
        <v>374</v>
      </c>
      <c r="E2051" s="70">
        <f>_xlfn.XLOOKUP(tbItems[[#This Row],[UID]],all_tki[uid],all_tki[slots])</f>
        <v>2</v>
      </c>
      <c r="F2051" s="97">
        <f>_xlfn.XLOOKUP(tbItems[[#This Row],[UID]],all_tki[uid],all_tki[traderPrice])</f>
        <v>28280</v>
      </c>
      <c r="G2051" s="97">
        <f>_xlfn.XLOOKUP(tbItems[[#This Row],[UID]],all_tki[uid],all_tki[avg7daysPrice])</f>
        <v>33329</v>
      </c>
      <c r="H2051" s="70">
        <v>0</v>
      </c>
      <c r="I2051" s="70">
        <v>0</v>
      </c>
    </row>
    <row r="2052" spans="1:10" ht="30" hidden="1" customHeight="1" x14ac:dyDescent="0.25">
      <c r="A2052" s="96" t="s">
        <v>11983</v>
      </c>
      <c r="B2052" s="80" t="str">
        <f>_xlfn.CONCAT(_xlfn.XLOOKUP(tbItems[[#This Row],[UID]],all_tki[uid],all_tki[name]), " (",_xlfn.XLOOKUP(tbItems[[#This Row],[UID]],all_tki[uid],all_tki[shortName]),")")</f>
        <v>NPZ 1P78-1 2.8x scope (1P78-1)</v>
      </c>
      <c r="C2052" s="80" t="str">
        <f>_xlfn.XLOOKUP(tbItems[[#This Row],[UID]],all_tki[uid],all_tki[tags/0])</f>
        <v>Sights</v>
      </c>
      <c r="D2052" s="80" t="s">
        <v>374</v>
      </c>
      <c r="E2052" s="70">
        <f>_xlfn.XLOOKUP(tbItems[[#This Row],[UID]],all_tki[uid],all_tki[slots])</f>
        <v>1</v>
      </c>
      <c r="F2052" s="97">
        <f>_xlfn.XLOOKUP(tbItems[[#This Row],[UID]],all_tki[uid],all_tki[traderPrice])</f>
        <v>11480</v>
      </c>
      <c r="G2052" s="97">
        <f>_xlfn.XLOOKUP(tbItems[[#This Row],[UID]],all_tki[uid],all_tki[avg7daysPrice])</f>
        <v>12623</v>
      </c>
      <c r="H2052" s="70">
        <v>0</v>
      </c>
      <c r="I2052" s="70">
        <v>0</v>
      </c>
    </row>
    <row r="2053" spans="1:10" ht="30" hidden="1" customHeight="1" x14ac:dyDescent="0.25">
      <c r="A2053" s="96" t="s">
        <v>11988</v>
      </c>
      <c r="B2053" s="80" t="str">
        <f>_xlfn.CONCAT(_xlfn.XLOOKUP(tbItems[[#This Row],[UID]],all_tki[uid],all_tki[name]), " (",_xlfn.XLOOKUP(tbItems[[#This Row],[UID]],all_tki[uid],all_tki[shortName]),")")</f>
        <v>Vortex Razor HD Gen.2 1-6x24 riflescope (Razor HD Gen.2)</v>
      </c>
      <c r="C2053" s="80" t="str">
        <f>_xlfn.XLOOKUP(tbItems[[#This Row],[UID]],all_tki[uid],all_tki[tags/0])</f>
        <v>Sights</v>
      </c>
      <c r="D2053" s="80" t="s">
        <v>374</v>
      </c>
      <c r="E2053" s="70">
        <f>_xlfn.XLOOKUP(tbItems[[#This Row],[UID]],all_tki[uid],all_tki[slots])</f>
        <v>2</v>
      </c>
      <c r="F2053" s="97">
        <f>_xlfn.XLOOKUP(tbItems[[#This Row],[UID]],all_tki[uid],all_tki[traderPrice])</f>
        <v>40320</v>
      </c>
      <c r="G2053" s="97">
        <f>_xlfn.XLOOKUP(tbItems[[#This Row],[UID]],all_tki[uid],all_tki[avg7daysPrice])</f>
        <v>75541</v>
      </c>
      <c r="H2053" s="70">
        <v>3</v>
      </c>
      <c r="I2053" s="70">
        <v>0</v>
      </c>
    </row>
    <row r="2054" spans="1:10" ht="30" hidden="1" customHeight="1" x14ac:dyDescent="0.25">
      <c r="A2054" s="96" t="s">
        <v>6271</v>
      </c>
      <c r="B2054" s="80" t="str">
        <f>_xlfn.CONCAT(_xlfn.XLOOKUP(tbItems[[#This Row],[UID]],all_tki[uid],all_tki[name]), " (",_xlfn.XLOOKUP(tbItems[[#This Row],[UID]],all_tki[uid],all_tki[shortName]),")")</f>
        <v>TT DLP Tactical Precision LAM-module (TT Precision)</v>
      </c>
      <c r="C2054" s="80" t="str">
        <f>_xlfn.XLOOKUP(tbItems[[#This Row],[UID]],all_tki[uid],all_tki[tags/0])</f>
        <v>Tactical_devices</v>
      </c>
      <c r="D2054" s="80" t="s">
        <v>487</v>
      </c>
      <c r="E2054" s="70">
        <f>_xlfn.XLOOKUP(tbItems[[#This Row],[UID]],all_tki[uid],all_tki[slots])</f>
        <v>1</v>
      </c>
      <c r="F2054" s="97">
        <f>_xlfn.XLOOKUP(tbItems[[#This Row],[UID]],all_tki[uid],all_tki[traderPrice])</f>
        <v>2576</v>
      </c>
      <c r="G2054" s="97">
        <f>_xlfn.XLOOKUP(tbItems[[#This Row],[UID]],all_tki[uid],all_tki[avg7daysPrice])</f>
        <v>7429</v>
      </c>
      <c r="I2054" s="70">
        <v>0</v>
      </c>
    </row>
    <row r="2055" spans="1:10" ht="30" hidden="1" customHeight="1" x14ac:dyDescent="0.25">
      <c r="A2055" s="96" t="s">
        <v>6276</v>
      </c>
      <c r="B2055" s="80" t="str">
        <f>_xlfn.CONCAT(_xlfn.XLOOKUP(tbItems[[#This Row],[UID]],all_tki[uid],all_tki[name]), " (",_xlfn.XLOOKUP(tbItems[[#This Row],[UID]],all_tki[uid],all_tki[shortName]),")")</f>
        <v>Zenit Klesch-2P flashlight with laser (Klesch-2P)</v>
      </c>
      <c r="C2055" s="80" t="str">
        <f>_xlfn.XLOOKUP(tbItems[[#This Row],[UID]],all_tki[uid],all_tki[tags/0])</f>
        <v>Tactical_devices</v>
      </c>
      <c r="D2055" s="80" t="s">
        <v>487</v>
      </c>
      <c r="E2055" s="70">
        <f>_xlfn.XLOOKUP(tbItems[[#This Row],[UID]],all_tki[uid],all_tki[slots])</f>
        <v>1</v>
      </c>
      <c r="F2055" s="97">
        <f>_xlfn.XLOOKUP(tbItems[[#This Row],[UID]],all_tki[uid],all_tki[traderPrice])</f>
        <v>8779</v>
      </c>
      <c r="G2055" s="97">
        <f>_xlfn.XLOOKUP(tbItems[[#This Row],[UID]],all_tki[uid],all_tki[avg7daysPrice])</f>
        <v>15896</v>
      </c>
      <c r="H2055" s="70">
        <v>0</v>
      </c>
      <c r="I2055" s="70">
        <v>0</v>
      </c>
    </row>
    <row r="2056" spans="1:10" ht="30" hidden="1" customHeight="1" x14ac:dyDescent="0.25">
      <c r="A2056" s="96" t="s">
        <v>10414</v>
      </c>
      <c r="B2056" s="80" t="str">
        <f>_xlfn.CONCAT(_xlfn.XLOOKUP(tbItems[[#This Row],[UID]],all_tki[uid],all_tki[name]), " (",_xlfn.XLOOKUP(tbItems[[#This Row],[UID]],all_tki[uid],all_tki[shortName]),")")</f>
        <v>SWORD International Mk-18 .338 LM marksman rifle (Mk-18)</v>
      </c>
      <c r="C2056" s="80" t="str">
        <f>_xlfn.XLOOKUP(tbItems[[#This Row],[UID]],all_tki[uid],all_tki[tags/0])</f>
        <v>Weapon</v>
      </c>
      <c r="E2056" s="70">
        <f>_xlfn.XLOOKUP(tbItems[[#This Row],[UID]],all_tki[uid],all_tki[slots])</f>
        <v>2</v>
      </c>
      <c r="F2056" s="97">
        <f>_xlfn.XLOOKUP(tbItems[[#This Row],[UID]],all_tki[uid],all_tki[traderPrice])</f>
        <v>38640</v>
      </c>
      <c r="G2056" s="97">
        <f>_xlfn.XLOOKUP(tbItems[[#This Row],[UID]],all_tki[uid],all_tki[avg7daysPrice])</f>
        <v>0</v>
      </c>
      <c r="I2056" s="70">
        <v>0</v>
      </c>
    </row>
    <row r="2057" spans="1:10" ht="30" hidden="1" customHeight="1" x14ac:dyDescent="0.25">
      <c r="A2057" s="96" t="s">
        <v>8599</v>
      </c>
      <c r="B2057" s="80" t="str">
        <f>_xlfn.CONCAT(_xlfn.XLOOKUP(tbItems[[#This Row],[UID]],all_tki[uid],all_tki[name]), " (",_xlfn.XLOOKUP(tbItems[[#This Row],[UID]],all_tki[uid],all_tki[shortName]),")")</f>
        <v>TDI KRISS Vector Gen.2 .45 ACP submachine gun (Vector .45ACP)</v>
      </c>
      <c r="C2057" s="80" t="str">
        <f>_xlfn.XLOOKUP(tbItems[[#This Row],[UID]],all_tki[uid],all_tki[tags/0])</f>
        <v>Weapon</v>
      </c>
      <c r="D2057" s="80" t="s">
        <v>183</v>
      </c>
      <c r="E2057" s="70">
        <f>_xlfn.XLOOKUP(tbItems[[#This Row],[UID]],all_tki[uid],all_tki[slots])</f>
        <v>4</v>
      </c>
      <c r="F2057" s="97">
        <f>_xlfn.XLOOKUP(tbItems[[#This Row],[UID]],all_tki[uid],all_tki[traderPrice])</f>
        <v>17724</v>
      </c>
      <c r="G2057" s="97">
        <f>_xlfn.XLOOKUP(tbItems[[#This Row],[UID]],all_tki[uid],all_tki[avg7daysPrice])</f>
        <v>70161</v>
      </c>
      <c r="H2057" s="70">
        <v>1</v>
      </c>
      <c r="I2057" s="70">
        <v>1</v>
      </c>
    </row>
    <row r="2058" spans="1:10" ht="30" hidden="1" customHeight="1" x14ac:dyDescent="0.25">
      <c r="A2058" s="96" t="s">
        <v>10530</v>
      </c>
      <c r="B2058" s="80" t="str">
        <f>_xlfn.CONCAT(_xlfn.XLOOKUP(tbItems[[#This Row],[UID]],all_tki[uid],all_tki[name]), " (",_xlfn.XLOOKUP(tbItems[[#This Row],[UID]],all_tki[uid],all_tki[shortName]),")")</f>
        <v>TDI KRISS Vector Gen.2 .45 ACP submachine gun (Vector .45ACP)</v>
      </c>
      <c r="C2058" s="80" t="str">
        <f>_xlfn.XLOOKUP(tbItems[[#This Row],[UID]],all_tki[uid],all_tki[tags/0])</f>
        <v>Weapon</v>
      </c>
      <c r="D2058" s="80" t="s">
        <v>183</v>
      </c>
      <c r="E2058" s="70">
        <f>_xlfn.XLOOKUP(tbItems[[#This Row],[UID]],all_tki[uid],all_tki[slots])</f>
        <v>4</v>
      </c>
      <c r="F2058" s="97">
        <f>_xlfn.XLOOKUP(tbItems[[#This Row],[UID]],all_tki[uid],all_tki[traderPrice])</f>
        <v>17724</v>
      </c>
      <c r="G2058" s="97">
        <f>_xlfn.XLOOKUP(tbItems[[#This Row],[UID]],all_tki[uid],all_tki[avg7daysPrice])</f>
        <v>58592</v>
      </c>
      <c r="I2058" s="70">
        <v>0</v>
      </c>
    </row>
    <row r="2059" spans="1:10" ht="30" hidden="1" customHeight="1" x14ac:dyDescent="0.25">
      <c r="A2059" s="96" t="s">
        <v>8593</v>
      </c>
      <c r="B2059" s="80" t="str">
        <f>_xlfn.CONCAT(_xlfn.XLOOKUP(tbItems[[#This Row],[UID]],all_tki[uid],all_tki[name]), " (",_xlfn.XLOOKUP(tbItems[[#This Row],[UID]],all_tki[uid],all_tki[shortName]),")")</f>
        <v>TDI KRISS Vector Gen.2 9x19 submachine gun (Vector 9x19)</v>
      </c>
      <c r="C2059" s="80" t="str">
        <f>_xlfn.XLOOKUP(tbItems[[#This Row],[UID]],all_tki[uid],all_tki[tags/0])</f>
        <v>Weapon</v>
      </c>
      <c r="D2059" s="80" t="s">
        <v>183</v>
      </c>
      <c r="E2059" s="70">
        <f>_xlfn.XLOOKUP(tbItems[[#This Row],[UID]],all_tki[uid],all_tki[slots])</f>
        <v>4</v>
      </c>
      <c r="F2059" s="97">
        <f>_xlfn.XLOOKUP(tbItems[[#This Row],[UID]],all_tki[uid],all_tki[traderPrice])</f>
        <v>15568</v>
      </c>
      <c r="G2059" s="97">
        <f>_xlfn.XLOOKUP(tbItems[[#This Row],[UID]],all_tki[uid],all_tki[avg7daysPrice])</f>
        <v>58437</v>
      </c>
      <c r="H2059" s="70">
        <v>1</v>
      </c>
      <c r="I2059" s="70">
        <v>2</v>
      </c>
    </row>
    <row r="2060" spans="1:10" ht="30" hidden="1" customHeight="1" x14ac:dyDescent="0.25">
      <c r="A2060" s="96" t="s">
        <v>12041</v>
      </c>
      <c r="B2060" s="80" t="str">
        <f>_xlfn.CONCAT(_xlfn.XLOOKUP(tbItems[[#This Row],[UID]],all_tki[uid],all_tki[name]), " (",_xlfn.XLOOKUP(tbItems[[#This Row],[UID]],all_tki[uid],all_tki[shortName]),")")</f>
        <v>Rogue USEC workshop key (Workshop)</v>
      </c>
      <c r="C2060" s="80" t="str">
        <f>_xlfn.XLOOKUP(tbItems[[#This Row],[UID]],all_tki[uid],all_tki[tags/0])</f>
        <v>Keys</v>
      </c>
      <c r="D2060" s="80" t="s">
        <v>416</v>
      </c>
      <c r="E2060" s="70">
        <f>_xlfn.XLOOKUP(tbItems[[#This Row],[UID]],all_tki[uid],all_tki[slots])</f>
        <v>1</v>
      </c>
      <c r="F2060" s="97">
        <f>_xlfn.XLOOKUP(tbItems[[#This Row],[UID]],all_tki[uid],all_tki[traderPrice])</f>
        <v>17325</v>
      </c>
      <c r="G2060" s="97">
        <f>_xlfn.XLOOKUP(tbItems[[#This Row],[UID]],all_tki[uid],all_tki[avg7daysPrice])</f>
        <v>42454</v>
      </c>
      <c r="H2060" s="70">
        <v>1</v>
      </c>
      <c r="I2060" s="70">
        <v>1</v>
      </c>
      <c r="J2060" s="80" t="s">
        <v>617</v>
      </c>
    </row>
    <row r="2061" spans="1:10" ht="30" hidden="1" customHeight="1" x14ac:dyDescent="0.25">
      <c r="A2061" s="96" t="s">
        <v>23437</v>
      </c>
      <c r="B2061" s="80" t="str">
        <f>_xlfn.CONCAT(_xlfn.XLOOKUP(tbItems[[#This Row],[UID]],all_tki[uid],all_tki[name]), " (",_xlfn.XLOOKUP(tbItems[[#This Row],[UID]],all_tki[uid],all_tki[shortName]),")")</f>
        <v>Shared bedroom marked key (Bedroom)</v>
      </c>
      <c r="C2061" s="80" t="str">
        <f>_xlfn.XLOOKUP(tbItems[[#This Row],[UID]],all_tki[uid],all_tki[tags/0])</f>
        <v>Keys</v>
      </c>
      <c r="D2061" s="80" t="s">
        <v>441</v>
      </c>
      <c r="E2061" s="70">
        <f>_xlfn.XLOOKUP(tbItems[[#This Row],[UID]],all_tki[uid],all_tki[slots])</f>
        <v>1</v>
      </c>
      <c r="F2061" s="97">
        <f>_xlfn.XLOOKUP(tbItems[[#This Row],[UID]],all_tki[uid],all_tki[traderPrice])</f>
        <v>17325</v>
      </c>
      <c r="G2061" s="97">
        <f>_xlfn.XLOOKUP(tbItems[[#This Row],[UID]],all_tki[uid],all_tki[avg7daysPrice])</f>
        <v>49936</v>
      </c>
      <c r="H2061" s="70">
        <v>1</v>
      </c>
      <c r="I2061" s="70">
        <v>1</v>
      </c>
    </row>
    <row r="2062" spans="1:10" ht="30" hidden="1" customHeight="1" x14ac:dyDescent="0.25">
      <c r="A2062" s="96" t="s">
        <v>2250</v>
      </c>
      <c r="B2062" s="80" t="str">
        <f>_xlfn.CONCAT(_xlfn.XLOOKUP(tbItems[[#This Row],[UID]],all_tki[uid],all_tki[name]), " (",_xlfn.XLOOKUP(tbItems[[#This Row],[UID]],all_tki[uid],all_tki[shortName]),")")</f>
        <v>Shturman's stash key (SSK)</v>
      </c>
      <c r="C2062" s="80" t="str">
        <f>_xlfn.XLOOKUP(tbItems[[#This Row],[UID]],all_tki[uid],all_tki[tags/0])</f>
        <v>Keys</v>
      </c>
      <c r="D2062" s="80" t="s">
        <v>416</v>
      </c>
      <c r="E2062" s="70">
        <f>_xlfn.XLOOKUP(tbItems[[#This Row],[UID]],all_tki[uid],all_tki[slots])</f>
        <v>1</v>
      </c>
      <c r="F2062" s="97">
        <f>_xlfn.XLOOKUP(tbItems[[#This Row],[UID]],all_tki[uid],all_tki[traderPrice])</f>
        <v>31500</v>
      </c>
      <c r="G2062" s="97">
        <f>_xlfn.XLOOKUP(tbItems[[#This Row],[UID]],all_tki[uid],all_tki[avg7daysPrice])</f>
        <v>276461</v>
      </c>
      <c r="H2062" s="70">
        <v>1</v>
      </c>
      <c r="I2062" s="70">
        <v>1</v>
      </c>
    </row>
    <row r="2063" spans="1:10" ht="30" hidden="1" customHeight="1" x14ac:dyDescent="0.25">
      <c r="A2063" s="96" t="s">
        <v>3435</v>
      </c>
      <c r="B2063" s="80" t="str">
        <f>_xlfn.CONCAT(_xlfn.XLOOKUP(tbItems[[#This Row],[UID]],all_tki[uid],all_tki[name]), " (",_xlfn.XLOOKUP(tbItems[[#This Row],[UID]],all_tki[uid],all_tki[shortName]),")")</f>
        <v>SMW car key (SMW)</v>
      </c>
      <c r="C2063" s="80" t="str">
        <f>_xlfn.XLOOKUP(tbItems[[#This Row],[UID]],all_tki[uid],all_tki[tags/0])</f>
        <v>Keys</v>
      </c>
      <c r="E2063" s="70">
        <f>_xlfn.XLOOKUP(tbItems[[#This Row],[UID]],all_tki[uid],all_tki[slots])</f>
        <v>1</v>
      </c>
      <c r="F2063" s="97">
        <f>_xlfn.XLOOKUP(tbItems[[#This Row],[UID]],all_tki[uid],all_tki[traderPrice])</f>
        <v>7835</v>
      </c>
      <c r="G2063" s="97">
        <f>_xlfn.XLOOKUP(tbItems[[#This Row],[UID]],all_tki[uid],all_tki[avg7daysPrice])</f>
        <v>12477</v>
      </c>
      <c r="H2063" s="70">
        <v>1</v>
      </c>
      <c r="I2063" s="70">
        <v>1</v>
      </c>
    </row>
    <row r="2064" spans="1:10" ht="30" hidden="1" customHeight="1" x14ac:dyDescent="0.25">
      <c r="A2064" s="96" t="s">
        <v>3400</v>
      </c>
      <c r="B2064" s="80" t="str">
        <f>_xlfn.CONCAT(_xlfn.XLOOKUP(tbItems[[#This Row],[UID]],all_tki[uid],all_tki[name]), " (",_xlfn.XLOOKUP(tbItems[[#This Row],[UID]],all_tki[uid],all_tki[shortName]),")")</f>
        <v>Store safe key (Safe)</v>
      </c>
      <c r="C2064" s="80" t="str">
        <f>_xlfn.XLOOKUP(tbItems[[#This Row],[UID]],all_tki[uid],all_tki[tags/0])</f>
        <v>Keys</v>
      </c>
      <c r="E2064" s="70">
        <f>_xlfn.XLOOKUP(tbItems[[#This Row],[UID]],all_tki[uid],all_tki[slots])</f>
        <v>1</v>
      </c>
      <c r="F2064" s="97">
        <f>_xlfn.XLOOKUP(tbItems[[#This Row],[UID]],all_tki[uid],all_tki[traderPrice])</f>
        <v>19530</v>
      </c>
      <c r="G2064" s="97">
        <f>_xlfn.XLOOKUP(tbItems[[#This Row],[UID]],all_tki[uid],all_tki[avg7daysPrice])</f>
        <v>21203</v>
      </c>
      <c r="H2064" s="70">
        <v>1</v>
      </c>
      <c r="I2064" s="70">
        <v>0</v>
      </c>
    </row>
    <row r="2065" spans="1:10" ht="30" hidden="1" customHeight="1" x14ac:dyDescent="0.25">
      <c r="A2065" s="96" t="s">
        <v>2283</v>
      </c>
      <c r="B2065" s="80" t="str">
        <f>_xlfn.CONCAT(_xlfn.XLOOKUP(tbItems[[#This Row],[UID]],all_tki[uid],all_tki[name]), " (",_xlfn.XLOOKUP(tbItems[[#This Row],[UID]],all_tki[uid],all_tki[shortName]),")")</f>
        <v>Tarcone Director's office key (Director's)</v>
      </c>
      <c r="C2065" s="80" t="str">
        <f>_xlfn.XLOOKUP(tbItems[[#This Row],[UID]],all_tki[uid],all_tki[tags/0])</f>
        <v>Keys</v>
      </c>
      <c r="D2065" s="80" t="s">
        <v>416</v>
      </c>
      <c r="E2065" s="70">
        <f>_xlfn.XLOOKUP(tbItems[[#This Row],[UID]],all_tki[uid],all_tki[slots])</f>
        <v>1</v>
      </c>
      <c r="F2065" s="97">
        <f>_xlfn.XLOOKUP(tbItems[[#This Row],[UID]],all_tki[uid],all_tki[traderPrice])</f>
        <v>6997</v>
      </c>
      <c r="G2065" s="97">
        <f>_xlfn.XLOOKUP(tbItems[[#This Row],[UID]],all_tki[uid],all_tki[avg7daysPrice])</f>
        <v>11264</v>
      </c>
      <c r="H2065" s="70">
        <v>1</v>
      </c>
      <c r="I2065" s="70">
        <v>1</v>
      </c>
      <c r="J2065" s="80" t="s">
        <v>443</v>
      </c>
    </row>
    <row r="2066" spans="1:10" ht="30" hidden="1" customHeight="1" x14ac:dyDescent="0.25">
      <c r="A2066" s="96" t="s">
        <v>1804</v>
      </c>
      <c r="B2066" s="80" t="str">
        <f>_xlfn.CONCAT(_xlfn.XLOOKUP(tbItems[[#This Row],[UID]],all_tki[uid],all_tki[name]), " (",_xlfn.XLOOKUP(tbItems[[#This Row],[UID]],all_tki[uid],all_tki[shortName]),")")</f>
        <v>TerraGroup Labs access keycard (Access)</v>
      </c>
      <c r="C2066" s="80" t="str">
        <f>_xlfn.XLOOKUP(tbItems[[#This Row],[UID]],all_tki[uid],all_tki[tags/0])</f>
        <v>Keys</v>
      </c>
      <c r="D2066" s="80" t="s">
        <v>1227</v>
      </c>
      <c r="E2066" s="70">
        <f>_xlfn.XLOOKUP(tbItems[[#This Row],[UID]],all_tki[uid],all_tki[slots])</f>
        <v>1</v>
      </c>
      <c r="F2066" s="97">
        <f>_xlfn.XLOOKUP(tbItems[[#This Row],[UID]],all_tki[uid],all_tki[traderPrice])</f>
        <v>63000</v>
      </c>
      <c r="G2066" s="97">
        <f>_xlfn.XLOOKUP(tbItems[[#This Row],[UID]],all_tki[uid],all_tki[avg7daysPrice])</f>
        <v>100000</v>
      </c>
      <c r="H2066" s="70">
        <v>0</v>
      </c>
      <c r="I2066" s="70">
        <v>0</v>
      </c>
    </row>
    <row r="2067" spans="1:10" ht="30" hidden="1" customHeight="1" x14ac:dyDescent="0.25">
      <c r="A2067" s="96" t="s">
        <v>2233</v>
      </c>
      <c r="B2067" s="80" t="str">
        <f>_xlfn.CONCAT(_xlfn.XLOOKUP(tbItems[[#This Row],[UID]],all_tki[uid],all_tki[name]), " (",_xlfn.XLOOKUP(tbItems[[#This Row],[UID]],all_tki[uid],all_tki[shortName]),")")</f>
        <v>TerraGroup Labs arsenal storage room key (TGL ASR)</v>
      </c>
      <c r="C2067" s="80" t="str">
        <f>_xlfn.XLOOKUP(tbItems[[#This Row],[UID]],all_tki[uid],all_tki[tags/0])</f>
        <v>Keys</v>
      </c>
      <c r="D2067" s="80" t="s">
        <v>1227</v>
      </c>
      <c r="E2067" s="70">
        <f>_xlfn.XLOOKUP(tbItems[[#This Row],[UID]],all_tki[uid],all_tki[slots])</f>
        <v>1</v>
      </c>
      <c r="F2067" s="97">
        <f>_xlfn.XLOOKUP(tbItems[[#This Row],[UID]],all_tki[uid],all_tki[traderPrice])</f>
        <v>25200</v>
      </c>
      <c r="G2067" s="97">
        <f>_xlfn.XLOOKUP(tbItems[[#This Row],[UID]],all_tki[uid],all_tki[avg7daysPrice])</f>
        <v>35792</v>
      </c>
      <c r="H2067" s="70">
        <v>1</v>
      </c>
      <c r="I2067" s="70">
        <v>1</v>
      </c>
    </row>
    <row r="2068" spans="1:10" ht="30" hidden="1" customHeight="1" x14ac:dyDescent="0.25">
      <c r="A2068" s="96" t="s">
        <v>12067</v>
      </c>
      <c r="B2068" s="80" t="str">
        <f>_xlfn.CONCAT(_xlfn.XLOOKUP(tbItems[[#This Row],[UID]],all_tki[uid],all_tki[name]), " (",_xlfn.XLOOKUP(tbItems[[#This Row],[UID]],all_tki[uid],all_tki[shortName]),")")</f>
        <v>Jack Pyke Hunting LLCS boonie hat (LLCS)</v>
      </c>
      <c r="C2068" s="80" t="str">
        <f>_xlfn.XLOOKUP(tbItems[[#This Row],[UID]],all_tki[uid],all_tki[tags/0])</f>
        <v>Gear</v>
      </c>
      <c r="D2068" s="80" t="s">
        <v>392</v>
      </c>
      <c r="E2068" s="70">
        <f>_xlfn.XLOOKUP(tbItems[[#This Row],[UID]],all_tki[uid],all_tki[slots])</f>
        <v>4</v>
      </c>
      <c r="F2068" s="97">
        <f>_xlfn.XLOOKUP(tbItems[[#This Row],[UID]],all_tki[uid],all_tki[traderPrice])</f>
        <v>5925</v>
      </c>
      <c r="G2068" s="97">
        <f>_xlfn.XLOOKUP(tbItems[[#This Row],[UID]],all_tki[uid],all_tki[avg7daysPrice])</f>
        <v>12570</v>
      </c>
      <c r="H2068" s="70">
        <v>0</v>
      </c>
      <c r="I2068" s="70">
        <v>0</v>
      </c>
    </row>
    <row r="2069" spans="1:10" ht="30" hidden="1" customHeight="1" x14ac:dyDescent="0.25">
      <c r="A2069" s="96" t="s">
        <v>5266</v>
      </c>
      <c r="B2069" s="80" t="str">
        <f>_xlfn.CONCAT(_xlfn.XLOOKUP(tbItems[[#This Row],[UID]],all_tki[uid],all_tki[name]), " (",_xlfn.XLOOKUP(tbItems[[#This Row],[UID]],all_tki[uid],all_tki[shortName]),")")</f>
        <v>7.62x54mm R T-46M gzh (T-46M)</v>
      </c>
      <c r="C2069" s="80" t="str">
        <f>_xlfn.XLOOKUP(tbItems[[#This Row],[UID]],all_tki[uid],all_tki[tags/0])</f>
        <v>Ammo</v>
      </c>
      <c r="D2069" s="80" t="s">
        <v>629</v>
      </c>
      <c r="E2069" s="70">
        <f>_xlfn.XLOOKUP(tbItems[[#This Row],[UID]],all_tki[uid],all_tki[slots])</f>
        <v>1</v>
      </c>
      <c r="F2069" s="97">
        <f>_xlfn.XLOOKUP(tbItems[[#This Row],[UID]],all_tki[uid],all_tki[traderPrice])</f>
        <v>98</v>
      </c>
      <c r="G2069" s="97">
        <f>_xlfn.XLOOKUP(tbItems[[#This Row],[UID]],all_tki[uid],all_tki[avg7daysPrice])</f>
        <v>436</v>
      </c>
      <c r="H2069" s="70">
        <v>0</v>
      </c>
      <c r="I2069" s="70">
        <v>0</v>
      </c>
    </row>
    <row r="2070" spans="1:10" ht="30" hidden="1" customHeight="1" x14ac:dyDescent="0.25">
      <c r="A2070" s="96" t="s">
        <v>5313</v>
      </c>
      <c r="B2070" s="80" t="str">
        <f>_xlfn.CONCAT(_xlfn.XLOOKUP(tbItems[[#This Row],[UID]],all_tki[uid],all_tki[name]), " (",_xlfn.XLOOKUP(tbItems[[#This Row],[UID]],all_tki[uid],all_tki[shortName]),")")</f>
        <v>7.62x54mm R LPS gzh (LPS)</v>
      </c>
      <c r="C2070" s="80" t="str">
        <f>_xlfn.XLOOKUP(tbItems[[#This Row],[UID]],all_tki[uid],all_tki[tags/0])</f>
        <v>Ammo</v>
      </c>
      <c r="D2070" s="80" t="s">
        <v>629</v>
      </c>
      <c r="E2070" s="70">
        <f>_xlfn.XLOOKUP(tbItems[[#This Row],[UID]],all_tki[uid],all_tki[slots])</f>
        <v>1</v>
      </c>
      <c r="F2070" s="97">
        <f>_xlfn.XLOOKUP(tbItems[[#This Row],[UID]],all_tki[uid],all_tki[traderPrice])</f>
        <v>96</v>
      </c>
      <c r="G2070" s="97">
        <f>_xlfn.XLOOKUP(tbItems[[#This Row],[UID]],all_tki[uid],all_tki[avg7daysPrice])</f>
        <v>313</v>
      </c>
      <c r="H2070" s="70">
        <v>0</v>
      </c>
      <c r="I2070" s="70">
        <v>0</v>
      </c>
    </row>
    <row r="2071" spans="1:10" ht="30" hidden="1" customHeight="1" x14ac:dyDescent="0.25">
      <c r="A2071" s="96" t="s">
        <v>5280</v>
      </c>
      <c r="B2071" s="80" t="str">
        <f>_xlfn.CONCAT(_xlfn.XLOOKUP(tbItems[[#This Row],[UID]],all_tki[uid],all_tki[name]), " (",_xlfn.XLOOKUP(tbItems[[#This Row],[UID]],all_tki[uid],all_tki[shortName]),")")</f>
        <v>9x18mm PM SP7 gzh (SP7)</v>
      </c>
      <c r="C2071" s="80" t="str">
        <f>_xlfn.XLOOKUP(tbItems[[#This Row],[UID]],all_tki[uid],all_tki[tags/0])</f>
        <v>Ammo</v>
      </c>
      <c r="D2071" s="80" t="s">
        <v>627</v>
      </c>
      <c r="E2071" s="70">
        <f>_xlfn.XLOOKUP(tbItems[[#This Row],[UID]],all_tki[uid],all_tki[slots])</f>
        <v>1</v>
      </c>
      <c r="F2071" s="97">
        <f>_xlfn.XLOOKUP(tbItems[[#This Row],[UID]],all_tki[uid],all_tki[traderPrice])</f>
        <v>54</v>
      </c>
      <c r="G2071" s="97">
        <f>_xlfn.XLOOKUP(tbItems[[#This Row],[UID]],all_tki[uid],all_tki[avg7daysPrice])</f>
        <v>1268</v>
      </c>
      <c r="H2071" s="70">
        <v>0</v>
      </c>
      <c r="I2071" s="70">
        <v>0</v>
      </c>
    </row>
    <row r="2072" spans="1:10" ht="30" hidden="1" customHeight="1" x14ac:dyDescent="0.25">
      <c r="A2072" s="96" t="s">
        <v>5295</v>
      </c>
      <c r="B2072" s="80" t="str">
        <f>_xlfn.CONCAT(_xlfn.XLOOKUP(tbItems[[#This Row],[UID]],all_tki[uid],all_tki[name]), " (",_xlfn.XLOOKUP(tbItems[[#This Row],[UID]],all_tki[uid],all_tki[shortName]),")")</f>
        <v>9x18mm PMM PstM gzh (PstM)</v>
      </c>
      <c r="C2072" s="80" t="str">
        <f>_xlfn.XLOOKUP(tbItems[[#This Row],[UID]],all_tki[uid],all_tki[tags/0])</f>
        <v>Ammo</v>
      </c>
      <c r="D2072" s="80" t="s">
        <v>627</v>
      </c>
      <c r="E2072" s="70">
        <f>_xlfn.XLOOKUP(tbItems[[#This Row],[UID]],all_tki[uid],all_tki[slots])</f>
        <v>1</v>
      </c>
      <c r="F2072" s="97">
        <f>_xlfn.XLOOKUP(tbItems[[#This Row],[UID]],all_tki[uid],all_tki[traderPrice])</f>
        <v>64</v>
      </c>
      <c r="G2072" s="97">
        <f>_xlfn.XLOOKUP(tbItems[[#This Row],[UID]],all_tki[uid],all_tki[avg7daysPrice])</f>
        <v>368</v>
      </c>
      <c r="H2072" s="70">
        <v>999</v>
      </c>
      <c r="I2072" s="70">
        <v>0</v>
      </c>
    </row>
    <row r="2073" spans="1:10" ht="30" hidden="1" customHeight="1" x14ac:dyDescent="0.25">
      <c r="A2073" s="96" t="s">
        <v>5349</v>
      </c>
      <c r="B2073" s="80" t="str">
        <f>_xlfn.CONCAT(_xlfn.XLOOKUP(tbItems[[#This Row],[UID]],all_tki[uid],all_tki[name]), " (",_xlfn.XLOOKUP(tbItems[[#This Row],[UID]],all_tki[uid],all_tki[shortName]),")")</f>
        <v>9x18mm PM PBM gzh (PBM)</v>
      </c>
      <c r="C2073" s="80" t="str">
        <f>_xlfn.XLOOKUP(tbItems[[#This Row],[UID]],all_tki[uid],all_tki[tags/0])</f>
        <v>Ammo</v>
      </c>
      <c r="D2073" s="80" t="s">
        <v>627</v>
      </c>
      <c r="E2073" s="70">
        <f>_xlfn.XLOOKUP(tbItems[[#This Row],[UID]],all_tki[uid],all_tki[slots])</f>
        <v>1</v>
      </c>
      <c r="F2073" s="97">
        <f>_xlfn.XLOOKUP(tbItems[[#This Row],[UID]],all_tki[uid],all_tki[traderPrice])</f>
        <v>40</v>
      </c>
      <c r="G2073" s="97">
        <f>_xlfn.XLOOKUP(tbItems[[#This Row],[UID]],all_tki[uid],all_tki[avg7daysPrice])</f>
        <v>446</v>
      </c>
      <c r="H2073" s="70">
        <v>0</v>
      </c>
      <c r="I2073" s="70">
        <v>0</v>
      </c>
    </row>
    <row r="2074" spans="1:10" ht="30" hidden="1" customHeight="1" x14ac:dyDescent="0.25">
      <c r="A2074" s="96" t="s">
        <v>12096</v>
      </c>
      <c r="B2074" s="80" t="str">
        <f>_xlfn.CONCAT(_xlfn.XLOOKUP(tbItems[[#This Row],[UID]],all_tki[uid],all_tki[name]), " (",_xlfn.XLOOKUP(tbItems[[#This Row],[UID]],all_tki[uid],all_tki[shortName]),")")</f>
        <v>Aimpoint Micro H-2 Standard Mount (H-2)</v>
      </c>
      <c r="C2074" s="80" t="str">
        <f>_xlfn.XLOOKUP(tbItems[[#This Row],[UID]],all_tki[uid],all_tki[tags/0])</f>
        <v>Weapon_parts</v>
      </c>
      <c r="E2074" s="70">
        <f>_xlfn.XLOOKUP(tbItems[[#This Row],[UID]],all_tki[uid],all_tki[slots])</f>
        <v>1</v>
      </c>
      <c r="F2074" s="97">
        <f>_xlfn.XLOOKUP(tbItems[[#This Row],[UID]],all_tki[uid],all_tki[traderPrice])</f>
        <v>1428</v>
      </c>
      <c r="G2074" s="97">
        <f>_xlfn.XLOOKUP(tbItems[[#This Row],[UID]],all_tki[uid],all_tki[avg7daysPrice])</f>
        <v>16053</v>
      </c>
      <c r="I2074" s="70">
        <v>0</v>
      </c>
    </row>
    <row r="2075" spans="1:10" ht="30" hidden="1" customHeight="1" x14ac:dyDescent="0.25">
      <c r="A2075" s="96" t="s">
        <v>12101</v>
      </c>
      <c r="B2075" s="80" t="str">
        <f>_xlfn.CONCAT(_xlfn.XLOOKUP(tbItems[[#This Row],[UID]],all_tki[uid],all_tki[name]), " (",_xlfn.XLOOKUP(tbItems[[#This Row],[UID]],all_tki[uid],all_tki[shortName]),")")</f>
        <v>MP-43-1C buttpad (43-1C butt)</v>
      </c>
      <c r="C2075" s="80" t="str">
        <f>_xlfn.XLOOKUP(tbItems[[#This Row],[UID]],all_tki[uid],all_tki[tags/0])</f>
        <v>Weapon_parts</v>
      </c>
      <c r="E2075" s="70">
        <f>_xlfn.XLOOKUP(tbItems[[#This Row],[UID]],all_tki[uid],all_tki[slots])</f>
        <v>1</v>
      </c>
      <c r="F2075" s="97">
        <f>_xlfn.XLOOKUP(tbItems[[#This Row],[UID]],all_tki[uid],all_tki[traderPrice])</f>
        <v>672</v>
      </c>
      <c r="G2075" s="97">
        <f>_xlfn.XLOOKUP(tbItems[[#This Row],[UID]],all_tki[uid],all_tki[avg7daysPrice])</f>
        <v>7316</v>
      </c>
      <c r="I2075" s="70">
        <v>0</v>
      </c>
    </row>
    <row r="2076" spans="1:10" ht="30" hidden="1" customHeight="1" x14ac:dyDescent="0.25">
      <c r="A2076" s="96" t="s">
        <v>12107</v>
      </c>
      <c r="B2076" s="80" t="str">
        <f>_xlfn.CONCAT(_xlfn.XLOOKUP(tbItems[[#This Row],[UID]],all_tki[uid],all_tki[name]), " (",_xlfn.XLOOKUP(tbItems[[#This Row],[UID]],all_tki[uid],all_tki[shortName]),")")</f>
        <v>MP-43-1C 12ga 510mm barrel (MP-43 510mm)</v>
      </c>
      <c r="C2076" s="80" t="str">
        <f>_xlfn.XLOOKUP(tbItems[[#This Row],[UID]],all_tki[uid],all_tki[tags/0])</f>
        <v>Weapon_parts</v>
      </c>
      <c r="E2076" s="70">
        <f>_xlfn.XLOOKUP(tbItems[[#This Row],[UID]],all_tki[uid],all_tki[slots])</f>
        <v>3</v>
      </c>
      <c r="F2076" s="97">
        <f>_xlfn.XLOOKUP(tbItems[[#This Row],[UID]],all_tki[uid],all_tki[traderPrice])</f>
        <v>1568</v>
      </c>
      <c r="G2076" s="97">
        <f>_xlfn.XLOOKUP(tbItems[[#This Row],[UID]],all_tki[uid],all_tki[avg7daysPrice])</f>
        <v>24631</v>
      </c>
      <c r="I2076" s="70">
        <v>0</v>
      </c>
    </row>
    <row r="2077" spans="1:10" ht="30" hidden="1" customHeight="1" x14ac:dyDescent="0.25">
      <c r="A2077" s="96" t="s">
        <v>12113</v>
      </c>
      <c r="B2077" s="80" t="str">
        <f>_xlfn.CONCAT(_xlfn.XLOOKUP(tbItems[[#This Row],[UID]],all_tki[uid],all_tki[name]), " (",_xlfn.XLOOKUP(tbItems[[#This Row],[UID]],all_tki[uid],all_tki[shortName]),")")</f>
        <v>MP-43-1C 12ga 725mm barrel (MP-43 725mm)</v>
      </c>
      <c r="C2077" s="80" t="str">
        <f>_xlfn.XLOOKUP(tbItems[[#This Row],[UID]],all_tki[uid],all_tki[tags/0])</f>
        <v>Weapon_parts</v>
      </c>
      <c r="E2077" s="70">
        <f>_xlfn.XLOOKUP(tbItems[[#This Row],[UID]],all_tki[uid],all_tki[slots])</f>
        <v>5</v>
      </c>
      <c r="F2077" s="97">
        <f>_xlfn.XLOOKUP(tbItems[[#This Row],[UID]],all_tki[uid],all_tki[traderPrice])</f>
        <v>1960</v>
      </c>
      <c r="G2077" s="97">
        <f>_xlfn.XLOOKUP(tbItems[[#This Row],[UID]],all_tki[uid],all_tki[avg7daysPrice])</f>
        <v>6363</v>
      </c>
      <c r="I2077" s="70">
        <v>0</v>
      </c>
    </row>
    <row r="2078" spans="1:10" ht="30" hidden="1" customHeight="1" x14ac:dyDescent="0.25">
      <c r="A2078" s="96" t="s">
        <v>12118</v>
      </c>
      <c r="B2078" s="80" t="str">
        <f>_xlfn.CONCAT(_xlfn.XLOOKUP(tbItems[[#This Row],[UID]],all_tki[uid],all_tki[name]), " (",_xlfn.XLOOKUP(tbItems[[#This Row],[UID]],all_tki[uid],all_tki[shortName]),")")</f>
        <v>MP-43 12ga 750mm barrel (MP-43 750mm)</v>
      </c>
      <c r="C2078" s="80" t="str">
        <f>_xlfn.XLOOKUP(tbItems[[#This Row],[UID]],all_tki[uid],all_tki[tags/0])</f>
        <v>Weapon_parts</v>
      </c>
      <c r="E2078" s="70">
        <f>_xlfn.XLOOKUP(tbItems[[#This Row],[UID]],all_tki[uid],all_tki[slots])</f>
        <v>5</v>
      </c>
      <c r="F2078" s="97">
        <f>_xlfn.XLOOKUP(tbItems[[#This Row],[UID]],all_tki[uid],all_tki[traderPrice])</f>
        <v>2296</v>
      </c>
      <c r="G2078" s="97">
        <f>_xlfn.XLOOKUP(tbItems[[#This Row],[UID]],all_tki[uid],all_tki[avg7daysPrice])</f>
        <v>10257</v>
      </c>
      <c r="I2078" s="70">
        <v>0</v>
      </c>
    </row>
    <row r="2079" spans="1:10" ht="30" hidden="1" customHeight="1" x14ac:dyDescent="0.25">
      <c r="A2079" s="96" t="s">
        <v>12123</v>
      </c>
      <c r="B2079" s="80" t="str">
        <f>_xlfn.CONCAT(_xlfn.XLOOKUP(tbItems[[#This Row],[UID]],all_tki[uid],all_tki[name]), " (",_xlfn.XLOOKUP(tbItems[[#This Row],[UID]],all_tki[uid],all_tki[shortName]),")")</f>
        <v>NPZ 1P78 scope eyecup (1P78 cup)</v>
      </c>
      <c r="C2079" s="80" t="str">
        <f>_xlfn.XLOOKUP(tbItems[[#This Row],[UID]],all_tki[uid],all_tki[tags/0])</f>
        <v>Weapon_parts</v>
      </c>
      <c r="E2079" s="70">
        <f>_xlfn.XLOOKUP(tbItems[[#This Row],[UID]],all_tki[uid],all_tki[slots])</f>
        <v>1</v>
      </c>
      <c r="F2079" s="97">
        <f>_xlfn.XLOOKUP(tbItems[[#This Row],[UID]],all_tki[uid],all_tki[traderPrice])</f>
        <v>1568</v>
      </c>
      <c r="G2079" s="97">
        <f>_xlfn.XLOOKUP(tbItems[[#This Row],[UID]],all_tki[uid],all_tki[avg7daysPrice])</f>
        <v>8288</v>
      </c>
      <c r="I2079" s="70">
        <v>0</v>
      </c>
    </row>
    <row r="2080" spans="1:10" ht="30" hidden="1" customHeight="1" x14ac:dyDescent="0.25">
      <c r="A2080" s="96" t="s">
        <v>12128</v>
      </c>
      <c r="B2080" s="80" t="str">
        <f>_xlfn.CONCAT(_xlfn.XLOOKUP(tbItems[[#This Row],[UID]],all_tki[uid],all_tki[name]), " (",_xlfn.XLOOKUP(tbItems[[#This Row],[UID]],all_tki[uid],all_tki[shortName]),")")</f>
        <v>NPZ 1P78-1 dovetail mount (1P78 dove)</v>
      </c>
      <c r="C2080" s="80" t="str">
        <f>_xlfn.XLOOKUP(tbItems[[#This Row],[UID]],all_tki[uid],all_tki[tags/0])</f>
        <v>Weapon_parts</v>
      </c>
      <c r="E2080" s="70">
        <f>_xlfn.XLOOKUP(tbItems[[#This Row],[UID]],all_tki[uid],all_tki[slots])</f>
        <v>1</v>
      </c>
      <c r="F2080" s="97">
        <f>_xlfn.XLOOKUP(tbItems[[#This Row],[UID]],all_tki[uid],all_tki[traderPrice])</f>
        <v>1120</v>
      </c>
      <c r="G2080" s="97">
        <f>_xlfn.XLOOKUP(tbItems[[#This Row],[UID]],all_tki[uid],all_tki[avg7daysPrice])</f>
        <v>18126</v>
      </c>
      <c r="I2080" s="70">
        <v>0</v>
      </c>
    </row>
    <row r="2081" spans="1:9" ht="30" hidden="1" customHeight="1" x14ac:dyDescent="0.25">
      <c r="A2081" s="96" t="s">
        <v>12133</v>
      </c>
      <c r="B2081" s="80" t="str">
        <f>_xlfn.CONCAT(_xlfn.XLOOKUP(tbItems[[#This Row],[UID]],all_tki[uid],all_tki[name]), " (",_xlfn.XLOOKUP(tbItems[[#This Row],[UID]],all_tki[uid],all_tki[shortName]),")")</f>
        <v>FN SCAR PWS SRX rail extension (SRX SCAR)</v>
      </c>
      <c r="C2081" s="80" t="str">
        <f>_xlfn.XLOOKUP(tbItems[[#This Row],[UID]],all_tki[uid],all_tki[tags/0])</f>
        <v>Weapon_parts</v>
      </c>
      <c r="D2081" s="80" t="s">
        <v>544</v>
      </c>
      <c r="E2081" s="70">
        <f>_xlfn.XLOOKUP(tbItems[[#This Row],[UID]],all_tki[uid],all_tki[slots])</f>
        <v>1</v>
      </c>
      <c r="F2081" s="97">
        <f>_xlfn.XLOOKUP(tbItems[[#This Row],[UID]],all_tki[uid],all_tki[traderPrice])</f>
        <v>4368</v>
      </c>
      <c r="G2081" s="97">
        <f>_xlfn.XLOOKUP(tbItems[[#This Row],[UID]],all_tki[uid],all_tki[avg7daysPrice])</f>
        <v>14191</v>
      </c>
      <c r="I2081" s="70">
        <v>0</v>
      </c>
    </row>
    <row r="2082" spans="1:9" ht="30" hidden="1" customHeight="1" x14ac:dyDescent="0.25">
      <c r="A2082" s="96" t="s">
        <v>12138</v>
      </c>
      <c r="B2082" s="80" t="str">
        <f>_xlfn.CONCAT(_xlfn.XLOOKUP(tbItems[[#This Row],[UID]],all_tki[uid],all_tki[name]), " (",_xlfn.XLOOKUP(tbItems[[#This Row],[UID]],all_tki[uid],all_tki[shortName]),")")</f>
        <v>AK CSS knurled charging handle (CSS AK)</v>
      </c>
      <c r="C2082" s="80" t="str">
        <f>_xlfn.XLOOKUP(tbItems[[#This Row],[UID]],all_tki[uid],all_tki[tags/0])</f>
        <v>Weapon_parts</v>
      </c>
      <c r="D2082" s="80" t="s">
        <v>362</v>
      </c>
      <c r="E2082" s="70">
        <f>_xlfn.XLOOKUP(tbItems[[#This Row],[UID]],all_tki[uid],all_tki[slots])</f>
        <v>1</v>
      </c>
      <c r="F2082" s="97">
        <f>_xlfn.XLOOKUP(tbItems[[#This Row],[UID]],all_tki[uid],all_tki[traderPrice])</f>
        <v>2800</v>
      </c>
      <c r="G2082" s="97">
        <f>_xlfn.XLOOKUP(tbItems[[#This Row],[UID]],all_tki[uid],all_tki[avg7daysPrice])</f>
        <v>38728</v>
      </c>
      <c r="H2082" s="70">
        <v>0</v>
      </c>
      <c r="I2082" s="70">
        <v>0</v>
      </c>
    </row>
    <row r="2083" spans="1:9" ht="30" hidden="1" customHeight="1" x14ac:dyDescent="0.25">
      <c r="A2083" s="96" t="s">
        <v>12142</v>
      </c>
      <c r="B2083" s="80" t="str">
        <f>_xlfn.CONCAT(_xlfn.XLOOKUP(tbItems[[#This Row],[UID]],all_tki[uid],all_tki[name]), " (",_xlfn.XLOOKUP(tbItems[[#This Row],[UID]],all_tki[uid],all_tki[shortName]),")")</f>
        <v>HK USP rail adapter (USP rail)</v>
      </c>
      <c r="C2083" s="80" t="str">
        <f>_xlfn.XLOOKUP(tbItems[[#This Row],[UID]],all_tki[uid],all_tki[tags/0])</f>
        <v>Weapon_parts</v>
      </c>
      <c r="D2083" s="80" t="s">
        <v>544</v>
      </c>
      <c r="E2083" s="70">
        <f>_xlfn.XLOOKUP(tbItems[[#This Row],[UID]],all_tki[uid],all_tki[slots])</f>
        <v>1</v>
      </c>
      <c r="F2083" s="97">
        <f>_xlfn.XLOOKUP(tbItems[[#This Row],[UID]],all_tki[uid],all_tki[traderPrice])</f>
        <v>840</v>
      </c>
      <c r="G2083" s="97">
        <f>_xlfn.XLOOKUP(tbItems[[#This Row],[UID]],all_tki[uid],all_tki[avg7daysPrice])</f>
        <v>13532</v>
      </c>
      <c r="I2083" s="70">
        <v>0</v>
      </c>
    </row>
    <row r="2084" spans="1:9" ht="30" hidden="1" customHeight="1" x14ac:dyDescent="0.25">
      <c r="A2084" s="96" t="s">
        <v>12147</v>
      </c>
      <c r="B2084" s="80" t="str">
        <f>_xlfn.CONCAT(_xlfn.XLOOKUP(tbItems[[#This Row],[UID]],all_tki[uid],all_tki[name]), " (",_xlfn.XLOOKUP(tbItems[[#This Row],[UID]],all_tki[uid],all_tki[shortName]),")")</f>
        <v>HK USP .45 ACP 12-round magazine (USP45)</v>
      </c>
      <c r="C2084" s="80" t="str">
        <f>_xlfn.XLOOKUP(tbItems[[#This Row],[UID]],all_tki[uid],all_tki[tags/0])</f>
        <v>Magazines</v>
      </c>
      <c r="D2084" s="80" t="s">
        <v>302</v>
      </c>
      <c r="E2084" s="70">
        <f>_xlfn.XLOOKUP(tbItems[[#This Row],[UID]],all_tki[uid],all_tki[slots])</f>
        <v>1</v>
      </c>
      <c r="F2084" s="97">
        <f>_xlfn.XLOOKUP(tbItems[[#This Row],[UID]],all_tki[uid],all_tki[traderPrice])</f>
        <v>1232</v>
      </c>
      <c r="G2084" s="97">
        <f>_xlfn.XLOOKUP(tbItems[[#This Row],[UID]],all_tki[uid],all_tki[avg7daysPrice])</f>
        <v>13418</v>
      </c>
      <c r="H2084" s="70">
        <v>0</v>
      </c>
      <c r="I2084" s="70">
        <v>0</v>
      </c>
    </row>
    <row r="2085" spans="1:9" ht="30" hidden="1" customHeight="1" x14ac:dyDescent="0.25">
      <c r="A2085" s="96" t="s">
        <v>12152</v>
      </c>
      <c r="B2085" s="80" t="str">
        <f>_xlfn.CONCAT(_xlfn.XLOOKUP(tbItems[[#This Row],[UID]],all_tki[uid],all_tki[name]), " (",_xlfn.XLOOKUP(tbItems[[#This Row],[UID]],all_tki[uid],all_tki[shortName]),")")</f>
        <v>FN SCAR-L 5.56x45 30-round magazine (FDE) (Mk16)</v>
      </c>
      <c r="C2085" s="80" t="str">
        <f>_xlfn.XLOOKUP(tbItems[[#This Row],[UID]],all_tki[uid],all_tki[tags/0])</f>
        <v>Magazines</v>
      </c>
      <c r="E2085" s="70">
        <f>_xlfn.XLOOKUP(tbItems[[#This Row],[UID]],all_tki[uid],all_tki[slots])</f>
        <v>2</v>
      </c>
      <c r="F2085" s="97">
        <f>_xlfn.XLOOKUP(tbItems[[#This Row],[UID]],all_tki[uid],all_tki[traderPrice])</f>
        <v>1400</v>
      </c>
      <c r="G2085" s="97">
        <f>_xlfn.XLOOKUP(tbItems[[#This Row],[UID]],all_tki[uid],all_tki[avg7daysPrice])</f>
        <v>8162</v>
      </c>
      <c r="I2085" s="70">
        <v>0</v>
      </c>
    </row>
    <row r="2086" spans="1:9" ht="30" hidden="1" customHeight="1" x14ac:dyDescent="0.25">
      <c r="A2086" s="96" t="s">
        <v>12158</v>
      </c>
      <c r="B2086" s="80" t="str">
        <f>_xlfn.CONCAT(_xlfn.XLOOKUP(tbItems[[#This Row],[UID]],all_tki[uid],all_tki[name]), " (",_xlfn.XLOOKUP(tbItems[[#This Row],[UID]],all_tki[uid],all_tki[shortName]),")")</f>
        <v>FN SCAR-L 5.56x45 30-round magazine (Mk16)</v>
      </c>
      <c r="C2086" s="80" t="str">
        <f>_xlfn.XLOOKUP(tbItems[[#This Row],[UID]],all_tki[uid],all_tki[tags/0])</f>
        <v>Magazines</v>
      </c>
      <c r="E2086" s="70">
        <f>_xlfn.XLOOKUP(tbItems[[#This Row],[UID]],all_tki[uid],all_tki[slots])</f>
        <v>2</v>
      </c>
      <c r="F2086" s="97">
        <f>_xlfn.XLOOKUP(tbItems[[#This Row],[UID]],all_tki[uid],all_tki[traderPrice])</f>
        <v>1176</v>
      </c>
      <c r="G2086" s="97">
        <f>_xlfn.XLOOKUP(tbItems[[#This Row],[UID]],all_tki[uid],all_tki[avg7daysPrice])</f>
        <v>16925</v>
      </c>
      <c r="I2086" s="70">
        <v>0</v>
      </c>
    </row>
    <row r="2087" spans="1:9" ht="30" hidden="1" customHeight="1" x14ac:dyDescent="0.25">
      <c r="A2087" s="96" t="s">
        <v>12163</v>
      </c>
      <c r="B2087" s="80" t="str">
        <f>_xlfn.CONCAT(_xlfn.XLOOKUP(tbItems[[#This Row],[UID]],all_tki[uid],all_tki[name]), " (",_xlfn.XLOOKUP(tbItems[[#This Row],[UID]],all_tki[uid],all_tki[shortName]),")")</f>
        <v>FN SCAR-L 5.56x45 flash hider (Mk16 556)</v>
      </c>
      <c r="C2087" s="80" t="str">
        <f>_xlfn.XLOOKUP(tbItems[[#This Row],[UID]],all_tki[uid],all_tki[tags/0])</f>
        <v>Weapon_parts</v>
      </c>
      <c r="E2087" s="70">
        <f>_xlfn.XLOOKUP(tbItems[[#This Row],[UID]],all_tki[uid],all_tki[slots])</f>
        <v>1</v>
      </c>
      <c r="F2087" s="97">
        <f>_xlfn.XLOOKUP(tbItems[[#This Row],[UID]],all_tki[uid],all_tki[traderPrice])</f>
        <v>1960</v>
      </c>
      <c r="G2087" s="97">
        <f>_xlfn.XLOOKUP(tbItems[[#This Row],[UID]],all_tki[uid],all_tki[avg7daysPrice])</f>
        <v>4952</v>
      </c>
      <c r="I2087" s="70">
        <v>0</v>
      </c>
    </row>
    <row r="2088" spans="1:9" ht="30" hidden="1" customHeight="1" x14ac:dyDescent="0.25">
      <c r="A2088" s="96" t="s">
        <v>12169</v>
      </c>
      <c r="B2088" s="80" t="str">
        <f>_xlfn.CONCAT(_xlfn.XLOOKUP(tbItems[[#This Row],[UID]],all_tki[uid],all_tki[name]), " (",_xlfn.XLOOKUP(tbItems[[#This Row],[UID]],all_tki[uid],all_tki[shortName]),")")</f>
        <v>FN SCAR-L 5.56x45 18 inch barrel (Mk16 18")</v>
      </c>
      <c r="C2088" s="80" t="str">
        <f>_xlfn.XLOOKUP(tbItems[[#This Row],[UID]],all_tki[uid],all_tki[tags/0])</f>
        <v>Weapon_parts</v>
      </c>
      <c r="E2088" s="70">
        <f>_xlfn.XLOOKUP(tbItems[[#This Row],[UID]],all_tki[uid],all_tki[slots])</f>
        <v>3</v>
      </c>
      <c r="F2088" s="97">
        <f>_xlfn.XLOOKUP(tbItems[[#This Row],[UID]],all_tki[uid],all_tki[traderPrice])</f>
        <v>17920</v>
      </c>
      <c r="G2088" s="97">
        <f>_xlfn.XLOOKUP(tbItems[[#This Row],[UID]],all_tki[uid],all_tki[avg7daysPrice])</f>
        <v>34406</v>
      </c>
      <c r="I2088" s="70">
        <v>0</v>
      </c>
    </row>
    <row r="2089" spans="1:9" ht="30" hidden="1" customHeight="1" x14ac:dyDescent="0.25">
      <c r="A2089" s="96" t="s">
        <v>12175</v>
      </c>
      <c r="B2089" s="80" t="str">
        <f>_xlfn.CONCAT(_xlfn.XLOOKUP(tbItems[[#This Row],[UID]],all_tki[uid],all_tki[name]), " (",_xlfn.XLOOKUP(tbItems[[#This Row],[UID]],all_tki[uid],all_tki[shortName]),")")</f>
        <v>FN SCAR front flip-up sight (SCAR FS)</v>
      </c>
      <c r="C2089" s="80" t="str">
        <f>_xlfn.XLOOKUP(tbItems[[#This Row],[UID]],all_tki[uid],all_tki[tags/0])</f>
        <v>Weapon_parts</v>
      </c>
      <c r="E2089" s="70">
        <f>_xlfn.XLOOKUP(tbItems[[#This Row],[UID]],all_tki[uid],all_tki[slots])</f>
        <v>1</v>
      </c>
      <c r="F2089" s="97">
        <f>_xlfn.XLOOKUP(tbItems[[#This Row],[UID]],all_tki[uid],all_tki[traderPrice])</f>
        <v>1736</v>
      </c>
      <c r="G2089" s="97">
        <f>_xlfn.XLOOKUP(tbItems[[#This Row],[UID]],all_tki[uid],all_tki[avg7daysPrice])</f>
        <v>10256</v>
      </c>
      <c r="I2089" s="70">
        <v>0</v>
      </c>
    </row>
    <row r="2090" spans="1:9" ht="30" hidden="1" customHeight="1" x14ac:dyDescent="0.25">
      <c r="A2090" s="96" t="s">
        <v>12181</v>
      </c>
      <c r="B2090" s="80" t="str">
        <f>_xlfn.CONCAT(_xlfn.XLOOKUP(tbItems[[#This Row],[UID]],all_tki[uid],all_tki[name]), " (",_xlfn.XLOOKUP(tbItems[[#This Row],[UID]],all_tki[uid],all_tki[shortName]),")")</f>
        <v>FN SCAR side rail (SCAR side)</v>
      </c>
      <c r="C2090" s="80" t="str">
        <f>_xlfn.XLOOKUP(tbItems[[#This Row],[UID]],all_tki[uid],all_tki[tags/0])</f>
        <v>Weapon_parts</v>
      </c>
      <c r="D2090" s="80" t="s">
        <v>544</v>
      </c>
      <c r="E2090" s="70">
        <f>_xlfn.XLOOKUP(tbItems[[#This Row],[UID]],all_tki[uid],all_tki[slots])</f>
        <v>1</v>
      </c>
      <c r="F2090" s="97">
        <f>_xlfn.XLOOKUP(tbItems[[#This Row],[UID]],all_tki[uid],all_tki[traderPrice])</f>
        <v>689</v>
      </c>
      <c r="G2090" s="97">
        <f>_xlfn.XLOOKUP(tbItems[[#This Row],[UID]],all_tki[uid],all_tki[avg7daysPrice])</f>
        <v>9169</v>
      </c>
      <c r="H2090" s="70">
        <v>0</v>
      </c>
      <c r="I2090" s="70">
        <v>0</v>
      </c>
    </row>
    <row r="2091" spans="1:9" ht="30" hidden="1" customHeight="1" x14ac:dyDescent="0.25">
      <c r="A2091" s="96" t="s">
        <v>12186</v>
      </c>
      <c r="B2091" s="80" t="str">
        <f>_xlfn.CONCAT(_xlfn.XLOOKUP(tbItems[[#This Row],[UID]],all_tki[uid],all_tki[name]), " (",_xlfn.XLOOKUP(tbItems[[#This Row],[UID]],all_tki[uid],all_tki[shortName]),")")</f>
        <v>FN SCAR rear flip-up sight (SCAR RS)</v>
      </c>
      <c r="C2091" s="80" t="str">
        <f>_xlfn.XLOOKUP(tbItems[[#This Row],[UID]],all_tki[uid],all_tki[tags/0])</f>
        <v>Weapon_parts</v>
      </c>
      <c r="E2091" s="70">
        <f>_xlfn.XLOOKUP(tbItems[[#This Row],[UID]],all_tki[uid],all_tki[slots])</f>
        <v>1</v>
      </c>
      <c r="F2091" s="97">
        <f>_xlfn.XLOOKUP(tbItems[[#This Row],[UID]],all_tki[uid],all_tki[traderPrice])</f>
        <v>2184</v>
      </c>
      <c r="G2091" s="97">
        <f>_xlfn.XLOOKUP(tbItems[[#This Row],[UID]],all_tki[uid],all_tki[avg7daysPrice])</f>
        <v>8769</v>
      </c>
      <c r="I2091" s="70">
        <v>0</v>
      </c>
    </row>
    <row r="2092" spans="1:9" ht="30" hidden="1" customHeight="1" x14ac:dyDescent="0.25">
      <c r="A2092" s="96" t="s">
        <v>12192</v>
      </c>
      <c r="B2092" s="80" t="str">
        <f>_xlfn.CONCAT(_xlfn.XLOOKUP(tbItems[[#This Row],[UID]],all_tki[uid],all_tki[name]), " (",_xlfn.XLOOKUP(tbItems[[#This Row],[UID]],all_tki[uid],all_tki[shortName]),")")</f>
        <v>FN SCAR bottom rail (SCAR bott.)</v>
      </c>
      <c r="C2092" s="80" t="str">
        <f>_xlfn.XLOOKUP(tbItems[[#This Row],[UID]],all_tki[uid],all_tki[tags/0])</f>
        <v>Weapon_parts</v>
      </c>
      <c r="D2092" s="80" t="s">
        <v>544</v>
      </c>
      <c r="E2092" s="70">
        <f>_xlfn.XLOOKUP(tbItems[[#This Row],[UID]],all_tki[uid],all_tki[slots])</f>
        <v>1</v>
      </c>
      <c r="F2092" s="97">
        <f>_xlfn.XLOOKUP(tbItems[[#This Row],[UID]],all_tki[uid],all_tki[traderPrice])</f>
        <v>795</v>
      </c>
      <c r="G2092" s="97">
        <f>_xlfn.XLOOKUP(tbItems[[#This Row],[UID]],all_tki[uid],all_tki[avg7daysPrice])</f>
        <v>9013</v>
      </c>
      <c r="I2092" s="70">
        <v>0</v>
      </c>
    </row>
    <row r="2093" spans="1:9" ht="30" hidden="1" customHeight="1" x14ac:dyDescent="0.25">
      <c r="A2093" s="96" t="s">
        <v>12198</v>
      </c>
      <c r="B2093" s="80" t="str">
        <f>_xlfn.CONCAT(_xlfn.XLOOKUP(tbItems[[#This Row],[UID]],all_tki[uid],all_tki[name]), " (",_xlfn.XLOOKUP(tbItems[[#This Row],[UID]],all_tki[uid],all_tki[shortName]),")")</f>
        <v>FN SCAR charging handle (SCAR CH)</v>
      </c>
      <c r="C2093" s="80" t="str">
        <f>_xlfn.XLOOKUP(tbItems[[#This Row],[UID]],all_tki[uid],all_tki[tags/0])</f>
        <v>Weapon_parts</v>
      </c>
      <c r="D2093" s="80" t="s">
        <v>362</v>
      </c>
      <c r="E2093" s="70">
        <f>_xlfn.XLOOKUP(tbItems[[#This Row],[UID]],all_tki[uid],all_tki[slots])</f>
        <v>1</v>
      </c>
      <c r="F2093" s="97">
        <f>_xlfn.XLOOKUP(tbItems[[#This Row],[UID]],all_tki[uid],all_tki[traderPrice])</f>
        <v>1344</v>
      </c>
      <c r="G2093" s="97">
        <f>_xlfn.XLOOKUP(tbItems[[#This Row],[UID]],all_tki[uid],all_tki[avg7daysPrice])</f>
        <v>9739</v>
      </c>
      <c r="I2093" s="70">
        <v>0</v>
      </c>
    </row>
    <row r="2094" spans="1:9" ht="30" hidden="1" customHeight="1" x14ac:dyDescent="0.25">
      <c r="A2094" s="96" t="s">
        <v>12204</v>
      </c>
      <c r="B2094" s="80" t="str">
        <f>_xlfn.CONCAT(_xlfn.XLOOKUP(tbItems[[#This Row],[UID]],all_tki[uid],all_tki[name]), " (",_xlfn.XLOOKUP(tbItems[[#This Row],[UID]],all_tki[uid],all_tki[shortName]),")")</f>
        <v>FN SCAR rubber buttpad (SCAR rbp)</v>
      </c>
      <c r="C2094" s="80" t="str">
        <f>_xlfn.XLOOKUP(tbItems[[#This Row],[UID]],all_tki[uid],all_tki[tags/0])</f>
        <v>Weapon_parts</v>
      </c>
      <c r="E2094" s="70">
        <f>_xlfn.XLOOKUP(tbItems[[#This Row],[UID]],all_tki[uid],all_tki[slots])</f>
        <v>1</v>
      </c>
      <c r="F2094" s="97">
        <f>_xlfn.XLOOKUP(tbItems[[#This Row],[UID]],all_tki[uid],all_tki[traderPrice])</f>
        <v>1400</v>
      </c>
      <c r="G2094" s="97">
        <f>_xlfn.XLOOKUP(tbItems[[#This Row],[UID]],all_tki[uid],all_tki[avg7daysPrice])</f>
        <v>7498</v>
      </c>
      <c r="I2094" s="70">
        <v>0</v>
      </c>
    </row>
    <row r="2095" spans="1:9" ht="30" hidden="1" customHeight="1" x14ac:dyDescent="0.25">
      <c r="A2095" s="96" t="s">
        <v>12210</v>
      </c>
      <c r="B2095" s="80" t="str">
        <f>_xlfn.CONCAT(_xlfn.XLOOKUP(tbItems[[#This Row],[UID]],all_tki[uid],all_tki[name]), " (",_xlfn.XLOOKUP(tbItems[[#This Row],[UID]],all_tki[uid],all_tki[shortName]),")")</f>
        <v>Aimpoint QRP2 mount for CompM4/PRO reflex sights (QRP2)</v>
      </c>
      <c r="C2095" s="80" t="str">
        <f>_xlfn.XLOOKUP(tbItems[[#This Row],[UID]],all_tki[uid],all_tki[tags/0])</f>
        <v>Weapon_parts</v>
      </c>
      <c r="E2095" s="70">
        <f>_xlfn.XLOOKUP(tbItems[[#This Row],[UID]],all_tki[uid],all_tki[slots])</f>
        <v>1</v>
      </c>
      <c r="F2095" s="97">
        <f>_xlfn.XLOOKUP(tbItems[[#This Row],[UID]],all_tki[uid],all_tki[traderPrice])</f>
        <v>1568</v>
      </c>
      <c r="G2095" s="97">
        <f>_xlfn.XLOOKUP(tbItems[[#This Row],[UID]],all_tki[uid],all_tki[avg7daysPrice])</f>
        <v>10474</v>
      </c>
      <c r="I2095" s="70">
        <v>0</v>
      </c>
    </row>
    <row r="2096" spans="1:9" ht="30" hidden="1" customHeight="1" x14ac:dyDescent="0.25">
      <c r="A2096" s="96" t="s">
        <v>12215</v>
      </c>
      <c r="B2096" s="80" t="str">
        <f>_xlfn.CONCAT(_xlfn.XLOOKUP(tbItems[[#This Row],[UID]],all_tki[uid],all_tki[name]), " (",_xlfn.XLOOKUP(tbItems[[#This Row],[UID]],all_tki[uid],all_tki[shortName]),")")</f>
        <v>HK MP5 B&amp;T QD Muzzle Brake (QD MP5)</v>
      </c>
      <c r="C2096" s="80" t="str">
        <f>_xlfn.XLOOKUP(tbItems[[#This Row],[UID]],all_tki[uid],all_tki[tags/0])</f>
        <v>Weapon_parts</v>
      </c>
      <c r="E2096" s="70">
        <f>_xlfn.XLOOKUP(tbItems[[#This Row],[UID]],all_tki[uid],all_tki[slots])</f>
        <v>1</v>
      </c>
      <c r="F2096" s="97">
        <f>_xlfn.XLOOKUP(tbItems[[#This Row],[UID]],all_tki[uid],all_tki[traderPrice])</f>
        <v>3080</v>
      </c>
      <c r="G2096" s="97">
        <f>_xlfn.XLOOKUP(tbItems[[#This Row],[UID]],all_tki[uid],all_tki[avg7daysPrice])</f>
        <v>14928</v>
      </c>
      <c r="I2096" s="70">
        <v>0</v>
      </c>
    </row>
    <row r="2097" spans="1:9" ht="30" hidden="1" customHeight="1" x14ac:dyDescent="0.25">
      <c r="A2097" s="96" t="s">
        <v>12220</v>
      </c>
      <c r="B2097" s="80" t="str">
        <f>_xlfn.CONCAT(_xlfn.XLOOKUP(tbItems[[#This Row],[UID]],all_tki[uid],all_tki[name]), " (",_xlfn.XLOOKUP(tbItems[[#This Row],[UID]],all_tki[uid],all_tki[shortName]),")")</f>
        <v>B&amp;T QD NAR mount for Aimpoint ACRO (NAR)</v>
      </c>
      <c r="C2097" s="80" t="str">
        <f>_xlfn.XLOOKUP(tbItems[[#This Row],[UID]],all_tki[uid],all_tki[tags/0])</f>
        <v>Weapon_parts</v>
      </c>
      <c r="E2097" s="70">
        <f>_xlfn.XLOOKUP(tbItems[[#This Row],[UID]],all_tki[uid],all_tki[slots])</f>
        <v>1</v>
      </c>
      <c r="F2097" s="97">
        <f>_xlfn.XLOOKUP(tbItems[[#This Row],[UID]],all_tki[uid],all_tki[traderPrice])</f>
        <v>1456</v>
      </c>
      <c r="G2097" s="97">
        <f>_xlfn.XLOOKUP(tbItems[[#This Row],[UID]],all_tki[uid],all_tki[avg7daysPrice])</f>
        <v>13834</v>
      </c>
      <c r="I2097" s="70">
        <v>0</v>
      </c>
    </row>
    <row r="2098" spans="1:9" ht="30" hidden="1" customHeight="1" x14ac:dyDescent="0.25">
      <c r="A2098" s="96" t="s">
        <v>12226</v>
      </c>
      <c r="B2098" s="80" t="str">
        <f>_xlfn.CONCAT(_xlfn.XLOOKUP(tbItems[[#This Row],[UID]],all_tki[uid],all_tki[name]), " (",_xlfn.XLOOKUP(tbItems[[#This Row],[UID]],all_tki[uid],all_tki[shortName]),")")</f>
        <v>HK UMP .45 ACP 8 inch threaded barrel (UMP-45 8" thr.)</v>
      </c>
      <c r="C2098" s="80" t="str">
        <f>_xlfn.XLOOKUP(tbItems[[#This Row],[UID]],all_tki[uid],all_tki[tags/0])</f>
        <v>Weapon_parts</v>
      </c>
      <c r="E2098" s="70">
        <f>_xlfn.XLOOKUP(tbItems[[#This Row],[UID]],all_tki[uid],all_tki[slots])</f>
        <v>2</v>
      </c>
      <c r="F2098" s="97">
        <f>_xlfn.XLOOKUP(tbItems[[#This Row],[UID]],all_tki[uid],all_tki[traderPrice])</f>
        <v>4256</v>
      </c>
      <c r="G2098" s="97">
        <f>_xlfn.XLOOKUP(tbItems[[#This Row],[UID]],all_tki[uid],all_tki[avg7daysPrice])</f>
        <v>25091</v>
      </c>
      <c r="I2098" s="70">
        <v>0</v>
      </c>
    </row>
    <row r="2099" spans="1:9" ht="30" hidden="1" customHeight="1" x14ac:dyDescent="0.25">
      <c r="A2099" s="96" t="s">
        <v>12231</v>
      </c>
      <c r="B2099" s="80" t="str">
        <f>_xlfn.CONCAT(_xlfn.XLOOKUP(tbItems[[#This Row],[UID]],all_tki[uid],all_tki[name]), " (",_xlfn.XLOOKUP(tbItems[[#This Row],[UID]],all_tki[uid],all_tki[shortName]),")")</f>
        <v>Monstrum Tactical Vertical Fore Grip KeyMod (MT VFG)</v>
      </c>
      <c r="C2099" s="80" t="str">
        <f>_xlfn.XLOOKUP(tbItems[[#This Row],[UID]],all_tki[uid],all_tki[tags/0])</f>
        <v>Weapon_parts</v>
      </c>
      <c r="D2099" s="80" t="s">
        <v>366</v>
      </c>
      <c r="E2099" s="70">
        <f>_xlfn.XLOOKUP(tbItems[[#This Row],[UID]],all_tki[uid],all_tki[slots])</f>
        <v>1</v>
      </c>
      <c r="F2099" s="97">
        <f>_xlfn.XLOOKUP(tbItems[[#This Row],[UID]],all_tki[uid],all_tki[traderPrice])</f>
        <v>3864</v>
      </c>
      <c r="G2099" s="97">
        <f>_xlfn.XLOOKUP(tbItems[[#This Row],[UID]],all_tki[uid],all_tki[avg7daysPrice])</f>
        <v>10706</v>
      </c>
      <c r="H2099" s="70">
        <v>0</v>
      </c>
      <c r="I2099" s="70">
        <v>0</v>
      </c>
    </row>
    <row r="2100" spans="1:9" ht="30" hidden="1" customHeight="1" x14ac:dyDescent="0.25">
      <c r="A2100" s="96" t="s">
        <v>12236</v>
      </c>
      <c r="B2100" s="80" t="str">
        <f>_xlfn.CONCAT(_xlfn.XLOOKUP(tbItems[[#This Row],[UID]],all_tki[uid],all_tki[name]), " (",_xlfn.XLOOKUP(tbItems[[#This Row],[UID]],all_tki[uid],all_tki[shortName]),")")</f>
        <v>Glock TangoDown AAM-01 ACRO mount base (G TD)</v>
      </c>
      <c r="C2100" s="80" t="str">
        <f>_xlfn.XLOOKUP(tbItems[[#This Row],[UID]],all_tki[uid],all_tki[tags/0])</f>
        <v>Weapon_parts</v>
      </c>
      <c r="E2100" s="70">
        <f>_xlfn.XLOOKUP(tbItems[[#This Row],[UID]],all_tki[uid],all_tki[slots])</f>
        <v>1</v>
      </c>
      <c r="F2100" s="97">
        <f>_xlfn.XLOOKUP(tbItems[[#This Row],[UID]],all_tki[uid],all_tki[traderPrice])</f>
        <v>1456</v>
      </c>
      <c r="G2100" s="97">
        <f>_xlfn.XLOOKUP(tbItems[[#This Row],[UID]],all_tki[uid],all_tki[avg7daysPrice])</f>
        <v>14866</v>
      </c>
      <c r="I2100" s="70">
        <v>0</v>
      </c>
    </row>
    <row r="2101" spans="1:9" ht="30" hidden="1" customHeight="1" x14ac:dyDescent="0.25">
      <c r="A2101" s="96" t="s">
        <v>12241</v>
      </c>
      <c r="B2101" s="80" t="str">
        <f>_xlfn.CONCAT(_xlfn.XLOOKUP(tbItems[[#This Row],[UID]],all_tki[uid],all_tki[name]), " (",_xlfn.XLOOKUP(tbItems[[#This Row],[UID]],all_tki[uid],all_tki[shortName]),")")</f>
        <v>Glock 9x19 MOS slide (G MOS)</v>
      </c>
      <c r="C2101" s="80" t="str">
        <f>_xlfn.XLOOKUP(tbItems[[#This Row],[UID]],all_tki[uid],all_tki[tags/0])</f>
        <v>Weapon_parts</v>
      </c>
      <c r="D2101" s="80" t="s">
        <v>368</v>
      </c>
      <c r="E2101" s="70">
        <f>_xlfn.XLOOKUP(tbItems[[#This Row],[UID]],all_tki[uid],all_tki[slots])</f>
        <v>2</v>
      </c>
      <c r="F2101" s="97">
        <f>_xlfn.XLOOKUP(tbItems[[#This Row],[UID]],all_tki[uid],all_tki[traderPrice])</f>
        <v>2632</v>
      </c>
      <c r="G2101" s="97">
        <f>_xlfn.XLOOKUP(tbItems[[#This Row],[UID]],all_tki[uid],all_tki[avg7daysPrice])</f>
        <v>16667</v>
      </c>
      <c r="I2101" s="70">
        <v>0</v>
      </c>
    </row>
    <row r="2102" spans="1:9" ht="30" hidden="1" customHeight="1" x14ac:dyDescent="0.25">
      <c r="A2102" s="96" t="s">
        <v>12246</v>
      </c>
      <c r="B2102" s="80" t="str">
        <f>_xlfn.CONCAT(_xlfn.XLOOKUP(tbItems[[#This Row],[UID]],all_tki[uid],all_tki[name]), " (",_xlfn.XLOOKUP(tbItems[[#This Row],[UID]],all_tki[uid],all_tki[shortName]),")")</f>
        <v>SVDS Lynx Arms Hinge buffer tube adapter (SVDS adpt.)</v>
      </c>
      <c r="C2102" s="80" t="str">
        <f>_xlfn.XLOOKUP(tbItems[[#This Row],[UID]],all_tki[uid],all_tki[tags/0])</f>
        <v>Weapon_parts</v>
      </c>
      <c r="E2102" s="70">
        <f>_xlfn.XLOOKUP(tbItems[[#This Row],[UID]],all_tki[uid],all_tki[slots])</f>
        <v>1</v>
      </c>
      <c r="F2102" s="97">
        <f>_xlfn.XLOOKUP(tbItems[[#This Row],[UID]],all_tki[uid],all_tki[traderPrice])</f>
        <v>1960</v>
      </c>
      <c r="G2102" s="97">
        <f>_xlfn.XLOOKUP(tbItems[[#This Row],[UID]],all_tki[uid],all_tki[avg7daysPrice])</f>
        <v>17174</v>
      </c>
      <c r="I2102" s="70">
        <v>0</v>
      </c>
    </row>
    <row r="2103" spans="1:9" ht="30" hidden="1" customHeight="1" x14ac:dyDescent="0.25">
      <c r="A2103" s="96" t="s">
        <v>12251</v>
      </c>
      <c r="B2103" s="80" t="str">
        <f>_xlfn.CONCAT(_xlfn.XLOOKUP(tbItems[[#This Row],[UID]],all_tki[uid],all_tki[name]), " (",_xlfn.XLOOKUP(tbItems[[#This Row],[UID]],all_tki[uid],all_tki[shortName]),")")</f>
        <v>HK Sturmgriff foregrip (Sturmgriff)</v>
      </c>
      <c r="C2103" s="80" t="str">
        <f>_xlfn.XLOOKUP(tbItems[[#This Row],[UID]],all_tki[uid],all_tki[tags/0])</f>
        <v>Weapon_parts</v>
      </c>
      <c r="E2103" s="70">
        <f>_xlfn.XLOOKUP(tbItems[[#This Row],[UID]],all_tki[uid],all_tki[slots])</f>
        <v>1</v>
      </c>
      <c r="F2103" s="97">
        <f>_xlfn.XLOOKUP(tbItems[[#This Row],[UID]],all_tki[uid],all_tki[traderPrice])</f>
        <v>1820</v>
      </c>
      <c r="G2103" s="97">
        <f>_xlfn.XLOOKUP(tbItems[[#This Row],[UID]],all_tki[uid],all_tki[avg7daysPrice])</f>
        <v>15395</v>
      </c>
      <c r="I2103" s="70">
        <v>0</v>
      </c>
    </row>
    <row r="2104" spans="1:9" ht="30" hidden="1" customHeight="1" x14ac:dyDescent="0.25">
      <c r="A2104" s="96" t="s">
        <v>12257</v>
      </c>
      <c r="B2104" s="80" t="str">
        <f>_xlfn.CONCAT(_xlfn.XLOOKUP(tbItems[[#This Row],[UID]],all_tki[uid],all_tki[name]), " (",_xlfn.XLOOKUP(tbItems[[#This Row],[UID]],all_tki[uid],all_tki[shortName]),")")</f>
        <v>HK417 low profile gas block (417)</v>
      </c>
      <c r="C2104" s="80" t="str">
        <f>_xlfn.XLOOKUP(tbItems[[#This Row],[UID]],all_tki[uid],all_tki[tags/0])</f>
        <v>Weapon_parts</v>
      </c>
      <c r="E2104" s="70">
        <f>_xlfn.XLOOKUP(tbItems[[#This Row],[UID]],all_tki[uid],all_tki[slots])</f>
        <v>1</v>
      </c>
      <c r="F2104" s="97">
        <f>_xlfn.XLOOKUP(tbItems[[#This Row],[UID]],all_tki[uid],all_tki[traderPrice])</f>
        <v>3360</v>
      </c>
      <c r="G2104" s="97">
        <f>_xlfn.XLOOKUP(tbItems[[#This Row],[UID]],all_tki[uid],all_tki[avg7daysPrice])</f>
        <v>10229</v>
      </c>
      <c r="I2104" s="70">
        <v>0</v>
      </c>
    </row>
    <row r="2105" spans="1:9" ht="30" hidden="1" customHeight="1" x14ac:dyDescent="0.25">
      <c r="A2105" s="96" t="s">
        <v>12262</v>
      </c>
      <c r="B2105" s="80" t="str">
        <f>_xlfn.CONCAT(_xlfn.XLOOKUP(tbItems[[#This Row],[UID]],all_tki[uid],all_tki[name]), " (",_xlfn.XLOOKUP(tbItems[[#This Row],[UID]],all_tki[uid],all_tki[shortName]),")")</f>
        <v>BLITZ 5.56x45 flash hider (BLITZ 556)</v>
      </c>
      <c r="C2105" s="80" t="str">
        <f>_xlfn.XLOOKUP(tbItems[[#This Row],[UID]],all_tki[uid],all_tki[tags/0])</f>
        <v>Weapon_parts</v>
      </c>
      <c r="E2105" s="70">
        <f>_xlfn.XLOOKUP(tbItems[[#This Row],[UID]],all_tki[uid],all_tki[slots])</f>
        <v>1</v>
      </c>
      <c r="F2105" s="97">
        <f>_xlfn.XLOOKUP(tbItems[[#This Row],[UID]],all_tki[uid],all_tki[traderPrice])</f>
        <v>5208</v>
      </c>
      <c r="G2105" s="97">
        <f>_xlfn.XLOOKUP(tbItems[[#This Row],[UID]],all_tki[uid],all_tki[avg7daysPrice])</f>
        <v>14841</v>
      </c>
      <c r="I2105" s="70">
        <v>0</v>
      </c>
    </row>
    <row r="2106" spans="1:9" ht="30" hidden="1" customHeight="1" x14ac:dyDescent="0.25">
      <c r="A2106" s="96" t="s">
        <v>12268</v>
      </c>
      <c r="B2106" s="80" t="str">
        <f>_xlfn.CONCAT(_xlfn.XLOOKUP(tbItems[[#This Row],[UID]],all_tki[uid],all_tki[name]), " (",_xlfn.XLOOKUP(tbItems[[#This Row],[UID]],all_tki[uid],all_tki[shortName]),")")</f>
        <v>AWC PSR 7.62x51 muzzle brake (PSR 762)</v>
      </c>
      <c r="C2106" s="80" t="str">
        <f>_xlfn.XLOOKUP(tbItems[[#This Row],[UID]],all_tki[uid],all_tki[tags/0])</f>
        <v>Weapon_parts</v>
      </c>
      <c r="D2106" s="80" t="s">
        <v>356</v>
      </c>
      <c r="E2106" s="70">
        <f>_xlfn.XLOOKUP(tbItems[[#This Row],[UID]],all_tki[uid],all_tki[slots])</f>
        <v>1</v>
      </c>
      <c r="F2106" s="97">
        <f>_xlfn.XLOOKUP(tbItems[[#This Row],[UID]],all_tki[uid],all_tki[traderPrice])</f>
        <v>5880</v>
      </c>
      <c r="G2106" s="97">
        <f>_xlfn.XLOOKUP(tbItems[[#This Row],[UID]],all_tki[uid],all_tki[avg7daysPrice])</f>
        <v>9215</v>
      </c>
      <c r="H2106" s="70">
        <v>0</v>
      </c>
      <c r="I2106" s="70">
        <v>0</v>
      </c>
    </row>
    <row r="2107" spans="1:9" ht="30" hidden="1" customHeight="1" x14ac:dyDescent="0.25">
      <c r="A2107" s="96" t="s">
        <v>12273</v>
      </c>
      <c r="B2107" s="80" t="str">
        <f>_xlfn.CONCAT(_xlfn.XLOOKUP(tbItems[[#This Row],[UID]],all_tki[uid],all_tki[name]), " (",_xlfn.XLOOKUP(tbItems[[#This Row],[UID]],all_tki[uid],all_tki[shortName]),")")</f>
        <v>KAC QDC 7.62x51 muzzle brake kit (QDC 762)</v>
      </c>
      <c r="C2107" s="80" t="str">
        <f>_xlfn.XLOOKUP(tbItems[[#This Row],[UID]],all_tki[uid],all_tki[tags/0])</f>
        <v>Weapon_parts</v>
      </c>
      <c r="D2107" s="80" t="s">
        <v>356</v>
      </c>
      <c r="E2107" s="70">
        <f>_xlfn.XLOOKUP(tbItems[[#This Row],[UID]],all_tki[uid],all_tki[slots])</f>
        <v>1</v>
      </c>
      <c r="F2107" s="97">
        <f>_xlfn.XLOOKUP(tbItems[[#This Row],[UID]],all_tki[uid],all_tki[traderPrice])</f>
        <v>7000</v>
      </c>
      <c r="G2107" s="97">
        <f>_xlfn.XLOOKUP(tbItems[[#This Row],[UID]],all_tki[uid],all_tki[avg7daysPrice])</f>
        <v>24522</v>
      </c>
      <c r="I2107" s="70">
        <v>0</v>
      </c>
    </row>
    <row r="2108" spans="1:9" ht="30" hidden="1" customHeight="1" x14ac:dyDescent="0.25">
      <c r="A2108" s="96" t="s">
        <v>12279</v>
      </c>
      <c r="B2108" s="80" t="str">
        <f>_xlfn.CONCAT(_xlfn.XLOOKUP(tbItems[[#This Row],[UID]],all_tki[uid],all_tki[name]), " (",_xlfn.XLOOKUP(tbItems[[#This Row],[UID]],all_tki[uid],all_tki[shortName]),")")</f>
        <v>AWC PSR 5.56x45 muzzle brake (PSR 556)</v>
      </c>
      <c r="C2108" s="80" t="str">
        <f>_xlfn.XLOOKUP(tbItems[[#This Row],[UID]],all_tki[uid],all_tki[tags/0])</f>
        <v>Weapon_parts</v>
      </c>
      <c r="E2108" s="70">
        <f>_xlfn.XLOOKUP(tbItems[[#This Row],[UID]],all_tki[uid],all_tki[slots])</f>
        <v>1</v>
      </c>
      <c r="F2108" s="97">
        <f>_xlfn.XLOOKUP(tbItems[[#This Row],[UID]],all_tki[uid],all_tki[traderPrice])</f>
        <v>5152</v>
      </c>
      <c r="G2108" s="97">
        <f>_xlfn.XLOOKUP(tbItems[[#This Row],[UID]],all_tki[uid],all_tki[avg7daysPrice])</f>
        <v>12060</v>
      </c>
      <c r="I2108" s="70">
        <v>0</v>
      </c>
    </row>
    <row r="2109" spans="1:9" ht="30" hidden="1" customHeight="1" x14ac:dyDescent="0.25">
      <c r="A2109" s="96" t="s">
        <v>12285</v>
      </c>
      <c r="B2109" s="80" t="str">
        <f>_xlfn.CONCAT(_xlfn.XLOOKUP(tbItems[[#This Row],[UID]],all_tki[uid],all_tki[name]), " (",_xlfn.XLOOKUP(tbItems[[#This Row],[UID]],all_tki[uid],all_tki[shortName]),")")</f>
        <v>AWC PSR .338 LM muzzle brake (PSR 338)</v>
      </c>
      <c r="C2109" s="80" t="str">
        <f>_xlfn.XLOOKUP(tbItems[[#This Row],[UID]],all_tki[uid],all_tki[tags/0])</f>
        <v>Weapon_parts</v>
      </c>
      <c r="E2109" s="70">
        <f>_xlfn.XLOOKUP(tbItems[[#This Row],[UID]],all_tki[uid],all_tki[slots])</f>
        <v>1</v>
      </c>
      <c r="F2109" s="97">
        <f>_xlfn.XLOOKUP(tbItems[[#This Row],[UID]],all_tki[uid],all_tki[traderPrice])</f>
        <v>10920</v>
      </c>
      <c r="G2109" s="97">
        <f>_xlfn.XLOOKUP(tbItems[[#This Row],[UID]],all_tki[uid],all_tki[avg7daysPrice])</f>
        <v>18926</v>
      </c>
      <c r="I2109" s="70">
        <v>0</v>
      </c>
    </row>
    <row r="2110" spans="1:9" ht="30" hidden="1" customHeight="1" x14ac:dyDescent="0.25">
      <c r="A2110" s="96" t="s">
        <v>12291</v>
      </c>
      <c r="B2110" s="80" t="str">
        <f>_xlfn.CONCAT(_xlfn.XLOOKUP(tbItems[[#This Row],[UID]],all_tki[uid],all_tki[name]), " (",_xlfn.XLOOKUP(tbItems[[#This Row],[UID]],all_tki[uid],all_tki[shortName]),")")</f>
        <v>AK Hexagon "Reactor" 5.45x39 muzzle brake (Reactor)</v>
      </c>
      <c r="C2110" s="80" t="str">
        <f>_xlfn.XLOOKUP(tbItems[[#This Row],[UID]],all_tki[uid],all_tki[tags/0])</f>
        <v>Weapon_parts</v>
      </c>
      <c r="E2110" s="70">
        <f>_xlfn.XLOOKUP(tbItems[[#This Row],[UID]],all_tki[uid],all_tki[slots])</f>
        <v>1</v>
      </c>
      <c r="F2110" s="97">
        <f>_xlfn.XLOOKUP(tbItems[[#This Row],[UID]],all_tki[uid],all_tki[traderPrice])</f>
        <v>5376</v>
      </c>
      <c r="G2110" s="97">
        <f>_xlfn.XLOOKUP(tbItems[[#This Row],[UID]],all_tki[uid],all_tki[avg7daysPrice])</f>
        <v>23636</v>
      </c>
      <c r="I2110" s="70">
        <v>0</v>
      </c>
    </row>
    <row r="2111" spans="1:9" ht="30" hidden="1" customHeight="1" x14ac:dyDescent="0.25">
      <c r="A2111" s="96" t="s">
        <v>12297</v>
      </c>
      <c r="B2111" s="80" t="str">
        <f>_xlfn.CONCAT(_xlfn.XLOOKUP(tbItems[[#This Row],[UID]],all_tki[uid],all_tki[name]), " (",_xlfn.XLOOKUP(tbItems[[#This Row],[UID]],all_tki[uid],all_tki[shortName]),")")</f>
        <v>TAA ZK-38 7.62x51 muzzle brake (ZK-38 762)</v>
      </c>
      <c r="C2111" s="80" t="str">
        <f>_xlfn.XLOOKUP(tbItems[[#This Row],[UID]],all_tki[uid],all_tki[tags/0])</f>
        <v>Weapon_parts</v>
      </c>
      <c r="E2111" s="70">
        <f>_xlfn.XLOOKUP(tbItems[[#This Row],[UID]],all_tki[uid],all_tki[slots])</f>
        <v>1</v>
      </c>
      <c r="F2111" s="97">
        <f>_xlfn.XLOOKUP(tbItems[[#This Row],[UID]],all_tki[uid],all_tki[traderPrice])</f>
        <v>5152</v>
      </c>
      <c r="G2111" s="97">
        <f>_xlfn.XLOOKUP(tbItems[[#This Row],[UID]],all_tki[uid],all_tki[avg7daysPrice])</f>
        <v>10852</v>
      </c>
      <c r="I2111" s="70">
        <v>0</v>
      </c>
    </row>
    <row r="2112" spans="1:9" ht="30" hidden="1" customHeight="1" x14ac:dyDescent="0.25">
      <c r="A2112" s="96" t="s">
        <v>12303</v>
      </c>
      <c r="B2112" s="80" t="str">
        <f>_xlfn.CONCAT(_xlfn.XLOOKUP(tbItems[[#This Row],[UID]],all_tki[uid],all_tki[name]), " (",_xlfn.XLOOKUP(tbItems[[#This Row],[UID]],all_tki[uid],all_tki[shortName]),")")</f>
        <v>TAA ZK-23 5.56x45 muzzle brake (ZK-23 556)</v>
      </c>
      <c r="C2112" s="80" t="str">
        <f>_xlfn.XLOOKUP(tbItems[[#This Row],[UID]],all_tki[uid],all_tki[tags/0])</f>
        <v>Weapon_parts</v>
      </c>
      <c r="E2112" s="70">
        <f>_xlfn.XLOOKUP(tbItems[[#This Row],[UID]],all_tki[uid],all_tki[slots])</f>
        <v>1</v>
      </c>
      <c r="F2112" s="97">
        <f>_xlfn.XLOOKUP(tbItems[[#This Row],[UID]],all_tki[uid],all_tki[traderPrice])</f>
        <v>5880</v>
      </c>
      <c r="G2112" s="97">
        <f>_xlfn.XLOOKUP(tbItems[[#This Row],[UID]],all_tki[uid],all_tki[avg7daysPrice])</f>
        <v>11350</v>
      </c>
      <c r="I2112" s="70">
        <v>0</v>
      </c>
    </row>
    <row r="2113" spans="1:9" ht="30" hidden="1" customHeight="1" x14ac:dyDescent="0.25">
      <c r="A2113" s="96" t="s">
        <v>12309</v>
      </c>
      <c r="B2113" s="80" t="str">
        <f>_xlfn.CONCAT(_xlfn.XLOOKUP(tbItems[[#This Row],[UID]],all_tki[uid],all_tki[name]), " (",_xlfn.XLOOKUP(tbItems[[#This Row],[UID]],all_tki[uid],all_tki[shortName]),")")</f>
        <v>HK Prolonged 7.62x51 flash hider (Prolong)</v>
      </c>
      <c r="C2113" s="80" t="str">
        <f>_xlfn.XLOOKUP(tbItems[[#This Row],[UID]],all_tki[uid],all_tki[tags/0])</f>
        <v>Weapon_parts</v>
      </c>
      <c r="E2113" s="70">
        <f>_xlfn.XLOOKUP(tbItems[[#This Row],[UID]],all_tki[uid],all_tki[slots])</f>
        <v>1</v>
      </c>
      <c r="F2113" s="97">
        <f>_xlfn.XLOOKUP(tbItems[[#This Row],[UID]],all_tki[uid],all_tki[traderPrice])</f>
        <v>2100</v>
      </c>
      <c r="G2113" s="97">
        <f>_xlfn.XLOOKUP(tbItems[[#This Row],[UID]],all_tki[uid],all_tki[avg7daysPrice])</f>
        <v>11308</v>
      </c>
      <c r="I2113" s="70">
        <v>0</v>
      </c>
    </row>
    <row r="2114" spans="1:9" ht="30" hidden="1" customHeight="1" x14ac:dyDescent="0.25">
      <c r="A2114" s="96" t="s">
        <v>12315</v>
      </c>
      <c r="B2114" s="80" t="str">
        <f>_xlfn.CONCAT(_xlfn.XLOOKUP(tbItems[[#This Row],[UID]],all_tki[uid],all_tki[name]), " (",_xlfn.XLOOKUP(tbItems[[#This Row],[UID]],all_tki[uid],all_tki[shortName]),")")</f>
        <v>AAC SCAR-SD 51T 7.62x51 flash hider (SCAR-SD 762)</v>
      </c>
      <c r="C2114" s="80" t="str">
        <f>_xlfn.XLOOKUP(tbItems[[#This Row],[UID]],all_tki[uid],all_tki[tags/0])</f>
        <v>Weapon_parts</v>
      </c>
      <c r="E2114" s="70">
        <f>_xlfn.XLOOKUP(tbItems[[#This Row],[UID]],all_tki[uid],all_tki[slots])</f>
        <v>1</v>
      </c>
      <c r="F2114" s="97">
        <f>_xlfn.XLOOKUP(tbItems[[#This Row],[UID]],all_tki[uid],all_tki[traderPrice])</f>
        <v>2352</v>
      </c>
      <c r="G2114" s="97">
        <f>_xlfn.XLOOKUP(tbItems[[#This Row],[UID]],all_tki[uid],all_tki[avg7daysPrice])</f>
        <v>17185</v>
      </c>
      <c r="I2114" s="70">
        <v>0</v>
      </c>
    </row>
    <row r="2115" spans="1:9" ht="30" hidden="1" customHeight="1" x14ac:dyDescent="0.25">
      <c r="A2115" s="96" t="s">
        <v>12321</v>
      </c>
      <c r="B2115" s="80" t="str">
        <f>_xlfn.CONCAT(_xlfn.XLOOKUP(tbItems[[#This Row],[UID]],all_tki[uid],all_tki[name]), " (",_xlfn.XLOOKUP(tbItems[[#This Row],[UID]],all_tki[uid],all_tki[shortName]),")")</f>
        <v>AR-10 SureFire Warden 7.62x51 blast regulator (Warden 762)</v>
      </c>
      <c r="C2115" s="80" t="str">
        <f>_xlfn.XLOOKUP(tbItems[[#This Row],[UID]],all_tki[uid],all_tki[tags/0])</f>
        <v>Weapon_parts</v>
      </c>
      <c r="D2115" s="80" t="s">
        <v>356</v>
      </c>
      <c r="E2115" s="70">
        <f>_xlfn.XLOOKUP(tbItems[[#This Row],[UID]],all_tki[uid],all_tki[slots])</f>
        <v>1</v>
      </c>
      <c r="F2115" s="97">
        <f>_xlfn.XLOOKUP(tbItems[[#This Row],[UID]],all_tki[uid],all_tki[traderPrice])</f>
        <v>4480</v>
      </c>
      <c r="G2115" s="97">
        <f>_xlfn.XLOOKUP(tbItems[[#This Row],[UID]],all_tki[uid],all_tki[avg7daysPrice])</f>
        <v>12566</v>
      </c>
      <c r="H2115" s="70">
        <v>0</v>
      </c>
      <c r="I2115" s="70">
        <v>0</v>
      </c>
    </row>
    <row r="2116" spans="1:9" ht="30" hidden="1" customHeight="1" x14ac:dyDescent="0.25">
      <c r="A2116" s="96" t="s">
        <v>12326</v>
      </c>
      <c r="B2116" s="80" t="str">
        <f>_xlfn.CONCAT(_xlfn.XLOOKUP(tbItems[[#This Row],[UID]],all_tki[uid],all_tki[name]), " (",_xlfn.XLOOKUP(tbItems[[#This Row],[UID]],all_tki[uid],all_tki[shortName]),")")</f>
        <v>AK Kiba Arms .308 muzzle device adapter (AK 308)</v>
      </c>
      <c r="C2116" s="80" t="str">
        <f>_xlfn.XLOOKUP(tbItems[[#This Row],[UID]],all_tki[uid],all_tki[tags/0])</f>
        <v>Weapon_parts</v>
      </c>
      <c r="E2116" s="70">
        <f>_xlfn.XLOOKUP(tbItems[[#This Row],[UID]],all_tki[uid],all_tki[slots])</f>
        <v>1</v>
      </c>
      <c r="F2116" s="97">
        <f>_xlfn.XLOOKUP(tbItems[[#This Row],[UID]],all_tki[uid],all_tki[traderPrice])</f>
        <v>1512</v>
      </c>
      <c r="G2116" s="97">
        <f>_xlfn.XLOOKUP(tbItems[[#This Row],[UID]],all_tki[uid],all_tki[avg7daysPrice])</f>
        <v>23921</v>
      </c>
      <c r="I2116" s="70">
        <v>0</v>
      </c>
    </row>
    <row r="2117" spans="1:9" ht="30" hidden="1" customHeight="1" x14ac:dyDescent="0.25">
      <c r="A2117" s="96" t="s">
        <v>12331</v>
      </c>
      <c r="B2117" s="80" t="str">
        <f>_xlfn.CONCAT(_xlfn.XLOOKUP(tbItems[[#This Row],[UID]],all_tki[uid],all_tki[name]), " (",_xlfn.XLOOKUP(tbItems[[#This Row],[UID]],all_tki[uid],all_tki[shortName]),")")</f>
        <v>AWC PSR muzzle brake protector (PSR prot)</v>
      </c>
      <c r="C2117" s="80" t="str">
        <f>_xlfn.XLOOKUP(tbItems[[#This Row],[UID]],all_tki[uid],all_tki[tags/0])</f>
        <v>Weapon_parts</v>
      </c>
      <c r="E2117" s="70">
        <f>_xlfn.XLOOKUP(tbItems[[#This Row],[UID]],all_tki[uid],all_tki[slots])</f>
        <v>1</v>
      </c>
      <c r="F2117" s="97">
        <f>_xlfn.XLOOKUP(tbItems[[#This Row],[UID]],all_tki[uid],all_tki[traderPrice])</f>
        <v>560</v>
      </c>
      <c r="G2117" s="97">
        <f>_xlfn.XLOOKUP(tbItems[[#This Row],[UID]],all_tki[uid],all_tki[avg7daysPrice])</f>
        <v>1000</v>
      </c>
      <c r="I2117" s="70">
        <v>0</v>
      </c>
    </row>
    <row r="2118" spans="1:9" ht="30" hidden="1" customHeight="1" x14ac:dyDescent="0.25">
      <c r="A2118" s="96" t="s">
        <v>12337</v>
      </c>
      <c r="B2118" s="80" t="str">
        <f>_xlfn.CONCAT(_xlfn.XLOOKUP(tbItems[[#This Row],[UID]],all_tki[uid],all_tki[name]), " (",_xlfn.XLOOKUP(tbItems[[#This Row],[UID]],all_tki[uid],all_tki[shortName]),")")</f>
        <v>HK USP Tactical thread protector (USP45T)</v>
      </c>
      <c r="C2118" s="80" t="str">
        <f>_xlfn.XLOOKUP(tbItems[[#This Row],[UID]],all_tki[uid],all_tki[tags/0])</f>
        <v>Weapon_parts</v>
      </c>
      <c r="E2118" s="70">
        <f>_xlfn.XLOOKUP(tbItems[[#This Row],[UID]],all_tki[uid],all_tki[slots])</f>
        <v>1</v>
      </c>
      <c r="F2118" s="97">
        <f>_xlfn.XLOOKUP(tbItems[[#This Row],[UID]],all_tki[uid],all_tki[traderPrice])</f>
        <v>616</v>
      </c>
      <c r="G2118" s="97">
        <f>_xlfn.XLOOKUP(tbItems[[#This Row],[UID]],all_tki[uid],all_tki[avg7daysPrice])</f>
        <v>8644</v>
      </c>
      <c r="I2118" s="70">
        <v>0</v>
      </c>
    </row>
    <row r="2119" spans="1:9" ht="30" hidden="1" customHeight="1" x14ac:dyDescent="0.25">
      <c r="A2119" s="96" t="s">
        <v>12342</v>
      </c>
      <c r="B2119" s="80" t="str">
        <f>_xlfn.CONCAT(_xlfn.XLOOKUP(tbItems[[#This Row],[UID]],all_tki[uid],all_tki[name]), " (",_xlfn.XLOOKUP(tbItems[[#This Row],[UID]],all_tki[uid],all_tki[shortName]),")")</f>
        <v>MTs-255-12 12ga choke (MTs choke)</v>
      </c>
      <c r="C2119" s="80" t="str">
        <f>_xlfn.XLOOKUP(tbItems[[#This Row],[UID]],all_tki[uid],all_tki[tags/0])</f>
        <v>Weapon_parts</v>
      </c>
      <c r="E2119" s="70">
        <f>_xlfn.XLOOKUP(tbItems[[#This Row],[UID]],all_tki[uid],all_tki[slots])</f>
        <v>1</v>
      </c>
      <c r="F2119" s="97">
        <f>_xlfn.XLOOKUP(tbItems[[#This Row],[UID]],all_tki[uid],all_tki[traderPrice])</f>
        <v>1008</v>
      </c>
      <c r="G2119" s="97">
        <f>_xlfn.XLOOKUP(tbItems[[#This Row],[UID]],all_tki[uid],all_tki[avg7daysPrice])</f>
        <v>1800</v>
      </c>
      <c r="I2119" s="70">
        <v>0</v>
      </c>
    </row>
    <row r="2120" spans="1:9" ht="30" hidden="1" customHeight="1" x14ac:dyDescent="0.25">
      <c r="A2120" s="96" t="s">
        <v>12347</v>
      </c>
      <c r="B2120" s="80" t="str">
        <f>_xlfn.CONCAT(_xlfn.XLOOKUP(tbItems[[#This Row],[UID]],all_tki[uid],all_tki[name]), " (",_xlfn.XLOOKUP(tbItems[[#This Row],[UID]],all_tki[uid],all_tki[shortName]),")")</f>
        <v>HK USP Tactical front sight (USPT FS)</v>
      </c>
      <c r="C2120" s="80" t="str">
        <f>_xlfn.XLOOKUP(tbItems[[#This Row],[UID]],all_tki[uid],all_tki[tags/0])</f>
        <v>Weapon_parts</v>
      </c>
      <c r="E2120" s="70">
        <f>_xlfn.XLOOKUP(tbItems[[#This Row],[UID]],all_tki[uid],all_tki[slots])</f>
        <v>1</v>
      </c>
      <c r="F2120" s="97">
        <f>_xlfn.XLOOKUP(tbItems[[#This Row],[UID]],all_tki[uid],all_tki[traderPrice])</f>
        <v>392</v>
      </c>
      <c r="G2120" s="97">
        <f>_xlfn.XLOOKUP(tbItems[[#This Row],[UID]],all_tki[uid],all_tki[avg7daysPrice])</f>
        <v>43095</v>
      </c>
      <c r="I2120" s="70">
        <v>0</v>
      </c>
    </row>
    <row r="2121" spans="1:9" ht="30" hidden="1" customHeight="1" x14ac:dyDescent="0.25">
      <c r="A2121" s="96" t="s">
        <v>12352</v>
      </c>
      <c r="B2121" s="80" t="str">
        <f>_xlfn.CONCAT(_xlfn.XLOOKUP(tbItems[[#This Row],[UID]],all_tki[uid],all_tki[name]), " (",_xlfn.XLOOKUP(tbItems[[#This Row],[UID]],all_tki[uid],all_tki[shortName]),")")</f>
        <v>HK USP Tactical rear sight (USPT RS)</v>
      </c>
      <c r="C2121" s="80" t="str">
        <f>_xlfn.XLOOKUP(tbItems[[#This Row],[UID]],all_tki[uid],all_tki[tags/0])</f>
        <v>Weapon_parts</v>
      </c>
      <c r="E2121" s="70">
        <f>_xlfn.XLOOKUP(tbItems[[#This Row],[UID]],all_tki[uid],all_tki[slots])</f>
        <v>1</v>
      </c>
      <c r="F2121" s="97">
        <f>_xlfn.XLOOKUP(tbItems[[#This Row],[UID]],all_tki[uid],all_tki[traderPrice])</f>
        <v>448</v>
      </c>
      <c r="G2121" s="97">
        <f>_xlfn.XLOOKUP(tbItems[[#This Row],[UID]],all_tki[uid],all_tki[avg7daysPrice])</f>
        <v>38333</v>
      </c>
      <c r="I2121" s="70">
        <v>0</v>
      </c>
    </row>
    <row r="2122" spans="1:9" ht="30" hidden="1" customHeight="1" x14ac:dyDescent="0.25">
      <c r="A2122" s="96" t="s">
        <v>12357</v>
      </c>
      <c r="B2122" s="80" t="str">
        <f>_xlfn.CONCAT(_xlfn.XLOOKUP(tbItems[[#This Row],[UID]],all_tki[uid],all_tki[name]), " (",_xlfn.XLOOKUP(tbItems[[#This Row],[UID]],all_tki[uid],all_tki[shortName]),")")</f>
        <v>HK USP Red Dot sight mount (USP RD)</v>
      </c>
      <c r="C2122" s="80" t="str">
        <f>_xlfn.XLOOKUP(tbItems[[#This Row],[UID]],all_tki[uid],all_tki[tags/0])</f>
        <v>Weapon_parts</v>
      </c>
      <c r="E2122" s="70">
        <f>_xlfn.XLOOKUP(tbItems[[#This Row],[UID]],all_tki[uid],all_tki[slots])</f>
        <v>1</v>
      </c>
      <c r="F2122" s="97">
        <f>_xlfn.XLOOKUP(tbItems[[#This Row],[UID]],all_tki[uid],all_tki[traderPrice])</f>
        <v>1568</v>
      </c>
      <c r="G2122" s="97">
        <f>_xlfn.XLOOKUP(tbItems[[#This Row],[UID]],all_tki[uid],all_tki[avg7daysPrice])</f>
        <v>22569</v>
      </c>
      <c r="I2122" s="70">
        <v>0</v>
      </c>
    </row>
    <row r="2123" spans="1:9" ht="30" hidden="1" customHeight="1" x14ac:dyDescent="0.25">
      <c r="A2123" s="96" t="s">
        <v>12362</v>
      </c>
      <c r="B2123" s="80" t="str">
        <f>_xlfn.CONCAT(_xlfn.XLOOKUP(tbItems[[#This Row],[UID]],all_tki[uid],all_tki[name]), " (",_xlfn.XLOOKUP(tbItems[[#This Row],[UID]],all_tki[uid],all_tki[shortName]),")")</f>
        <v>HK USP rear sight (USP RS)</v>
      </c>
      <c r="C2123" s="80" t="str">
        <f>_xlfn.XLOOKUP(tbItems[[#This Row],[UID]],all_tki[uid],all_tki[tags/0])</f>
        <v>Weapon_parts</v>
      </c>
      <c r="E2123" s="70">
        <f>_xlfn.XLOOKUP(tbItems[[#This Row],[UID]],all_tki[uid],all_tki[slots])</f>
        <v>1</v>
      </c>
      <c r="F2123" s="97">
        <f>_xlfn.XLOOKUP(tbItems[[#This Row],[UID]],all_tki[uid],all_tki[traderPrice])</f>
        <v>392</v>
      </c>
      <c r="G2123" s="97">
        <f>_xlfn.XLOOKUP(tbItems[[#This Row],[UID]],all_tki[uid],all_tki[avg7daysPrice])</f>
        <v>23677</v>
      </c>
      <c r="I2123" s="70">
        <v>0</v>
      </c>
    </row>
    <row r="2124" spans="1:9" ht="30" hidden="1" customHeight="1" x14ac:dyDescent="0.25">
      <c r="A2124" s="96" t="s">
        <v>12368</v>
      </c>
      <c r="B2124" s="80" t="str">
        <f>_xlfn.CONCAT(_xlfn.XLOOKUP(tbItems[[#This Row],[UID]],all_tki[uid],all_tki[name]), " (",_xlfn.XLOOKUP(tbItems[[#This Row],[UID]],all_tki[uid],all_tki[shortName]),")")</f>
        <v>HK USP front sight (USP FS)</v>
      </c>
      <c r="C2124" s="80" t="str">
        <f>_xlfn.XLOOKUP(tbItems[[#This Row],[UID]],all_tki[uid],all_tki[tags/0])</f>
        <v>Weapon_parts</v>
      </c>
      <c r="E2124" s="70">
        <f>_xlfn.XLOOKUP(tbItems[[#This Row],[UID]],all_tki[uid],all_tki[slots])</f>
        <v>1</v>
      </c>
      <c r="F2124" s="97">
        <f>_xlfn.XLOOKUP(tbItems[[#This Row],[UID]],all_tki[uid],all_tki[traderPrice])</f>
        <v>336</v>
      </c>
      <c r="G2124" s="97">
        <f>_xlfn.XLOOKUP(tbItems[[#This Row],[UID]],all_tki[uid],all_tki[avg7daysPrice])</f>
        <v>600</v>
      </c>
      <c r="I2124" s="70">
        <v>0</v>
      </c>
    </row>
    <row r="2125" spans="1:9" ht="30" hidden="1" customHeight="1" x14ac:dyDescent="0.25">
      <c r="A2125" s="96" t="s">
        <v>12374</v>
      </c>
      <c r="B2125" s="80" t="str">
        <f>_xlfn.CONCAT(_xlfn.XLOOKUP(tbItems[[#This Row],[UID]],all_tki[uid],all_tki[name]), " (",_xlfn.XLOOKUP(tbItems[[#This Row],[UID]],all_tki[uid],all_tki[shortName]),")")</f>
        <v>HK USP trigger (USP trig.)</v>
      </c>
      <c r="C2125" s="80" t="str">
        <f>_xlfn.XLOOKUP(tbItems[[#This Row],[UID]],all_tki[uid],all_tki[tags/0])</f>
        <v>Weapon_parts</v>
      </c>
      <c r="E2125" s="70">
        <f>_xlfn.XLOOKUP(tbItems[[#This Row],[UID]],all_tki[uid],all_tki[slots])</f>
        <v>1</v>
      </c>
      <c r="F2125" s="97">
        <f>_xlfn.XLOOKUP(tbItems[[#This Row],[UID]],all_tki[uid],all_tki[traderPrice])</f>
        <v>392</v>
      </c>
      <c r="G2125" s="97">
        <f>_xlfn.XLOOKUP(tbItems[[#This Row],[UID]],all_tki[uid],all_tki[avg7daysPrice])</f>
        <v>11911</v>
      </c>
      <c r="I2125" s="70">
        <v>0</v>
      </c>
    </row>
    <row r="2126" spans="1:9" ht="30" hidden="1" customHeight="1" x14ac:dyDescent="0.25">
      <c r="A2126" s="96" t="s">
        <v>12380</v>
      </c>
      <c r="B2126" s="80" t="str">
        <f>_xlfn.CONCAT(_xlfn.XLOOKUP(tbItems[[#This Row],[UID]],all_tki[uid],all_tki[name]), " (",_xlfn.XLOOKUP(tbItems[[#This Row],[UID]],all_tki[uid],all_tki[shortName]),")")</f>
        <v>HK USP slide lock (USP SLock)</v>
      </c>
      <c r="C2126" s="80" t="str">
        <f>_xlfn.XLOOKUP(tbItems[[#This Row],[UID]],all_tki[uid],all_tki[tags/0])</f>
        <v>Weapon_parts</v>
      </c>
      <c r="D2126" s="80" t="s">
        <v>368</v>
      </c>
      <c r="E2126" s="70">
        <f>_xlfn.XLOOKUP(tbItems[[#This Row],[UID]],all_tki[uid],all_tki[slots])</f>
        <v>1</v>
      </c>
      <c r="F2126" s="97">
        <f>_xlfn.XLOOKUP(tbItems[[#This Row],[UID]],all_tki[uid],all_tki[traderPrice])</f>
        <v>280</v>
      </c>
      <c r="G2126" s="97">
        <f>_xlfn.XLOOKUP(tbItems[[#This Row],[UID]],all_tki[uid],all_tki[avg7daysPrice])</f>
        <v>27950</v>
      </c>
      <c r="I2126" s="70">
        <v>0</v>
      </c>
    </row>
    <row r="2127" spans="1:9" ht="30" hidden="1" customHeight="1" x14ac:dyDescent="0.25">
      <c r="A2127" s="96" t="s">
        <v>12386</v>
      </c>
      <c r="B2127" s="80" t="str">
        <f>_xlfn.CONCAT(_xlfn.XLOOKUP(tbItems[[#This Row],[UID]],all_tki[uid],all_tki[name]), " (",_xlfn.XLOOKUP(tbItems[[#This Row],[UID]],all_tki[uid],all_tki[shortName]),")")</f>
        <v>HK USP hammer (USP ham.)</v>
      </c>
      <c r="C2127" s="80" t="str">
        <f>_xlfn.XLOOKUP(tbItems[[#This Row],[UID]],all_tki[uid],all_tki[tags/0])</f>
        <v>Weapon_parts</v>
      </c>
      <c r="E2127" s="70">
        <f>_xlfn.XLOOKUP(tbItems[[#This Row],[UID]],all_tki[uid],all_tki[slots])</f>
        <v>1</v>
      </c>
      <c r="F2127" s="97">
        <f>_xlfn.XLOOKUP(tbItems[[#This Row],[UID]],all_tki[uid],all_tki[traderPrice])</f>
        <v>420</v>
      </c>
      <c r="G2127" s="97">
        <f>_xlfn.XLOOKUP(tbItems[[#This Row],[UID]],all_tki[uid],all_tki[avg7daysPrice])</f>
        <v>1000</v>
      </c>
      <c r="I2127" s="70">
        <v>0</v>
      </c>
    </row>
    <row r="2128" spans="1:9" ht="30" hidden="1" customHeight="1" x14ac:dyDescent="0.25">
      <c r="A2128" s="96" t="s">
        <v>12392</v>
      </c>
      <c r="B2128" s="80" t="str">
        <f>_xlfn.CONCAT(_xlfn.XLOOKUP(tbItems[[#This Row],[UID]],all_tki[uid],all_tki[name]), " (",_xlfn.XLOOKUP(tbItems[[#This Row],[UID]],all_tki[uid],all_tki[shortName]),")")</f>
        <v>HK417 extended charging handle (417)</v>
      </c>
      <c r="C2128" s="80" t="str">
        <f>_xlfn.XLOOKUP(tbItems[[#This Row],[UID]],all_tki[uid],all_tki[tags/0])</f>
        <v>Weapon_parts</v>
      </c>
      <c r="D2128" s="80" t="s">
        <v>362</v>
      </c>
      <c r="E2128" s="70">
        <f>_xlfn.XLOOKUP(tbItems[[#This Row],[UID]],all_tki[uid],all_tki[slots])</f>
        <v>1</v>
      </c>
      <c r="F2128" s="97">
        <f>_xlfn.XLOOKUP(tbItems[[#This Row],[UID]],all_tki[uid],all_tki[traderPrice])</f>
        <v>1232</v>
      </c>
      <c r="G2128" s="97">
        <f>_xlfn.XLOOKUP(tbItems[[#This Row],[UID]],all_tki[uid],all_tki[avg7daysPrice])</f>
        <v>6683</v>
      </c>
      <c r="H2128" s="70">
        <v>0</v>
      </c>
      <c r="I2128" s="70">
        <v>0</v>
      </c>
    </row>
    <row r="2129" spans="1:10" ht="30" hidden="1" customHeight="1" x14ac:dyDescent="0.25">
      <c r="A2129" s="96" t="s">
        <v>12396</v>
      </c>
      <c r="B2129" s="80" t="str">
        <f>_xlfn.CONCAT(_xlfn.XLOOKUP(tbItems[[#This Row],[UID]],all_tki[uid],all_tki[name]), " (",_xlfn.XLOOKUP(tbItems[[#This Row],[UID]],all_tki[uid],all_tki[shortName]),")")</f>
        <v>MTs-255-12 cylinder (255 cyl.)</v>
      </c>
      <c r="C2129" s="80" t="str">
        <f>_xlfn.XLOOKUP(tbItems[[#This Row],[UID]],all_tki[uid],all_tki[tags/0])</f>
        <v>Magazines</v>
      </c>
      <c r="E2129" s="70">
        <f>_xlfn.XLOOKUP(tbItems[[#This Row],[UID]],all_tki[uid],all_tki[slots])</f>
        <v>1</v>
      </c>
      <c r="F2129" s="97">
        <f>_xlfn.XLOOKUP(tbItems[[#This Row],[UID]],all_tki[uid],all_tki[traderPrice])</f>
        <v>840</v>
      </c>
      <c r="G2129" s="97">
        <f>_xlfn.XLOOKUP(tbItems[[#This Row],[UID]],all_tki[uid],all_tki[avg7daysPrice])</f>
        <v>11193</v>
      </c>
      <c r="I2129" s="70">
        <v>0</v>
      </c>
    </row>
    <row r="2130" spans="1:10" ht="30" hidden="1" customHeight="1" x14ac:dyDescent="0.25">
      <c r="A2130" s="96" t="s">
        <v>12401</v>
      </c>
      <c r="B2130" s="80" t="str">
        <f>_xlfn.CONCAT(_xlfn.XLOOKUP(tbItems[[#This Row],[UID]],all_tki[uid],all_tki[name]), " (",_xlfn.XLOOKUP(tbItems[[#This Row],[UID]],all_tki[uid],all_tki[shortName]),")")</f>
        <v>HK417/G28 7.62x51 10-round magazine (417 7.62)</v>
      </c>
      <c r="C2130" s="80" t="str">
        <f>_xlfn.XLOOKUP(tbItems[[#This Row],[UID]],all_tki[uid],all_tki[tags/0])</f>
        <v>Magazines</v>
      </c>
      <c r="D2130" s="80" t="s">
        <v>302</v>
      </c>
      <c r="E2130" s="70">
        <f>_xlfn.XLOOKUP(tbItems[[#This Row],[UID]],all_tki[uid],all_tki[slots])</f>
        <v>1</v>
      </c>
      <c r="F2130" s="97">
        <f>_xlfn.XLOOKUP(tbItems[[#This Row],[UID]],all_tki[uid],all_tki[traderPrice])</f>
        <v>1176</v>
      </c>
      <c r="G2130" s="97">
        <f>_xlfn.XLOOKUP(tbItems[[#This Row],[UID]],all_tki[uid],all_tki[avg7daysPrice])</f>
        <v>11372</v>
      </c>
      <c r="H2130" s="70">
        <v>0</v>
      </c>
      <c r="I2130" s="70">
        <v>0</v>
      </c>
    </row>
    <row r="2131" spans="1:10" ht="30" hidden="1" customHeight="1" x14ac:dyDescent="0.25">
      <c r="A2131" s="96" t="s">
        <v>12406</v>
      </c>
      <c r="B2131" s="80" t="str">
        <f>_xlfn.CONCAT(_xlfn.XLOOKUP(tbItems[[#This Row],[UID]],all_tki[uid],all_tki[name]), " (",_xlfn.XLOOKUP(tbItems[[#This Row],[UID]],all_tki[uid],all_tki[shortName]),")")</f>
        <v>HK417/G28 7.62x51 20-round magazine (417 7.62)</v>
      </c>
      <c r="C2131" s="80" t="str">
        <f>_xlfn.XLOOKUP(tbItems[[#This Row],[UID]],all_tki[uid],all_tki[tags/0])</f>
        <v>Magazines</v>
      </c>
      <c r="D2131" s="80" t="s">
        <v>302</v>
      </c>
      <c r="E2131" s="70">
        <f>_xlfn.XLOOKUP(tbItems[[#This Row],[UID]],all_tki[uid],all_tki[slots])</f>
        <v>2</v>
      </c>
      <c r="F2131" s="97">
        <f>_xlfn.XLOOKUP(tbItems[[#This Row],[UID]],all_tki[uid],all_tki[traderPrice])</f>
        <v>1932</v>
      </c>
      <c r="G2131" s="97">
        <f>_xlfn.XLOOKUP(tbItems[[#This Row],[UID]],all_tki[uid],all_tki[avg7daysPrice])</f>
        <v>25326</v>
      </c>
      <c r="H2131" s="70">
        <v>0</v>
      </c>
      <c r="I2131" s="70">
        <v>0</v>
      </c>
    </row>
    <row r="2132" spans="1:10" ht="30" hidden="1" customHeight="1" x14ac:dyDescent="0.25">
      <c r="A2132" s="96" t="s">
        <v>12410</v>
      </c>
      <c r="B2132" s="80" t="str">
        <f>_xlfn.CONCAT(_xlfn.XLOOKUP(tbItems[[#This Row],[UID]],all_tki[uid],all_tki[name]), " (",_xlfn.XLOOKUP(tbItems[[#This Row],[UID]],all_tki[uid],all_tki[shortName]),")")</f>
        <v>FN SCAR-H 7.62x51 20-round magazine (Mk17)</v>
      </c>
      <c r="C2132" s="80" t="str">
        <f>_xlfn.XLOOKUP(tbItems[[#This Row],[UID]],all_tki[uid],all_tki[tags/0])</f>
        <v>Magazines</v>
      </c>
      <c r="E2132" s="70">
        <f>_xlfn.XLOOKUP(tbItems[[#This Row],[UID]],all_tki[uid],all_tki[slots])</f>
        <v>2</v>
      </c>
      <c r="F2132" s="97">
        <f>_xlfn.XLOOKUP(tbItems[[#This Row],[UID]],all_tki[uid],all_tki[traderPrice])</f>
        <v>2240</v>
      </c>
      <c r="G2132" s="97">
        <f>_xlfn.XLOOKUP(tbItems[[#This Row],[UID]],all_tki[uid],all_tki[avg7daysPrice])</f>
        <v>19484</v>
      </c>
      <c r="I2132" s="70">
        <v>0</v>
      </c>
    </row>
    <row r="2133" spans="1:10" ht="30" hidden="1" customHeight="1" x14ac:dyDescent="0.25">
      <c r="A2133" s="96" t="s">
        <v>12416</v>
      </c>
      <c r="B2133" s="80" t="str">
        <f>_xlfn.CONCAT(_xlfn.XLOOKUP(tbItems[[#This Row],[UID]],all_tki[uid],all_tki[name]), " (",_xlfn.XLOOKUP(tbItems[[#This Row],[UID]],all_tki[uid],all_tki[shortName]),")")</f>
        <v>FN SCAR-H 7.62x51 20-round magazine (FDE) (Mk17)</v>
      </c>
      <c r="C2133" s="80" t="str">
        <f>_xlfn.XLOOKUP(tbItems[[#This Row],[UID]],all_tki[uid],all_tki[tags/0])</f>
        <v>Magazines</v>
      </c>
      <c r="E2133" s="70">
        <f>_xlfn.XLOOKUP(tbItems[[#This Row],[UID]],all_tki[uid],all_tki[slots])</f>
        <v>2</v>
      </c>
      <c r="F2133" s="97">
        <f>_xlfn.XLOOKUP(tbItems[[#This Row],[UID]],all_tki[uid],all_tki[traderPrice])</f>
        <v>2520</v>
      </c>
      <c r="G2133" s="97">
        <f>_xlfn.XLOOKUP(tbItems[[#This Row],[UID]],all_tki[uid],all_tki[avg7daysPrice])</f>
        <v>21595</v>
      </c>
      <c r="I2133" s="70">
        <v>0</v>
      </c>
    </row>
    <row r="2134" spans="1:10" ht="30" hidden="1" customHeight="1" x14ac:dyDescent="0.25">
      <c r="A2134" s="96" t="s">
        <v>12421</v>
      </c>
      <c r="B2134" s="80" t="str">
        <f>_xlfn.CONCAT(_xlfn.XLOOKUP(tbItems[[#This Row],[UID]],all_tki[uid],all_tki[name]), " (",_xlfn.XLOOKUP(tbItems[[#This Row],[UID]],all_tki[uid],all_tki[shortName]),")")</f>
        <v>HK USP Tactical .45 ACP 12-round magazine (USP45T)</v>
      </c>
      <c r="C2134" s="80" t="str">
        <f>_xlfn.XLOOKUP(tbItems[[#This Row],[UID]],all_tki[uid],all_tki[tags/0])</f>
        <v>Magazines</v>
      </c>
      <c r="E2134" s="70">
        <f>_xlfn.XLOOKUP(tbItems[[#This Row],[UID]],all_tki[uid],all_tki[slots])</f>
        <v>1</v>
      </c>
      <c r="F2134" s="97">
        <f>_xlfn.XLOOKUP(tbItems[[#This Row],[UID]],all_tki[uid],all_tki[traderPrice])</f>
        <v>1680</v>
      </c>
      <c r="G2134" s="97">
        <f>_xlfn.XLOOKUP(tbItems[[#This Row],[UID]],all_tki[uid],all_tki[avg7daysPrice])</f>
        <v>12256</v>
      </c>
      <c r="I2134" s="70">
        <v>0</v>
      </c>
    </row>
    <row r="2135" spans="1:10" ht="30" hidden="1" customHeight="1" x14ac:dyDescent="0.25">
      <c r="A2135" s="96" t="s">
        <v>12425</v>
      </c>
      <c r="B2135" s="80" t="str">
        <f>_xlfn.CONCAT(_xlfn.XLOOKUP(tbItems[[#This Row],[UID]],all_tki[uid],all_tki[name]), " (",_xlfn.XLOOKUP(tbItems[[#This Row],[UID]],all_tki[uid],all_tki[shortName]),")")</f>
        <v>SKS 7.62x39 KCI 75-round drum magazine (KCI SKS)</v>
      </c>
      <c r="C2135" s="80" t="str">
        <f>_xlfn.XLOOKUP(tbItems[[#This Row],[UID]],all_tki[uid],all_tki[tags/0])</f>
        <v>Magazines</v>
      </c>
      <c r="D2135" s="80" t="s">
        <v>301</v>
      </c>
      <c r="E2135" s="70">
        <f>_xlfn.XLOOKUP(tbItems[[#This Row],[UID]],all_tki[uid],all_tki[slots])</f>
        <v>4</v>
      </c>
      <c r="F2135" s="97">
        <f>_xlfn.XLOOKUP(tbItems[[#This Row],[UID]],all_tki[uid],all_tki[traderPrice])</f>
        <v>13720</v>
      </c>
      <c r="G2135" s="97">
        <f>_xlfn.XLOOKUP(tbItems[[#This Row],[UID]],all_tki[uid],all_tki[avg7daysPrice])</f>
        <v>28982</v>
      </c>
      <c r="H2135" s="70">
        <v>0</v>
      </c>
      <c r="I2135" s="70">
        <v>0</v>
      </c>
    </row>
    <row r="2136" spans="1:10" ht="30" hidden="1" customHeight="1" x14ac:dyDescent="0.25">
      <c r="A2136" s="96" t="s">
        <v>12429</v>
      </c>
      <c r="B2136" s="80" t="str">
        <f>_xlfn.CONCAT(_xlfn.XLOOKUP(tbItems[[#This Row],[UID]],all_tki[uid],all_tki[name]), " (",_xlfn.XLOOKUP(tbItems[[#This Row],[UID]],all_tki[uid],all_tki[shortName]),")")</f>
        <v>Geissele Super Precision 30mm ring scope mount (Geis 30mm)</v>
      </c>
      <c r="C2136" s="80" t="str">
        <f>_xlfn.XLOOKUP(tbItems[[#This Row],[UID]],all_tki[uid],all_tki[tags/0])</f>
        <v>Weapon_parts</v>
      </c>
      <c r="D2136" s="80" t="s">
        <v>544</v>
      </c>
      <c r="E2136" s="70">
        <f>_xlfn.XLOOKUP(tbItems[[#This Row],[UID]],all_tki[uid],all_tki[slots])</f>
        <v>2</v>
      </c>
      <c r="F2136" s="97">
        <f>_xlfn.XLOOKUP(tbItems[[#This Row],[UID]],all_tki[uid],all_tki[traderPrice])</f>
        <v>7000</v>
      </c>
      <c r="G2136" s="97">
        <f>_xlfn.XLOOKUP(tbItems[[#This Row],[UID]],all_tki[uid],all_tki[avg7daysPrice])</f>
        <v>21184</v>
      </c>
      <c r="H2136" s="70">
        <v>0</v>
      </c>
      <c r="I2136" s="70">
        <v>0</v>
      </c>
      <c r="J2136" s="80" t="s">
        <v>653</v>
      </c>
    </row>
    <row r="2137" spans="1:10" ht="30" hidden="1" customHeight="1" x14ac:dyDescent="0.25">
      <c r="A2137" s="96" t="s">
        <v>12433</v>
      </c>
      <c r="B2137" s="80" t="str">
        <f>_xlfn.CONCAT(_xlfn.XLOOKUP(tbItems[[#This Row],[UID]],all_tki[uid],all_tki[name]), " (",_xlfn.XLOOKUP(tbItems[[#This Row],[UID]],all_tki[uid],all_tki[shortName]),")")</f>
        <v>Recknagel Era-Tac 34mm ring scope mount (RN 34mm ET)</v>
      </c>
      <c r="C2137" s="80" t="str">
        <f>_xlfn.XLOOKUP(tbItems[[#This Row],[UID]],all_tki[uid],all_tki[tags/0])</f>
        <v>Weapon_parts</v>
      </c>
      <c r="D2137" s="80" t="s">
        <v>544</v>
      </c>
      <c r="E2137" s="70">
        <f>_xlfn.XLOOKUP(tbItems[[#This Row],[UID]],all_tki[uid],all_tki[slots])</f>
        <v>2</v>
      </c>
      <c r="F2137" s="97">
        <f>_xlfn.XLOOKUP(tbItems[[#This Row],[UID]],all_tki[uid],all_tki[traderPrice])</f>
        <v>4536</v>
      </c>
      <c r="G2137" s="97">
        <f>_xlfn.XLOOKUP(tbItems[[#This Row],[UID]],all_tki[uid],all_tki[avg7daysPrice])</f>
        <v>21917</v>
      </c>
      <c r="H2137" s="70">
        <v>0</v>
      </c>
      <c r="I2137" s="70">
        <v>0</v>
      </c>
    </row>
    <row r="2138" spans="1:10" ht="30" hidden="1" customHeight="1" x14ac:dyDescent="0.25">
      <c r="A2138" s="96" t="s">
        <v>12438</v>
      </c>
      <c r="B2138" s="80" t="str">
        <f>_xlfn.CONCAT(_xlfn.XLOOKUP(tbItems[[#This Row],[UID]],all_tki[uid],all_tki[name]), " (",_xlfn.XLOOKUP(tbItems[[#This Row],[UID]],all_tki[uid],all_tki[shortName]),")")</f>
        <v>Recknagel Era-Tac 30mm ring scope mount (RN 30mm ET)</v>
      </c>
      <c r="C2138" s="80" t="str">
        <f>_xlfn.XLOOKUP(tbItems[[#This Row],[UID]],all_tki[uid],all_tki[tags/0])</f>
        <v>Weapon_parts</v>
      </c>
      <c r="E2138" s="70">
        <f>_xlfn.XLOOKUP(tbItems[[#This Row],[UID]],all_tki[uid],all_tki[slots])</f>
        <v>2</v>
      </c>
      <c r="F2138" s="97">
        <f>_xlfn.XLOOKUP(tbItems[[#This Row],[UID]],all_tki[uid],all_tki[traderPrice])</f>
        <v>4144</v>
      </c>
      <c r="G2138" s="97">
        <f>_xlfn.XLOOKUP(tbItems[[#This Row],[UID]],all_tki[uid],all_tki[avg7daysPrice])</f>
        <v>32450</v>
      </c>
      <c r="I2138" s="70">
        <v>0</v>
      </c>
    </row>
    <row r="2139" spans="1:10" ht="30" hidden="1" customHeight="1" x14ac:dyDescent="0.25">
      <c r="A2139" s="96" t="s">
        <v>12443</v>
      </c>
      <c r="B2139" s="80" t="str">
        <f>_xlfn.CONCAT(_xlfn.XLOOKUP(tbItems[[#This Row],[UID]],all_tki[uid],all_tki[name]), " (",_xlfn.XLOOKUP(tbItems[[#This Row],[UID]],all_tki[uid],all_tki[shortName]),")")</f>
        <v>Recknagel Era-Tac Sunshade mount for Aimpoint T-1 (T-1 Sun)</v>
      </c>
      <c r="C2139" s="80" t="str">
        <f>_xlfn.XLOOKUP(tbItems[[#This Row],[UID]],all_tki[uid],all_tki[tags/0])</f>
        <v>Weapon_parts</v>
      </c>
      <c r="E2139" s="70">
        <f>_xlfn.XLOOKUP(tbItems[[#This Row],[UID]],all_tki[uid],all_tki[slots])</f>
        <v>1</v>
      </c>
      <c r="F2139" s="97">
        <f>_xlfn.XLOOKUP(tbItems[[#This Row],[UID]],all_tki[uid],all_tki[traderPrice])</f>
        <v>1288</v>
      </c>
      <c r="G2139" s="97">
        <f>_xlfn.XLOOKUP(tbItems[[#This Row],[UID]],all_tki[uid],all_tki[avg7daysPrice])</f>
        <v>10490</v>
      </c>
      <c r="I2139" s="70">
        <v>0</v>
      </c>
    </row>
    <row r="2140" spans="1:10" ht="30" hidden="1" customHeight="1" x14ac:dyDescent="0.25">
      <c r="A2140" s="96" t="s">
        <v>12448</v>
      </c>
      <c r="B2140" s="80" t="str">
        <f>_xlfn.CONCAT(_xlfn.XLOOKUP(tbItems[[#This Row],[UID]],all_tki[uid],all_tki[name]), " (",_xlfn.XLOOKUP(tbItems[[#This Row],[UID]],all_tki[uid],all_tki[shortName]),")")</f>
        <v>Geissele Super Precision 30mm ring scope mount (DDC) (Geis 30mm)</v>
      </c>
      <c r="C2140" s="80" t="str">
        <f>_xlfn.XLOOKUP(tbItems[[#This Row],[UID]],all_tki[uid],all_tki[tags/0])</f>
        <v>Weapon_parts</v>
      </c>
      <c r="D2140" s="80" t="s">
        <v>544</v>
      </c>
      <c r="E2140" s="70">
        <f>_xlfn.XLOOKUP(tbItems[[#This Row],[UID]],all_tki[uid],all_tki[slots])</f>
        <v>2</v>
      </c>
      <c r="F2140" s="97">
        <f>_xlfn.XLOOKUP(tbItems[[#This Row],[UID]],all_tki[uid],all_tki[traderPrice])</f>
        <v>7392</v>
      </c>
      <c r="G2140" s="97">
        <f>_xlfn.XLOOKUP(tbItems[[#This Row],[UID]],all_tki[uid],all_tki[avg7daysPrice])</f>
        <v>22947</v>
      </c>
      <c r="H2140" s="70">
        <v>0</v>
      </c>
      <c r="I2140" s="70">
        <v>0</v>
      </c>
    </row>
    <row r="2141" spans="1:10" ht="30" hidden="1" customHeight="1" x14ac:dyDescent="0.25">
      <c r="A2141" s="96" t="s">
        <v>12451</v>
      </c>
      <c r="B2141" s="80" t="str">
        <f>_xlfn.CONCAT(_xlfn.XLOOKUP(tbItems[[#This Row],[UID]],all_tki[uid],all_tki[name]), " (",_xlfn.XLOOKUP(tbItems[[#This Row],[UID]],all_tki[uid],all_tki[shortName]),")")</f>
        <v>Geissele Super Precision top ring cap (DDC) (Geis top)</v>
      </c>
      <c r="C2141" s="80" t="str">
        <f>_xlfn.XLOOKUP(tbItems[[#This Row],[UID]],all_tki[uid],all_tki[tags/0])</f>
        <v>Weapon_parts</v>
      </c>
      <c r="E2141" s="70">
        <f>_xlfn.XLOOKUP(tbItems[[#This Row],[UID]],all_tki[uid],all_tki[slots])</f>
        <v>1</v>
      </c>
      <c r="F2141" s="97">
        <f>_xlfn.XLOOKUP(tbItems[[#This Row],[UID]],all_tki[uid],all_tki[traderPrice])</f>
        <v>952</v>
      </c>
      <c r="G2141" s="97">
        <f>_xlfn.XLOOKUP(tbItems[[#This Row],[UID]],all_tki[uid],all_tki[avg7daysPrice])</f>
        <v>20370</v>
      </c>
      <c r="I2141" s="70">
        <v>0</v>
      </c>
    </row>
    <row r="2142" spans="1:10" ht="30" hidden="1" customHeight="1" x14ac:dyDescent="0.25">
      <c r="A2142" s="96" t="s">
        <v>12456</v>
      </c>
      <c r="B2142" s="80" t="str">
        <f>_xlfn.CONCAT(_xlfn.XLOOKUP(tbItems[[#This Row],[UID]],all_tki[uid],all_tki[name]), " (",_xlfn.XLOOKUP(tbItems[[#This Row],[UID]],all_tki[uid],all_tki[shortName]),")")</f>
        <v>Reptilia ROF-90 RMR mount for Geissele scope mounts (DDC) (ROF-90 RMR)</v>
      </c>
      <c r="C2142" s="80" t="str">
        <f>_xlfn.XLOOKUP(tbItems[[#This Row],[UID]],all_tki[uid],all_tki[tags/0])</f>
        <v>Weapon_parts</v>
      </c>
      <c r="E2142" s="70">
        <f>_xlfn.XLOOKUP(tbItems[[#This Row],[UID]],all_tki[uid],all_tki[slots])</f>
        <v>1</v>
      </c>
      <c r="F2142" s="97">
        <f>_xlfn.XLOOKUP(tbItems[[#This Row],[UID]],all_tki[uid],all_tki[traderPrice])</f>
        <v>1120</v>
      </c>
      <c r="G2142" s="97">
        <f>_xlfn.XLOOKUP(tbItems[[#This Row],[UID]],all_tki[uid],all_tki[avg7daysPrice])</f>
        <v>16217</v>
      </c>
      <c r="I2142" s="70">
        <v>0</v>
      </c>
    </row>
    <row r="2143" spans="1:10" ht="30" hidden="1" customHeight="1" x14ac:dyDescent="0.25">
      <c r="A2143" s="96" t="s">
        <v>12461</v>
      </c>
      <c r="B2143" s="80" t="str">
        <f>_xlfn.CONCAT(_xlfn.XLOOKUP(tbItems[[#This Row],[UID]],all_tki[uid],all_tki[name]), " (",_xlfn.XLOOKUP(tbItems[[#This Row],[UID]],all_tki[uid],all_tki[shortName]),")")</f>
        <v>Geissele Super Precision top ring cap (Geis top)</v>
      </c>
      <c r="C2143" s="80" t="str">
        <f>_xlfn.XLOOKUP(tbItems[[#This Row],[UID]],all_tki[uid],all_tki[tags/0])</f>
        <v>Weapon_parts</v>
      </c>
      <c r="E2143" s="70">
        <f>_xlfn.XLOOKUP(tbItems[[#This Row],[UID]],all_tki[uid],all_tki[slots])</f>
        <v>1</v>
      </c>
      <c r="F2143" s="97">
        <f>_xlfn.XLOOKUP(tbItems[[#This Row],[UID]],all_tki[uid],all_tki[traderPrice])</f>
        <v>840</v>
      </c>
      <c r="G2143" s="97">
        <f>_xlfn.XLOOKUP(tbItems[[#This Row],[UID]],all_tki[uid],all_tki[avg7daysPrice])</f>
        <v>21050</v>
      </c>
      <c r="I2143" s="70">
        <v>0</v>
      </c>
    </row>
    <row r="2144" spans="1:10" ht="30" hidden="1" customHeight="1" x14ac:dyDescent="0.25">
      <c r="A2144" s="96" t="s">
        <v>12465</v>
      </c>
      <c r="B2144" s="80" t="str">
        <f>_xlfn.CONCAT(_xlfn.XLOOKUP(tbItems[[#This Row],[UID]],all_tki[uid],all_tki[name]), " (",_xlfn.XLOOKUP(tbItems[[#This Row],[UID]],all_tki[uid],all_tki[shortName]),")")</f>
        <v>Reptilia ROF-90 RMR mount for Geissele scope mounts (ROF-90 RMR)</v>
      </c>
      <c r="C2144" s="80" t="str">
        <f>_xlfn.XLOOKUP(tbItems[[#This Row],[UID]],all_tki[uid],all_tki[tags/0])</f>
        <v>Weapon_parts</v>
      </c>
      <c r="E2144" s="70">
        <f>_xlfn.XLOOKUP(tbItems[[#This Row],[UID]],all_tki[uid],all_tki[slots])</f>
        <v>1</v>
      </c>
      <c r="F2144" s="97">
        <f>_xlfn.XLOOKUP(tbItems[[#This Row],[UID]],all_tki[uid],all_tki[traderPrice])</f>
        <v>1120</v>
      </c>
      <c r="G2144" s="97">
        <f>_xlfn.XLOOKUP(tbItems[[#This Row],[UID]],all_tki[uid],all_tki[avg7daysPrice])</f>
        <v>20349</v>
      </c>
      <c r="I2144" s="70">
        <v>0</v>
      </c>
    </row>
    <row r="2145" spans="1:9" ht="30" hidden="1" customHeight="1" x14ac:dyDescent="0.25">
      <c r="A2145" s="96" t="s">
        <v>12469</v>
      </c>
      <c r="B2145" s="80" t="str">
        <f>_xlfn.CONCAT(_xlfn.XLOOKUP(tbItems[[#This Row],[UID]],all_tki[uid],all_tki[name]), " (",_xlfn.XLOOKUP(tbItems[[#This Row],[UID]],all_tki[uid],all_tki[shortName]),")")</f>
        <v>MTs-255-12 wooden stock (MTs-255 wood)</v>
      </c>
      <c r="C2145" s="80" t="str">
        <f>_xlfn.XLOOKUP(tbItems[[#This Row],[UID]],all_tki[uid],all_tki[tags/0])</f>
        <v>Weapon_parts</v>
      </c>
      <c r="E2145" s="70">
        <f>_xlfn.XLOOKUP(tbItems[[#This Row],[UID]],all_tki[uid],all_tki[slots])</f>
        <v>2</v>
      </c>
      <c r="F2145" s="97">
        <f>_xlfn.XLOOKUP(tbItems[[#This Row],[UID]],all_tki[uid],all_tki[traderPrice])</f>
        <v>1034</v>
      </c>
      <c r="G2145" s="97">
        <f>_xlfn.XLOOKUP(tbItems[[#This Row],[UID]],all_tki[uid],all_tki[avg7daysPrice])</f>
        <v>10597</v>
      </c>
      <c r="I2145" s="70">
        <v>0</v>
      </c>
    </row>
    <row r="2146" spans="1:9" ht="30" hidden="1" customHeight="1" x14ac:dyDescent="0.25">
      <c r="A2146" s="96" t="s">
        <v>12474</v>
      </c>
      <c r="B2146" s="80" t="str">
        <f>_xlfn.CONCAT(_xlfn.XLOOKUP(tbItems[[#This Row],[UID]],all_tki[uid],all_tki[name]), " (",_xlfn.XLOOKUP(tbItems[[#This Row],[UID]],all_tki[uid],all_tki[shortName]),")")</f>
        <v>HK G28 buffer tube (G28/417)</v>
      </c>
      <c r="C2146" s="80" t="str">
        <f>_xlfn.XLOOKUP(tbItems[[#This Row],[UID]],all_tki[uid],all_tki[tags/0])</f>
        <v>Weapon_parts</v>
      </c>
      <c r="E2146" s="70">
        <f>_xlfn.XLOOKUP(tbItems[[#This Row],[UID]],all_tki[uid],all_tki[slots])</f>
        <v>2</v>
      </c>
      <c r="F2146" s="97">
        <f>_xlfn.XLOOKUP(tbItems[[#This Row],[UID]],all_tki[uid],all_tki[traderPrice])</f>
        <v>728</v>
      </c>
      <c r="G2146" s="97">
        <f>_xlfn.XLOOKUP(tbItems[[#This Row],[UID]],all_tki[uid],all_tki[avg7daysPrice])</f>
        <v>6710</v>
      </c>
      <c r="I2146" s="70">
        <v>0</v>
      </c>
    </row>
    <row r="2147" spans="1:9" ht="30" hidden="1" customHeight="1" x14ac:dyDescent="0.25">
      <c r="A2147" s="96" t="s">
        <v>12480</v>
      </c>
      <c r="B2147" s="80" t="str">
        <f>_xlfn.CONCAT(_xlfn.XLOOKUP(tbItems[[#This Row],[UID]],all_tki[uid],all_tki[name]), " (",_xlfn.XLOOKUP(tbItems[[#This Row],[UID]],all_tki[uid],all_tki[shortName]),")")</f>
        <v>HK417 E2 buttstock (HK E2)</v>
      </c>
      <c r="C2147" s="80" t="str">
        <f>_xlfn.XLOOKUP(tbItems[[#This Row],[UID]],all_tki[uid],all_tki[tags/0])</f>
        <v>Weapon_parts</v>
      </c>
      <c r="D2147" s="80" t="s">
        <v>367</v>
      </c>
      <c r="E2147" s="70">
        <f>_xlfn.XLOOKUP(tbItems[[#This Row],[UID]],all_tki[uid],all_tki[slots])</f>
        <v>2</v>
      </c>
      <c r="F2147" s="97">
        <f>_xlfn.XLOOKUP(tbItems[[#This Row],[UID]],all_tki[uid],all_tki[traderPrice])</f>
        <v>5152</v>
      </c>
      <c r="G2147" s="97">
        <f>_xlfn.XLOOKUP(tbItems[[#This Row],[UID]],all_tki[uid],all_tki[avg7daysPrice])</f>
        <v>7697</v>
      </c>
      <c r="H2147" s="70">
        <v>0</v>
      </c>
      <c r="I2147" s="70">
        <v>0</v>
      </c>
    </row>
    <row r="2148" spans="1:9" ht="30" hidden="1" customHeight="1" x14ac:dyDescent="0.25">
      <c r="A2148" s="96" t="s">
        <v>12485</v>
      </c>
      <c r="B2148" s="80" t="str">
        <f>_xlfn.CONCAT(_xlfn.XLOOKUP(tbItems[[#This Row],[UID]],all_tki[uid],all_tki[name]), " (",_xlfn.XLOOKUP(tbItems[[#This Row],[UID]],all_tki[uid],all_tki[shortName]),")")</f>
        <v>HK Adjustable Buttstock (HK Adj.)</v>
      </c>
      <c r="C2148" s="80" t="str">
        <f>_xlfn.XLOOKUP(tbItems[[#This Row],[UID]],all_tki[uid],all_tki[tags/0])</f>
        <v>Weapon_parts</v>
      </c>
      <c r="E2148" s="70">
        <f>_xlfn.XLOOKUP(tbItems[[#This Row],[UID]],all_tki[uid],all_tki[slots])</f>
        <v>2</v>
      </c>
      <c r="F2148" s="97">
        <f>_xlfn.XLOOKUP(tbItems[[#This Row],[UID]],all_tki[uid],all_tki[traderPrice])</f>
        <v>6776</v>
      </c>
      <c r="G2148" s="97">
        <f>_xlfn.XLOOKUP(tbItems[[#This Row],[UID]],all_tki[uid],all_tki[avg7daysPrice])</f>
        <v>11679</v>
      </c>
      <c r="I2148" s="70">
        <v>0</v>
      </c>
    </row>
    <row r="2149" spans="1:9" ht="30" hidden="1" customHeight="1" x14ac:dyDescent="0.25">
      <c r="A2149" s="96" t="s">
        <v>12491</v>
      </c>
      <c r="B2149" s="80" t="str">
        <f>_xlfn.CONCAT(_xlfn.XLOOKUP(tbItems[[#This Row],[UID]],all_tki[uid],all_tki[name]), " (",_xlfn.XLOOKUP(tbItems[[#This Row],[UID]],all_tki[uid],all_tki[shortName]),")")</f>
        <v>FN SCAR cheek rest (SCAR)</v>
      </c>
      <c r="C2149" s="80" t="str">
        <f>_xlfn.XLOOKUP(tbItems[[#This Row],[UID]],all_tki[uid],all_tki[tags/0])</f>
        <v>Weapon_parts</v>
      </c>
      <c r="E2149" s="70">
        <f>_xlfn.XLOOKUP(tbItems[[#This Row],[UID]],all_tki[uid],all_tki[slots])</f>
        <v>2</v>
      </c>
      <c r="F2149" s="97">
        <f>_xlfn.XLOOKUP(tbItems[[#This Row],[UID]],all_tki[uid],all_tki[traderPrice])</f>
        <v>1176</v>
      </c>
      <c r="G2149" s="97">
        <f>_xlfn.XLOOKUP(tbItems[[#This Row],[UID]],all_tki[uid],all_tki[avg7daysPrice])</f>
        <v>22348</v>
      </c>
      <c r="I2149" s="70">
        <v>0</v>
      </c>
    </row>
    <row r="2150" spans="1:9" ht="30" hidden="1" customHeight="1" x14ac:dyDescent="0.25">
      <c r="A2150" s="96" t="s">
        <v>12496</v>
      </c>
      <c r="B2150" s="80" t="str">
        <f>_xlfn.CONCAT(_xlfn.XLOOKUP(tbItems[[#This Row],[UID]],all_tki[uid],all_tki[name]), " (",_xlfn.XLOOKUP(tbItems[[#This Row],[UID]],all_tki[uid],all_tki[shortName]),")")</f>
        <v>AKM/AK-74 Hera Arms CQR pistol grip/buttstock (CQR AK)</v>
      </c>
      <c r="C2150" s="80" t="str">
        <f>_xlfn.XLOOKUP(tbItems[[#This Row],[UID]],all_tki[uid],all_tki[tags/0])</f>
        <v>Weapon_parts</v>
      </c>
      <c r="D2150" s="80" t="s">
        <v>367</v>
      </c>
      <c r="E2150" s="70">
        <f>_xlfn.XLOOKUP(tbItems[[#This Row],[UID]],all_tki[uid],all_tki[slots])</f>
        <v>2</v>
      </c>
      <c r="F2150" s="97">
        <f>_xlfn.XLOOKUP(tbItems[[#This Row],[UID]],all_tki[uid],all_tki[traderPrice])</f>
        <v>17507</v>
      </c>
      <c r="G2150" s="97">
        <f>_xlfn.XLOOKUP(tbItems[[#This Row],[UID]],all_tki[uid],all_tki[avg7daysPrice])</f>
        <v>20811</v>
      </c>
      <c r="H2150" s="70">
        <v>0</v>
      </c>
      <c r="I2150" s="70">
        <v>0</v>
      </c>
    </row>
    <row r="2151" spans="1:9" ht="30" hidden="1" customHeight="1" x14ac:dyDescent="0.25">
      <c r="A2151" s="96" t="s">
        <v>12500</v>
      </c>
      <c r="B2151" s="80" t="str">
        <f>_xlfn.CONCAT(_xlfn.XLOOKUP(tbItems[[#This Row],[UID]],all_tki[uid],all_tki[name]), " (",_xlfn.XLOOKUP(tbItems[[#This Row],[UID]],all_tki[uid],all_tki[shortName]),")")</f>
        <v>FN SCAR folding polymer stock (SCAR fold.)</v>
      </c>
      <c r="C2151" s="80" t="str">
        <f>_xlfn.XLOOKUP(tbItems[[#This Row],[UID]],all_tki[uid],all_tki[tags/0])</f>
        <v>Weapon_parts</v>
      </c>
      <c r="E2151" s="70">
        <f>_xlfn.XLOOKUP(tbItems[[#This Row],[UID]],all_tki[uid],all_tki[slots])</f>
        <v>2</v>
      </c>
      <c r="F2151" s="97">
        <f>_xlfn.XLOOKUP(tbItems[[#This Row],[UID]],all_tki[uid],all_tki[traderPrice])</f>
        <v>3360</v>
      </c>
      <c r="G2151" s="97">
        <f>_xlfn.XLOOKUP(tbItems[[#This Row],[UID]],all_tki[uid],all_tki[avg7daysPrice])</f>
        <v>6000</v>
      </c>
      <c r="I2151" s="70">
        <v>0</v>
      </c>
    </row>
    <row r="2152" spans="1:9" ht="30" hidden="1" customHeight="1" x14ac:dyDescent="0.25">
      <c r="A2152" s="96" t="s">
        <v>12506</v>
      </c>
      <c r="B2152" s="80" t="str">
        <f>_xlfn.CONCAT(_xlfn.XLOOKUP(tbItems[[#This Row],[UID]],all_tki[uid],all_tki[name]), " (",_xlfn.XLOOKUP(tbItems[[#This Row],[UID]],all_tki[uid],all_tki[shortName]),")")</f>
        <v>FN SCAR folding polymer stock (FDE) (SCAR fold.)</v>
      </c>
      <c r="C2152" s="80" t="str">
        <f>_xlfn.XLOOKUP(tbItems[[#This Row],[UID]],all_tki[uid],all_tki[tags/0])</f>
        <v>Weapon_parts</v>
      </c>
      <c r="E2152" s="70">
        <f>_xlfn.XLOOKUP(tbItems[[#This Row],[UID]],all_tki[uid],all_tki[slots])</f>
        <v>2</v>
      </c>
      <c r="F2152" s="97">
        <f>_xlfn.XLOOKUP(tbItems[[#This Row],[UID]],all_tki[uid],all_tki[traderPrice])</f>
        <v>3640</v>
      </c>
      <c r="G2152" s="97">
        <f>_xlfn.XLOOKUP(tbItems[[#This Row],[UID]],all_tki[uid],all_tki[avg7daysPrice])</f>
        <v>21110</v>
      </c>
      <c r="I2152" s="70">
        <v>0</v>
      </c>
    </row>
    <row r="2153" spans="1:9" ht="30" hidden="1" customHeight="1" x14ac:dyDescent="0.25">
      <c r="A2153" s="96" t="s">
        <v>12511</v>
      </c>
      <c r="B2153" s="80" t="str">
        <f>_xlfn.CONCAT(_xlfn.XLOOKUP(tbItems[[#This Row],[UID]],all_tki[uid],all_tki[name]), " (",_xlfn.XLOOKUP(tbItems[[#This Row],[UID]],all_tki[uid],all_tki[shortName]),")")</f>
        <v>FN SCAR retractable polymer stock (FDE) (SCAR retr.)</v>
      </c>
      <c r="C2153" s="80" t="str">
        <f>_xlfn.XLOOKUP(tbItems[[#This Row],[UID]],all_tki[uid],all_tki[tags/0])</f>
        <v>Weapon_parts</v>
      </c>
      <c r="D2153" s="80" t="s">
        <v>367</v>
      </c>
      <c r="E2153" s="70">
        <f>_xlfn.XLOOKUP(tbItems[[#This Row],[UID]],all_tki[uid],all_tki[slots])</f>
        <v>2</v>
      </c>
      <c r="F2153" s="97">
        <f>_xlfn.XLOOKUP(tbItems[[#This Row],[UID]],all_tki[uid],all_tki[traderPrice])</f>
        <v>5040</v>
      </c>
      <c r="G2153" s="97">
        <f>_xlfn.XLOOKUP(tbItems[[#This Row],[UID]],all_tki[uid],all_tki[avg7daysPrice])</f>
        <v>12192</v>
      </c>
      <c r="H2153" s="70">
        <v>0</v>
      </c>
      <c r="I2153" s="70">
        <v>0</v>
      </c>
    </row>
    <row r="2154" spans="1:9" ht="30" hidden="1" customHeight="1" x14ac:dyDescent="0.25">
      <c r="A2154" s="96" t="s">
        <v>12516</v>
      </c>
      <c r="B2154" s="80" t="str">
        <f>_xlfn.CONCAT(_xlfn.XLOOKUP(tbItems[[#This Row],[UID]],all_tki[uid],all_tki[name]), " (",_xlfn.XLOOKUP(tbItems[[#This Row],[UID]],all_tki[uid],all_tki[shortName]),")")</f>
        <v>FN SCAR cheek rest (FDE) (SCAR)</v>
      </c>
      <c r="C2154" s="80" t="str">
        <f>_xlfn.XLOOKUP(tbItems[[#This Row],[UID]],all_tki[uid],all_tki[tags/0])</f>
        <v>Weapon_parts</v>
      </c>
      <c r="E2154" s="70">
        <f>_xlfn.XLOOKUP(tbItems[[#This Row],[UID]],all_tki[uid],all_tki[slots])</f>
        <v>2</v>
      </c>
      <c r="F2154" s="97">
        <f>_xlfn.XLOOKUP(tbItems[[#This Row],[UID]],all_tki[uid],all_tki[traderPrice])</f>
        <v>1232</v>
      </c>
      <c r="G2154" s="97">
        <f>_xlfn.XLOOKUP(tbItems[[#This Row],[UID]],all_tki[uid],all_tki[avg7daysPrice])</f>
        <v>20885</v>
      </c>
      <c r="I2154" s="70">
        <v>0</v>
      </c>
    </row>
    <row r="2155" spans="1:9" ht="30" hidden="1" customHeight="1" x14ac:dyDescent="0.25">
      <c r="A2155" s="96" t="s">
        <v>12521</v>
      </c>
      <c r="B2155" s="80" t="str">
        <f>_xlfn.CONCAT(_xlfn.XLOOKUP(tbItems[[#This Row],[UID]],all_tki[uid],all_tki[name]), " (",_xlfn.XLOOKUP(tbItems[[#This Row],[UID]],all_tki[uid],all_tki[shortName]),")")</f>
        <v>FN SCAR retractable polymer stock (SCAR retr.)</v>
      </c>
      <c r="C2155" s="80" t="str">
        <f>_xlfn.XLOOKUP(tbItems[[#This Row],[UID]],all_tki[uid],all_tki[tags/0])</f>
        <v>Weapon_parts</v>
      </c>
      <c r="D2155" s="80" t="s">
        <v>367</v>
      </c>
      <c r="E2155" s="70">
        <f>_xlfn.XLOOKUP(tbItems[[#This Row],[UID]],all_tki[uid],all_tki[slots])</f>
        <v>2</v>
      </c>
      <c r="F2155" s="97">
        <f>_xlfn.XLOOKUP(tbItems[[#This Row],[UID]],all_tki[uid],all_tki[traderPrice])</f>
        <v>4760</v>
      </c>
      <c r="G2155" s="97">
        <f>_xlfn.XLOOKUP(tbItems[[#This Row],[UID]],all_tki[uid],all_tki[avg7daysPrice])</f>
        <v>14724</v>
      </c>
      <c r="H2155" s="70">
        <v>0</v>
      </c>
      <c r="I2155" s="70">
        <v>0</v>
      </c>
    </row>
    <row r="2156" spans="1:9" ht="30" hidden="1" customHeight="1" x14ac:dyDescent="0.25">
      <c r="A2156" s="96" t="s">
        <v>12524</v>
      </c>
      <c r="B2156" s="80" t="str">
        <f>_xlfn.CONCAT(_xlfn.XLOOKUP(tbItems[[#This Row],[UID]],all_tki[uid],all_tki[name]), " (",_xlfn.XLOOKUP(tbItems[[#This Row],[UID]],all_tki[uid],all_tki[shortName]),")")</f>
        <v>HK Adjustable Buttstock cheek (HK Cheek)</v>
      </c>
      <c r="C2156" s="80" t="str">
        <f>_xlfn.XLOOKUP(tbItems[[#This Row],[UID]],all_tki[uid],all_tki[tags/0])</f>
        <v>Weapon_parts</v>
      </c>
      <c r="D2156" s="80" t="s">
        <v>387</v>
      </c>
      <c r="E2156" s="70">
        <f>_xlfn.XLOOKUP(tbItems[[#This Row],[UID]],all_tki[uid],all_tki[slots])</f>
        <v>1</v>
      </c>
      <c r="F2156" s="97">
        <f>_xlfn.XLOOKUP(tbItems[[#This Row],[UID]],all_tki[uid],all_tki[traderPrice])</f>
        <v>3360</v>
      </c>
      <c r="G2156" s="97">
        <f>_xlfn.XLOOKUP(tbItems[[#This Row],[UID]],all_tki[uid],all_tki[avg7daysPrice])</f>
        <v>10969</v>
      </c>
      <c r="H2156" s="70">
        <v>0</v>
      </c>
      <c r="I2156" s="70">
        <v>0</v>
      </c>
    </row>
    <row r="2157" spans="1:9" ht="30" hidden="1" customHeight="1" x14ac:dyDescent="0.25">
      <c r="A2157" s="96" t="s">
        <v>12528</v>
      </c>
      <c r="B2157" s="80" t="str">
        <f>_xlfn.CONCAT(_xlfn.XLOOKUP(tbItems[[#This Row],[UID]],all_tki[uid],all_tki[name]), " (",_xlfn.XLOOKUP(tbItems[[#This Row],[UID]],all_tki[uid],all_tki[shortName]),")")</f>
        <v>FN SCAR-H 7.62x51 16 inch barrel (Mk17 16")</v>
      </c>
      <c r="C2157" s="80" t="str">
        <f>_xlfn.XLOOKUP(tbItems[[#This Row],[UID]],all_tki[uid],all_tki[tags/0])</f>
        <v>Weapon_parts</v>
      </c>
      <c r="E2157" s="70">
        <f>_xlfn.XLOOKUP(tbItems[[#This Row],[UID]],all_tki[uid],all_tki[slots])</f>
        <v>4</v>
      </c>
      <c r="F2157" s="97">
        <f>_xlfn.XLOOKUP(tbItems[[#This Row],[UID]],all_tki[uid],all_tki[traderPrice])</f>
        <v>21280</v>
      </c>
      <c r="G2157" s="97">
        <f>_xlfn.XLOOKUP(tbItems[[#This Row],[UID]],all_tki[uid],all_tki[avg7daysPrice])</f>
        <v>27847</v>
      </c>
      <c r="I2157" s="70">
        <v>0</v>
      </c>
    </row>
    <row r="2158" spans="1:9" ht="30" hidden="1" customHeight="1" x14ac:dyDescent="0.25">
      <c r="A2158" s="96" t="s">
        <v>12534</v>
      </c>
      <c r="B2158" s="80" t="str">
        <f>_xlfn.CONCAT(_xlfn.XLOOKUP(tbItems[[#This Row],[UID]],all_tki[uid],all_tki[name]), " (",_xlfn.XLOOKUP(tbItems[[#This Row],[UID]],all_tki[uid],all_tki[shortName]),")")</f>
        <v>HK USP .45 ACP standard barrel (USP45 std)</v>
      </c>
      <c r="C2158" s="80" t="str">
        <f>_xlfn.XLOOKUP(tbItems[[#This Row],[UID]],all_tki[uid],all_tki[tags/0])</f>
        <v>Weapon_parts</v>
      </c>
      <c r="D2158" s="80" t="s">
        <v>580</v>
      </c>
      <c r="E2158" s="70">
        <f>_xlfn.XLOOKUP(tbItems[[#This Row],[UID]],all_tki[uid],all_tki[slots])</f>
        <v>1</v>
      </c>
      <c r="F2158" s="97">
        <f>_xlfn.XLOOKUP(tbItems[[#This Row],[UID]],all_tki[uid],all_tki[traderPrice])</f>
        <v>1400</v>
      </c>
      <c r="G2158" s="97">
        <f>_xlfn.XLOOKUP(tbItems[[#This Row],[UID]],all_tki[uid],all_tki[avg7daysPrice])</f>
        <v>13664</v>
      </c>
      <c r="H2158" s="70">
        <v>0</v>
      </c>
      <c r="I2158" s="70">
        <v>0</v>
      </c>
    </row>
    <row r="2159" spans="1:9" ht="30" hidden="1" customHeight="1" x14ac:dyDescent="0.25">
      <c r="A2159" s="96" t="s">
        <v>12539</v>
      </c>
      <c r="B2159" s="80" t="str">
        <f>_xlfn.CONCAT(_xlfn.XLOOKUP(tbItems[[#This Row],[UID]],all_tki[uid],all_tki[name]), " (",_xlfn.XLOOKUP(tbItems[[#This Row],[UID]],all_tki[uid],all_tki[shortName]),")")</f>
        <v>HK417 7.62x51 16.5 inch barrel (417 16.5")</v>
      </c>
      <c r="C2159" s="80" t="str">
        <f>_xlfn.XLOOKUP(tbItems[[#This Row],[UID]],all_tki[uid],all_tki[tags/0])</f>
        <v>Weapon_parts</v>
      </c>
      <c r="E2159" s="70">
        <f>_xlfn.XLOOKUP(tbItems[[#This Row],[UID]],all_tki[uid],all_tki[slots])</f>
        <v>4</v>
      </c>
      <c r="F2159" s="97">
        <f>_xlfn.XLOOKUP(tbItems[[#This Row],[UID]],all_tki[uid],all_tki[traderPrice])</f>
        <v>16240</v>
      </c>
      <c r="G2159" s="97">
        <f>_xlfn.XLOOKUP(tbItems[[#This Row],[UID]],all_tki[uid],all_tki[avg7daysPrice])</f>
        <v>20038</v>
      </c>
      <c r="I2159" s="70">
        <v>0</v>
      </c>
    </row>
    <row r="2160" spans="1:9" ht="30" hidden="1" customHeight="1" x14ac:dyDescent="0.25">
      <c r="A2160" s="96" t="s">
        <v>12545</v>
      </c>
      <c r="B2160" s="80" t="str">
        <f>_xlfn.CONCAT(_xlfn.XLOOKUP(tbItems[[#This Row],[UID]],all_tki[uid],all_tki[name]), " (",_xlfn.XLOOKUP(tbItems[[#This Row],[UID]],all_tki[uid],all_tki[shortName]),")")</f>
        <v>FN SCAR-H 7.62x51 20 inch barrel (Mk17 20")</v>
      </c>
      <c r="C2160" s="80" t="str">
        <f>_xlfn.XLOOKUP(tbItems[[#This Row],[UID]],all_tki[uid],all_tki[tags/0])</f>
        <v>Weapon_parts</v>
      </c>
      <c r="E2160" s="70">
        <f>_xlfn.XLOOKUP(tbItems[[#This Row],[UID]],all_tki[uid],all_tki[slots])</f>
        <v>4</v>
      </c>
      <c r="F2160" s="97">
        <f>_xlfn.XLOOKUP(tbItems[[#This Row],[UID]],all_tki[uid],all_tki[traderPrice])</f>
        <v>24920</v>
      </c>
      <c r="G2160" s="97">
        <f>_xlfn.XLOOKUP(tbItems[[#This Row],[UID]],all_tki[uid],all_tki[avg7daysPrice])</f>
        <v>41158</v>
      </c>
      <c r="I2160" s="70">
        <v>0</v>
      </c>
    </row>
    <row r="2161" spans="1:9" ht="30" hidden="1" customHeight="1" x14ac:dyDescent="0.25">
      <c r="A2161" s="96" t="s">
        <v>12551</v>
      </c>
      <c r="B2161" s="80" t="str">
        <f>_xlfn.CONCAT(_xlfn.XLOOKUP(tbItems[[#This Row],[UID]],all_tki[uid],all_tki[name]), " (",_xlfn.XLOOKUP(tbItems[[#This Row],[UID]],all_tki[uid],all_tki[shortName]),")")</f>
        <v>ÐœTs-255-12 12ga 755mm barrel with rib (ÐœTs-255 755mm rib)</v>
      </c>
      <c r="C2161" s="80" t="str">
        <f>_xlfn.XLOOKUP(tbItems[[#This Row],[UID]],all_tki[uid],all_tki[tags/0])</f>
        <v>Weapon_parts</v>
      </c>
      <c r="E2161" s="70">
        <f>_xlfn.XLOOKUP(tbItems[[#This Row],[UID]],all_tki[uid],all_tki[slots])</f>
        <v>5</v>
      </c>
      <c r="F2161" s="97">
        <f>_xlfn.XLOOKUP(tbItems[[#This Row],[UID]],all_tki[uid],all_tki[traderPrice])</f>
        <v>3517</v>
      </c>
      <c r="G2161" s="97">
        <f>_xlfn.XLOOKUP(tbItems[[#This Row],[UID]],all_tki[uid],all_tki[avg7daysPrice])</f>
        <v>25387</v>
      </c>
      <c r="I2161" s="70">
        <v>0</v>
      </c>
    </row>
    <row r="2162" spans="1:9" ht="30" hidden="1" customHeight="1" x14ac:dyDescent="0.25">
      <c r="A2162" s="96" t="s">
        <v>12556</v>
      </c>
      <c r="B2162" s="80" t="str">
        <f>_xlfn.CONCAT(_xlfn.XLOOKUP(tbItems[[#This Row],[UID]],all_tki[uid],all_tki[name]), " (",_xlfn.XLOOKUP(tbItems[[#This Row],[UID]],all_tki[uid],all_tki[shortName]),")")</f>
        <v>FN SCAR-L 5.56x45 14 inch barrel (Mk16 14")</v>
      </c>
      <c r="C2162" s="80" t="str">
        <f>_xlfn.XLOOKUP(tbItems[[#This Row],[UID]],all_tki[uid],all_tki[tags/0])</f>
        <v>Weapon_parts</v>
      </c>
      <c r="E2162" s="70">
        <f>_xlfn.XLOOKUP(tbItems[[#This Row],[UID]],all_tki[uid],all_tki[slots])</f>
        <v>3</v>
      </c>
      <c r="F2162" s="97">
        <f>_xlfn.XLOOKUP(tbItems[[#This Row],[UID]],all_tki[uid],all_tki[traderPrice])</f>
        <v>13440</v>
      </c>
      <c r="G2162" s="97">
        <f>_xlfn.XLOOKUP(tbItems[[#This Row],[UID]],all_tki[uid],all_tki[avg7daysPrice])</f>
        <v>27544</v>
      </c>
      <c r="I2162" s="70">
        <v>0</v>
      </c>
    </row>
    <row r="2163" spans="1:9" ht="30" hidden="1" customHeight="1" x14ac:dyDescent="0.25">
      <c r="A2163" s="96" t="s">
        <v>12562</v>
      </c>
      <c r="B2163" s="80" t="str">
        <f>_xlfn.CONCAT(_xlfn.XLOOKUP(tbItems[[#This Row],[UID]],all_tki[uid],all_tki[name]), " (",_xlfn.XLOOKUP(tbItems[[#This Row],[UID]],all_tki[uid],all_tki[shortName]),")")</f>
        <v>HK USP Elite .45 ACP barrel (USP45EL)</v>
      </c>
      <c r="C2163" s="80" t="str">
        <f>_xlfn.XLOOKUP(tbItems[[#This Row],[UID]],all_tki[uid],all_tki[tags/0])</f>
        <v>Weapon_parts</v>
      </c>
      <c r="E2163" s="70">
        <f>_xlfn.XLOOKUP(tbItems[[#This Row],[UID]],all_tki[uid],all_tki[slots])</f>
        <v>1</v>
      </c>
      <c r="F2163" s="97">
        <f>_xlfn.XLOOKUP(tbItems[[#This Row],[UID]],all_tki[uid],all_tki[traderPrice])</f>
        <v>2520</v>
      </c>
      <c r="G2163" s="97">
        <f>_xlfn.XLOOKUP(tbItems[[#This Row],[UID]],all_tki[uid],all_tki[avg7daysPrice])</f>
        <v>36351</v>
      </c>
      <c r="I2163" s="70">
        <v>0</v>
      </c>
    </row>
    <row r="2164" spans="1:9" ht="30" hidden="1" customHeight="1" x14ac:dyDescent="0.25">
      <c r="A2164" s="96" t="s">
        <v>12567</v>
      </c>
      <c r="B2164" s="80" t="str">
        <f>_xlfn.CONCAT(_xlfn.XLOOKUP(tbItems[[#This Row],[UID]],all_tki[uid],all_tki[name]), " (",_xlfn.XLOOKUP(tbItems[[#This Row],[UID]],all_tki[uid],all_tki[shortName]),")")</f>
        <v>HK USP Tactical .45 ACP threaded barrel (USP45T)</v>
      </c>
      <c r="C2164" s="80" t="str">
        <f>_xlfn.XLOOKUP(tbItems[[#This Row],[UID]],all_tki[uid],all_tki[tags/0])</f>
        <v>Weapon_parts</v>
      </c>
      <c r="D2164" s="80" t="s">
        <v>580</v>
      </c>
      <c r="E2164" s="70">
        <f>_xlfn.XLOOKUP(tbItems[[#This Row],[UID]],all_tki[uid],all_tki[slots])</f>
        <v>1</v>
      </c>
      <c r="F2164" s="97">
        <f>_xlfn.XLOOKUP(tbItems[[#This Row],[UID]],all_tki[uid],all_tki[traderPrice])</f>
        <v>1624</v>
      </c>
      <c r="G2164" s="97">
        <f>_xlfn.XLOOKUP(tbItems[[#This Row],[UID]],all_tki[uid],all_tki[avg7daysPrice])</f>
        <v>47430</v>
      </c>
      <c r="H2164" s="70">
        <v>0</v>
      </c>
      <c r="I2164" s="70">
        <v>0</v>
      </c>
    </row>
    <row r="2165" spans="1:9" ht="30" hidden="1" customHeight="1" x14ac:dyDescent="0.25">
      <c r="A2165" s="96" t="s">
        <v>12571</v>
      </c>
      <c r="B2165" s="80" t="str">
        <f>_xlfn.CONCAT(_xlfn.XLOOKUP(tbItems[[#This Row],[UID]],all_tki[uid],all_tki[name]), " (",_xlfn.XLOOKUP(tbItems[[#This Row],[UID]],all_tki[uid],all_tki[shortName]),")")</f>
        <v>FN SCAR-H 7.62x51 13 inch barrel (Mk17 13")</v>
      </c>
      <c r="C2165" s="80" t="str">
        <f>_xlfn.XLOOKUP(tbItems[[#This Row],[UID]],all_tki[uid],all_tki[tags/0])</f>
        <v>Weapon_parts</v>
      </c>
      <c r="E2165" s="70">
        <f>_xlfn.XLOOKUP(tbItems[[#This Row],[UID]],all_tki[uid],all_tki[slots])</f>
        <v>2</v>
      </c>
      <c r="F2165" s="97">
        <f>_xlfn.XLOOKUP(tbItems[[#This Row],[UID]],all_tki[uid],all_tki[traderPrice])</f>
        <v>23632</v>
      </c>
      <c r="G2165" s="97">
        <f>_xlfn.XLOOKUP(tbItems[[#This Row],[UID]],all_tki[uid],all_tki[avg7daysPrice])</f>
        <v>32954</v>
      </c>
      <c r="I2165" s="70">
        <v>0</v>
      </c>
    </row>
    <row r="2166" spans="1:9" ht="30" hidden="1" customHeight="1" x14ac:dyDescent="0.25">
      <c r="A2166" s="96" t="s">
        <v>12577</v>
      </c>
      <c r="B2166" s="80" t="str">
        <f>_xlfn.CONCAT(_xlfn.XLOOKUP(tbItems[[#This Row],[UID]],all_tki[uid],all_tki[name]), " (",_xlfn.XLOOKUP(tbItems[[#This Row],[UID]],all_tki[uid],all_tki[shortName]),")")</f>
        <v>HK USP Expert .45 ACP barrel (USP45EX)</v>
      </c>
      <c r="C2166" s="80" t="str">
        <f>_xlfn.XLOOKUP(tbItems[[#This Row],[UID]],all_tki[uid],all_tki[tags/0])</f>
        <v>Weapon_parts</v>
      </c>
      <c r="E2166" s="70">
        <f>_xlfn.XLOOKUP(tbItems[[#This Row],[UID]],all_tki[uid],all_tki[slots])</f>
        <v>1</v>
      </c>
      <c r="F2166" s="97">
        <f>_xlfn.XLOOKUP(tbItems[[#This Row],[UID]],all_tki[uid],all_tki[traderPrice])</f>
        <v>2016</v>
      </c>
      <c r="G2166" s="97">
        <f>_xlfn.XLOOKUP(tbItems[[#This Row],[UID]],all_tki[uid],all_tki[avg7daysPrice])</f>
        <v>28458</v>
      </c>
      <c r="I2166" s="70">
        <v>0</v>
      </c>
    </row>
    <row r="2167" spans="1:9" ht="30" hidden="1" customHeight="1" x14ac:dyDescent="0.25">
      <c r="A2167" s="96" t="s">
        <v>12582</v>
      </c>
      <c r="B2167" s="80" t="str">
        <f>_xlfn.CONCAT(_xlfn.XLOOKUP(tbItems[[#This Row],[UID]],all_tki[uid],all_tki[name]), " (",_xlfn.XLOOKUP(tbItems[[#This Row],[UID]],all_tki[uid],all_tki[shortName]),")")</f>
        <v>FN SCAR-L 5.56x45 10 inch barrel (Mk16 10")</v>
      </c>
      <c r="C2167" s="80" t="str">
        <f>_xlfn.XLOOKUP(tbItems[[#This Row],[UID]],all_tki[uid],all_tki[tags/0])</f>
        <v>Weapon_parts</v>
      </c>
      <c r="E2167" s="70">
        <f>_xlfn.XLOOKUP(tbItems[[#This Row],[UID]],all_tki[uid],all_tki[slots])</f>
        <v>2</v>
      </c>
      <c r="F2167" s="97">
        <f>_xlfn.XLOOKUP(tbItems[[#This Row],[UID]],all_tki[uid],all_tki[traderPrice])</f>
        <v>17080</v>
      </c>
      <c r="G2167" s="97">
        <f>_xlfn.XLOOKUP(tbItems[[#This Row],[UID]],all_tki[uid],all_tki[avg7daysPrice])</f>
        <v>29357</v>
      </c>
      <c r="I2167" s="70">
        <v>0</v>
      </c>
    </row>
    <row r="2168" spans="1:9" ht="30" hidden="1" customHeight="1" x14ac:dyDescent="0.25">
      <c r="A2168" s="96" t="s">
        <v>12588</v>
      </c>
      <c r="B2168" s="80" t="str">
        <f>_xlfn.CONCAT(_xlfn.XLOOKUP(tbItems[[#This Row],[UID]],all_tki[uid],all_tki[name]), " (",_xlfn.XLOOKUP(tbItems[[#This Row],[UID]],all_tki[uid],all_tki[shortName]),")")</f>
        <v>HK USP Match .45 ACP barrel (USP45M)</v>
      </c>
      <c r="C2168" s="80" t="str">
        <f>_xlfn.XLOOKUP(tbItems[[#This Row],[UID]],all_tki[uid],all_tki[tags/0])</f>
        <v>Weapon_parts</v>
      </c>
      <c r="E2168" s="70">
        <f>_xlfn.XLOOKUP(tbItems[[#This Row],[UID]],all_tki[uid],all_tki[slots])</f>
        <v>1</v>
      </c>
      <c r="F2168" s="97">
        <f>_xlfn.XLOOKUP(tbItems[[#This Row],[UID]],all_tki[uid],all_tki[traderPrice])</f>
        <v>3360</v>
      </c>
      <c r="G2168" s="97">
        <f>_xlfn.XLOOKUP(tbItems[[#This Row],[UID]],all_tki[uid],all_tki[avg7daysPrice])</f>
        <v>48059</v>
      </c>
      <c r="I2168" s="70">
        <v>0</v>
      </c>
    </row>
    <row r="2169" spans="1:9" ht="30" hidden="1" customHeight="1" x14ac:dyDescent="0.25">
      <c r="A2169" s="96" t="s">
        <v>12593</v>
      </c>
      <c r="B2169" s="80" t="str">
        <f>_xlfn.CONCAT(_xlfn.XLOOKUP(tbItems[[#This Row],[UID]],all_tki[uid],all_tki[name]), " (",_xlfn.XLOOKUP(tbItems[[#This Row],[UID]],all_tki[uid],all_tki[shortName]),")")</f>
        <v>HK417 Patrol handguard with flip up front sight (417 Patrol)</v>
      </c>
      <c r="C2169" s="80" t="str">
        <f>_xlfn.XLOOKUP(tbItems[[#This Row],[UID]],all_tki[uid],all_tki[tags/0])</f>
        <v>Weapon_parts</v>
      </c>
      <c r="D2169" s="80" t="s">
        <v>361</v>
      </c>
      <c r="E2169" s="70">
        <f>_xlfn.XLOOKUP(tbItems[[#This Row],[UID]],all_tki[uid],all_tki[slots])</f>
        <v>2</v>
      </c>
      <c r="F2169" s="97">
        <f>_xlfn.XLOOKUP(tbItems[[#This Row],[UID]],all_tki[uid],all_tki[traderPrice])</f>
        <v>4816</v>
      </c>
      <c r="G2169" s="97">
        <f>_xlfn.XLOOKUP(tbItems[[#This Row],[UID]],all_tki[uid],all_tki[avg7daysPrice])</f>
        <v>7396</v>
      </c>
      <c r="H2169" s="70">
        <v>0</v>
      </c>
      <c r="I2169" s="70">
        <v>0</v>
      </c>
    </row>
    <row r="2170" spans="1:9" ht="30" hidden="1" customHeight="1" x14ac:dyDescent="0.25">
      <c r="A2170" s="96" t="s">
        <v>12597</v>
      </c>
      <c r="B2170" s="80" t="str">
        <f>_xlfn.CONCAT(_xlfn.XLOOKUP(tbItems[[#This Row],[UID]],all_tki[uid],all_tki[name]), " (",_xlfn.XLOOKUP(tbItems[[#This Row],[UID]],all_tki[uid],all_tki[shortName]),")")</f>
        <v>AR-15 Aeroknox AX-15 10.5 inch M-LOK handguard (AX-15 10.5")</v>
      </c>
      <c r="C2170" s="80" t="str">
        <f>_xlfn.XLOOKUP(tbItems[[#This Row],[UID]],all_tki[uid],all_tki[tags/0])</f>
        <v>Weapon_parts</v>
      </c>
      <c r="D2170" s="80" t="s">
        <v>361</v>
      </c>
      <c r="E2170" s="70">
        <f>_xlfn.XLOOKUP(tbItems[[#This Row],[UID]],all_tki[uid],all_tki[slots])</f>
        <v>2</v>
      </c>
      <c r="F2170" s="97">
        <f>_xlfn.XLOOKUP(tbItems[[#This Row],[UID]],all_tki[uid],all_tki[traderPrice])</f>
        <v>9016</v>
      </c>
      <c r="G2170" s="97">
        <f>_xlfn.XLOOKUP(tbItems[[#This Row],[UID]],all_tki[uid],all_tki[avg7daysPrice])</f>
        <v>16512</v>
      </c>
      <c r="I2170" s="70">
        <v>0</v>
      </c>
    </row>
    <row r="2171" spans="1:9" ht="30" hidden="1" customHeight="1" x14ac:dyDescent="0.25">
      <c r="A2171" s="96" t="s">
        <v>12603</v>
      </c>
      <c r="B2171" s="80" t="str">
        <f>_xlfn.CONCAT(_xlfn.XLOOKUP(tbItems[[#This Row],[UID]],all_tki[uid],all_tki[name]), " (",_xlfn.XLOOKUP(tbItems[[#This Row],[UID]],all_tki[uid],all_tki[shortName]),")")</f>
        <v>MTs-255-12 beechwood forestock (MTs-255 beech)</v>
      </c>
      <c r="C2171" s="80" t="str">
        <f>_xlfn.XLOOKUP(tbItems[[#This Row],[UID]],all_tki[uid],all_tki[tags/0])</f>
        <v>Weapon_parts</v>
      </c>
      <c r="E2171" s="70">
        <f>_xlfn.XLOOKUP(tbItems[[#This Row],[UID]],all_tki[uid],all_tki[slots])</f>
        <v>2</v>
      </c>
      <c r="F2171" s="97">
        <f>_xlfn.XLOOKUP(tbItems[[#This Row],[UID]],all_tki[uid],all_tki[traderPrice])</f>
        <v>856</v>
      </c>
      <c r="G2171" s="97">
        <f>_xlfn.XLOOKUP(tbItems[[#This Row],[UID]],all_tki[uid],all_tki[avg7daysPrice])</f>
        <v>28495</v>
      </c>
      <c r="I2171" s="70">
        <v>0</v>
      </c>
    </row>
    <row r="2172" spans="1:9" ht="30" hidden="1" customHeight="1" x14ac:dyDescent="0.25">
      <c r="A2172" s="96" t="s">
        <v>12609</v>
      </c>
      <c r="B2172" s="80" t="str">
        <f>_xlfn.CONCAT(_xlfn.XLOOKUP(tbItems[[#This Row],[UID]],all_tki[uid],all_tki[name]), " (",_xlfn.XLOOKUP(tbItems[[#This Row],[UID]],all_tki[uid],all_tki[shortName]),")")</f>
        <v>HK417 Extended Free Float handguard with flip up front sight (417 Ext. FF)</v>
      </c>
      <c r="C2172" s="80" t="str">
        <f>_xlfn.XLOOKUP(tbItems[[#This Row],[UID]],all_tki[uid],all_tki[tags/0])</f>
        <v>Weapon_parts</v>
      </c>
      <c r="D2172" s="80" t="s">
        <v>361</v>
      </c>
      <c r="E2172" s="70">
        <f>_xlfn.XLOOKUP(tbItems[[#This Row],[UID]],all_tki[uid],all_tki[slots])</f>
        <v>3</v>
      </c>
      <c r="F2172" s="97">
        <f>_xlfn.XLOOKUP(tbItems[[#This Row],[UID]],all_tki[uid],all_tki[traderPrice])</f>
        <v>6272</v>
      </c>
      <c r="G2172" s="97">
        <f>_xlfn.XLOOKUP(tbItems[[#This Row],[UID]],all_tki[uid],all_tki[avg7daysPrice])</f>
        <v>12447</v>
      </c>
      <c r="I2172" s="70">
        <v>0</v>
      </c>
    </row>
    <row r="2173" spans="1:9" ht="30" hidden="1" customHeight="1" x14ac:dyDescent="0.25">
      <c r="A2173" s="96" t="s">
        <v>12614</v>
      </c>
      <c r="B2173" s="80" t="str">
        <f>_xlfn.CONCAT(_xlfn.XLOOKUP(tbItems[[#This Row],[UID]],all_tki[uid],all_tki[name]), " (",_xlfn.XLOOKUP(tbItems[[#This Row],[UID]],all_tki[uid],all_tki[shortName]),")")</f>
        <v>AR-15 F1 Firearms Skeletonized Style 2 pistol grip (F1 St2)</v>
      </c>
      <c r="C2173" s="80" t="str">
        <f>_xlfn.XLOOKUP(tbItems[[#This Row],[UID]],all_tki[uid],all_tki[tags/0])</f>
        <v>Weapon_parts</v>
      </c>
      <c r="D2173" s="80" t="s">
        <v>366</v>
      </c>
      <c r="E2173" s="70">
        <f>_xlfn.XLOOKUP(tbItems[[#This Row],[UID]],all_tki[uid],all_tki[slots])</f>
        <v>1</v>
      </c>
      <c r="F2173" s="97">
        <f>_xlfn.XLOOKUP(tbItems[[#This Row],[UID]],all_tki[uid],all_tki[traderPrice])</f>
        <v>7280</v>
      </c>
      <c r="G2173" s="97">
        <f>_xlfn.XLOOKUP(tbItems[[#This Row],[UID]],all_tki[uid],all_tki[avg7daysPrice])</f>
        <v>32175</v>
      </c>
      <c r="H2173" s="70">
        <v>0</v>
      </c>
      <c r="I2173" s="70">
        <v>0</v>
      </c>
    </row>
    <row r="2174" spans="1:9" ht="30" hidden="1" customHeight="1" x14ac:dyDescent="0.25">
      <c r="A2174" s="96" t="s">
        <v>12619</v>
      </c>
      <c r="B2174" s="80" t="str">
        <f>_xlfn.CONCAT(_xlfn.XLOOKUP(tbItems[[#This Row],[UID]],all_tki[uid],all_tki[name]), " (",_xlfn.XLOOKUP(tbItems[[#This Row],[UID]],all_tki[uid],all_tki[shortName]),")")</f>
        <v>AR-15 Tactical Dynamics Hexgrip pistol grip (TD Hex)</v>
      </c>
      <c r="C2174" s="80" t="str">
        <f>_xlfn.XLOOKUP(tbItems[[#This Row],[UID]],all_tki[uid],all_tki[tags/0])</f>
        <v>Weapon_parts</v>
      </c>
      <c r="D2174" s="80" t="s">
        <v>366</v>
      </c>
      <c r="E2174" s="70">
        <f>_xlfn.XLOOKUP(tbItems[[#This Row],[UID]],all_tki[uid],all_tki[slots])</f>
        <v>1</v>
      </c>
      <c r="F2174" s="97">
        <f>_xlfn.XLOOKUP(tbItems[[#This Row],[UID]],all_tki[uid],all_tki[traderPrice])</f>
        <v>3640</v>
      </c>
      <c r="G2174" s="97">
        <f>_xlfn.XLOOKUP(tbItems[[#This Row],[UID]],all_tki[uid],all_tki[avg7daysPrice])</f>
        <v>11812</v>
      </c>
      <c r="H2174" s="70">
        <v>0</v>
      </c>
      <c r="I2174" s="70">
        <v>0</v>
      </c>
    </row>
    <row r="2175" spans="1:9" ht="30" hidden="1" customHeight="1" x14ac:dyDescent="0.25">
      <c r="A2175" s="96" t="s">
        <v>12624</v>
      </c>
      <c r="B2175" s="80" t="str">
        <f>_xlfn.CONCAT(_xlfn.XLOOKUP(tbItems[[#This Row],[UID]],all_tki[uid],all_tki[name]), " (",_xlfn.XLOOKUP(tbItems[[#This Row],[UID]],all_tki[uid],all_tki[shortName]),")")</f>
        <v>AR-15 HK Battle Grip Beavertail pistol grip (RAL-8000) (Battle Grip)</v>
      </c>
      <c r="C2175" s="80" t="str">
        <f>_xlfn.XLOOKUP(tbItems[[#This Row],[UID]],all_tki[uid],all_tki[tags/0])</f>
        <v>Weapon_parts</v>
      </c>
      <c r="E2175" s="70">
        <f>_xlfn.XLOOKUP(tbItems[[#This Row],[UID]],all_tki[uid],all_tki[slots])</f>
        <v>1</v>
      </c>
      <c r="F2175" s="97">
        <f>_xlfn.XLOOKUP(tbItems[[#This Row],[UID]],all_tki[uid],all_tki[traderPrice])</f>
        <v>1792</v>
      </c>
      <c r="G2175" s="97">
        <f>_xlfn.XLOOKUP(tbItems[[#This Row],[UID]],all_tki[uid],all_tki[avg7daysPrice])</f>
        <v>10563</v>
      </c>
      <c r="I2175" s="70">
        <v>0</v>
      </c>
    </row>
    <row r="2176" spans="1:9" ht="30" hidden="1" customHeight="1" x14ac:dyDescent="0.25">
      <c r="A2176" s="96" t="s">
        <v>12628</v>
      </c>
      <c r="B2176" s="80" t="str">
        <f>_xlfn.CONCAT(_xlfn.XLOOKUP(tbItems[[#This Row],[UID]],all_tki[uid],all_tki[name]), " (",_xlfn.XLOOKUP(tbItems[[#This Row],[UID]],all_tki[uid],all_tki[shortName]),")")</f>
        <v>AR-15 F1 Firearms Skeletonized Style 1 pistol grip (F1 St1)</v>
      </c>
      <c r="C2176" s="80" t="str">
        <f>_xlfn.XLOOKUP(tbItems[[#This Row],[UID]],all_tki[uid],all_tki[tags/0])</f>
        <v>Weapon_parts</v>
      </c>
      <c r="D2176" s="80" t="s">
        <v>366</v>
      </c>
      <c r="E2176" s="70">
        <f>_xlfn.XLOOKUP(tbItems[[#This Row],[UID]],all_tki[uid],all_tki[slots])</f>
        <v>1</v>
      </c>
      <c r="F2176" s="97">
        <f>_xlfn.XLOOKUP(tbItems[[#This Row],[UID]],all_tki[uid],all_tki[traderPrice])</f>
        <v>3752</v>
      </c>
      <c r="G2176" s="97">
        <f>_xlfn.XLOOKUP(tbItems[[#This Row],[UID]],all_tki[uid],all_tki[avg7daysPrice])</f>
        <v>13856</v>
      </c>
      <c r="H2176" s="70">
        <v>0</v>
      </c>
      <c r="I2176" s="70">
        <v>0</v>
      </c>
    </row>
    <row r="2177" spans="1:9" ht="30" hidden="1" customHeight="1" x14ac:dyDescent="0.25">
      <c r="A2177" s="96" t="s">
        <v>12632</v>
      </c>
      <c r="B2177" s="80" t="str">
        <f>_xlfn.CONCAT(_xlfn.XLOOKUP(tbItems[[#This Row],[UID]],all_tki[uid],all_tki[name]), " (",_xlfn.XLOOKUP(tbItems[[#This Row],[UID]],all_tki[uid],all_tki[shortName]),")")</f>
        <v>AR-15 F1 Firearms Skeletonized Style 2 PC pistol grip (F1 St2 PC)</v>
      </c>
      <c r="C2177" s="80" t="str">
        <f>_xlfn.XLOOKUP(tbItems[[#This Row],[UID]],all_tki[uid],all_tki[tags/0])</f>
        <v>Weapon_parts</v>
      </c>
      <c r="D2177" s="80" t="s">
        <v>366</v>
      </c>
      <c r="E2177" s="70">
        <f>_xlfn.XLOOKUP(tbItems[[#This Row],[UID]],all_tki[uid],all_tki[slots])</f>
        <v>1</v>
      </c>
      <c r="F2177" s="97">
        <f>_xlfn.XLOOKUP(tbItems[[#This Row],[UID]],all_tki[uid],all_tki[traderPrice])</f>
        <v>8680</v>
      </c>
      <c r="G2177" s="97">
        <f>_xlfn.XLOOKUP(tbItems[[#This Row],[UID]],all_tki[uid],all_tki[avg7daysPrice])</f>
        <v>44892</v>
      </c>
      <c r="H2177" s="70">
        <v>0</v>
      </c>
      <c r="I2177" s="70">
        <v>0</v>
      </c>
    </row>
    <row r="2178" spans="1:9" ht="30" hidden="1" customHeight="1" x14ac:dyDescent="0.25">
      <c r="A2178" s="96" t="s">
        <v>12637</v>
      </c>
      <c r="B2178" s="80" t="str">
        <f>_xlfn.CONCAT(_xlfn.XLOOKUP(tbItems[[#This Row],[UID]],all_tki[uid],all_tki[name]), " (",_xlfn.XLOOKUP(tbItems[[#This Row],[UID]],all_tki[uid],all_tki[shortName]),")")</f>
        <v>HK USP .45 ACP pistol slide (USP45)</v>
      </c>
      <c r="C2178" s="80" t="str">
        <f>_xlfn.XLOOKUP(tbItems[[#This Row],[UID]],all_tki[uid],all_tki[tags/0])</f>
        <v>Weapon_parts</v>
      </c>
      <c r="D2178" s="80" t="s">
        <v>368</v>
      </c>
      <c r="E2178" s="70">
        <f>_xlfn.XLOOKUP(tbItems[[#This Row],[UID]],all_tki[uid],all_tki[slots])</f>
        <v>2</v>
      </c>
      <c r="F2178" s="97">
        <f>_xlfn.XLOOKUP(tbItems[[#This Row],[UID]],all_tki[uid],all_tki[traderPrice])</f>
        <v>1568</v>
      </c>
      <c r="G2178" s="97">
        <f>_xlfn.XLOOKUP(tbItems[[#This Row],[UID]],all_tki[uid],all_tki[avg7daysPrice])</f>
        <v>14437</v>
      </c>
      <c r="I2178" s="70">
        <v>0</v>
      </c>
    </row>
    <row r="2179" spans="1:9" ht="30" hidden="1" customHeight="1" x14ac:dyDescent="0.25">
      <c r="A2179" s="96" t="s">
        <v>12642</v>
      </c>
      <c r="B2179" s="80" t="str">
        <f>_xlfn.CONCAT(_xlfn.XLOOKUP(tbItems[[#This Row],[UID]],all_tki[uid],all_tki[name]), " (",_xlfn.XLOOKUP(tbItems[[#This Row],[UID]],all_tki[uid],all_tki[shortName]),")")</f>
        <v>HK USP Expert .45 ACP pistol slide (USP45EX)</v>
      </c>
      <c r="C2179" s="80" t="str">
        <f>_xlfn.XLOOKUP(tbItems[[#This Row],[UID]],all_tki[uid],all_tki[tags/0])</f>
        <v>Weapon_parts</v>
      </c>
      <c r="D2179" s="80" t="s">
        <v>368</v>
      </c>
      <c r="E2179" s="70">
        <f>_xlfn.XLOOKUP(tbItems[[#This Row],[UID]],all_tki[uid],all_tki[slots])</f>
        <v>2</v>
      </c>
      <c r="F2179" s="97">
        <f>_xlfn.XLOOKUP(tbItems[[#This Row],[UID]],all_tki[uid],all_tki[traderPrice])</f>
        <v>2184</v>
      </c>
      <c r="G2179" s="97">
        <f>_xlfn.XLOOKUP(tbItems[[#This Row],[UID]],all_tki[uid],all_tki[avg7daysPrice])</f>
        <v>21245</v>
      </c>
      <c r="I2179" s="70">
        <v>0</v>
      </c>
    </row>
    <row r="2180" spans="1:9" ht="30" hidden="1" customHeight="1" x14ac:dyDescent="0.25">
      <c r="A2180" s="96" t="s">
        <v>12646</v>
      </c>
      <c r="B2180" s="80" t="str">
        <f>_xlfn.CONCAT(_xlfn.XLOOKUP(tbItems[[#This Row],[UID]],all_tki[uid],all_tki[name]), " (",_xlfn.XLOOKUP(tbItems[[#This Row],[UID]],all_tki[uid],all_tki[shortName]),")")</f>
        <v>HK USP Match .45 ACP pistol slide (USP45M)</v>
      </c>
      <c r="C2180" s="80" t="str">
        <f>_xlfn.XLOOKUP(tbItems[[#This Row],[UID]],all_tki[uid],all_tki[tags/0])</f>
        <v>Weapon_parts</v>
      </c>
      <c r="D2180" s="80" t="s">
        <v>368</v>
      </c>
      <c r="E2180" s="70">
        <f>_xlfn.XLOOKUP(tbItems[[#This Row],[UID]],all_tki[uid],all_tki[slots])</f>
        <v>2</v>
      </c>
      <c r="F2180" s="97">
        <f>_xlfn.XLOOKUP(tbItems[[#This Row],[UID]],all_tki[uid],all_tki[traderPrice])</f>
        <v>2016</v>
      </c>
      <c r="G2180" s="97">
        <f>_xlfn.XLOOKUP(tbItems[[#This Row],[UID]],all_tki[uid],all_tki[avg7daysPrice])</f>
        <v>23208</v>
      </c>
      <c r="I2180" s="70">
        <v>0</v>
      </c>
    </row>
    <row r="2181" spans="1:9" ht="30" hidden="1" customHeight="1" x14ac:dyDescent="0.25">
      <c r="A2181" s="96" t="s">
        <v>12650</v>
      </c>
      <c r="B2181" s="80" t="str">
        <f>_xlfn.CONCAT(_xlfn.XLOOKUP(tbItems[[#This Row],[UID]],all_tki[uid],all_tki[name]), " (",_xlfn.XLOOKUP(tbItems[[#This Row],[UID]],all_tki[uid],all_tki[shortName]),")")</f>
        <v>HK G28 7.62x51 upper receiver (G28)</v>
      </c>
      <c r="C2181" s="80" t="str">
        <f>_xlfn.XLOOKUP(tbItems[[#This Row],[UID]],all_tki[uid],all_tki[tags/0])</f>
        <v>Weapon_parts</v>
      </c>
      <c r="D2181" s="80" t="s">
        <v>368</v>
      </c>
      <c r="E2181" s="70">
        <f>_xlfn.XLOOKUP(tbItems[[#This Row],[UID]],all_tki[uid],all_tki[slots])</f>
        <v>2</v>
      </c>
      <c r="F2181" s="97">
        <f>_xlfn.XLOOKUP(tbItems[[#This Row],[UID]],all_tki[uid],all_tki[traderPrice])</f>
        <v>4480</v>
      </c>
      <c r="G2181" s="97">
        <f>_xlfn.XLOOKUP(tbItems[[#This Row],[UID]],all_tki[uid],all_tki[avg7daysPrice])</f>
        <v>10005</v>
      </c>
      <c r="I2181" s="70">
        <v>0</v>
      </c>
    </row>
    <row r="2182" spans="1:9" ht="30" hidden="1" customHeight="1" x14ac:dyDescent="0.25">
      <c r="A2182" s="96" t="s">
        <v>12655</v>
      </c>
      <c r="B2182" s="80" t="str">
        <f>_xlfn.CONCAT(_xlfn.XLOOKUP(tbItems[[#This Row],[UID]],all_tki[uid],all_tki[name]), " (",_xlfn.XLOOKUP(tbItems[[#This Row],[UID]],all_tki[uid],all_tki[shortName]),")")</f>
        <v>HK USP Elite .45 ACP pistol slide (USP45EL)</v>
      </c>
      <c r="C2182" s="80" t="str">
        <f>_xlfn.XLOOKUP(tbItems[[#This Row],[UID]],all_tki[uid],all_tki[tags/0])</f>
        <v>Weapon_parts</v>
      </c>
      <c r="D2182" s="80" t="s">
        <v>368</v>
      </c>
      <c r="E2182" s="70">
        <f>_xlfn.XLOOKUP(tbItems[[#This Row],[UID]],all_tki[uid],all_tki[slots])</f>
        <v>2</v>
      </c>
      <c r="F2182" s="97">
        <f>_xlfn.XLOOKUP(tbItems[[#This Row],[UID]],all_tki[uid],all_tki[traderPrice])</f>
        <v>3640</v>
      </c>
      <c r="G2182" s="97">
        <f>_xlfn.XLOOKUP(tbItems[[#This Row],[UID]],all_tki[uid],all_tki[avg7daysPrice])</f>
        <v>22991</v>
      </c>
      <c r="I2182" s="70">
        <v>0</v>
      </c>
    </row>
    <row r="2183" spans="1:9" ht="30" hidden="1" customHeight="1" x14ac:dyDescent="0.25">
      <c r="A2183" s="96" t="s">
        <v>12659</v>
      </c>
      <c r="B2183" s="80" t="str">
        <f>_xlfn.CONCAT(_xlfn.XLOOKUP(tbItems[[#This Row],[UID]],all_tki[uid],all_tki[name]), " (",_xlfn.XLOOKUP(tbItems[[#This Row],[UID]],all_tki[uid],all_tki[shortName]),")")</f>
        <v>FN SCAR-H 7.62x51 upper receiver (Mk17)</v>
      </c>
      <c r="C2183" s="80" t="str">
        <f>_xlfn.XLOOKUP(tbItems[[#This Row],[UID]],all_tki[uid],all_tki[tags/0])</f>
        <v>Weapon_parts</v>
      </c>
      <c r="D2183" s="80" t="s">
        <v>368</v>
      </c>
      <c r="E2183" s="70">
        <f>_xlfn.XLOOKUP(tbItems[[#This Row],[UID]],all_tki[uid],all_tki[slots])</f>
        <v>3</v>
      </c>
      <c r="F2183" s="97">
        <f>_xlfn.XLOOKUP(tbItems[[#This Row],[UID]],all_tki[uid],all_tki[traderPrice])</f>
        <v>5880</v>
      </c>
      <c r="G2183" s="97">
        <f>_xlfn.XLOOKUP(tbItems[[#This Row],[UID]],all_tki[uid],all_tki[avg7daysPrice])</f>
        <v>17325</v>
      </c>
      <c r="I2183" s="70">
        <v>0</v>
      </c>
    </row>
    <row r="2184" spans="1:9" ht="30" hidden="1" customHeight="1" x14ac:dyDescent="0.25">
      <c r="A2184" s="96" t="s">
        <v>12664</v>
      </c>
      <c r="B2184" s="80" t="str">
        <f>_xlfn.CONCAT(_xlfn.XLOOKUP(tbItems[[#This Row],[UID]],all_tki[uid],all_tki[name]), " (",_xlfn.XLOOKUP(tbItems[[#This Row],[UID]],all_tki[uid],all_tki[shortName]),")")</f>
        <v>FN SCAR-H 7.62x51 upper receiver (FDE) (Mk17)</v>
      </c>
      <c r="C2184" s="80" t="str">
        <f>_xlfn.XLOOKUP(tbItems[[#This Row],[UID]],all_tki[uid],all_tki[tags/0])</f>
        <v>Weapon_parts</v>
      </c>
      <c r="D2184" s="80" t="s">
        <v>368</v>
      </c>
      <c r="E2184" s="70">
        <f>_xlfn.XLOOKUP(tbItems[[#This Row],[UID]],all_tki[uid],all_tki[slots])</f>
        <v>3</v>
      </c>
      <c r="F2184" s="97">
        <f>_xlfn.XLOOKUP(tbItems[[#This Row],[UID]],all_tki[uid],all_tki[traderPrice])</f>
        <v>6608</v>
      </c>
      <c r="G2184" s="97">
        <f>_xlfn.XLOOKUP(tbItems[[#This Row],[UID]],all_tki[uid],all_tki[avg7daysPrice])</f>
        <v>12999</v>
      </c>
      <c r="H2184" s="70">
        <v>0</v>
      </c>
      <c r="I2184" s="70">
        <v>0</v>
      </c>
    </row>
    <row r="2185" spans="1:9" ht="30" hidden="1" customHeight="1" x14ac:dyDescent="0.25">
      <c r="A2185" s="96" t="s">
        <v>12668</v>
      </c>
      <c r="B2185" s="80" t="str">
        <f>_xlfn.CONCAT(_xlfn.XLOOKUP(tbItems[[#This Row],[UID]],all_tki[uid],all_tki[name]), " (",_xlfn.XLOOKUP(tbItems[[#This Row],[UID]],all_tki[uid],all_tki[shortName]),")")</f>
        <v>FN SCAR-L 5.56x45 upper receiver (FDE) (Mk16)</v>
      </c>
      <c r="C2185" s="80" t="str">
        <f>_xlfn.XLOOKUP(tbItems[[#This Row],[UID]],all_tki[uid],all_tki[tags/0])</f>
        <v>Weapon_parts</v>
      </c>
      <c r="D2185" s="80" t="s">
        <v>368</v>
      </c>
      <c r="E2185" s="70">
        <f>_xlfn.XLOOKUP(tbItems[[#This Row],[UID]],all_tki[uid],all_tki[slots])</f>
        <v>3</v>
      </c>
      <c r="F2185" s="97">
        <f>_xlfn.XLOOKUP(tbItems[[#This Row],[UID]],all_tki[uid],all_tki[traderPrice])</f>
        <v>3640</v>
      </c>
      <c r="G2185" s="97">
        <f>_xlfn.XLOOKUP(tbItems[[#This Row],[UID]],all_tki[uid],all_tki[avg7daysPrice])</f>
        <v>10502</v>
      </c>
      <c r="I2185" s="70">
        <v>0</v>
      </c>
    </row>
    <row r="2186" spans="1:9" ht="30" hidden="1" customHeight="1" x14ac:dyDescent="0.25">
      <c r="A2186" s="96" t="s">
        <v>12673</v>
      </c>
      <c r="B2186" s="80" t="str">
        <f>_xlfn.CONCAT(_xlfn.XLOOKUP(tbItems[[#This Row],[UID]],all_tki[uid],all_tki[name]), " (",_xlfn.XLOOKUP(tbItems[[#This Row],[UID]],all_tki[uid],all_tki[shortName]),")")</f>
        <v>FN SCAR-L 5.56x45 upper receiver (Mk16)</v>
      </c>
      <c r="C2186" s="80" t="str">
        <f>_xlfn.XLOOKUP(tbItems[[#This Row],[UID]],all_tki[uid],all_tki[tags/0])</f>
        <v>Weapon_parts</v>
      </c>
      <c r="D2186" s="80" t="s">
        <v>368</v>
      </c>
      <c r="E2186" s="70">
        <f>_xlfn.XLOOKUP(tbItems[[#This Row],[UID]],all_tki[uid],all_tki[slots])</f>
        <v>3</v>
      </c>
      <c r="F2186" s="97">
        <f>_xlfn.XLOOKUP(tbItems[[#This Row],[UID]],all_tki[uid],all_tki[traderPrice])</f>
        <v>3472</v>
      </c>
      <c r="G2186" s="97">
        <f>_xlfn.XLOOKUP(tbItems[[#This Row],[UID]],all_tki[uid],all_tki[avg7daysPrice])</f>
        <v>12585</v>
      </c>
      <c r="I2186" s="70">
        <v>0</v>
      </c>
    </row>
    <row r="2187" spans="1:9" ht="30" hidden="1" customHeight="1" x14ac:dyDescent="0.25">
      <c r="A2187" s="96" t="s">
        <v>12678</v>
      </c>
      <c r="B2187" s="80" t="str">
        <f>_xlfn.CONCAT(_xlfn.XLOOKUP(tbItems[[#This Row],[UID]],all_tki[uid],all_tki[name]), " (",_xlfn.XLOOKUP(tbItems[[#This Row],[UID]],all_tki[uid],all_tki[shortName]),")")</f>
        <v>HK USP Tactical .45 ACP pistol slide (USP45T)</v>
      </c>
      <c r="C2187" s="80" t="str">
        <f>_xlfn.XLOOKUP(tbItems[[#This Row],[UID]],all_tki[uid],all_tki[tags/0])</f>
        <v>Weapon_parts</v>
      </c>
      <c r="D2187" s="80" t="s">
        <v>368</v>
      </c>
      <c r="E2187" s="70">
        <f>_xlfn.XLOOKUP(tbItems[[#This Row],[UID]],all_tki[uid],all_tki[slots])</f>
        <v>2</v>
      </c>
      <c r="F2187" s="97">
        <f>_xlfn.XLOOKUP(tbItems[[#This Row],[UID]],all_tki[uid],all_tki[traderPrice])</f>
        <v>1848</v>
      </c>
      <c r="G2187" s="97">
        <f>_xlfn.XLOOKUP(tbItems[[#This Row],[UID]],all_tki[uid],all_tki[avg7daysPrice])</f>
        <v>26894</v>
      </c>
      <c r="I2187" s="70">
        <v>0</v>
      </c>
    </row>
    <row r="2188" spans="1:9" ht="30" hidden="1" customHeight="1" x14ac:dyDescent="0.25">
      <c r="A2188" s="96" t="s">
        <v>12682</v>
      </c>
      <c r="B2188" s="80" t="str">
        <f>_xlfn.CONCAT(_xlfn.XLOOKUP(tbItems[[#This Row],[UID]],all_tki[uid],all_tki[name]), " (",_xlfn.XLOOKUP(tbItems[[#This Row],[UID]],all_tki[uid],all_tki[shortName]),")")</f>
        <v>"UNTAR" armband (UNTAR)</v>
      </c>
      <c r="C2188" s="80" t="str">
        <f>_xlfn.XLOOKUP(tbItems[[#This Row],[UID]],all_tki[uid],all_tki[tags/0])</f>
        <v>Gear</v>
      </c>
      <c r="E2188" s="70">
        <f>_xlfn.XLOOKUP(tbItems[[#This Row],[UID]],all_tki[uid],all_tki[slots])</f>
        <v>1</v>
      </c>
      <c r="F2188" s="97">
        <f>_xlfn.XLOOKUP(tbItems[[#This Row],[UID]],all_tki[uid],all_tki[traderPrice])</f>
        <v>34100</v>
      </c>
      <c r="G2188" s="97">
        <f>_xlfn.XLOOKUP(tbItems[[#This Row],[UID]],all_tki[uid],all_tki[avg7daysPrice])</f>
        <v>55000</v>
      </c>
      <c r="I2188" s="70">
        <v>0</v>
      </c>
    </row>
    <row r="2189" spans="1:9" ht="30" hidden="1" customHeight="1" x14ac:dyDescent="0.25">
      <c r="A2189" s="96" t="s">
        <v>12687</v>
      </c>
      <c r="B2189" s="80" t="str">
        <f>_xlfn.CONCAT(_xlfn.XLOOKUP(tbItems[[#This Row],[UID]],all_tki[uid],all_tki[name]), " (",_xlfn.XLOOKUP(tbItems[[#This Row],[UID]],all_tki[uid],all_tki[shortName]),")")</f>
        <v>"Alpha" armband (Alpha)</v>
      </c>
      <c r="C2189" s="80" t="str">
        <f>_xlfn.XLOOKUP(tbItems[[#This Row],[UID]],all_tki[uid],all_tki[tags/0])</f>
        <v>Gear</v>
      </c>
      <c r="E2189" s="70">
        <f>_xlfn.XLOOKUP(tbItems[[#This Row],[UID]],all_tki[uid],all_tki[slots])</f>
        <v>1</v>
      </c>
      <c r="F2189" s="97">
        <f>_xlfn.XLOOKUP(tbItems[[#This Row],[UID]],all_tki[uid],all_tki[traderPrice])</f>
        <v>62000</v>
      </c>
      <c r="G2189" s="97">
        <f>_xlfn.XLOOKUP(tbItems[[#This Row],[UID]],all_tki[uid],all_tki[avg7daysPrice])</f>
        <v>100000</v>
      </c>
      <c r="I2189" s="70">
        <v>0</v>
      </c>
    </row>
    <row r="2190" spans="1:9" ht="30" hidden="1" customHeight="1" x14ac:dyDescent="0.25">
      <c r="A2190" s="96" t="s">
        <v>12692</v>
      </c>
      <c r="B2190" s="80" t="str">
        <f>_xlfn.CONCAT(_xlfn.XLOOKUP(tbItems[[#This Row],[UID]],all_tki[uid],all_tki[name]), " (",_xlfn.XLOOKUP(tbItems[[#This Row],[UID]],all_tki[uid],all_tki[shortName]),")")</f>
        <v>"DEADSKUL" armband (DEADSKUL)</v>
      </c>
      <c r="C2190" s="80" t="str">
        <f>_xlfn.XLOOKUP(tbItems[[#This Row],[UID]],all_tki[uid],all_tki[tags/0])</f>
        <v>Gear</v>
      </c>
      <c r="E2190" s="70">
        <f>_xlfn.XLOOKUP(tbItems[[#This Row],[UID]],all_tki[uid],all_tki[slots])</f>
        <v>1</v>
      </c>
      <c r="F2190" s="97">
        <f>_xlfn.XLOOKUP(tbItems[[#This Row],[UID]],all_tki[uid],all_tki[traderPrice])</f>
        <v>43400</v>
      </c>
      <c r="G2190" s="97">
        <f>_xlfn.XLOOKUP(tbItems[[#This Row],[UID]],all_tki[uid],all_tki[avg7daysPrice])</f>
        <v>70000</v>
      </c>
      <c r="I2190" s="70">
        <v>0</v>
      </c>
    </row>
    <row r="2191" spans="1:9" ht="30" hidden="1" customHeight="1" x14ac:dyDescent="0.25">
      <c r="A2191" s="96" t="s">
        <v>12698</v>
      </c>
      <c r="B2191" s="80" t="str">
        <f>_xlfn.CONCAT(_xlfn.XLOOKUP(tbItems[[#This Row],[UID]],all_tki[uid],all_tki[name]), " (",_xlfn.XLOOKUP(tbItems[[#This Row],[UID]],all_tki[uid],all_tki[shortName]),")")</f>
        <v>"Labs" armband (Labs)</v>
      </c>
      <c r="C2191" s="80" t="str">
        <f>_xlfn.XLOOKUP(tbItems[[#This Row],[UID]],all_tki[uid],all_tki[tags/0])</f>
        <v>Gear</v>
      </c>
      <c r="E2191" s="70">
        <f>_xlfn.XLOOKUP(tbItems[[#This Row],[UID]],all_tki[uid],all_tki[slots])</f>
        <v>1</v>
      </c>
      <c r="F2191" s="97">
        <f>_xlfn.XLOOKUP(tbItems[[#This Row],[UID]],all_tki[uid],all_tki[traderPrice])</f>
        <v>17360</v>
      </c>
      <c r="G2191" s="97">
        <f>_xlfn.XLOOKUP(tbItems[[#This Row],[UID]],all_tki[uid],all_tki[avg7daysPrice])</f>
        <v>94404</v>
      </c>
      <c r="I2191" s="70">
        <v>0</v>
      </c>
    </row>
    <row r="2192" spans="1:9" ht="30" hidden="1" customHeight="1" x14ac:dyDescent="0.25">
      <c r="A2192" s="96" t="s">
        <v>12704</v>
      </c>
      <c r="B2192" s="80" t="str">
        <f>_xlfn.CONCAT(_xlfn.XLOOKUP(tbItems[[#This Row],[UID]],all_tki[uid],all_tki[name]), " (",_xlfn.XLOOKUP(tbItems[[#This Row],[UID]],all_tki[uid],all_tki[shortName]),")")</f>
        <v>"Kiba Arms" armband (Kiba)</v>
      </c>
      <c r="C2192" s="80" t="str">
        <f>_xlfn.XLOOKUP(tbItems[[#This Row],[UID]],all_tki[uid],all_tki[tags/0])</f>
        <v>Gear</v>
      </c>
      <c r="E2192" s="70">
        <f>_xlfn.XLOOKUP(tbItems[[#This Row],[UID]],all_tki[uid],all_tki[slots])</f>
        <v>1</v>
      </c>
      <c r="F2192" s="97">
        <f>_xlfn.XLOOKUP(tbItems[[#This Row],[UID]],all_tki[uid],all_tki[traderPrice])</f>
        <v>31000</v>
      </c>
      <c r="G2192" s="97">
        <f>_xlfn.XLOOKUP(tbItems[[#This Row],[UID]],all_tki[uid],all_tki[avg7daysPrice])</f>
        <v>50000</v>
      </c>
      <c r="I2192" s="70">
        <v>0</v>
      </c>
    </row>
    <row r="2193" spans="1:9" ht="30" hidden="1" customHeight="1" x14ac:dyDescent="0.25">
      <c r="A2193" s="96" t="s">
        <v>12710</v>
      </c>
      <c r="B2193" s="80" t="str">
        <f>_xlfn.CONCAT(_xlfn.XLOOKUP(tbItems[[#This Row],[UID]],all_tki[uid],all_tki[name]), " (",_xlfn.XLOOKUP(tbItems[[#This Row],[UID]],all_tki[uid],all_tki[shortName]),")")</f>
        <v>"Train Hard" armband (THGP)</v>
      </c>
      <c r="C2193" s="80" t="str">
        <f>_xlfn.XLOOKUP(tbItems[[#This Row],[UID]],all_tki[uid],all_tki[tags/0])</f>
        <v>Gear</v>
      </c>
      <c r="E2193" s="70">
        <f>_xlfn.XLOOKUP(tbItems[[#This Row],[UID]],all_tki[uid],all_tki[slots])</f>
        <v>1</v>
      </c>
      <c r="F2193" s="97">
        <f>_xlfn.XLOOKUP(tbItems[[#This Row],[UID]],all_tki[uid],all_tki[traderPrice])</f>
        <v>31000</v>
      </c>
      <c r="G2193" s="97">
        <f>_xlfn.XLOOKUP(tbItems[[#This Row],[UID]],all_tki[uid],all_tki[avg7daysPrice])</f>
        <v>50000</v>
      </c>
      <c r="I2193" s="70">
        <v>0</v>
      </c>
    </row>
    <row r="2194" spans="1:9" ht="30" hidden="1" customHeight="1" x14ac:dyDescent="0.25">
      <c r="A2194" s="96" t="s">
        <v>12716</v>
      </c>
      <c r="B2194" s="80" t="str">
        <f>_xlfn.CONCAT(_xlfn.XLOOKUP(tbItems[[#This Row],[UID]],all_tki[uid],all_tki[name]), " (",_xlfn.XLOOKUP(tbItems[[#This Row],[UID]],all_tki[uid],all_tki[shortName]),")")</f>
        <v>"BEAR" armband (BEAR)</v>
      </c>
      <c r="C2194" s="80" t="str">
        <f>_xlfn.XLOOKUP(tbItems[[#This Row],[UID]],all_tki[uid],all_tki[tags/0])</f>
        <v>Gear</v>
      </c>
      <c r="E2194" s="70">
        <f>_xlfn.XLOOKUP(tbItems[[#This Row],[UID]],all_tki[uid],all_tki[slots])</f>
        <v>1</v>
      </c>
      <c r="F2194" s="97">
        <f>_xlfn.XLOOKUP(tbItems[[#This Row],[UID]],all_tki[uid],all_tki[traderPrice])</f>
        <v>31000</v>
      </c>
      <c r="G2194" s="97">
        <f>_xlfn.XLOOKUP(tbItems[[#This Row],[UID]],all_tki[uid],all_tki[avg7daysPrice])</f>
        <v>108640</v>
      </c>
      <c r="I2194" s="70">
        <v>0</v>
      </c>
    </row>
    <row r="2195" spans="1:9" ht="30" hidden="1" customHeight="1" x14ac:dyDescent="0.25">
      <c r="A2195" s="96" t="s">
        <v>12721</v>
      </c>
      <c r="B2195" s="80" t="str">
        <f>_xlfn.CONCAT(_xlfn.XLOOKUP(tbItems[[#This Row],[UID]],all_tki[uid],all_tki[name]), " (",_xlfn.XLOOKUP(tbItems[[#This Row],[UID]],all_tki[uid],all_tki[shortName]),")")</f>
        <v>"TerraGroup" armband (TG)</v>
      </c>
      <c r="C2195" s="80" t="str">
        <f>_xlfn.XLOOKUP(tbItems[[#This Row],[UID]],all_tki[uid],all_tki[tags/0])</f>
        <v>Gear</v>
      </c>
      <c r="E2195" s="70">
        <f>_xlfn.XLOOKUP(tbItems[[#This Row],[UID]],all_tki[uid],all_tki[slots])</f>
        <v>1</v>
      </c>
      <c r="F2195" s="97">
        <f>_xlfn.XLOOKUP(tbItems[[#This Row],[UID]],all_tki[uid],all_tki[traderPrice])</f>
        <v>32240</v>
      </c>
      <c r="G2195" s="97">
        <f>_xlfn.XLOOKUP(tbItems[[#This Row],[UID]],all_tki[uid],all_tki[avg7daysPrice])</f>
        <v>122322</v>
      </c>
      <c r="I2195" s="70">
        <v>0</v>
      </c>
    </row>
    <row r="2196" spans="1:9" ht="30" hidden="1" customHeight="1" x14ac:dyDescent="0.25">
      <c r="A2196" s="96" t="s">
        <v>12727</v>
      </c>
      <c r="B2196" s="80" t="str">
        <f>_xlfn.CONCAT(_xlfn.XLOOKUP(tbItems[[#This Row],[UID]],all_tki[uid],all_tki[name]), " (",_xlfn.XLOOKUP(tbItems[[#This Row],[UID]],all_tki[uid],all_tki[shortName]),")")</f>
        <v>"RFARMY" armband (RFARMY)</v>
      </c>
      <c r="C2196" s="80" t="str">
        <f>_xlfn.XLOOKUP(tbItems[[#This Row],[UID]],all_tki[uid],all_tki[tags/0])</f>
        <v>Gear</v>
      </c>
      <c r="E2196" s="70">
        <f>_xlfn.XLOOKUP(tbItems[[#This Row],[UID]],all_tki[uid],all_tki[slots])</f>
        <v>1</v>
      </c>
      <c r="F2196" s="97">
        <f>_xlfn.XLOOKUP(tbItems[[#This Row],[UID]],all_tki[uid],all_tki[traderPrice])</f>
        <v>38440</v>
      </c>
      <c r="G2196" s="97">
        <f>_xlfn.XLOOKUP(tbItems[[#This Row],[UID]],all_tki[uid],all_tki[avg7daysPrice])</f>
        <v>62000</v>
      </c>
      <c r="I2196" s="70">
        <v>0</v>
      </c>
    </row>
    <row r="2197" spans="1:9" ht="30" hidden="1" customHeight="1" x14ac:dyDescent="0.25">
      <c r="A2197" s="96" t="s">
        <v>12733</v>
      </c>
      <c r="B2197" s="80" t="str">
        <f>_xlfn.CONCAT(_xlfn.XLOOKUP(tbItems[[#This Row],[UID]],all_tki[uid],all_tki[name]), " (",_xlfn.XLOOKUP(tbItems[[#This Row],[UID]],all_tki[uid],all_tki[shortName]),")")</f>
        <v>"USEC" armband (USEC)</v>
      </c>
      <c r="C2197" s="80" t="str">
        <f>_xlfn.XLOOKUP(tbItems[[#This Row],[UID]],all_tki[uid],all_tki[tags/0])</f>
        <v>Gear</v>
      </c>
      <c r="E2197" s="70">
        <f>_xlfn.XLOOKUP(tbItems[[#This Row],[UID]],all_tki[uid],all_tki[slots])</f>
        <v>1</v>
      </c>
      <c r="F2197" s="97">
        <f>_xlfn.XLOOKUP(tbItems[[#This Row],[UID]],all_tki[uid],all_tki[traderPrice])</f>
        <v>31000</v>
      </c>
      <c r="G2197" s="97">
        <f>_xlfn.XLOOKUP(tbItems[[#This Row],[UID]],all_tki[uid],all_tki[avg7daysPrice])</f>
        <v>113228</v>
      </c>
      <c r="I2197" s="70">
        <v>0</v>
      </c>
    </row>
    <row r="2198" spans="1:9" ht="30" hidden="1" customHeight="1" x14ac:dyDescent="0.25">
      <c r="A2198" s="96" t="s">
        <v>12738</v>
      </c>
      <c r="B2198" s="80" t="str">
        <f>_xlfn.CONCAT(_xlfn.XLOOKUP(tbItems[[#This Row],[UID]],all_tki[uid],all_tki[name]), " (",_xlfn.XLOOKUP(tbItems[[#This Row],[UID]],all_tki[uid],all_tki[shortName]),")")</f>
        <v>HK USP .45 ACP Elite compensator (USP45EL)</v>
      </c>
      <c r="C2198" s="80" t="str">
        <f>_xlfn.XLOOKUP(tbItems[[#This Row],[UID]],all_tki[uid],all_tki[tags/0])</f>
        <v>Weapon_parts</v>
      </c>
      <c r="E2198" s="70">
        <f>_xlfn.XLOOKUP(tbItems[[#This Row],[UID]],all_tki[uid],all_tki[slots])</f>
        <v>1</v>
      </c>
      <c r="F2198" s="97">
        <f>_xlfn.XLOOKUP(tbItems[[#This Row],[UID]],all_tki[uid],all_tki[traderPrice])</f>
        <v>1960</v>
      </c>
      <c r="G2198" s="97">
        <f>_xlfn.XLOOKUP(tbItems[[#This Row],[UID]],all_tki[uid],all_tki[avg7daysPrice])</f>
        <v>26164</v>
      </c>
      <c r="I2198" s="70">
        <v>0</v>
      </c>
    </row>
    <row r="2199" spans="1:9" ht="30" hidden="1" customHeight="1" x14ac:dyDescent="0.25">
      <c r="A2199" s="96" t="s">
        <v>12742</v>
      </c>
      <c r="B2199" s="80" t="str">
        <f>_xlfn.CONCAT(_xlfn.XLOOKUP(tbItems[[#This Row],[UID]],all_tki[uid],all_tki[name]), " (",_xlfn.XLOOKUP(tbItems[[#This Row],[UID]],all_tki[uid],all_tki[shortName]),")")</f>
        <v>FN SCAR Kinetic MREX 6.5 M-LOK rail (MREX 6.5 M-LOK)</v>
      </c>
      <c r="C2199" s="80" t="str">
        <f>_xlfn.XLOOKUP(tbItems[[#This Row],[UID]],all_tki[uid],all_tki[tags/0])</f>
        <v>Weapon_parts</v>
      </c>
      <c r="D2199" s="80" t="s">
        <v>544</v>
      </c>
      <c r="E2199" s="70">
        <f>_xlfn.XLOOKUP(tbItems[[#This Row],[UID]],all_tki[uid],all_tki[slots])</f>
        <v>2</v>
      </c>
      <c r="F2199" s="97">
        <f>_xlfn.XLOOKUP(tbItems[[#This Row],[UID]],all_tki[uid],all_tki[traderPrice])</f>
        <v>5712</v>
      </c>
      <c r="G2199" s="97">
        <f>_xlfn.XLOOKUP(tbItems[[#This Row],[UID]],all_tki[uid],all_tki[avg7daysPrice])</f>
        <v>17125</v>
      </c>
      <c r="I2199" s="70">
        <v>0</v>
      </c>
    </row>
    <row r="2200" spans="1:9" ht="30" hidden="1" customHeight="1" x14ac:dyDescent="0.25">
      <c r="A2200" s="96" t="s">
        <v>12747</v>
      </c>
      <c r="B2200" s="80" t="str">
        <f>_xlfn.CONCAT(_xlfn.XLOOKUP(tbItems[[#This Row],[UID]],all_tki[uid],all_tki[name]), " (",_xlfn.XLOOKUP(tbItems[[#This Row],[UID]],all_tki[uid],all_tki[shortName]),")")</f>
        <v>HK USP .45 ACP Match compensator (USP45M)</v>
      </c>
      <c r="C2200" s="80" t="str">
        <f>_xlfn.XLOOKUP(tbItems[[#This Row],[UID]],all_tki[uid],all_tki[tags/0])</f>
        <v>Weapon_parts</v>
      </c>
      <c r="E2200" s="70">
        <f>_xlfn.XLOOKUP(tbItems[[#This Row],[UID]],all_tki[uid],all_tki[slots])</f>
        <v>1</v>
      </c>
      <c r="F2200" s="97">
        <f>_xlfn.XLOOKUP(tbItems[[#This Row],[UID]],all_tki[uid],all_tki[traderPrice])</f>
        <v>3472</v>
      </c>
      <c r="G2200" s="97">
        <f>_xlfn.XLOOKUP(tbItems[[#This Row],[UID]],all_tki[uid],all_tki[avg7daysPrice])</f>
        <v>27322</v>
      </c>
      <c r="I2200" s="70">
        <v>0</v>
      </c>
    </row>
    <row r="2201" spans="1:9" ht="30" hidden="1" customHeight="1" x14ac:dyDescent="0.25">
      <c r="A2201" s="96" t="s">
        <v>10532</v>
      </c>
      <c r="B2201" s="80" t="str">
        <f>_xlfn.CONCAT(_xlfn.XLOOKUP(tbItems[[#This Row],[UID]],all_tki[uid],all_tki[name]), " (",_xlfn.XLOOKUP(tbItems[[#This Row],[UID]],all_tki[uid],all_tki[shortName]),")")</f>
        <v>TDI KRISS Vector Gen.2 9x19 submachine gun (Vector 9x19)</v>
      </c>
      <c r="C2201" s="80" t="str">
        <f>_xlfn.XLOOKUP(tbItems[[#This Row],[UID]],all_tki[uid],all_tki[tags/0])</f>
        <v>Weapon</v>
      </c>
      <c r="D2201" s="80" t="s">
        <v>183</v>
      </c>
      <c r="E2201" s="70">
        <f>_xlfn.XLOOKUP(tbItems[[#This Row],[UID]],all_tki[uid],all_tki[slots])</f>
        <v>4</v>
      </c>
      <c r="F2201" s="97">
        <f>_xlfn.XLOOKUP(tbItems[[#This Row],[UID]],all_tki[uid],all_tki[traderPrice])</f>
        <v>15568</v>
      </c>
      <c r="G2201" s="97">
        <f>_xlfn.XLOOKUP(tbItems[[#This Row],[UID]],all_tki[uid],all_tki[avg7daysPrice])</f>
        <v>57917</v>
      </c>
      <c r="I2201" s="70">
        <v>0</v>
      </c>
    </row>
    <row r="2202" spans="1:9" ht="30" hidden="1" customHeight="1" x14ac:dyDescent="0.25">
      <c r="A2202" s="96" t="s">
        <v>10482</v>
      </c>
      <c r="B2202" s="80" t="str">
        <f>_xlfn.CONCAT(_xlfn.XLOOKUP(tbItems[[#This Row],[UID]],all_tki[uid],all_tki[name]), " (",_xlfn.XLOOKUP(tbItems[[#This Row],[UID]],all_tki[uid],all_tki[shortName]),")")</f>
        <v>TOZ KS-23M 23x75mm pump-action shotgun (KS-23M)</v>
      </c>
      <c r="C2202" s="80" t="str">
        <f>_xlfn.XLOOKUP(tbItems[[#This Row],[UID]],all_tki[uid],all_tki[tags/0])</f>
        <v>Weapon</v>
      </c>
      <c r="E2202" s="70">
        <f>_xlfn.XLOOKUP(tbItems[[#This Row],[UID]],all_tki[uid],all_tki[slots])</f>
        <v>3</v>
      </c>
      <c r="F2202" s="97">
        <f>_xlfn.XLOOKUP(tbItems[[#This Row],[UID]],all_tki[uid],all_tki[traderPrice])</f>
        <v>10305</v>
      </c>
      <c r="G2202" s="97">
        <f>_xlfn.XLOOKUP(tbItems[[#This Row],[UID]],all_tki[uid],all_tki[avg7daysPrice])</f>
        <v>0</v>
      </c>
      <c r="H2202" s="70">
        <v>0</v>
      </c>
      <c r="I2202" s="70">
        <v>0</v>
      </c>
    </row>
    <row r="2203" spans="1:9" ht="30" hidden="1" customHeight="1" x14ac:dyDescent="0.25">
      <c r="A2203" s="96" t="s">
        <v>14264</v>
      </c>
      <c r="B2203" s="80" t="str">
        <f>_xlfn.CONCAT(_xlfn.XLOOKUP(tbItems[[#This Row],[UID]],all_tki[uid],all_tki[name]), " (",_xlfn.XLOOKUP(tbItems[[#This Row],[UID]],all_tki[uid],all_tki[shortName]),")")</f>
        <v>TOZ KS-23M 23x75mm pump-action shotgun (KS-23M)</v>
      </c>
      <c r="C2203" s="80" t="str">
        <f>_xlfn.XLOOKUP(tbItems[[#This Row],[UID]],all_tki[uid],all_tki[tags/0])</f>
        <v>Weapon</v>
      </c>
      <c r="E2203" s="70">
        <f>_xlfn.XLOOKUP(tbItems[[#This Row],[UID]],all_tki[uid],all_tki[slots])</f>
        <v>6</v>
      </c>
      <c r="F2203" s="97">
        <f>_xlfn.XLOOKUP(tbItems[[#This Row],[UID]],all_tki[uid],all_tki[traderPrice])</f>
        <v>10305</v>
      </c>
      <c r="G2203" s="97">
        <f>_xlfn.XLOOKUP(tbItems[[#This Row],[UID]],all_tki[uid],all_tki[avg7daysPrice])</f>
        <v>61148</v>
      </c>
      <c r="H2203" s="70">
        <v>1</v>
      </c>
      <c r="I2203" s="70">
        <v>1</v>
      </c>
    </row>
    <row r="2204" spans="1:9" ht="30" hidden="1" customHeight="1" x14ac:dyDescent="0.25">
      <c r="A2204" s="96" t="s">
        <v>5001</v>
      </c>
      <c r="B2204" s="80" t="str">
        <f>_xlfn.CONCAT(_xlfn.XLOOKUP(tbItems[[#This Row],[UID]],all_tki[uid],all_tki[name]), " (",_xlfn.XLOOKUP(tbItems[[#This Row],[UID]],all_tki[uid],all_tki[shortName]),")")</f>
        <v>TOZ-106 20ga bolt-action shotgun (TOZ-106)</v>
      </c>
      <c r="C2204" s="80" t="str">
        <f>_xlfn.XLOOKUP(tbItems[[#This Row],[UID]],all_tki[uid],all_tki[tags/0])</f>
        <v>Weapon</v>
      </c>
      <c r="D2204" s="80" t="s">
        <v>523</v>
      </c>
      <c r="E2204" s="70">
        <f>_xlfn.XLOOKUP(tbItems[[#This Row],[UID]],all_tki[uid],all_tki[slots])</f>
        <v>3</v>
      </c>
      <c r="F2204" s="97">
        <f>_xlfn.XLOOKUP(tbItems[[#This Row],[UID]],all_tki[uid],all_tki[traderPrice])</f>
        <v>1975</v>
      </c>
      <c r="G2204" s="97">
        <f>_xlfn.XLOOKUP(tbItems[[#This Row],[UID]],all_tki[uid],all_tki[avg7daysPrice])</f>
        <v>8545</v>
      </c>
      <c r="H2204" s="70">
        <v>1</v>
      </c>
      <c r="I2204" s="70">
        <v>0</v>
      </c>
    </row>
    <row r="2205" spans="1:9" ht="30" hidden="1" customHeight="1" x14ac:dyDescent="0.25">
      <c r="A2205" s="96" t="s">
        <v>10468</v>
      </c>
      <c r="B2205" s="80" t="str">
        <f>_xlfn.CONCAT(_xlfn.XLOOKUP(tbItems[[#This Row],[UID]],all_tki[uid],all_tki[name]), " (",_xlfn.XLOOKUP(tbItems[[#This Row],[UID]],all_tki[uid],all_tki[shortName]),")")</f>
        <v>TOZ-106 20ga bolt-action shotgun (TOZ-106)</v>
      </c>
      <c r="C2205" s="80" t="str">
        <f>_xlfn.XLOOKUP(tbItems[[#This Row],[UID]],all_tki[uid],all_tki[tags/0])</f>
        <v>Weapon</v>
      </c>
      <c r="E2205" s="70">
        <f>_xlfn.XLOOKUP(tbItems[[#This Row],[UID]],all_tki[uid],all_tki[slots])</f>
        <v>3</v>
      </c>
      <c r="F2205" s="97">
        <f>_xlfn.XLOOKUP(tbItems[[#This Row],[UID]],all_tki[uid],all_tki[traderPrice])</f>
        <v>1975</v>
      </c>
      <c r="G2205" s="97">
        <f>_xlfn.XLOOKUP(tbItems[[#This Row],[UID]],all_tki[uid],all_tki[avg7daysPrice])</f>
        <v>7422</v>
      </c>
      <c r="I2205" s="70">
        <v>0</v>
      </c>
    </row>
    <row r="2206" spans="1:9" ht="30" hidden="1" customHeight="1" x14ac:dyDescent="0.25">
      <c r="A2206" s="96" t="s">
        <v>10432</v>
      </c>
      <c r="B2206" s="80" t="str">
        <f>_xlfn.CONCAT(_xlfn.XLOOKUP(tbItems[[#This Row],[UID]],all_tki[uid],all_tki[name]), " (",_xlfn.XLOOKUP(tbItems[[#This Row],[UID]],all_tki[uid],all_tki[shortName]),")")</f>
        <v>TT-33 7.62x25 TT pistol (Gold) (TT Gold)</v>
      </c>
      <c r="C2206" s="80" t="str">
        <f>_xlfn.XLOOKUP(tbItems[[#This Row],[UID]],all_tki[uid],all_tki[tags/0])</f>
        <v>Weapon</v>
      </c>
      <c r="E2206" s="70">
        <f>_xlfn.XLOOKUP(tbItems[[#This Row],[UID]],all_tki[uid],all_tki[slots])</f>
        <v>2</v>
      </c>
      <c r="F2206" s="97">
        <f>_xlfn.XLOOKUP(tbItems[[#This Row],[UID]],all_tki[uid],all_tki[traderPrice])</f>
        <v>12984</v>
      </c>
      <c r="G2206" s="97">
        <f>_xlfn.XLOOKUP(tbItems[[#This Row],[UID]],all_tki[uid],all_tki[avg7daysPrice])</f>
        <v>55892</v>
      </c>
      <c r="I2206" s="70">
        <v>0</v>
      </c>
    </row>
    <row r="2207" spans="1:9" ht="30" hidden="1" customHeight="1" x14ac:dyDescent="0.25">
      <c r="A2207" s="96" t="s">
        <v>4962</v>
      </c>
      <c r="B2207" s="80" t="str">
        <f>_xlfn.CONCAT(_xlfn.XLOOKUP(tbItems[[#This Row],[UID]],all_tki[uid],all_tki[name]), " (",_xlfn.XLOOKUP(tbItems[[#This Row],[UID]],all_tki[uid],all_tki[shortName]),")")</f>
        <v>TT-33 7.62x25 TT pistol (Golden) (TT Gold)</v>
      </c>
      <c r="C2207" s="80" t="str">
        <f>_xlfn.XLOOKUP(tbItems[[#This Row],[UID]],all_tki[uid],all_tki[tags/0])</f>
        <v>Weapon</v>
      </c>
      <c r="E2207" s="70">
        <f>_xlfn.XLOOKUP(tbItems[[#This Row],[UID]],all_tki[uid],all_tki[slots])</f>
        <v>2</v>
      </c>
      <c r="F2207" s="97">
        <f>_xlfn.XLOOKUP(tbItems[[#This Row],[UID]],all_tki[uid],all_tki[traderPrice])</f>
        <v>12984</v>
      </c>
      <c r="G2207" s="97">
        <f>_xlfn.XLOOKUP(tbItems[[#This Row],[UID]],all_tki[uid],all_tki[avg7daysPrice])</f>
        <v>54221</v>
      </c>
      <c r="I2207" s="70">
        <v>0</v>
      </c>
    </row>
    <row r="2208" spans="1:9" ht="30" hidden="1" customHeight="1" x14ac:dyDescent="0.25">
      <c r="A2208" s="96" t="s">
        <v>4971</v>
      </c>
      <c r="B2208" s="80" t="str">
        <f>_xlfn.CONCAT(_xlfn.XLOOKUP(tbItems[[#This Row],[UID]],all_tki[uid],all_tki[name]), " (",_xlfn.XLOOKUP(tbItems[[#This Row],[UID]],all_tki[uid],all_tki[shortName]),")")</f>
        <v>TT-33 7.62x25 TT pistol (TT)</v>
      </c>
      <c r="C2208" s="80" t="str">
        <f>_xlfn.XLOOKUP(tbItems[[#This Row],[UID]],all_tki[uid],all_tki[tags/0])</f>
        <v>Weapon</v>
      </c>
      <c r="D2208" s="80" t="s">
        <v>482</v>
      </c>
      <c r="E2208" s="70">
        <f>_xlfn.XLOOKUP(tbItems[[#This Row],[UID]],all_tki[uid],all_tki[slots])</f>
        <v>2</v>
      </c>
      <c r="F2208" s="97">
        <f>_xlfn.XLOOKUP(tbItems[[#This Row],[UID]],all_tki[uid],all_tki[traderPrice])</f>
        <v>2346</v>
      </c>
      <c r="G2208" s="97">
        <f>_xlfn.XLOOKUP(tbItems[[#This Row],[UID]],all_tki[uid],all_tki[avg7daysPrice])</f>
        <v>55076</v>
      </c>
      <c r="H2208" s="70">
        <v>1</v>
      </c>
      <c r="I2208" s="70">
        <v>0</v>
      </c>
    </row>
    <row r="2209" spans="1:10" ht="30" hidden="1" customHeight="1" x14ac:dyDescent="0.25">
      <c r="A2209" s="96" t="s">
        <v>12769</v>
      </c>
      <c r="B2209" s="80" t="str">
        <f>_xlfn.CONCAT(_xlfn.XLOOKUP(tbItems[[#This Row],[UID]],all_tki[uid],all_tki[name]), " (",_xlfn.XLOOKUP(tbItems[[#This Row],[UID]],all_tki[uid],all_tki[shortName]),")")</f>
        <v>Metal spare parts (M.parts)</v>
      </c>
      <c r="C2209" s="80" t="str">
        <f>_xlfn.XLOOKUP(tbItems[[#This Row],[UID]],all_tki[uid],all_tki[tags/0])</f>
        <v>Barter</v>
      </c>
      <c r="D2209" s="80" t="s">
        <v>408</v>
      </c>
      <c r="E2209" s="70">
        <f>_xlfn.XLOOKUP(tbItems[[#This Row],[UID]],all_tki[uid],all_tki[slots])</f>
        <v>1</v>
      </c>
      <c r="F2209" s="97">
        <f>_xlfn.XLOOKUP(tbItems[[#This Row],[UID]],all_tki[uid],all_tki[traderPrice])</f>
        <v>3150</v>
      </c>
      <c r="G2209" s="97">
        <f>_xlfn.XLOOKUP(tbItems[[#This Row],[UID]],all_tki[uid],all_tki[avg7daysPrice])</f>
        <v>17483</v>
      </c>
      <c r="H2209" s="106">
        <v>18</v>
      </c>
      <c r="I2209" s="106">
        <v>10</v>
      </c>
      <c r="J2209" s="104" t="s">
        <v>23550</v>
      </c>
    </row>
    <row r="2210" spans="1:10" ht="30" hidden="1" customHeight="1" x14ac:dyDescent="0.25">
      <c r="A2210" s="96" t="s">
        <v>12774</v>
      </c>
      <c r="B2210" s="80" t="str">
        <f>_xlfn.CONCAT(_xlfn.XLOOKUP(tbItems[[#This Row],[UID]],all_tki[uid],all_tki[name]), " (",_xlfn.XLOOKUP(tbItems[[#This Row],[UID]],all_tki[uid],all_tki[shortName]),")")</f>
        <v>Sewing kit (Krasavch.)</v>
      </c>
      <c r="C2210" s="80" t="str">
        <f>_xlfn.XLOOKUP(tbItems[[#This Row],[UID]],all_tki[uid],all_tki[tags/0])</f>
        <v>Barter</v>
      </c>
      <c r="D2210" s="80" t="s">
        <v>414</v>
      </c>
      <c r="E2210" s="70">
        <f>_xlfn.XLOOKUP(tbItems[[#This Row],[UID]],all_tki[uid],all_tki[slots])</f>
        <v>1</v>
      </c>
      <c r="F2210" s="97">
        <f>_xlfn.XLOOKUP(tbItems[[#This Row],[UID]],all_tki[uid],all_tki[traderPrice])</f>
        <v>23940</v>
      </c>
      <c r="G2210" s="97">
        <f>_xlfn.XLOOKUP(tbItems[[#This Row],[UID]],all_tki[uid],all_tki[avg7daysPrice])</f>
        <v>24427</v>
      </c>
      <c r="H2210" s="70">
        <v>0</v>
      </c>
      <c r="I2210" s="70">
        <v>3</v>
      </c>
      <c r="J2210" s="80" t="s">
        <v>506</v>
      </c>
    </row>
    <row r="2211" spans="1:10" ht="30" hidden="1" customHeight="1" x14ac:dyDescent="0.25">
      <c r="A2211" s="96" t="s">
        <v>12778</v>
      </c>
      <c r="B2211" s="80" t="str">
        <f>_xlfn.CONCAT(_xlfn.XLOOKUP(tbItems[[#This Row],[UID]],all_tki[uid],all_tki[name]), " (",_xlfn.XLOOKUP(tbItems[[#This Row],[UID]],all_tki[uid],all_tki[shortName]),")")</f>
        <v>Santa's bag (Santa's bag)</v>
      </c>
      <c r="C2211" s="80" t="str">
        <f>_xlfn.XLOOKUP(tbItems[[#This Row],[UID]],all_tki[uid],all_tki[tags/0])</f>
        <v>Gear</v>
      </c>
      <c r="E2211" s="70">
        <f>_xlfn.XLOOKUP(tbItems[[#This Row],[UID]],all_tki[uid],all_tki[slots])</f>
        <v>35</v>
      </c>
      <c r="F2211" s="97">
        <f>_xlfn.XLOOKUP(tbItems[[#This Row],[UID]],all_tki[uid],all_tki[traderPrice])</f>
        <v>38454</v>
      </c>
      <c r="G2211" s="97">
        <f>_xlfn.XLOOKUP(tbItems[[#This Row],[UID]],all_tki[uid],all_tki[avg7daysPrice])</f>
        <v>0</v>
      </c>
      <c r="I2211" s="70">
        <v>0</v>
      </c>
    </row>
    <row r="2212" spans="1:10" ht="30" hidden="1" customHeight="1" x14ac:dyDescent="0.25">
      <c r="A2212" s="96" t="s">
        <v>12783</v>
      </c>
      <c r="B2212" s="80" t="str">
        <f>_xlfn.CONCAT(_xlfn.XLOOKUP(tbItems[[#This Row],[UID]],all_tki[uid],all_tki[name]), " (",_xlfn.XLOOKUP(tbItems[[#This Row],[UID]],all_tki[uid],all_tki[shortName]),")")</f>
        <v>Eagle Industries "MMAC" plate carrier (Ranger Green) (MMAC)</v>
      </c>
      <c r="C2212" s="80" t="str">
        <f>_xlfn.XLOOKUP(tbItems[[#This Row],[UID]],all_tki[uid],all_tki[tags/0])</f>
        <v>Gear</v>
      </c>
      <c r="E2212" s="70">
        <f>_xlfn.XLOOKUP(tbItems[[#This Row],[UID]],all_tki[uid],all_tki[slots])</f>
        <v>9</v>
      </c>
      <c r="F2212" s="97">
        <f>_xlfn.XLOOKUP(tbItems[[#This Row],[UID]],all_tki[uid],all_tki[traderPrice])</f>
        <v>37200</v>
      </c>
      <c r="G2212" s="97">
        <f>_xlfn.XLOOKUP(tbItems[[#This Row],[UID]],all_tki[uid],all_tki[avg7daysPrice])</f>
        <v>0</v>
      </c>
      <c r="I2212" s="70">
        <v>0</v>
      </c>
    </row>
    <row r="2213" spans="1:10" ht="30" hidden="1" customHeight="1" x14ac:dyDescent="0.25">
      <c r="A2213" s="96" t="s">
        <v>12789</v>
      </c>
      <c r="B2213" s="80" t="str">
        <f>_xlfn.CONCAT(_xlfn.XLOOKUP(tbItems[[#This Row],[UID]],all_tki[uid],all_tki[name]), " (",_xlfn.XLOOKUP(tbItems[[#This Row],[UID]],all_tki[uid],all_tki[shortName]),")")</f>
        <v>FirstSpear "Strandhogg" plate carrier rig (Ranger Green) (Strandhogg)</v>
      </c>
      <c r="C2213" s="80" t="str">
        <f>_xlfn.XLOOKUP(tbItems[[#This Row],[UID]],all_tki[uid],all_tki[tags/0])</f>
        <v>Gear</v>
      </c>
      <c r="D2213" s="80" t="s">
        <v>651</v>
      </c>
      <c r="E2213" s="70">
        <f>_xlfn.XLOOKUP(tbItems[[#This Row],[UID]],all_tki[uid],all_tki[slots])</f>
        <v>12</v>
      </c>
      <c r="F2213" s="97">
        <f>_xlfn.XLOOKUP(tbItems[[#This Row],[UID]],all_tki[uid],all_tki[traderPrice])</f>
        <v>45260</v>
      </c>
      <c r="G2213" s="97">
        <f>_xlfn.XLOOKUP(tbItems[[#This Row],[UID]],all_tki[uid],all_tki[avg7daysPrice])</f>
        <v>0</v>
      </c>
      <c r="H2213" s="70">
        <v>0</v>
      </c>
      <c r="I2213" s="70">
        <v>0</v>
      </c>
      <c r="J2213" s="80" t="s">
        <v>354</v>
      </c>
    </row>
    <row r="2214" spans="1:10" ht="30" hidden="1" customHeight="1" x14ac:dyDescent="0.25">
      <c r="A2214" s="96" t="s">
        <v>12794</v>
      </c>
      <c r="B2214" s="80" t="str">
        <f>_xlfn.CONCAT(_xlfn.XLOOKUP(tbItems[[#This Row],[UID]],all_tki[uid],all_tki[name]), " (",_xlfn.XLOOKUP(tbItems[[#This Row],[UID]],all_tki[uid],all_tki[shortName]),")")</f>
        <v>NFM "HJELM" helmet (HJELM)</v>
      </c>
      <c r="C2214" s="80" t="str">
        <f>_xlfn.XLOOKUP(tbItems[[#This Row],[UID]],all_tki[uid],all_tki[tags/0])</f>
        <v>Gear</v>
      </c>
      <c r="D2214" s="80" t="s">
        <v>300</v>
      </c>
      <c r="E2214" s="70">
        <f>_xlfn.XLOOKUP(tbItems[[#This Row],[UID]],all_tki[uid],all_tki[slots])</f>
        <v>4</v>
      </c>
      <c r="F2214" s="97">
        <f>_xlfn.XLOOKUP(tbItems[[#This Row],[UID]],all_tki[uid],all_tki[traderPrice])</f>
        <v>44640</v>
      </c>
      <c r="G2214" s="97">
        <f>_xlfn.XLOOKUP(tbItems[[#This Row],[UID]],all_tki[uid],all_tki[avg7daysPrice])</f>
        <v>46564</v>
      </c>
      <c r="H2214" s="70">
        <v>0</v>
      </c>
      <c r="I2214" s="70">
        <v>0</v>
      </c>
    </row>
    <row r="2215" spans="1:10" ht="30" hidden="1" customHeight="1" x14ac:dyDescent="0.25">
      <c r="A2215" s="96" t="s">
        <v>12798</v>
      </c>
      <c r="B2215" s="80" t="str">
        <f>_xlfn.CONCAT(_xlfn.XLOOKUP(tbItems[[#This Row],[UID]],all_tki[uid],all_tki[name]), " (",_xlfn.XLOOKUP(tbItems[[#This Row],[UID]],all_tki[uid],all_tki[shortName]),")")</f>
        <v>Leather cap (Cap)</v>
      </c>
      <c r="C2215" s="80" t="str">
        <f>_xlfn.XLOOKUP(tbItems[[#This Row],[UID]],all_tki[uid],all_tki[tags/0])</f>
        <v>Gear</v>
      </c>
      <c r="D2215" s="80" t="s">
        <v>392</v>
      </c>
      <c r="E2215" s="70">
        <f>_xlfn.XLOOKUP(tbItems[[#This Row],[UID]],all_tki[uid],all_tki[slots])</f>
        <v>2</v>
      </c>
      <c r="F2215" s="97">
        <f>_xlfn.XLOOKUP(tbItems[[#This Row],[UID]],all_tki[uid],all_tki[traderPrice])</f>
        <v>2480</v>
      </c>
      <c r="G2215" s="97">
        <f>_xlfn.XLOOKUP(tbItems[[#This Row],[UID]],all_tki[uid],all_tki[avg7daysPrice])</f>
        <v>14254</v>
      </c>
      <c r="H2215" s="70">
        <v>0</v>
      </c>
      <c r="I2215" s="70">
        <v>0</v>
      </c>
    </row>
    <row r="2216" spans="1:10" ht="30" hidden="1" customHeight="1" x14ac:dyDescent="0.25">
      <c r="A2216" s="96" t="s">
        <v>12801</v>
      </c>
      <c r="B2216" s="80" t="str">
        <f>_xlfn.CONCAT(_xlfn.XLOOKUP(tbItems[[#This Row],[UID]],all_tki[uid],all_tki[name]), " (",_xlfn.XLOOKUP(tbItems[[#This Row],[UID]],all_tki[uid],all_tki[shortName]),")")</f>
        <v>Gas welder safety goggles (Gaswelder)</v>
      </c>
      <c r="C2216" s="80" t="str">
        <f>_xlfn.XLOOKUP(tbItems[[#This Row],[UID]],all_tki[uid],all_tki[tags/0])</f>
        <v>Gear</v>
      </c>
      <c r="D2216" s="80" t="s">
        <v>312</v>
      </c>
      <c r="E2216" s="70">
        <f>_xlfn.XLOOKUP(tbItems[[#This Row],[UID]],all_tki[uid],all_tki[slots])</f>
        <v>1</v>
      </c>
      <c r="F2216" s="97">
        <f>_xlfn.XLOOKUP(tbItems[[#This Row],[UID]],all_tki[uid],all_tki[traderPrice])</f>
        <v>18600</v>
      </c>
      <c r="G2216" s="97">
        <f>_xlfn.XLOOKUP(tbItems[[#This Row],[UID]],all_tki[uid],all_tki[avg7daysPrice])</f>
        <v>20162</v>
      </c>
      <c r="H2216" s="70">
        <v>0</v>
      </c>
      <c r="I2216" s="70">
        <v>0</v>
      </c>
      <c r="J2216" s="80" t="s">
        <v>612</v>
      </c>
    </row>
    <row r="2217" spans="1:10" ht="30" hidden="1" customHeight="1" x14ac:dyDescent="0.25">
      <c r="A2217" s="96" t="s">
        <v>12805</v>
      </c>
      <c r="B2217" s="80" t="str">
        <f>_xlfn.CONCAT(_xlfn.XLOOKUP(tbItems[[#This Row],[UID]],all_tki[uid],all_tki[name]), " (",_xlfn.XLOOKUP(tbItems[[#This Row],[UID]],all_tki[uid],all_tki[shortName]),")")</f>
        <v>Secured magnetic tape cassette (SMT)</v>
      </c>
      <c r="C2217" s="80" t="str">
        <f>_xlfn.XLOOKUP(tbItems[[#This Row],[UID]],all_tki[uid],all_tki[tags/0])</f>
        <v>Barter</v>
      </c>
      <c r="E2217" s="70">
        <f>_xlfn.XLOOKUP(tbItems[[#This Row],[UID]],all_tki[uid],all_tki[slots])</f>
        <v>1</v>
      </c>
      <c r="F2217" s="97">
        <f>_xlfn.XLOOKUP(tbItems[[#This Row],[UID]],all_tki[uid],all_tki[traderPrice])</f>
        <v>635</v>
      </c>
      <c r="G2217" s="97">
        <f>_xlfn.XLOOKUP(tbItems[[#This Row],[UID]],all_tki[uid],all_tki[avg7daysPrice])</f>
        <v>64350</v>
      </c>
      <c r="H2217" s="106">
        <v>2</v>
      </c>
      <c r="I2217" s="106">
        <v>2</v>
      </c>
      <c r="J2217" s="104" t="s">
        <v>23526</v>
      </c>
    </row>
    <row r="2218" spans="1:10" ht="30" hidden="1" customHeight="1" x14ac:dyDescent="0.25">
      <c r="A2218" s="96" t="s">
        <v>12811</v>
      </c>
      <c r="B2218" s="80" t="str">
        <f>_xlfn.CONCAT(_xlfn.XLOOKUP(tbItems[[#This Row],[UID]],all_tki[uid],all_tki[name]), " (",_xlfn.XLOOKUP(tbItems[[#This Row],[UID]],all_tki[uid],all_tki[shortName]),")")</f>
        <v>Bottle of Tarkovskaya vodka (bad) (Vodka)</v>
      </c>
      <c r="C2218" s="80" t="str">
        <f>_xlfn.XLOOKUP(tbItems[[#This Row],[UID]],all_tki[uid],all_tki[tags/0])</f>
        <v>Provisions</v>
      </c>
      <c r="E2218" s="70">
        <f>_xlfn.XLOOKUP(tbItems[[#This Row],[UID]],all_tki[uid],all_tki[slots])</f>
        <v>2</v>
      </c>
      <c r="F2218" s="97">
        <f>_xlfn.XLOOKUP(tbItems[[#This Row],[UID]],all_tki[uid],all_tki[traderPrice])</f>
        <v>15750</v>
      </c>
      <c r="G2218" s="97">
        <f>_xlfn.XLOOKUP(tbItems[[#This Row],[UID]],all_tki[uid],all_tki[avg7daysPrice])</f>
        <v>25000</v>
      </c>
      <c r="I2218" s="70">
        <v>0</v>
      </c>
    </row>
    <row r="2219" spans="1:10" ht="30" hidden="1" customHeight="1" x14ac:dyDescent="0.25">
      <c r="A2219" s="96" t="s">
        <v>12815</v>
      </c>
      <c r="B2219" s="80" t="str">
        <f>_xlfn.CONCAT(_xlfn.XLOOKUP(tbItems[[#This Row],[UID]],all_tki[uid],all_tki[name]), " (",_xlfn.XLOOKUP(tbItems[[#This Row],[UID]],all_tki[uid],all_tki[shortName]),")")</f>
        <v>AR-15 ADAR 2-15 buffer tube (ADAR)</v>
      </c>
      <c r="C2219" s="80" t="str">
        <f>_xlfn.XLOOKUP(tbItems[[#This Row],[UID]],all_tki[uid],all_tki[tags/0])</f>
        <v>Weapon_parts</v>
      </c>
      <c r="E2219" s="70">
        <f>_xlfn.XLOOKUP(tbItems[[#This Row],[UID]],all_tki[uid],all_tki[slots])</f>
        <v>2</v>
      </c>
      <c r="F2219" s="97">
        <f>_xlfn.XLOOKUP(tbItems[[#This Row],[UID]],all_tki[uid],all_tki[traderPrice])</f>
        <v>448</v>
      </c>
      <c r="G2219" s="97">
        <f>_xlfn.XLOOKUP(tbItems[[#This Row],[UID]],all_tki[uid],all_tki[avg7daysPrice])</f>
        <v>13308</v>
      </c>
      <c r="I2219" s="70">
        <v>0</v>
      </c>
    </row>
    <row r="2220" spans="1:10" ht="30" hidden="1" customHeight="1" x14ac:dyDescent="0.25">
      <c r="A2220" s="96" t="s">
        <v>12819</v>
      </c>
      <c r="B2220" s="80" t="str">
        <f>_xlfn.CONCAT(_xlfn.XLOOKUP(tbItems[[#This Row],[UID]],all_tki[uid],all_tki[name]), " (",_xlfn.XLOOKUP(tbItems[[#This Row],[UID]],all_tki[uid],all_tki[shortName]),")")</f>
        <v>AK-74M polymer stock (6P34 Sb.15) (6P34 Sb.15)</v>
      </c>
      <c r="C2220" s="80" t="str">
        <f>_xlfn.XLOOKUP(tbItems[[#This Row],[UID]],all_tki[uid],all_tki[tags/0])</f>
        <v>Weapon_parts</v>
      </c>
      <c r="E2220" s="70">
        <f>_xlfn.XLOOKUP(tbItems[[#This Row],[UID]],all_tki[uid],all_tki[slots])</f>
        <v>2</v>
      </c>
      <c r="F2220" s="97">
        <f>_xlfn.XLOOKUP(tbItems[[#This Row],[UID]],all_tki[uid],all_tki[traderPrice])</f>
        <v>911</v>
      </c>
      <c r="G2220" s="97">
        <f>_xlfn.XLOOKUP(tbItems[[#This Row],[UID]],all_tki[uid],all_tki[avg7daysPrice])</f>
        <v>6981</v>
      </c>
      <c r="I2220" s="70">
        <v>0</v>
      </c>
    </row>
    <row r="2221" spans="1:10" ht="30" hidden="1" customHeight="1" x14ac:dyDescent="0.25">
      <c r="A2221" s="96" t="s">
        <v>12825</v>
      </c>
      <c r="B2221" s="80" t="str">
        <f>_xlfn.CONCAT(_xlfn.XLOOKUP(tbItems[[#This Row],[UID]],all_tki[uid],all_tki[name]), " (",_xlfn.XLOOKUP(tbItems[[#This Row],[UID]],all_tki[uid],all_tki[shortName]),")")</f>
        <v>FAB Defense buffer tube for AGR-870 (AGR-870 tube)</v>
      </c>
      <c r="C2221" s="80" t="str">
        <f>_xlfn.XLOOKUP(tbItems[[#This Row],[UID]],all_tki[uid],all_tki[tags/0])</f>
        <v>Weapon_parts</v>
      </c>
      <c r="E2221" s="70">
        <f>_xlfn.XLOOKUP(tbItems[[#This Row],[UID]],all_tki[uid],all_tki[slots])</f>
        <v>2</v>
      </c>
      <c r="F2221" s="97">
        <f>_xlfn.XLOOKUP(tbItems[[#This Row],[UID]],all_tki[uid],all_tki[traderPrice])</f>
        <v>599</v>
      </c>
      <c r="G2221" s="97">
        <f>_xlfn.XLOOKUP(tbItems[[#This Row],[UID]],all_tki[uid],all_tki[avg7daysPrice])</f>
        <v>19593</v>
      </c>
      <c r="I2221" s="70">
        <v>0</v>
      </c>
    </row>
    <row r="2222" spans="1:10" ht="30" hidden="1" customHeight="1" x14ac:dyDescent="0.25">
      <c r="A2222" s="96" t="s">
        <v>12831</v>
      </c>
      <c r="B2222" s="80" t="str">
        <f>_xlfn.CONCAT(_xlfn.XLOOKUP(tbItems[[#This Row],[UID]],all_tki[uid],all_tki[name]), " (",_xlfn.XLOOKUP(tbItems[[#This Row],[UID]],all_tki[uid],all_tki[shortName]),")")</f>
        <v>SKS TAPCO Intrafuse buffer tube (SKS TAPCO)</v>
      </c>
      <c r="C2222" s="80" t="str">
        <f>_xlfn.XLOOKUP(tbItems[[#This Row],[UID]],all_tki[uid],all_tki[tags/0])</f>
        <v>Weapon_parts</v>
      </c>
      <c r="E2222" s="70">
        <f>_xlfn.XLOOKUP(tbItems[[#This Row],[UID]],all_tki[uid],all_tki[slots])</f>
        <v>2</v>
      </c>
      <c r="F2222" s="97">
        <f>_xlfn.XLOOKUP(tbItems[[#This Row],[UID]],all_tki[uid],all_tki[traderPrice])</f>
        <v>936</v>
      </c>
      <c r="G2222" s="97">
        <f>_xlfn.XLOOKUP(tbItems[[#This Row],[UID]],all_tki[uid],all_tki[avg7daysPrice])</f>
        <v>13765</v>
      </c>
      <c r="I2222" s="70">
        <v>0</v>
      </c>
    </row>
    <row r="2223" spans="1:10" ht="30" hidden="1" customHeight="1" x14ac:dyDescent="0.25">
      <c r="A2223" s="96" t="s">
        <v>12837</v>
      </c>
      <c r="B2223" s="80" t="str">
        <f>_xlfn.CONCAT(_xlfn.XLOOKUP(tbItems[[#This Row],[UID]],all_tki[uid],all_tki[name]), " (",_xlfn.XLOOKUP(tbItems[[#This Row],[UID]],all_tki[uid],all_tki[shortName]),")")</f>
        <v>Mosin Rifle sawn-off stock (Mosin sawn-off)</v>
      </c>
      <c r="C2223" s="80" t="str">
        <f>_xlfn.XLOOKUP(tbItems[[#This Row],[UID]],all_tki[uid],all_tki[tags/0])</f>
        <v>Weapon_parts</v>
      </c>
      <c r="E2223" s="70">
        <f>_xlfn.XLOOKUP(tbItems[[#This Row],[UID]],all_tki[uid],all_tki[slots])</f>
        <v>2</v>
      </c>
      <c r="F2223" s="97">
        <f>_xlfn.XLOOKUP(tbItems[[#This Row],[UID]],all_tki[uid],all_tki[traderPrice])</f>
        <v>896</v>
      </c>
      <c r="G2223" s="97">
        <f>_xlfn.XLOOKUP(tbItems[[#This Row],[UID]],all_tki[uid],all_tki[avg7daysPrice])</f>
        <v>19730</v>
      </c>
      <c r="I2223" s="70">
        <v>0</v>
      </c>
    </row>
    <row r="2224" spans="1:10" ht="30" hidden="1" customHeight="1" x14ac:dyDescent="0.25">
      <c r="A2224" s="96" t="s">
        <v>12842</v>
      </c>
      <c r="B2224" s="80" t="str">
        <f>_xlfn.CONCAT(_xlfn.XLOOKUP(tbItems[[#This Row],[UID]],all_tki[uid],all_tki[name]), " (",_xlfn.XLOOKUP(tbItems[[#This Row],[UID]],all_tki[uid],all_tki[shortName]),")")</f>
        <v>VPO-215 "Gornostay" stock (VPO-215)</v>
      </c>
      <c r="C2224" s="80" t="str">
        <f>_xlfn.XLOOKUP(tbItems[[#This Row],[UID]],all_tki[uid],all_tki[tags/0])</f>
        <v>Weapon_parts</v>
      </c>
      <c r="E2224" s="70">
        <f>_xlfn.XLOOKUP(tbItems[[#This Row],[UID]],all_tki[uid],all_tki[slots])</f>
        <v>4</v>
      </c>
      <c r="F2224" s="97">
        <f>_xlfn.XLOOKUP(tbItems[[#This Row],[UID]],all_tki[uid],all_tki[traderPrice])</f>
        <v>1316</v>
      </c>
      <c r="G2224" s="97">
        <f>_xlfn.XLOOKUP(tbItems[[#This Row],[UID]],all_tki[uid],all_tki[avg7daysPrice])</f>
        <v>2350</v>
      </c>
      <c r="I2224" s="70">
        <v>0</v>
      </c>
    </row>
    <row r="2225" spans="1:9" ht="30" hidden="1" customHeight="1" x14ac:dyDescent="0.25">
      <c r="A2225" s="96" t="s">
        <v>12846</v>
      </c>
      <c r="B2225" s="80" t="str">
        <f>_xlfn.CONCAT(_xlfn.XLOOKUP(tbItems[[#This Row],[UID]],all_tki[uid],all_tki[name]), " (",_xlfn.XLOOKUP(tbItems[[#This Row],[UID]],all_tki[uid],all_tki[shortName]),")")</f>
        <v>AKS-74U metal skeleton stock (6P26 Sb.5) (6P26 Sb.5)</v>
      </c>
      <c r="C2225" s="80" t="str">
        <f>_xlfn.XLOOKUP(tbItems[[#This Row],[UID]],all_tki[uid],all_tki[tags/0])</f>
        <v>Weapon_parts</v>
      </c>
      <c r="D2225" s="80" t="s">
        <v>367</v>
      </c>
      <c r="E2225" s="70">
        <f>_xlfn.XLOOKUP(tbItems[[#This Row],[UID]],all_tki[uid],all_tki[slots])</f>
        <v>2</v>
      </c>
      <c r="F2225" s="97">
        <f>_xlfn.XLOOKUP(tbItems[[#This Row],[UID]],all_tki[uid],all_tki[traderPrice])</f>
        <v>865</v>
      </c>
      <c r="G2225" s="97">
        <f>_xlfn.XLOOKUP(tbItems[[#This Row],[UID]],all_tki[uid],all_tki[avg7daysPrice])</f>
        <v>7356</v>
      </c>
      <c r="H2225" s="70">
        <v>0</v>
      </c>
      <c r="I2225" s="70">
        <v>0</v>
      </c>
    </row>
    <row r="2226" spans="1:9" ht="30" hidden="1" customHeight="1" x14ac:dyDescent="0.25">
      <c r="A2226" s="96" t="s">
        <v>12851</v>
      </c>
      <c r="B2226" s="80" t="str">
        <f>_xlfn.CONCAT(_xlfn.XLOOKUP(tbItems[[#This Row],[UID]],all_tki[uid],all_tki[name]), " (",_xlfn.XLOOKUP(tbItems[[#This Row],[UID]],all_tki[uid],all_tki[shortName]),")")</f>
        <v>MTs 20-01 stock (MTs 20-01)</v>
      </c>
      <c r="C2226" s="80" t="str">
        <f>_xlfn.XLOOKUP(tbItems[[#This Row],[UID]],all_tki[uid],all_tki[tags/0])</f>
        <v>Weapon_parts</v>
      </c>
      <c r="E2226" s="70">
        <f>_xlfn.XLOOKUP(tbItems[[#This Row],[UID]],all_tki[uid],all_tki[slots])</f>
        <v>4</v>
      </c>
      <c r="F2226" s="97">
        <f>_xlfn.XLOOKUP(tbItems[[#This Row],[UID]],all_tki[uid],all_tki[traderPrice])</f>
        <v>1374</v>
      </c>
      <c r="G2226" s="97">
        <f>_xlfn.XLOOKUP(tbItems[[#This Row],[UID]],all_tki[uid],all_tki[avg7daysPrice])</f>
        <v>2504</v>
      </c>
      <c r="I2226" s="70">
        <v>0</v>
      </c>
    </row>
    <row r="2227" spans="1:9" ht="30" hidden="1" customHeight="1" x14ac:dyDescent="0.25">
      <c r="A2227" s="96" t="s">
        <v>12856</v>
      </c>
      <c r="B2227" s="80" t="str">
        <f>_xlfn.CONCAT(_xlfn.XLOOKUP(tbItems[[#This Row],[UID]],all_tki[uid],all_tki[name]), " (",_xlfn.XLOOKUP(tbItems[[#This Row],[UID]],all_tki[uid],all_tki[shortName]),")")</f>
        <v>SOK-12 AK-style stock (SOK12 AK)</v>
      </c>
      <c r="C2227" s="80" t="str">
        <f>_xlfn.XLOOKUP(tbItems[[#This Row],[UID]],all_tki[uid],all_tki[tags/0])</f>
        <v>Weapon_parts</v>
      </c>
      <c r="E2227" s="70">
        <f>_xlfn.XLOOKUP(tbItems[[#This Row],[UID]],all_tki[uid],all_tki[slots])</f>
        <v>2</v>
      </c>
      <c r="F2227" s="97">
        <f>_xlfn.XLOOKUP(tbItems[[#This Row],[UID]],all_tki[uid],all_tki[traderPrice])</f>
        <v>930</v>
      </c>
      <c r="G2227" s="97">
        <f>_xlfn.XLOOKUP(tbItems[[#This Row],[UID]],all_tki[uid],all_tki[avg7daysPrice])</f>
        <v>9539</v>
      </c>
      <c r="I2227" s="70">
        <v>0</v>
      </c>
    </row>
    <row r="2228" spans="1:9" ht="30" hidden="1" customHeight="1" x14ac:dyDescent="0.25">
      <c r="A2228" s="96" t="s">
        <v>12862</v>
      </c>
      <c r="B2228" s="80" t="str">
        <f>_xlfn.CONCAT(_xlfn.XLOOKUP(tbItems[[#This Row],[UID]],all_tki[uid],all_tki[name]), " (",_xlfn.XLOOKUP(tbItems[[#This Row],[UID]],all_tki[uid],all_tki[shortName]),")")</f>
        <v>AK-74 wooden stock (6P20 Sb.5) (6P20 Sb.5)</v>
      </c>
      <c r="C2228" s="80" t="str">
        <f>_xlfn.XLOOKUP(tbItems[[#This Row],[UID]],all_tki[uid],all_tki[tags/0])</f>
        <v>Weapon_parts</v>
      </c>
      <c r="E2228" s="70">
        <f>_xlfn.XLOOKUP(tbItems[[#This Row],[UID]],all_tki[uid],all_tki[slots])</f>
        <v>2</v>
      </c>
      <c r="F2228" s="97">
        <f>_xlfn.XLOOKUP(tbItems[[#This Row],[UID]],all_tki[uid],all_tki[traderPrice])</f>
        <v>1034</v>
      </c>
      <c r="G2228" s="97">
        <f>_xlfn.XLOOKUP(tbItems[[#This Row],[UID]],all_tki[uid],all_tki[avg7daysPrice])</f>
        <v>19330</v>
      </c>
      <c r="I2228" s="70">
        <v>0</v>
      </c>
    </row>
    <row r="2229" spans="1:9" ht="30" hidden="1" customHeight="1" x14ac:dyDescent="0.25">
      <c r="A2229" s="96" t="s">
        <v>12868</v>
      </c>
      <c r="B2229" s="80" t="str">
        <f>_xlfn.CONCAT(_xlfn.XLOOKUP(tbItems[[#This Row],[UID]],all_tki[uid],all_tki[name]), " (",_xlfn.XLOOKUP(tbItems[[#This Row],[UID]],all_tki[uid],all_tki[shortName]),")")</f>
        <v>Colt A1 buffer tube (Colt A1)</v>
      </c>
      <c r="C2229" s="80" t="str">
        <f>_xlfn.XLOOKUP(tbItems[[#This Row],[UID]],all_tki[uid],all_tki[tags/0])</f>
        <v>Weapon_parts</v>
      </c>
      <c r="E2229" s="70">
        <f>_xlfn.XLOOKUP(tbItems[[#This Row],[UID]],all_tki[uid],all_tki[slots])</f>
        <v>2</v>
      </c>
      <c r="F2229" s="97">
        <f>_xlfn.XLOOKUP(tbItems[[#This Row],[UID]],all_tki[uid],all_tki[traderPrice])</f>
        <v>658</v>
      </c>
      <c r="G2229" s="97">
        <f>_xlfn.XLOOKUP(tbItems[[#This Row],[UID]],all_tki[uid],all_tki[avg7daysPrice])</f>
        <v>8260</v>
      </c>
      <c r="I2229" s="70">
        <v>0</v>
      </c>
    </row>
    <row r="2230" spans="1:9" ht="30" hidden="1" customHeight="1" x14ac:dyDescent="0.25">
      <c r="A2230" s="96" t="s">
        <v>12874</v>
      </c>
      <c r="B2230" s="80" t="str">
        <f>_xlfn.CONCAT(_xlfn.XLOOKUP(tbItems[[#This Row],[UID]],all_tki[uid],all_tki[name]), " (",_xlfn.XLOOKUP(tbItems[[#This Row],[UID]],all_tki[uid],all_tki[shortName]),")")</f>
        <v>Mosin Rifle Infantry stock (Mosin inf. stock)</v>
      </c>
      <c r="C2230" s="80" t="str">
        <f>_xlfn.XLOOKUP(tbItems[[#This Row],[UID]],all_tki[uid],all_tki[tags/0])</f>
        <v>Weapon_parts</v>
      </c>
      <c r="E2230" s="70">
        <f>_xlfn.XLOOKUP(tbItems[[#This Row],[UID]],all_tki[uid],all_tki[slots])</f>
        <v>4</v>
      </c>
      <c r="F2230" s="97">
        <f>_xlfn.XLOOKUP(tbItems[[#This Row],[UID]],all_tki[uid],all_tki[traderPrice])</f>
        <v>1210</v>
      </c>
      <c r="G2230" s="97">
        <f>_xlfn.XLOOKUP(tbItems[[#This Row],[UID]],all_tki[uid],all_tki[avg7daysPrice])</f>
        <v>20577</v>
      </c>
      <c r="I2230" s="70">
        <v>0</v>
      </c>
    </row>
    <row r="2231" spans="1:9" ht="30" hidden="1" customHeight="1" x14ac:dyDescent="0.25">
      <c r="A2231" s="96" t="s">
        <v>12879</v>
      </c>
      <c r="B2231" s="80" t="str">
        <f>_xlfn.CONCAT(_xlfn.XLOOKUP(tbItems[[#This Row],[UID]],all_tki[uid],all_tki[name]), " (",_xlfn.XLOOKUP(tbItems[[#This Row],[UID]],all_tki[uid],all_tki[shortName]),")")</f>
        <v>TOZ-106 stock (TOZ106)</v>
      </c>
      <c r="C2231" s="80" t="str">
        <f>_xlfn.XLOOKUP(tbItems[[#This Row],[UID]],all_tki[uid],all_tki[tags/0])</f>
        <v>Weapon_parts</v>
      </c>
      <c r="E2231" s="70">
        <f>_xlfn.XLOOKUP(tbItems[[#This Row],[UID]],all_tki[uid],all_tki[slots])</f>
        <v>4</v>
      </c>
      <c r="F2231" s="97">
        <f>_xlfn.XLOOKUP(tbItems[[#This Row],[UID]],all_tki[uid],all_tki[traderPrice])</f>
        <v>953</v>
      </c>
      <c r="G2231" s="97">
        <f>_xlfn.XLOOKUP(tbItems[[#This Row],[UID]],all_tki[uid],all_tki[avg7daysPrice])</f>
        <v>9167</v>
      </c>
      <c r="I2231" s="70">
        <v>0</v>
      </c>
    </row>
    <row r="2232" spans="1:9" ht="30" hidden="1" customHeight="1" x14ac:dyDescent="0.25">
      <c r="A2232" s="96" t="s">
        <v>12884</v>
      </c>
      <c r="B2232" s="80" t="str">
        <f>_xlfn.CONCAT(_xlfn.XLOOKUP(tbItems[[#This Row],[UID]],all_tki[uid],all_tki[name]), " (",_xlfn.XLOOKUP(tbItems[[#This Row],[UID]],all_tki[uid],all_tki[shortName]),")")</f>
        <v>Magpul UBR GEN2 stock (FDE) (UBR GEN2)</v>
      </c>
      <c r="C2232" s="80" t="str">
        <f>_xlfn.XLOOKUP(tbItems[[#This Row],[UID]],all_tki[uid],all_tki[tags/0])</f>
        <v>Weapon_parts</v>
      </c>
      <c r="D2232" s="80" t="s">
        <v>367</v>
      </c>
      <c r="E2232" s="70">
        <f>_xlfn.XLOOKUP(tbItems[[#This Row],[UID]],all_tki[uid],all_tki[slots])</f>
        <v>2</v>
      </c>
      <c r="F2232" s="97">
        <f>_xlfn.XLOOKUP(tbItems[[#This Row],[UID]],all_tki[uid],all_tki[traderPrice])</f>
        <v>6408</v>
      </c>
      <c r="G2232" s="97">
        <f>_xlfn.XLOOKUP(tbItems[[#This Row],[UID]],all_tki[uid],all_tki[avg7daysPrice])</f>
        <v>17465</v>
      </c>
      <c r="H2232" s="70">
        <v>0</v>
      </c>
      <c r="I2232" s="70">
        <v>0</v>
      </c>
    </row>
    <row r="2233" spans="1:9" ht="30" hidden="1" customHeight="1" x14ac:dyDescent="0.25">
      <c r="A2233" s="96" t="s">
        <v>12887</v>
      </c>
      <c r="B2233" s="80" t="str">
        <f>_xlfn.CONCAT(_xlfn.XLOOKUP(tbItems[[#This Row],[UID]],all_tki[uid],all_tki[name]), " (",_xlfn.XLOOKUP(tbItems[[#This Row],[UID]],all_tki[uid],all_tki[shortName]),")")</f>
        <v>TROY M7A1 PDW stock (FDE) (M7A1PDW)</v>
      </c>
      <c r="C2233" s="80" t="str">
        <f>_xlfn.XLOOKUP(tbItems[[#This Row],[UID]],all_tki[uid],all_tki[tags/0])</f>
        <v>Weapon_parts</v>
      </c>
      <c r="D2233" s="80" t="s">
        <v>367</v>
      </c>
      <c r="E2233" s="70">
        <f>_xlfn.XLOOKUP(tbItems[[#This Row],[UID]],all_tki[uid],all_tki[slots])</f>
        <v>2</v>
      </c>
      <c r="F2233" s="97">
        <f>_xlfn.XLOOKUP(tbItems[[#This Row],[UID]],all_tki[uid],all_tki[traderPrice])</f>
        <v>4167</v>
      </c>
      <c r="G2233" s="97">
        <f>_xlfn.XLOOKUP(tbItems[[#This Row],[UID]],all_tki[uid],all_tki[avg7daysPrice])</f>
        <v>17411</v>
      </c>
      <c r="H2233" s="70">
        <v>0</v>
      </c>
      <c r="I2233" s="70">
        <v>0</v>
      </c>
    </row>
    <row r="2234" spans="1:9" ht="30" hidden="1" customHeight="1" x14ac:dyDescent="0.25">
      <c r="A2234" s="96" t="s">
        <v>12890</v>
      </c>
      <c r="B2234" s="80" t="str">
        <f>_xlfn.CONCAT(_xlfn.XLOOKUP(tbItems[[#This Row],[UID]],all_tki[uid],all_tki[name]), " (",_xlfn.XLOOKUP(tbItems[[#This Row],[UID]],all_tki[uid],all_tki[shortName]),")")</f>
        <v>Harris HBR Bipod (Harris HBR)</v>
      </c>
      <c r="C2234" s="80" t="str">
        <f>_xlfn.XLOOKUP(tbItems[[#This Row],[UID]],all_tki[uid],all_tki[tags/0])</f>
        <v>Weapon_parts</v>
      </c>
      <c r="D2234" s="80" t="s">
        <v>648</v>
      </c>
      <c r="E2234" s="70">
        <f>_xlfn.XLOOKUP(tbItems[[#This Row],[UID]],all_tki[uid],all_tki[slots])</f>
        <v>2</v>
      </c>
      <c r="F2234" s="97">
        <f>_xlfn.XLOOKUP(tbItems[[#This Row],[UID]],all_tki[uid],all_tki[traderPrice])</f>
        <v>2356</v>
      </c>
      <c r="G2234" s="97">
        <f>_xlfn.XLOOKUP(tbItems[[#This Row],[UID]],all_tki[uid],all_tki[avg7daysPrice])</f>
        <v>35544</v>
      </c>
      <c r="H2234" s="70">
        <v>0</v>
      </c>
      <c r="I2234" s="70">
        <v>0</v>
      </c>
    </row>
    <row r="2235" spans="1:9" ht="30" hidden="1" customHeight="1" x14ac:dyDescent="0.25">
      <c r="A2235" s="96" t="s">
        <v>12895</v>
      </c>
      <c r="B2235" s="80" t="str">
        <f>_xlfn.CONCAT(_xlfn.XLOOKUP(tbItems[[#This Row],[UID]],all_tki[uid],all_tki[name]), " (",_xlfn.XLOOKUP(tbItems[[#This Row],[UID]],all_tki[uid],all_tki[shortName]),")")</f>
        <v>SV-98 bipod (SV98 Bipod)</v>
      </c>
      <c r="C2235" s="80" t="str">
        <f>_xlfn.XLOOKUP(tbItems[[#This Row],[UID]],all_tki[uid],all_tki[tags/0])</f>
        <v>Weapon_parts</v>
      </c>
      <c r="E2235" s="70">
        <f>_xlfn.XLOOKUP(tbItems[[#This Row],[UID]],all_tki[uid],all_tki[slots])</f>
        <v>2</v>
      </c>
      <c r="F2235" s="97">
        <f>_xlfn.XLOOKUP(tbItems[[#This Row],[UID]],all_tki[uid],all_tki[traderPrice])</f>
        <v>2391</v>
      </c>
      <c r="G2235" s="97">
        <f>_xlfn.XLOOKUP(tbItems[[#This Row],[UID]],all_tki[uid],all_tki[avg7daysPrice])</f>
        <v>9806</v>
      </c>
      <c r="I2235" s="70">
        <v>0</v>
      </c>
    </row>
    <row r="2236" spans="1:9" ht="30" hidden="1" customHeight="1" x14ac:dyDescent="0.25">
      <c r="A2236" s="96" t="s">
        <v>12901</v>
      </c>
      <c r="B2236" s="80" t="str">
        <f>_xlfn.CONCAT(_xlfn.XLOOKUP(tbItems[[#This Row],[UID]],all_tki[uid],all_tki[name]), " (",_xlfn.XLOOKUP(tbItems[[#This Row],[UID]],all_tki[uid],all_tki[shortName]),")")</f>
        <v>M9A3 front sight (M9A3 FS)</v>
      </c>
      <c r="C2236" s="80" t="str">
        <f>_xlfn.XLOOKUP(tbItems[[#This Row],[UID]],all_tki[uid],all_tki[tags/0])</f>
        <v>Weapon_parts</v>
      </c>
      <c r="E2236" s="70">
        <f>_xlfn.XLOOKUP(tbItems[[#This Row],[UID]],all_tki[uid],all_tki[slots])</f>
        <v>1</v>
      </c>
      <c r="F2236" s="97">
        <f>_xlfn.XLOOKUP(tbItems[[#This Row],[UID]],all_tki[uid],all_tki[traderPrice])</f>
        <v>258</v>
      </c>
      <c r="G2236" s="97">
        <f>_xlfn.XLOOKUP(tbItems[[#This Row],[UID]],all_tki[uid],all_tki[avg7daysPrice])</f>
        <v>460</v>
      </c>
      <c r="I2236" s="70">
        <v>0</v>
      </c>
    </row>
    <row r="2237" spans="1:9" ht="30" hidden="1" customHeight="1" x14ac:dyDescent="0.25">
      <c r="A2237" s="96" t="s">
        <v>12907</v>
      </c>
      <c r="B2237" s="80" t="str">
        <f>_xlfn.CONCAT(_xlfn.XLOOKUP(tbItems[[#This Row],[UID]],all_tki[uid],all_tki[name]), " (",_xlfn.XLOOKUP(tbItems[[#This Row],[UID]],all_tki[uid],all_tki[shortName]),")")</f>
        <v>APS front sight (APS FS)</v>
      </c>
      <c r="C2237" s="80" t="str">
        <f>_xlfn.XLOOKUP(tbItems[[#This Row],[UID]],all_tki[uid],all_tki[tags/0])</f>
        <v>Weapon_parts</v>
      </c>
      <c r="E2237" s="70">
        <f>_xlfn.XLOOKUP(tbItems[[#This Row],[UID]],all_tki[uid],all_tki[slots])</f>
        <v>1</v>
      </c>
      <c r="F2237" s="97">
        <f>_xlfn.XLOOKUP(tbItems[[#This Row],[UID]],all_tki[uid],all_tki[traderPrice])</f>
        <v>281</v>
      </c>
      <c r="G2237" s="97">
        <f>_xlfn.XLOOKUP(tbItems[[#This Row],[UID]],all_tki[uid],all_tki[avg7daysPrice])</f>
        <v>10000</v>
      </c>
      <c r="I2237" s="70">
        <v>0</v>
      </c>
    </row>
    <row r="2238" spans="1:9" ht="30" hidden="1" customHeight="1" x14ac:dyDescent="0.25">
      <c r="A2238" s="96" t="s">
        <v>12913</v>
      </c>
      <c r="B2238" s="80" t="str">
        <f>_xlfn.CONCAT(_xlfn.XLOOKUP(tbItems[[#This Row],[UID]],all_tki[uid],all_tki[name]), " (",_xlfn.XLOOKUP(tbItems[[#This Row],[UID]],all_tki[uid],all_tki[shortName]),")")</f>
        <v>M9A3 rear sight (M9A3 RS)</v>
      </c>
      <c r="C2238" s="80" t="str">
        <f>_xlfn.XLOOKUP(tbItems[[#This Row],[UID]],all_tki[uid],all_tki[tags/0])</f>
        <v>Weapon_parts</v>
      </c>
      <c r="E2238" s="70">
        <f>_xlfn.XLOOKUP(tbItems[[#This Row],[UID]],all_tki[uid],all_tki[slots])</f>
        <v>1</v>
      </c>
      <c r="F2238" s="97">
        <f>_xlfn.XLOOKUP(tbItems[[#This Row],[UID]],all_tki[uid],all_tki[traderPrice])</f>
        <v>283</v>
      </c>
      <c r="G2238" s="97">
        <f>_xlfn.XLOOKUP(tbItems[[#This Row],[UID]],all_tki[uid],all_tki[avg7daysPrice])</f>
        <v>505</v>
      </c>
      <c r="I2238" s="70">
        <v>0</v>
      </c>
    </row>
    <row r="2239" spans="1:9" ht="30" hidden="1" customHeight="1" x14ac:dyDescent="0.25">
      <c r="A2239" s="96" t="s">
        <v>12919</v>
      </c>
      <c r="B2239" s="80" t="str">
        <f>_xlfn.CONCAT(_xlfn.XLOOKUP(tbItems[[#This Row],[UID]],all_tki[uid],all_tki[name]), " (",_xlfn.XLOOKUP(tbItems[[#This Row],[UID]],all_tki[uid],all_tki[shortName]),")")</f>
        <v>M14 SA Enlarged Military Aperture rear sight (M14 RS)</v>
      </c>
      <c r="C2239" s="80" t="str">
        <f>_xlfn.XLOOKUP(tbItems[[#This Row],[UID]],all_tki[uid],all_tki[tags/0])</f>
        <v>Weapon_parts</v>
      </c>
      <c r="D2239" s="80" t="s">
        <v>379</v>
      </c>
      <c r="E2239" s="70">
        <f>_xlfn.XLOOKUP(tbItems[[#This Row],[UID]],all_tki[uid],all_tki[slots])</f>
        <v>1</v>
      </c>
      <c r="F2239" s="97">
        <f>_xlfn.XLOOKUP(tbItems[[#This Row],[UID]],all_tki[uid],all_tki[traderPrice])</f>
        <v>264</v>
      </c>
      <c r="G2239" s="97">
        <f>_xlfn.XLOOKUP(tbItems[[#This Row],[UID]],all_tki[uid],all_tki[avg7daysPrice])</f>
        <v>5555</v>
      </c>
      <c r="I2239" s="70">
        <v>0</v>
      </c>
    </row>
    <row r="2240" spans="1:9" ht="30" hidden="1" customHeight="1" x14ac:dyDescent="0.25">
      <c r="A2240" s="96" t="s">
        <v>12924</v>
      </c>
      <c r="B2240" s="80" t="str">
        <f>_xlfn.CONCAT(_xlfn.XLOOKUP(tbItems[[#This Row],[UID]],all_tki[uid],all_tki[name]), " (",_xlfn.XLOOKUP(tbItems[[#This Row],[UID]],all_tki[uid],all_tki[shortName]),")")</f>
        <v>KAC Folding Micro rear sight (KAC MRS)</v>
      </c>
      <c r="C2240" s="80" t="str">
        <f>_xlfn.XLOOKUP(tbItems[[#This Row],[UID]],all_tki[uid],all_tki[tags/0])</f>
        <v>Weapon_parts</v>
      </c>
      <c r="E2240" s="70">
        <f>_xlfn.XLOOKUP(tbItems[[#This Row],[UID]],all_tki[uid],all_tki[slots])</f>
        <v>1</v>
      </c>
      <c r="F2240" s="97">
        <f>_xlfn.XLOOKUP(tbItems[[#This Row],[UID]],all_tki[uid],all_tki[traderPrice])</f>
        <v>1974</v>
      </c>
      <c r="G2240" s="97">
        <f>_xlfn.XLOOKUP(tbItems[[#This Row],[UID]],all_tki[uid],all_tki[avg7daysPrice])</f>
        <v>12325</v>
      </c>
      <c r="I2240" s="70">
        <v>0</v>
      </c>
    </row>
    <row r="2241" spans="1:9" ht="30" hidden="1" customHeight="1" x14ac:dyDescent="0.25">
      <c r="A2241" s="96" t="s">
        <v>12930</v>
      </c>
      <c r="B2241" s="80" t="str">
        <f>_xlfn.CONCAT(_xlfn.XLOOKUP(tbItems[[#This Row],[UID]],all_tki[uid],all_tki[name]), " (",_xlfn.XLOOKUP(tbItems[[#This Row],[UID]],all_tki[uid],all_tki[shortName]),")")</f>
        <v>FN Five-seveN MK2 rear sight (5-7 RS)</v>
      </c>
      <c r="C2241" s="80" t="str">
        <f>_xlfn.XLOOKUP(tbItems[[#This Row],[UID]],all_tki[uid],all_tki[tags/0])</f>
        <v>Weapon_parts</v>
      </c>
      <c r="E2241" s="70">
        <f>_xlfn.XLOOKUP(tbItems[[#This Row],[UID]],all_tki[uid],all_tki[slots])</f>
        <v>1</v>
      </c>
      <c r="F2241" s="97">
        <f>_xlfn.XLOOKUP(tbItems[[#This Row],[UID]],all_tki[uid],all_tki[traderPrice])</f>
        <v>504</v>
      </c>
      <c r="G2241" s="97">
        <f>_xlfn.XLOOKUP(tbItems[[#This Row],[UID]],all_tki[uid],all_tki[avg7daysPrice])</f>
        <v>19053</v>
      </c>
      <c r="I2241" s="70">
        <v>0</v>
      </c>
    </row>
    <row r="2242" spans="1:9" ht="30" hidden="1" customHeight="1" x14ac:dyDescent="0.25">
      <c r="A2242" s="96" t="s">
        <v>12936</v>
      </c>
      <c r="B2242" s="80" t="str">
        <f>_xlfn.CONCAT(_xlfn.XLOOKUP(tbItems[[#This Row],[UID]],all_tki[uid],all_tki[name]), " (",_xlfn.XLOOKUP(tbItems[[#This Row],[UID]],all_tki[uid],all_tki[shortName]),")")</f>
        <v>P226 Sight Mount 220-239 rear sight bearing (SM220-239)</v>
      </c>
      <c r="C2242" s="80" t="str">
        <f>_xlfn.XLOOKUP(tbItems[[#This Row],[UID]],all_tki[uid],all_tki[tags/0])</f>
        <v>Weapon_parts</v>
      </c>
      <c r="E2242" s="70">
        <f>_xlfn.XLOOKUP(tbItems[[#This Row],[UID]],all_tki[uid],all_tki[slots])</f>
        <v>1</v>
      </c>
      <c r="F2242" s="97">
        <f>_xlfn.XLOOKUP(tbItems[[#This Row],[UID]],all_tki[uid],all_tki[traderPrice])</f>
        <v>2139</v>
      </c>
      <c r="G2242" s="97">
        <f>_xlfn.XLOOKUP(tbItems[[#This Row],[UID]],all_tki[uid],all_tki[avg7daysPrice])</f>
        <v>3819</v>
      </c>
      <c r="I2242" s="70">
        <v>0</v>
      </c>
    </row>
    <row r="2243" spans="1:9" ht="30" hidden="1" customHeight="1" x14ac:dyDescent="0.25">
      <c r="A2243" s="96" t="s">
        <v>12942</v>
      </c>
      <c r="B2243" s="80" t="str">
        <f>_xlfn.CONCAT(_xlfn.XLOOKUP(tbItems[[#This Row],[UID]],all_tki[uid],all_tki[name]), " (",_xlfn.XLOOKUP(tbItems[[#This Row],[UID]],all_tki[uid],all_tki[shortName]),")")</f>
        <v>P226 rear sight (P226 RS)</v>
      </c>
      <c r="C2243" s="80" t="str">
        <f>_xlfn.XLOOKUP(tbItems[[#This Row],[UID]],all_tki[uid],all_tki[tags/0])</f>
        <v>Weapon_parts</v>
      </c>
      <c r="E2243" s="70">
        <f>_xlfn.XLOOKUP(tbItems[[#This Row],[UID]],all_tki[uid],all_tki[slots])</f>
        <v>1</v>
      </c>
      <c r="F2243" s="97">
        <f>_xlfn.XLOOKUP(tbItems[[#This Row],[UID]],all_tki[uid],all_tki[traderPrice])</f>
        <v>339</v>
      </c>
      <c r="G2243" s="97">
        <f>_xlfn.XLOOKUP(tbItems[[#This Row],[UID]],all_tki[uid],all_tki[avg7daysPrice])</f>
        <v>605</v>
      </c>
      <c r="I2243" s="70">
        <v>0</v>
      </c>
    </row>
    <row r="2244" spans="1:9" ht="30" hidden="1" customHeight="1" x14ac:dyDescent="0.25">
      <c r="A2244" s="96" t="s">
        <v>12948</v>
      </c>
      <c r="B2244" s="80" t="str">
        <f>_xlfn.CONCAT(_xlfn.XLOOKUP(tbItems[[#This Row],[UID]],all_tki[uid],all_tki[name]), " (",_xlfn.XLOOKUP(tbItems[[#This Row],[UID]],all_tki[uid],all_tki[shortName]),")")</f>
        <v>M9A3 Sight Mount rear sight rail (SM M9)</v>
      </c>
      <c r="C2244" s="80" t="str">
        <f>_xlfn.XLOOKUP(tbItems[[#This Row],[UID]],all_tki[uid],all_tki[tags/0])</f>
        <v>Weapon_parts</v>
      </c>
      <c r="D2244" s="80" t="s">
        <v>544</v>
      </c>
      <c r="E2244" s="70">
        <f>_xlfn.XLOOKUP(tbItems[[#This Row],[UID]],all_tki[uid],all_tki[slots])</f>
        <v>1</v>
      </c>
      <c r="F2244" s="97">
        <f>_xlfn.XLOOKUP(tbItems[[#This Row],[UID]],all_tki[uid],all_tki[traderPrice])</f>
        <v>2016</v>
      </c>
      <c r="G2244" s="97">
        <f>_xlfn.XLOOKUP(tbItems[[#This Row],[UID]],all_tki[uid],all_tki[avg7daysPrice])</f>
        <v>3600</v>
      </c>
      <c r="I2244" s="70">
        <v>0</v>
      </c>
    </row>
    <row r="2245" spans="1:9" ht="30" hidden="1" customHeight="1" x14ac:dyDescent="0.25">
      <c r="A2245" s="96" t="s">
        <v>12954</v>
      </c>
      <c r="B2245" s="80" t="str">
        <f>_xlfn.CONCAT(_xlfn.XLOOKUP(tbItems[[#This Row],[UID]],all_tki[uid],all_tki[name]), " (",_xlfn.XLOOKUP(tbItems[[#This Row],[UID]],all_tki[uid],all_tki[shortName]),")")</f>
        <v>FN Five-seveN MK2 front sight (5-7 FS)</v>
      </c>
      <c r="C2245" s="80" t="str">
        <f>_xlfn.XLOOKUP(tbItems[[#This Row],[UID]],all_tki[uid],all_tki[tags/0])</f>
        <v>Weapon_parts</v>
      </c>
      <c r="E2245" s="70">
        <f>_xlfn.XLOOKUP(tbItems[[#This Row],[UID]],all_tki[uid],all_tki[slots])</f>
        <v>1</v>
      </c>
      <c r="F2245" s="97">
        <f>_xlfn.XLOOKUP(tbItems[[#This Row],[UID]],all_tki[uid],all_tki[traderPrice])</f>
        <v>448</v>
      </c>
      <c r="G2245" s="97">
        <f>_xlfn.XLOOKUP(tbItems[[#This Row],[UID]],all_tki[uid],all_tki[avg7daysPrice])</f>
        <v>14370</v>
      </c>
      <c r="I2245" s="70">
        <v>0</v>
      </c>
    </row>
    <row r="2246" spans="1:9" ht="30" hidden="1" customHeight="1" x14ac:dyDescent="0.25">
      <c r="A2246" s="96" t="s">
        <v>12960</v>
      </c>
      <c r="B2246" s="80" t="str">
        <f>_xlfn.CONCAT(_xlfn.XLOOKUP(tbItems[[#This Row],[UID]],all_tki[uid],all_tki[name]), " (",_xlfn.XLOOKUP(tbItems[[#This Row],[UID]],all_tki[uid],all_tki[shortName]),")")</f>
        <v>MPX flip-up front sight (MPX FS)</v>
      </c>
      <c r="C2246" s="80" t="str">
        <f>_xlfn.XLOOKUP(tbItems[[#This Row],[UID]],all_tki[uid],all_tki[tags/0])</f>
        <v>Weapon_parts</v>
      </c>
      <c r="E2246" s="70">
        <f>_xlfn.XLOOKUP(tbItems[[#This Row],[UID]],all_tki[uid],all_tki[slots])</f>
        <v>1</v>
      </c>
      <c r="F2246" s="97">
        <f>_xlfn.XLOOKUP(tbItems[[#This Row],[UID]],all_tki[uid],all_tki[traderPrice])</f>
        <v>336</v>
      </c>
      <c r="G2246" s="97">
        <f>_xlfn.XLOOKUP(tbItems[[#This Row],[UID]],all_tki[uid],all_tki[avg7daysPrice])</f>
        <v>4000</v>
      </c>
      <c r="I2246" s="70">
        <v>0</v>
      </c>
    </row>
    <row r="2247" spans="1:9" ht="30" hidden="1" customHeight="1" x14ac:dyDescent="0.25">
      <c r="A2247" s="96" t="s">
        <v>12966</v>
      </c>
      <c r="B2247" s="80" t="str">
        <f>_xlfn.CONCAT(_xlfn.XLOOKUP(tbItems[[#This Row],[UID]],all_tki[uid],all_tki[name]), " (",_xlfn.XLOOKUP(tbItems[[#This Row],[UID]],all_tki[uid],all_tki[shortName]),")")</f>
        <v>MPX flip-up rear sight (MPX RS)</v>
      </c>
      <c r="C2247" s="80" t="str">
        <f>_xlfn.XLOOKUP(tbItems[[#This Row],[UID]],all_tki[uid],all_tki[tags/0])</f>
        <v>Weapon_parts</v>
      </c>
      <c r="E2247" s="70">
        <f>_xlfn.XLOOKUP(tbItems[[#This Row],[UID]],all_tki[uid],all_tki[slots])</f>
        <v>1</v>
      </c>
      <c r="F2247" s="97">
        <f>_xlfn.XLOOKUP(tbItems[[#This Row],[UID]],all_tki[uid],all_tki[traderPrice])</f>
        <v>449</v>
      </c>
      <c r="G2247" s="97">
        <f>_xlfn.XLOOKUP(tbItems[[#This Row],[UID]],all_tki[uid],all_tki[avg7daysPrice])</f>
        <v>802</v>
      </c>
      <c r="I2247" s="70">
        <v>0</v>
      </c>
    </row>
    <row r="2248" spans="1:9" ht="30" hidden="1" customHeight="1" x14ac:dyDescent="0.25">
      <c r="A2248" s="96" t="s">
        <v>12972</v>
      </c>
      <c r="B2248" s="80" t="str">
        <f>_xlfn.CONCAT(_xlfn.XLOOKUP(tbItems[[#This Row],[UID]],all_tki[uid],all_tki[name]), " (",_xlfn.XLOOKUP(tbItems[[#This Row],[UID]],all_tki[uid],all_tki[shortName]),")")</f>
        <v>MP9 rear sight (MP9 RS)</v>
      </c>
      <c r="C2248" s="80" t="str">
        <f>_xlfn.XLOOKUP(tbItems[[#This Row],[UID]],all_tki[uid],all_tki[tags/0])</f>
        <v>Weapon_parts</v>
      </c>
      <c r="E2248" s="70">
        <f>_xlfn.XLOOKUP(tbItems[[#This Row],[UID]],all_tki[uid],all_tki[slots])</f>
        <v>1</v>
      </c>
      <c r="F2248" s="97">
        <f>_xlfn.XLOOKUP(tbItems[[#This Row],[UID]],all_tki[uid],all_tki[traderPrice])</f>
        <v>504</v>
      </c>
      <c r="G2248" s="97">
        <f>_xlfn.XLOOKUP(tbItems[[#This Row],[UID]],all_tki[uid],all_tki[avg7daysPrice])</f>
        <v>9167</v>
      </c>
      <c r="I2248" s="70">
        <v>0</v>
      </c>
    </row>
    <row r="2249" spans="1:9" ht="30" hidden="1" customHeight="1" x14ac:dyDescent="0.25">
      <c r="A2249" s="96" t="s">
        <v>12978</v>
      </c>
      <c r="B2249" s="80" t="str">
        <f>_xlfn.CONCAT(_xlfn.XLOOKUP(tbItems[[#This Row],[UID]],all_tki[uid],all_tki[name]), " (",_xlfn.XLOOKUP(tbItems[[#This Row],[UID]],all_tki[uid],all_tki[shortName]),")")</f>
        <v>HK MP5 Drum rear sight (MP5 drum)</v>
      </c>
      <c r="C2249" s="80" t="str">
        <f>_xlfn.XLOOKUP(tbItems[[#This Row],[UID]],all_tki[uid],all_tki[tags/0])</f>
        <v>Weapon_parts</v>
      </c>
      <c r="E2249" s="70">
        <f>_xlfn.XLOOKUP(tbItems[[#This Row],[UID]],all_tki[uid],all_tki[slots])</f>
        <v>1</v>
      </c>
      <c r="F2249" s="97">
        <f>_xlfn.XLOOKUP(tbItems[[#This Row],[UID]],all_tki[uid],all_tki[traderPrice])</f>
        <v>1176</v>
      </c>
      <c r="G2249" s="97">
        <f>_xlfn.XLOOKUP(tbItems[[#This Row],[UID]],all_tki[uid],all_tki[avg7daysPrice])</f>
        <v>18625</v>
      </c>
      <c r="I2249" s="70">
        <v>0</v>
      </c>
    </row>
    <row r="2250" spans="1:9" ht="30" hidden="1" customHeight="1" x14ac:dyDescent="0.25">
      <c r="A2250" s="96" t="s">
        <v>12983</v>
      </c>
      <c r="B2250" s="80" t="str">
        <f>_xlfn.CONCAT(_xlfn.XLOOKUP(tbItems[[#This Row],[UID]],all_tki[uid],all_tki[name]), " (",_xlfn.XLOOKUP(tbItems[[#This Row],[UID]],all_tki[uid],all_tki[shortName]),")")</f>
        <v>Glock Dead Ringer Snake Eye rear sight (G SE RS)</v>
      </c>
      <c r="C2250" s="80" t="str">
        <f>_xlfn.XLOOKUP(tbItems[[#This Row],[UID]],all_tki[uid],all_tki[tags/0])</f>
        <v>Weapon_parts</v>
      </c>
      <c r="E2250" s="70">
        <f>_xlfn.XLOOKUP(tbItems[[#This Row],[UID]],all_tki[uid],all_tki[slots])</f>
        <v>1</v>
      </c>
      <c r="F2250" s="97">
        <f>_xlfn.XLOOKUP(tbItems[[#This Row],[UID]],all_tki[uid],all_tki[traderPrice])</f>
        <v>2299</v>
      </c>
      <c r="G2250" s="97">
        <f>_xlfn.XLOOKUP(tbItems[[#This Row],[UID]],all_tki[uid],all_tki[avg7daysPrice])</f>
        <v>27779</v>
      </c>
      <c r="I2250" s="70">
        <v>0</v>
      </c>
    </row>
    <row r="2251" spans="1:9" ht="30" hidden="1" customHeight="1" x14ac:dyDescent="0.25">
      <c r="A2251" s="96" t="s">
        <v>12989</v>
      </c>
      <c r="B2251" s="80" t="str">
        <f>_xlfn.CONCAT(_xlfn.XLOOKUP(tbItems[[#This Row],[UID]],all_tki[uid],all_tki[name]), " (",_xlfn.XLOOKUP(tbItems[[#This Row],[UID]],all_tki[uid],all_tki[shortName]),")")</f>
        <v>Trijicon ACOG backup rear sight (ACOG)</v>
      </c>
      <c r="C2251" s="80" t="str">
        <f>_xlfn.XLOOKUP(tbItems[[#This Row],[UID]],all_tki[uid],all_tki[tags/0])</f>
        <v>Weapon_parts</v>
      </c>
      <c r="E2251" s="70">
        <f>_xlfn.XLOOKUP(tbItems[[#This Row],[UID]],all_tki[uid],all_tki[slots])</f>
        <v>1</v>
      </c>
      <c r="F2251" s="97">
        <f>_xlfn.XLOOKUP(tbItems[[#This Row],[UID]],all_tki[uid],all_tki[traderPrice])</f>
        <v>1344</v>
      </c>
      <c r="G2251" s="97">
        <f>_xlfn.XLOOKUP(tbItems[[#This Row],[UID]],all_tki[uid],all_tki[avg7daysPrice])</f>
        <v>2400</v>
      </c>
      <c r="I2251" s="70">
        <v>0</v>
      </c>
    </row>
    <row r="2252" spans="1:9" ht="30" hidden="1" customHeight="1" x14ac:dyDescent="0.25">
      <c r="A2252" s="96" t="s">
        <v>12995</v>
      </c>
      <c r="B2252" s="80" t="str">
        <f>_xlfn.CONCAT(_xlfn.XLOOKUP(tbItems[[#This Row],[UID]],all_tki[uid],all_tki[name]), " (",_xlfn.XLOOKUP(tbItems[[#This Row],[UID]],all_tki[uid],all_tki[shortName]),")")</f>
        <v>M1A SA XS Post .125 blade front sight (.125 Blade)</v>
      </c>
      <c r="C2252" s="80" t="str">
        <f>_xlfn.XLOOKUP(tbItems[[#This Row],[UID]],all_tki[uid],all_tki[tags/0])</f>
        <v>Weapon_parts</v>
      </c>
      <c r="E2252" s="70">
        <f>_xlfn.XLOOKUP(tbItems[[#This Row],[UID]],all_tki[uid],all_tki[slots])</f>
        <v>1</v>
      </c>
      <c r="F2252" s="97">
        <f>_xlfn.XLOOKUP(tbItems[[#This Row],[UID]],all_tki[uid],all_tki[traderPrice])</f>
        <v>909</v>
      </c>
      <c r="G2252" s="97">
        <f>_xlfn.XLOOKUP(tbItems[[#This Row],[UID]],all_tki[uid],all_tki[avg7daysPrice])</f>
        <v>10033</v>
      </c>
      <c r="I2252" s="70">
        <v>0</v>
      </c>
    </row>
    <row r="2253" spans="1:9" ht="30" hidden="1" customHeight="1" x14ac:dyDescent="0.25">
      <c r="A2253" s="96" t="s">
        <v>13001</v>
      </c>
      <c r="B2253" s="80" t="str">
        <f>_xlfn.CONCAT(_xlfn.XLOOKUP(tbItems[[#This Row],[UID]],all_tki[uid],all_tki[name]), " (",_xlfn.XLOOKUP(tbItems[[#This Row],[UID]],all_tki[uid],all_tki[shortName]),")")</f>
        <v>KAC Folding rear sight (KAC RS)</v>
      </c>
      <c r="C2253" s="80" t="str">
        <f>_xlfn.XLOOKUP(tbItems[[#This Row],[UID]],all_tki[uid],all_tki[tags/0])</f>
        <v>Weapon_parts</v>
      </c>
      <c r="E2253" s="70">
        <f>_xlfn.XLOOKUP(tbItems[[#This Row],[UID]],all_tki[uid],all_tki[slots])</f>
        <v>1</v>
      </c>
      <c r="F2253" s="97">
        <f>_xlfn.XLOOKUP(tbItems[[#This Row],[UID]],all_tki[uid],all_tki[traderPrice])</f>
        <v>1862</v>
      </c>
      <c r="G2253" s="97">
        <f>_xlfn.XLOOKUP(tbItems[[#This Row],[UID]],all_tki[uid],all_tki[avg7daysPrice])</f>
        <v>10043</v>
      </c>
      <c r="I2253" s="70">
        <v>0</v>
      </c>
    </row>
    <row r="2254" spans="1:9" ht="30" hidden="1" customHeight="1" x14ac:dyDescent="0.25">
      <c r="A2254" s="96" t="s">
        <v>13007</v>
      </c>
      <c r="B2254" s="80" t="str">
        <f>_xlfn.CONCAT(_xlfn.XLOOKUP(tbItems[[#This Row],[UID]],all_tki[uid],all_tki[name]), " (",_xlfn.XLOOKUP(tbItems[[#This Row],[UID]],all_tki[uid],all_tki[shortName]),")")</f>
        <v>KAC Folding Micro front sight (KAC MFS)</v>
      </c>
      <c r="C2254" s="80" t="str">
        <f>_xlfn.XLOOKUP(tbItems[[#This Row],[UID]],all_tki[uid],all_tki[tags/0])</f>
        <v>Weapon_parts</v>
      </c>
      <c r="E2254" s="70">
        <f>_xlfn.XLOOKUP(tbItems[[#This Row],[UID]],all_tki[uid],all_tki[slots])</f>
        <v>1</v>
      </c>
      <c r="F2254" s="97">
        <f>_xlfn.XLOOKUP(tbItems[[#This Row],[UID]],all_tki[uid],all_tki[traderPrice])</f>
        <v>1362</v>
      </c>
      <c r="G2254" s="97">
        <f>_xlfn.XLOOKUP(tbItems[[#This Row],[UID]],all_tki[uid],all_tki[avg7daysPrice])</f>
        <v>14635</v>
      </c>
      <c r="I2254" s="70">
        <v>0</v>
      </c>
    </row>
    <row r="2255" spans="1:9" ht="30" hidden="1" customHeight="1" x14ac:dyDescent="0.25">
      <c r="A2255" s="96" t="s">
        <v>13013</v>
      </c>
      <c r="B2255" s="80" t="str">
        <f>_xlfn.CONCAT(_xlfn.XLOOKUP(tbItems[[#This Row],[UID]],all_tki[uid],all_tki[name]), " (",_xlfn.XLOOKUP(tbItems[[#This Row],[UID]],all_tki[uid],all_tki[shortName]),")")</f>
        <v>HK MP7 flip-up rear sight (MP7 RS)</v>
      </c>
      <c r="C2255" s="80" t="str">
        <f>_xlfn.XLOOKUP(tbItems[[#This Row],[UID]],all_tki[uid],all_tki[tags/0])</f>
        <v>Weapon_parts</v>
      </c>
      <c r="E2255" s="70">
        <f>_xlfn.XLOOKUP(tbItems[[#This Row],[UID]],all_tki[uid],all_tki[slots])</f>
        <v>1</v>
      </c>
      <c r="F2255" s="97">
        <f>_xlfn.XLOOKUP(tbItems[[#This Row],[UID]],all_tki[uid],all_tki[traderPrice])</f>
        <v>450</v>
      </c>
      <c r="G2255" s="97">
        <f>_xlfn.XLOOKUP(tbItems[[#This Row],[UID]],all_tki[uid],all_tki[avg7daysPrice])</f>
        <v>18210</v>
      </c>
      <c r="I2255" s="70">
        <v>0</v>
      </c>
    </row>
    <row r="2256" spans="1:9" ht="30" hidden="1" customHeight="1" x14ac:dyDescent="0.25">
      <c r="A2256" s="96" t="s">
        <v>13018</v>
      </c>
      <c r="B2256" s="80" t="str">
        <f>_xlfn.CONCAT(_xlfn.XLOOKUP(tbItems[[#This Row],[UID]],all_tki[uid],all_tki[name]), " (",_xlfn.XLOOKUP(tbItems[[#This Row],[UID]],all_tki[uid],all_tki[shortName]),")")</f>
        <v>HK 416A5 flip-up rear sight (416A5 RS)</v>
      </c>
      <c r="C2256" s="80" t="str">
        <f>_xlfn.XLOOKUP(tbItems[[#This Row],[UID]],all_tki[uid],all_tki[tags/0])</f>
        <v>Weapon_parts</v>
      </c>
      <c r="E2256" s="70">
        <f>_xlfn.XLOOKUP(tbItems[[#This Row],[UID]],all_tki[uid],all_tki[slots])</f>
        <v>1</v>
      </c>
      <c r="F2256" s="97">
        <f>_xlfn.XLOOKUP(tbItems[[#This Row],[UID]],all_tki[uid],all_tki[traderPrice])</f>
        <v>448</v>
      </c>
      <c r="G2256" s="97">
        <f>_xlfn.XLOOKUP(tbItems[[#This Row],[UID]],all_tki[uid],all_tki[avg7daysPrice])</f>
        <v>20000</v>
      </c>
      <c r="I2256" s="70">
        <v>0</v>
      </c>
    </row>
    <row r="2257" spans="1:9" ht="30" hidden="1" customHeight="1" x14ac:dyDescent="0.25">
      <c r="A2257" s="96" t="s">
        <v>13023</v>
      </c>
      <c r="B2257" s="80" t="str">
        <f>_xlfn.CONCAT(_xlfn.XLOOKUP(tbItems[[#This Row],[UID]],all_tki[uid],all_tki[name]), " (",_xlfn.XLOOKUP(tbItems[[#This Row],[UID]],all_tki[uid],all_tki[shortName]),")")</f>
        <v>AK Taktika Tula TT01 rear sight rail (TT01)</v>
      </c>
      <c r="C2257" s="80" t="str">
        <f>_xlfn.XLOOKUP(tbItems[[#This Row],[UID]],all_tki[uid],all_tki[tags/0])</f>
        <v>Weapon_parts</v>
      </c>
      <c r="D2257" s="80" t="s">
        <v>544</v>
      </c>
      <c r="E2257" s="70">
        <f>_xlfn.XLOOKUP(tbItems[[#This Row],[UID]],all_tki[uid],all_tki[slots])</f>
        <v>1</v>
      </c>
      <c r="F2257" s="97">
        <f>_xlfn.XLOOKUP(tbItems[[#This Row],[UID]],all_tki[uid],all_tki[traderPrice])</f>
        <v>1511</v>
      </c>
      <c r="G2257" s="97">
        <f>_xlfn.XLOOKUP(tbItems[[#This Row],[UID]],all_tki[uid],all_tki[avg7daysPrice])</f>
        <v>16590</v>
      </c>
      <c r="I2257" s="70">
        <v>0</v>
      </c>
    </row>
    <row r="2258" spans="1:9" ht="30" hidden="1" customHeight="1" x14ac:dyDescent="0.25">
      <c r="A2258" s="96" t="s">
        <v>13029</v>
      </c>
      <c r="B2258" s="80" t="str">
        <f>_xlfn.CONCAT(_xlfn.XLOOKUP(tbItems[[#This Row],[UID]],all_tki[uid],all_tki[name]), " (",_xlfn.XLOOKUP(tbItems[[#This Row],[UID]],all_tki[uid],all_tki[shortName]),")")</f>
        <v>KAC Folding front sight (KAC FS)</v>
      </c>
      <c r="C2258" s="80" t="str">
        <f>_xlfn.XLOOKUP(tbItems[[#This Row],[UID]],all_tki[uid],all_tki[tags/0])</f>
        <v>Weapon_parts</v>
      </c>
      <c r="E2258" s="70">
        <f>_xlfn.XLOOKUP(tbItems[[#This Row],[UID]],all_tki[uid],all_tki[slots])</f>
        <v>1</v>
      </c>
      <c r="F2258" s="97">
        <f>_xlfn.XLOOKUP(tbItems[[#This Row],[UID]],all_tki[uid],all_tki[traderPrice])</f>
        <v>1250</v>
      </c>
      <c r="G2258" s="97">
        <f>_xlfn.XLOOKUP(tbItems[[#This Row],[UID]],all_tki[uid],all_tki[avg7daysPrice])</f>
        <v>11847</v>
      </c>
      <c r="I2258" s="70">
        <v>0</v>
      </c>
    </row>
    <row r="2259" spans="1:9" ht="30" hidden="1" customHeight="1" x14ac:dyDescent="0.25">
      <c r="A2259" s="96" t="s">
        <v>13035</v>
      </c>
      <c r="B2259" s="80" t="str">
        <f>_xlfn.CONCAT(_xlfn.XLOOKUP(tbItems[[#This Row],[UID]],all_tki[uid],all_tki[name]), " (",_xlfn.XLOOKUP(tbItems[[#This Row],[UID]],all_tki[uid],all_tki[shortName]),")")</f>
        <v>VPO-101 "Vepr-Hunter" rear sight (101 RS)</v>
      </c>
      <c r="C2259" s="80" t="str">
        <f>_xlfn.XLOOKUP(tbItems[[#This Row],[UID]],all_tki[uid],all_tki[tags/0])</f>
        <v>Weapon_parts</v>
      </c>
      <c r="E2259" s="70">
        <f>_xlfn.XLOOKUP(tbItems[[#This Row],[UID]],all_tki[uid],all_tki[slots])</f>
        <v>1</v>
      </c>
      <c r="F2259" s="97">
        <f>_xlfn.XLOOKUP(tbItems[[#This Row],[UID]],all_tki[uid],all_tki[traderPrice])</f>
        <v>168</v>
      </c>
      <c r="G2259" s="97">
        <f>_xlfn.XLOOKUP(tbItems[[#This Row],[UID]],all_tki[uid],all_tki[avg7daysPrice])</f>
        <v>5000</v>
      </c>
      <c r="I2259" s="70">
        <v>0</v>
      </c>
    </row>
    <row r="2260" spans="1:9" ht="30" hidden="1" customHeight="1" x14ac:dyDescent="0.25">
      <c r="A2260" s="96" t="s">
        <v>13040</v>
      </c>
      <c r="B2260" s="80" t="str">
        <f>_xlfn.CONCAT(_xlfn.XLOOKUP(tbItems[[#This Row],[UID]],all_tki[uid],all_tki[name]), " (",_xlfn.XLOOKUP(tbItems[[#This Row],[UID]],all_tki[uid],all_tki[shortName]),")")</f>
        <v>Glock ZEV Tech rear sight (G ZT RS)</v>
      </c>
      <c r="C2260" s="80" t="str">
        <f>_xlfn.XLOOKUP(tbItems[[#This Row],[UID]],all_tki[uid],all_tki[tags/0])</f>
        <v>Weapon_parts</v>
      </c>
      <c r="E2260" s="70">
        <f>_xlfn.XLOOKUP(tbItems[[#This Row],[UID]],all_tki[uid],all_tki[slots])</f>
        <v>1</v>
      </c>
      <c r="F2260" s="97">
        <f>_xlfn.XLOOKUP(tbItems[[#This Row],[UID]],all_tki[uid],all_tki[traderPrice])</f>
        <v>1120</v>
      </c>
      <c r="G2260" s="97">
        <f>_xlfn.XLOOKUP(tbItems[[#This Row],[UID]],all_tki[uid],all_tki[avg7daysPrice])</f>
        <v>2000</v>
      </c>
      <c r="I2260" s="70">
        <v>0</v>
      </c>
    </row>
    <row r="2261" spans="1:9" ht="30" hidden="1" customHeight="1" x14ac:dyDescent="0.25">
      <c r="A2261" s="96" t="s">
        <v>13046</v>
      </c>
      <c r="B2261" s="80" t="str">
        <f>_xlfn.CONCAT(_xlfn.XLOOKUP(tbItems[[#This Row],[UID]],all_tki[uid],all_tki[name]), " (",_xlfn.XLOOKUP(tbItems[[#This Row],[UID]],all_tki[uid],all_tki[shortName]),")")</f>
        <v>VSS rear sight (VSS RS)</v>
      </c>
      <c r="C2261" s="80" t="str">
        <f>_xlfn.XLOOKUP(tbItems[[#This Row],[UID]],all_tki[uid],all_tki[tags/0])</f>
        <v>Weapon_parts</v>
      </c>
      <c r="E2261" s="70">
        <f>_xlfn.XLOOKUP(tbItems[[#This Row],[UID]],all_tki[uid],all_tki[slots])</f>
        <v>1</v>
      </c>
      <c r="F2261" s="97">
        <f>_xlfn.XLOOKUP(tbItems[[#This Row],[UID]],all_tki[uid],all_tki[traderPrice])</f>
        <v>558</v>
      </c>
      <c r="G2261" s="97">
        <f>_xlfn.XLOOKUP(tbItems[[#This Row],[UID]],all_tki[uid],all_tki[avg7daysPrice])</f>
        <v>1000</v>
      </c>
      <c r="I2261" s="70">
        <v>0</v>
      </c>
    </row>
    <row r="2262" spans="1:9" ht="30" hidden="1" customHeight="1" x14ac:dyDescent="0.25">
      <c r="A2262" s="96" t="s">
        <v>13051</v>
      </c>
      <c r="B2262" s="80" t="str">
        <f>_xlfn.CONCAT(_xlfn.XLOOKUP(tbItems[[#This Row],[UID]],all_tki[uid],all_tki[name]), " (",_xlfn.XLOOKUP(tbItems[[#This Row],[UID]],all_tki[uid],all_tki[shortName]),")")</f>
        <v>ASh-12 folding front sight (ASh-12 FS)</v>
      </c>
      <c r="C2262" s="80" t="str">
        <f>_xlfn.XLOOKUP(tbItems[[#This Row],[UID]],all_tki[uid],all_tki[tags/0])</f>
        <v>Weapon_parts</v>
      </c>
      <c r="E2262" s="70">
        <f>_xlfn.XLOOKUP(tbItems[[#This Row],[UID]],all_tki[uid],all_tki[slots])</f>
        <v>1</v>
      </c>
      <c r="F2262" s="97">
        <f>_xlfn.XLOOKUP(tbItems[[#This Row],[UID]],all_tki[uid],all_tki[traderPrice])</f>
        <v>1250</v>
      </c>
      <c r="G2262" s="97">
        <f>_xlfn.XLOOKUP(tbItems[[#This Row],[UID]],all_tki[uid],all_tki[avg7daysPrice])</f>
        <v>5800</v>
      </c>
      <c r="I2262" s="70">
        <v>0</v>
      </c>
    </row>
    <row r="2263" spans="1:9" ht="30" hidden="1" customHeight="1" x14ac:dyDescent="0.25">
      <c r="A2263" s="96" t="s">
        <v>13057</v>
      </c>
      <c r="B2263" s="80" t="str">
        <f>_xlfn.CONCAT(_xlfn.XLOOKUP(tbItems[[#This Row],[UID]],all_tki[uid],all_tki[name]), " (",_xlfn.XLOOKUP(tbItems[[#This Row],[UID]],all_tki[uid],all_tki[shortName]),")")</f>
        <v>AR-15 rear sight carry handle (CHandle)</v>
      </c>
      <c r="C2263" s="80" t="str">
        <f>_xlfn.XLOOKUP(tbItems[[#This Row],[UID]],all_tki[uid],all_tki[tags/0])</f>
        <v>Weapon_parts</v>
      </c>
      <c r="D2263" s="80" t="s">
        <v>379</v>
      </c>
      <c r="E2263" s="70">
        <f>_xlfn.XLOOKUP(tbItems[[#This Row],[UID]],all_tki[uid],all_tki[slots])</f>
        <v>1</v>
      </c>
      <c r="F2263" s="97">
        <f>_xlfn.XLOOKUP(tbItems[[#This Row],[UID]],all_tki[uid],all_tki[traderPrice])</f>
        <v>461</v>
      </c>
      <c r="G2263" s="97">
        <f>_xlfn.XLOOKUP(tbItems[[#This Row],[UID]],all_tki[uid],all_tki[avg7daysPrice])</f>
        <v>24562</v>
      </c>
      <c r="H2263" s="70">
        <v>0</v>
      </c>
      <c r="I2263" s="70">
        <v>0</v>
      </c>
    </row>
    <row r="2264" spans="1:9" ht="30" hidden="1" customHeight="1" x14ac:dyDescent="0.25">
      <c r="A2264" s="96" t="s">
        <v>13062</v>
      </c>
      <c r="B2264" s="80" t="str">
        <f>_xlfn.CONCAT(_xlfn.XLOOKUP(tbItems[[#This Row],[UID]],all_tki[uid],all_tki[name]), " (",_xlfn.XLOOKUP(tbItems[[#This Row],[UID]],all_tki[uid],all_tki[shortName]),")")</f>
        <v>SOK-12 CSS rear sight rail mount (CSS RSRM)</v>
      </c>
      <c r="C2264" s="80" t="str">
        <f>_xlfn.XLOOKUP(tbItems[[#This Row],[UID]],all_tki[uid],all_tki[tags/0])</f>
        <v>Weapon_parts</v>
      </c>
      <c r="D2264" s="80" t="s">
        <v>544</v>
      </c>
      <c r="E2264" s="70">
        <f>_xlfn.XLOOKUP(tbItems[[#This Row],[UID]],all_tki[uid],all_tki[slots])</f>
        <v>1</v>
      </c>
      <c r="F2264" s="97">
        <f>_xlfn.XLOOKUP(tbItems[[#This Row],[UID]],all_tki[uid],all_tki[traderPrice])</f>
        <v>1344</v>
      </c>
      <c r="G2264" s="97">
        <f>_xlfn.XLOOKUP(tbItems[[#This Row],[UID]],all_tki[uid],all_tki[avg7daysPrice])</f>
        <v>2400</v>
      </c>
      <c r="I2264" s="70">
        <v>0</v>
      </c>
    </row>
    <row r="2265" spans="1:9" ht="30" hidden="1" customHeight="1" x14ac:dyDescent="0.25">
      <c r="A2265" s="96" t="s">
        <v>13068</v>
      </c>
      <c r="B2265" s="80" t="str">
        <f>_xlfn.CONCAT(_xlfn.XLOOKUP(tbItems[[#This Row],[UID]],all_tki[uid],all_tki[name]), " (",_xlfn.XLOOKUP(tbItems[[#This Row],[UID]],all_tki[uid],all_tki[shortName]),")")</f>
        <v>Magpul MBUS Gen2 flip-up rear sight (MBUS RS)</v>
      </c>
      <c r="C2265" s="80" t="str">
        <f>_xlfn.XLOOKUP(tbItems[[#This Row],[UID]],all_tki[uid],all_tki[tags/0])</f>
        <v>Weapon_parts</v>
      </c>
      <c r="E2265" s="70">
        <f>_xlfn.XLOOKUP(tbItems[[#This Row],[UID]],all_tki[uid],all_tki[slots])</f>
        <v>1</v>
      </c>
      <c r="F2265" s="97">
        <f>_xlfn.XLOOKUP(tbItems[[#This Row],[UID]],all_tki[uid],all_tki[traderPrice])</f>
        <v>2016</v>
      </c>
      <c r="G2265" s="97">
        <f>_xlfn.XLOOKUP(tbItems[[#This Row],[UID]],all_tki[uid],all_tki[avg7daysPrice])</f>
        <v>21037</v>
      </c>
      <c r="I2265" s="70">
        <v>0</v>
      </c>
    </row>
    <row r="2266" spans="1:9" ht="30" hidden="1" customHeight="1" x14ac:dyDescent="0.25">
      <c r="A2266" s="96" t="s">
        <v>13073</v>
      </c>
      <c r="B2266" s="80" t="str">
        <f>_xlfn.CONCAT(_xlfn.XLOOKUP(tbItems[[#This Row],[UID]],all_tki[uid],all_tki[name]), " (",_xlfn.XLOOKUP(tbItems[[#This Row],[UID]],all_tki[uid],all_tki[shortName]),")")</f>
        <v>ASh-12 rear sight carry handle (ASh-12 CH)</v>
      </c>
      <c r="C2266" s="80" t="str">
        <f>_xlfn.XLOOKUP(tbItems[[#This Row],[UID]],all_tki[uid],all_tki[tags/0])</f>
        <v>Weapon_parts</v>
      </c>
      <c r="D2266" s="80" t="s">
        <v>379</v>
      </c>
      <c r="E2266" s="70">
        <f>_xlfn.XLOOKUP(tbItems[[#This Row],[UID]],all_tki[uid],all_tki[slots])</f>
        <v>1</v>
      </c>
      <c r="F2266" s="97">
        <f>_xlfn.XLOOKUP(tbItems[[#This Row],[UID]],all_tki[uid],all_tki[traderPrice])</f>
        <v>1008</v>
      </c>
      <c r="G2266" s="97">
        <f>_xlfn.XLOOKUP(tbItems[[#This Row],[UID]],all_tki[uid],all_tki[avg7daysPrice])</f>
        <v>26561</v>
      </c>
      <c r="I2266" s="70">
        <v>0</v>
      </c>
    </row>
    <row r="2267" spans="1:9" ht="30" hidden="1" customHeight="1" x14ac:dyDescent="0.25">
      <c r="A2267" s="96" t="s">
        <v>13079</v>
      </c>
      <c r="B2267" s="80" t="str">
        <f>_xlfn.CONCAT(_xlfn.XLOOKUP(tbItems[[#This Row],[UID]],all_tki[uid],all_tki[name]), " (",_xlfn.XLOOKUP(tbItems[[#This Row],[UID]],all_tki[uid],all_tki[shortName]),")")</f>
        <v>M1A SA National Match .062 Blade front sight (.062 Blade)</v>
      </c>
      <c r="C2267" s="80" t="str">
        <f>_xlfn.XLOOKUP(tbItems[[#This Row],[UID]],all_tki[uid],all_tki[tags/0])</f>
        <v>Weapon_parts</v>
      </c>
      <c r="E2267" s="70">
        <f>_xlfn.XLOOKUP(tbItems[[#This Row],[UID]],all_tki[uid],all_tki[slots])</f>
        <v>1</v>
      </c>
      <c r="F2267" s="97">
        <f>_xlfn.XLOOKUP(tbItems[[#This Row],[UID]],all_tki[uid],all_tki[traderPrice])</f>
        <v>912</v>
      </c>
      <c r="G2267" s="97">
        <f>_xlfn.XLOOKUP(tbItems[[#This Row],[UID]],all_tki[uid],all_tki[avg7daysPrice])</f>
        <v>1628</v>
      </c>
      <c r="I2267" s="70">
        <v>0</v>
      </c>
    </row>
    <row r="2268" spans="1:9" ht="30" hidden="1" customHeight="1" x14ac:dyDescent="0.25">
      <c r="A2268" s="96" t="s">
        <v>13085</v>
      </c>
      <c r="B2268" s="80" t="str">
        <f>_xlfn.CONCAT(_xlfn.XLOOKUP(tbItems[[#This Row],[UID]],all_tki[uid],all_tki[name]), " (",_xlfn.XLOOKUP(tbItems[[#This Row],[UID]],all_tki[uid],all_tki[shortName]),")")</f>
        <v>P226 Meprolight TRU-DOT Night front sight (P226 TD FS)</v>
      </c>
      <c r="C2268" s="80" t="str">
        <f>_xlfn.XLOOKUP(tbItems[[#This Row],[UID]],all_tki[uid],all_tki[tags/0])</f>
        <v>Weapon_parts</v>
      </c>
      <c r="E2268" s="70">
        <f>_xlfn.XLOOKUP(tbItems[[#This Row],[UID]],all_tki[uid],all_tki[slots])</f>
        <v>1</v>
      </c>
      <c r="F2268" s="97">
        <f>_xlfn.XLOOKUP(tbItems[[#This Row],[UID]],all_tki[uid],all_tki[traderPrice])</f>
        <v>840</v>
      </c>
      <c r="G2268" s="97">
        <f>_xlfn.XLOOKUP(tbItems[[#This Row],[UID]],all_tki[uid],all_tki[avg7daysPrice])</f>
        <v>1500</v>
      </c>
      <c r="I2268" s="70">
        <v>0</v>
      </c>
    </row>
    <row r="2269" spans="1:9" ht="30" hidden="1" customHeight="1" x14ac:dyDescent="0.25">
      <c r="A2269" s="96" t="s">
        <v>13091</v>
      </c>
      <c r="B2269" s="80" t="str">
        <f>_xlfn.CONCAT(_xlfn.XLOOKUP(tbItems[[#This Row],[UID]],all_tki[uid],all_tki[name]), " (",_xlfn.XLOOKUP(tbItems[[#This Row],[UID]],all_tki[uid],all_tki[shortName]),")")</f>
        <v>Glock Dead Ringer Snake Eye front sight (G SE FS)</v>
      </c>
      <c r="C2269" s="80" t="str">
        <f>_xlfn.XLOOKUP(tbItems[[#This Row],[UID]],all_tki[uid],all_tki[tags/0])</f>
        <v>Weapon_parts</v>
      </c>
      <c r="D2269" s="80" t="s">
        <v>379</v>
      </c>
      <c r="E2269" s="70">
        <f>_xlfn.XLOOKUP(tbItems[[#This Row],[UID]],all_tki[uid],all_tki[slots])</f>
        <v>1</v>
      </c>
      <c r="F2269" s="97">
        <f>_xlfn.XLOOKUP(tbItems[[#This Row],[UID]],all_tki[uid],all_tki[traderPrice])</f>
        <v>1066</v>
      </c>
      <c r="G2269" s="97">
        <f>_xlfn.XLOOKUP(tbItems[[#This Row],[UID]],all_tki[uid],all_tki[avg7daysPrice])</f>
        <v>13519</v>
      </c>
      <c r="H2269" s="70">
        <v>0</v>
      </c>
      <c r="I2269" s="70">
        <v>0</v>
      </c>
    </row>
    <row r="2270" spans="1:9" ht="30" hidden="1" customHeight="1" x14ac:dyDescent="0.25">
      <c r="A2270" s="96" t="s">
        <v>13096</v>
      </c>
      <c r="B2270" s="80" t="str">
        <f>_xlfn.CONCAT(_xlfn.XLOOKUP(tbItems[[#This Row],[UID]],all_tki[uid],all_tki[name]), " (",_xlfn.XLOOKUP(tbItems[[#This Row],[UID]],all_tki[uid],all_tki[shortName]),")")</f>
        <v>P226 Meprolight TRU-DOT Night rear sight (P226 TD RS)</v>
      </c>
      <c r="C2270" s="80" t="str">
        <f>_xlfn.XLOOKUP(tbItems[[#This Row],[UID]],all_tki[uid],all_tki[tags/0])</f>
        <v>Weapon_parts</v>
      </c>
      <c r="E2270" s="70">
        <f>_xlfn.XLOOKUP(tbItems[[#This Row],[UID]],all_tki[uid],all_tki[slots])</f>
        <v>1</v>
      </c>
      <c r="F2270" s="97">
        <f>_xlfn.XLOOKUP(tbItems[[#This Row],[UID]],all_tki[uid],all_tki[traderPrice])</f>
        <v>784</v>
      </c>
      <c r="G2270" s="97">
        <f>_xlfn.XLOOKUP(tbItems[[#This Row],[UID]],all_tki[uid],all_tki[avg7daysPrice])</f>
        <v>1400</v>
      </c>
      <c r="I2270" s="70">
        <v>0</v>
      </c>
    </row>
    <row r="2271" spans="1:9" ht="30" hidden="1" customHeight="1" x14ac:dyDescent="0.25">
      <c r="A2271" s="96" t="s">
        <v>13102</v>
      </c>
      <c r="B2271" s="80" t="str">
        <f>_xlfn.CONCAT(_xlfn.XLOOKUP(tbItems[[#This Row],[UID]],all_tki[uid],all_tki[name]), " (",_xlfn.XLOOKUP(tbItems[[#This Row],[UID]],all_tki[uid],all_tki[shortName]),")")</f>
        <v>AK-105 rear sight (6P44 Sb.1-30) (6P44 Sb.1-30)</v>
      </c>
      <c r="C2271" s="80" t="str">
        <f>_xlfn.XLOOKUP(tbItems[[#This Row],[UID]],all_tki[uid],all_tki[tags/0])</f>
        <v>Weapon_parts</v>
      </c>
      <c r="E2271" s="70">
        <f>_xlfn.XLOOKUP(tbItems[[#This Row],[UID]],all_tki[uid],all_tki[slots])</f>
        <v>1</v>
      </c>
      <c r="F2271" s="97">
        <f>_xlfn.XLOOKUP(tbItems[[#This Row],[UID]],all_tki[uid],all_tki[traderPrice])</f>
        <v>264</v>
      </c>
      <c r="G2271" s="97">
        <f>_xlfn.XLOOKUP(tbItems[[#This Row],[UID]],all_tki[uid],all_tki[avg7daysPrice])</f>
        <v>2975</v>
      </c>
      <c r="I2271" s="70">
        <v>0</v>
      </c>
    </row>
    <row r="2272" spans="1:9" ht="30" hidden="1" customHeight="1" x14ac:dyDescent="0.25">
      <c r="A2272" s="96" t="s">
        <v>13108</v>
      </c>
      <c r="B2272" s="80" t="str">
        <f>_xlfn.CONCAT(_xlfn.XLOOKUP(tbItems[[#This Row],[UID]],all_tki[uid],all_tki[name]), " (",_xlfn.XLOOKUP(tbItems[[#This Row],[UID]],all_tki[uid],all_tki[shortName]),")")</f>
        <v>SV-98 rear sight (SV98 RS)</v>
      </c>
      <c r="C2272" s="80" t="str">
        <f>_xlfn.XLOOKUP(tbItems[[#This Row],[UID]],all_tki[uid],all_tki[tags/0])</f>
        <v>Weapon_parts</v>
      </c>
      <c r="E2272" s="70">
        <f>_xlfn.XLOOKUP(tbItems[[#This Row],[UID]],all_tki[uid],all_tki[slots])</f>
        <v>1</v>
      </c>
      <c r="F2272" s="97">
        <f>_xlfn.XLOOKUP(tbItems[[#This Row],[UID]],all_tki[uid],all_tki[traderPrice])</f>
        <v>559</v>
      </c>
      <c r="G2272" s="97">
        <f>_xlfn.XLOOKUP(tbItems[[#This Row],[UID]],all_tki[uid],all_tki[avg7daysPrice])</f>
        <v>28833</v>
      </c>
      <c r="I2272" s="70">
        <v>0</v>
      </c>
    </row>
    <row r="2273" spans="1:9" ht="30" hidden="1" customHeight="1" x14ac:dyDescent="0.25">
      <c r="A2273" s="96" t="s">
        <v>13114</v>
      </c>
      <c r="B2273" s="80" t="str">
        <f>_xlfn.CONCAT(_xlfn.XLOOKUP(tbItems[[#This Row],[UID]],all_tki[uid],all_tki[name]), " (",_xlfn.XLOOKUP(tbItems[[#This Row],[UID]],all_tki[uid],all_tki[shortName]),")")</f>
        <v>HK MP7 flip-up front sight (MP7 FS)</v>
      </c>
      <c r="C2273" s="80" t="str">
        <f>_xlfn.XLOOKUP(tbItems[[#This Row],[UID]],all_tki[uid],all_tki[tags/0])</f>
        <v>Weapon_parts</v>
      </c>
      <c r="E2273" s="70">
        <f>_xlfn.XLOOKUP(tbItems[[#This Row],[UID]],all_tki[uid],all_tki[slots])</f>
        <v>1</v>
      </c>
      <c r="F2273" s="97">
        <f>_xlfn.XLOOKUP(tbItems[[#This Row],[UID]],all_tki[uid],all_tki[traderPrice])</f>
        <v>337</v>
      </c>
      <c r="G2273" s="97">
        <f>_xlfn.XLOOKUP(tbItems[[#This Row],[UID]],all_tki[uid],all_tki[avg7daysPrice])</f>
        <v>21074</v>
      </c>
      <c r="I2273" s="70">
        <v>0</v>
      </c>
    </row>
    <row r="2274" spans="1:9" ht="30" hidden="1" customHeight="1" x14ac:dyDescent="0.25">
      <c r="A2274" s="96" t="s">
        <v>13119</v>
      </c>
      <c r="B2274" s="80" t="str">
        <f>_xlfn.CONCAT(_xlfn.XLOOKUP(tbItems[[#This Row],[UID]],all_tki[uid],all_tki[name]), " (",_xlfn.XLOOKUP(tbItems[[#This Row],[UID]],all_tki[uid],all_tki[shortName]),")")</f>
        <v>AKMP system rear sight device (AKMP RS)</v>
      </c>
      <c r="C2274" s="80" t="str">
        <f>_xlfn.XLOOKUP(tbItems[[#This Row],[UID]],all_tki[uid],all_tki[tags/0])</f>
        <v>Weapon_parts</v>
      </c>
      <c r="E2274" s="70">
        <f>_xlfn.XLOOKUP(tbItems[[#This Row],[UID]],all_tki[uid],all_tki[slots])</f>
        <v>1</v>
      </c>
      <c r="F2274" s="97">
        <f>_xlfn.XLOOKUP(tbItems[[#This Row],[UID]],all_tki[uid],all_tki[traderPrice])</f>
        <v>263</v>
      </c>
      <c r="G2274" s="97">
        <f>_xlfn.XLOOKUP(tbItems[[#This Row],[UID]],all_tki[uid],all_tki[avg7daysPrice])</f>
        <v>470</v>
      </c>
      <c r="I2274" s="70">
        <v>0</v>
      </c>
    </row>
    <row r="2275" spans="1:9" ht="30" hidden="1" customHeight="1" x14ac:dyDescent="0.25">
      <c r="A2275" s="96" t="s">
        <v>13125</v>
      </c>
      <c r="B2275" s="80" t="str">
        <f>_xlfn.CONCAT(_xlfn.XLOOKUP(tbItems[[#This Row],[UID]],all_tki[uid],all_tki[name]), " (",_xlfn.XLOOKUP(tbItems[[#This Row],[UID]],all_tki[uid],all_tki[shortName]),")")</f>
        <v>Magpul MBUS Gen2 flip-up front sight (MBUS FS)</v>
      </c>
      <c r="C2275" s="80" t="str">
        <f>_xlfn.XLOOKUP(tbItems[[#This Row],[UID]],all_tki[uid],all_tki[tags/0])</f>
        <v>Weapon_parts</v>
      </c>
      <c r="E2275" s="70">
        <f>_xlfn.XLOOKUP(tbItems[[#This Row],[UID]],all_tki[uid],all_tki[slots])</f>
        <v>1</v>
      </c>
      <c r="F2275" s="97">
        <f>_xlfn.XLOOKUP(tbItems[[#This Row],[UID]],all_tki[uid],all_tki[traderPrice])</f>
        <v>1369</v>
      </c>
      <c r="G2275" s="97">
        <f>_xlfn.XLOOKUP(tbItems[[#This Row],[UID]],all_tki[uid],all_tki[avg7daysPrice])</f>
        <v>13646</v>
      </c>
      <c r="I2275" s="70">
        <v>0</v>
      </c>
    </row>
    <row r="2276" spans="1:9" ht="30" hidden="1" customHeight="1" x14ac:dyDescent="0.25">
      <c r="A2276" s="96" t="s">
        <v>13130</v>
      </c>
      <c r="B2276" s="80" t="str">
        <f>_xlfn.CONCAT(_xlfn.XLOOKUP(tbItems[[#This Row],[UID]],all_tki[uid],all_tki[name]), " (",_xlfn.XLOOKUP(tbItems[[#This Row],[UID]],all_tki[uid],all_tki[shortName]),")")</f>
        <v>AS VAL rear sight (VAL RS)</v>
      </c>
      <c r="C2276" s="80" t="str">
        <f>_xlfn.XLOOKUP(tbItems[[#This Row],[UID]],all_tki[uid],all_tki[tags/0])</f>
        <v>Weapon_parts</v>
      </c>
      <c r="E2276" s="70">
        <f>_xlfn.XLOOKUP(tbItems[[#This Row],[UID]],all_tki[uid],all_tki[slots])</f>
        <v>1</v>
      </c>
      <c r="F2276" s="97">
        <f>_xlfn.XLOOKUP(tbItems[[#This Row],[UID]],all_tki[uid],all_tki[traderPrice])</f>
        <v>558</v>
      </c>
      <c r="G2276" s="97">
        <f>_xlfn.XLOOKUP(tbItems[[#This Row],[UID]],all_tki[uid],all_tki[avg7daysPrice])</f>
        <v>996</v>
      </c>
      <c r="I2276" s="70">
        <v>0</v>
      </c>
    </row>
    <row r="2277" spans="1:9" ht="30" hidden="1" customHeight="1" x14ac:dyDescent="0.25">
      <c r="A2277" s="96" t="s">
        <v>13136</v>
      </c>
      <c r="B2277" s="80" t="str">
        <f>_xlfn.CONCAT(_xlfn.XLOOKUP(tbItems[[#This Row],[UID]],all_tki[uid],all_tki[name]), " (",_xlfn.XLOOKUP(tbItems[[#This Row],[UID]],all_tki[uid],all_tki[shortName]),")")</f>
        <v>Glock TruGlo TFX front sight (G TFX FS)</v>
      </c>
      <c r="C2277" s="80" t="str">
        <f>_xlfn.XLOOKUP(tbItems[[#This Row],[UID]],all_tki[uid],all_tki[tags/0])</f>
        <v>Weapon_parts</v>
      </c>
      <c r="E2277" s="70">
        <f>_xlfn.XLOOKUP(tbItems[[#This Row],[UID]],all_tki[uid],all_tki[slots])</f>
        <v>1</v>
      </c>
      <c r="F2277" s="97">
        <f>_xlfn.XLOOKUP(tbItems[[#This Row],[UID]],all_tki[uid],all_tki[traderPrice])</f>
        <v>566</v>
      </c>
      <c r="G2277" s="97">
        <f>_xlfn.XLOOKUP(tbItems[[#This Row],[UID]],all_tki[uid],all_tki[avg7daysPrice])</f>
        <v>11110</v>
      </c>
      <c r="I2277" s="70">
        <v>0</v>
      </c>
    </row>
    <row r="2278" spans="1:9" ht="30" hidden="1" customHeight="1" x14ac:dyDescent="0.25">
      <c r="A2278" s="96" t="s">
        <v>13142</v>
      </c>
      <c r="B2278" s="80" t="str">
        <f>_xlfn.CONCAT(_xlfn.XLOOKUP(tbItems[[#This Row],[UID]],all_tki[uid],all_tki[name]), " (",_xlfn.XLOOKUP(tbItems[[#This Row],[UID]],all_tki[uid],all_tki[shortName]),")")</f>
        <v>AKMP system front sight device (AKMP FS)</v>
      </c>
      <c r="C2278" s="80" t="str">
        <f>_xlfn.XLOOKUP(tbItems[[#This Row],[UID]],all_tki[uid],all_tki[tags/0])</f>
        <v>Weapon_parts</v>
      </c>
      <c r="D2278" s="80" t="s">
        <v>379</v>
      </c>
      <c r="E2278" s="70">
        <f>_xlfn.XLOOKUP(tbItems[[#This Row],[UID]],all_tki[uid],all_tki[slots])</f>
        <v>1</v>
      </c>
      <c r="F2278" s="97">
        <f>_xlfn.XLOOKUP(tbItems[[#This Row],[UID]],all_tki[uid],all_tki[traderPrice])</f>
        <v>263</v>
      </c>
      <c r="G2278" s="97">
        <f>_xlfn.XLOOKUP(tbItems[[#This Row],[UID]],all_tki[uid],all_tki[avg7daysPrice])</f>
        <v>6644</v>
      </c>
      <c r="H2278" s="70">
        <v>0</v>
      </c>
      <c r="I2278" s="70">
        <v>0</v>
      </c>
    </row>
    <row r="2279" spans="1:9" ht="30" hidden="1" customHeight="1" x14ac:dyDescent="0.25">
      <c r="A2279" s="96" t="s">
        <v>13147</v>
      </c>
      <c r="B2279" s="80" t="str">
        <f>_xlfn.CONCAT(_xlfn.XLOOKUP(tbItems[[#This Row],[UID]],all_tki[uid],all_tki[name]), " (",_xlfn.XLOOKUP(tbItems[[#This Row],[UID]],all_tki[uid],all_tki[shortName]),")")</f>
        <v>Glock front sight (Glock FS)</v>
      </c>
      <c r="C2279" s="80" t="str">
        <f>_xlfn.XLOOKUP(tbItems[[#This Row],[UID]],all_tki[uid],all_tki[tags/0])</f>
        <v>Weapon_parts</v>
      </c>
      <c r="E2279" s="70">
        <f>_xlfn.XLOOKUP(tbItems[[#This Row],[UID]],all_tki[uid],all_tki[slots])</f>
        <v>1</v>
      </c>
      <c r="F2279" s="97">
        <f>_xlfn.XLOOKUP(tbItems[[#This Row],[UID]],all_tki[uid],all_tki[traderPrice])</f>
        <v>281</v>
      </c>
      <c r="G2279" s="97">
        <f>_xlfn.XLOOKUP(tbItems[[#This Row],[UID]],all_tki[uid],all_tki[avg7daysPrice])</f>
        <v>502</v>
      </c>
      <c r="I2279" s="70">
        <v>0</v>
      </c>
    </row>
    <row r="2280" spans="1:9" ht="30" hidden="1" customHeight="1" x14ac:dyDescent="0.25">
      <c r="A2280" s="96" t="s">
        <v>13153</v>
      </c>
      <c r="B2280" s="80" t="str">
        <f>_xlfn.CONCAT(_xlfn.XLOOKUP(tbItems[[#This Row],[UID]],all_tki[uid],all_tki[name]), " (",_xlfn.XLOOKUP(tbItems[[#This Row],[UID]],all_tki[uid],all_tki[shortName]),")")</f>
        <v>Glock TruGlo TFX rear sight (G TFX RS)</v>
      </c>
      <c r="C2280" s="80" t="str">
        <f>_xlfn.XLOOKUP(tbItems[[#This Row],[UID]],all_tki[uid],all_tki[tags/0])</f>
        <v>Weapon_parts</v>
      </c>
      <c r="E2280" s="70">
        <f>_xlfn.XLOOKUP(tbItems[[#This Row],[UID]],all_tki[uid],all_tki[slots])</f>
        <v>1</v>
      </c>
      <c r="F2280" s="97">
        <f>_xlfn.XLOOKUP(tbItems[[#This Row],[UID]],all_tki[uid],all_tki[traderPrice])</f>
        <v>1018</v>
      </c>
      <c r="G2280" s="97">
        <f>_xlfn.XLOOKUP(tbItems[[#This Row],[UID]],all_tki[uid],all_tki[avg7daysPrice])</f>
        <v>12195</v>
      </c>
      <c r="I2280" s="70">
        <v>0</v>
      </c>
    </row>
    <row r="2281" spans="1:9" ht="30" hidden="1" customHeight="1" x14ac:dyDescent="0.25">
      <c r="A2281" s="96" t="s">
        <v>13159</v>
      </c>
      <c r="B2281" s="80" t="str">
        <f>_xlfn.CONCAT(_xlfn.XLOOKUP(tbItems[[#This Row],[UID]],all_tki[uid],all_tki[name]), " (",_xlfn.XLOOKUP(tbItems[[#This Row],[UID]],all_tki[uid],all_tki[shortName]),")")</f>
        <v>SVDS rear sight (SVDS RS)</v>
      </c>
      <c r="C2281" s="80" t="str">
        <f>_xlfn.XLOOKUP(tbItems[[#This Row],[UID]],all_tki[uid],all_tki[tags/0])</f>
        <v>Weapon_parts</v>
      </c>
      <c r="E2281" s="70">
        <f>_xlfn.XLOOKUP(tbItems[[#This Row],[UID]],all_tki[uid],all_tki[slots])</f>
        <v>1</v>
      </c>
      <c r="F2281" s="97">
        <f>_xlfn.XLOOKUP(tbItems[[#This Row],[UID]],all_tki[uid],all_tki[traderPrice])</f>
        <v>492</v>
      </c>
      <c r="G2281" s="97">
        <f>_xlfn.XLOOKUP(tbItems[[#This Row],[UID]],all_tki[uid],all_tki[avg7daysPrice])</f>
        <v>878</v>
      </c>
      <c r="I2281" s="70">
        <v>0</v>
      </c>
    </row>
    <row r="2282" spans="1:9" ht="30" hidden="1" customHeight="1" x14ac:dyDescent="0.25">
      <c r="A2282" s="96" t="s">
        <v>13165</v>
      </c>
      <c r="B2282" s="80" t="str">
        <f>_xlfn.CONCAT(_xlfn.XLOOKUP(tbItems[[#This Row],[UID]],all_tki[uid],all_tki[name]), " (",_xlfn.XLOOKUP(tbItems[[#This Row],[UID]],all_tki[uid],all_tki[shortName]),")")</f>
        <v>Mosin Rifle rear sight (Mosin RS)</v>
      </c>
      <c r="C2282" s="80" t="str">
        <f>_xlfn.XLOOKUP(tbItems[[#This Row],[UID]],all_tki[uid],all_tki[tags/0])</f>
        <v>Weapon_parts</v>
      </c>
      <c r="E2282" s="70">
        <f>_xlfn.XLOOKUP(tbItems[[#This Row],[UID]],all_tki[uid],all_tki[slots])</f>
        <v>1</v>
      </c>
      <c r="F2282" s="97">
        <f>_xlfn.XLOOKUP(tbItems[[#This Row],[UID]],all_tki[uid],all_tki[traderPrice])</f>
        <v>492</v>
      </c>
      <c r="G2282" s="97">
        <f>_xlfn.XLOOKUP(tbItems[[#This Row],[UID]],all_tki[uid],all_tki[avg7daysPrice])</f>
        <v>6576</v>
      </c>
      <c r="I2282" s="70">
        <v>0</v>
      </c>
    </row>
    <row r="2283" spans="1:9" ht="30" hidden="1" customHeight="1" x14ac:dyDescent="0.25">
      <c r="A2283" s="96" t="s">
        <v>13170</v>
      </c>
      <c r="B2283" s="80" t="str">
        <f>_xlfn.CONCAT(_xlfn.XLOOKUP(tbItems[[#This Row],[UID]],all_tki[uid],all_tki[name]), " (",_xlfn.XLOOKUP(tbItems[[#This Row],[UID]],all_tki[uid],all_tki[shortName]),")")</f>
        <v>AR-15 Colt A2 rear sight (A2 RS)</v>
      </c>
      <c r="C2283" s="80" t="str">
        <f>_xlfn.XLOOKUP(tbItems[[#This Row],[UID]],all_tki[uid],all_tki[tags/0])</f>
        <v>Weapon_parts</v>
      </c>
      <c r="E2283" s="70">
        <f>_xlfn.XLOOKUP(tbItems[[#This Row],[UID]],all_tki[uid],all_tki[slots])</f>
        <v>1</v>
      </c>
      <c r="F2283" s="97">
        <f>_xlfn.XLOOKUP(tbItems[[#This Row],[UID]],all_tki[uid],all_tki[traderPrice])</f>
        <v>508</v>
      </c>
      <c r="G2283" s="97">
        <f>_xlfn.XLOOKUP(tbItems[[#This Row],[UID]],all_tki[uid],all_tki[avg7daysPrice])</f>
        <v>9957</v>
      </c>
      <c r="I2283" s="70">
        <v>0</v>
      </c>
    </row>
    <row r="2284" spans="1:9" ht="30" hidden="1" customHeight="1" x14ac:dyDescent="0.25">
      <c r="A2284" s="96" t="s">
        <v>13176</v>
      </c>
      <c r="B2284" s="80" t="str">
        <f>_xlfn.CONCAT(_xlfn.XLOOKUP(tbItems[[#This Row],[UID]],all_tki[uid],all_tki[name]), " (",_xlfn.XLOOKUP(tbItems[[#This Row],[UID]],all_tki[uid],all_tki[shortName]),")")</f>
        <v>RPK-16 rear sight base (RPK16 RS base)</v>
      </c>
      <c r="C2284" s="80" t="str">
        <f>_xlfn.XLOOKUP(tbItems[[#This Row],[UID]],all_tki[uid],all_tki[tags/0])</f>
        <v>Weapon_parts</v>
      </c>
      <c r="E2284" s="70">
        <f>_xlfn.XLOOKUP(tbItems[[#This Row],[UID]],all_tki[uid],all_tki[slots])</f>
        <v>1</v>
      </c>
      <c r="F2284" s="97">
        <f>_xlfn.XLOOKUP(tbItems[[#This Row],[UID]],all_tki[uid],all_tki[traderPrice])</f>
        <v>448</v>
      </c>
      <c r="G2284" s="97">
        <f>_xlfn.XLOOKUP(tbItems[[#This Row],[UID]],all_tki[uid],all_tki[avg7daysPrice])</f>
        <v>800</v>
      </c>
      <c r="I2284" s="70">
        <v>0</v>
      </c>
    </row>
    <row r="2285" spans="1:9" ht="30" hidden="1" customHeight="1" x14ac:dyDescent="0.25">
      <c r="A2285" s="96" t="s">
        <v>13182</v>
      </c>
      <c r="B2285" s="80" t="str">
        <f>_xlfn.CONCAT(_xlfn.XLOOKUP(tbItems[[#This Row],[UID]],all_tki[uid],all_tki[name]), " (",_xlfn.XLOOKUP(tbItems[[#This Row],[UID]],all_tki[uid],all_tki[shortName]),")")</f>
        <v>RPK-16 rear sight (RPK-16 RS)</v>
      </c>
      <c r="C2285" s="80" t="str">
        <f>_xlfn.XLOOKUP(tbItems[[#This Row],[UID]],all_tki[uid],all_tki[tags/0])</f>
        <v>Weapon_parts</v>
      </c>
      <c r="E2285" s="70">
        <f>_xlfn.XLOOKUP(tbItems[[#This Row],[UID]],all_tki[uid],all_tki[slots])</f>
        <v>1</v>
      </c>
      <c r="F2285" s="97">
        <f>_xlfn.XLOOKUP(tbItems[[#This Row],[UID]],all_tki[uid],all_tki[traderPrice])</f>
        <v>448</v>
      </c>
      <c r="G2285" s="97">
        <f>_xlfn.XLOOKUP(tbItems[[#This Row],[UID]],all_tki[uid],all_tki[avg7daysPrice])</f>
        <v>800</v>
      </c>
      <c r="I2285" s="70">
        <v>0</v>
      </c>
    </row>
    <row r="2286" spans="1:9" ht="30" hidden="1" customHeight="1" x14ac:dyDescent="0.25">
      <c r="A2286" s="96" t="s">
        <v>13188</v>
      </c>
      <c r="B2286" s="80" t="str">
        <f>_xlfn.CONCAT(_xlfn.XLOOKUP(tbItems[[#This Row],[UID]],all_tki[uid],all_tki[name]), " (",_xlfn.XLOOKUP(tbItems[[#This Row],[UID]],all_tki[uid],all_tki[shortName]),")")</f>
        <v>Mosin Rifle carbine rear sight (Mosin RS)</v>
      </c>
      <c r="C2286" s="80" t="str">
        <f>_xlfn.XLOOKUP(tbItems[[#This Row],[UID]],all_tki[uid],all_tki[tags/0])</f>
        <v>Weapon_parts</v>
      </c>
      <c r="E2286" s="70">
        <f>_xlfn.XLOOKUP(tbItems[[#This Row],[UID]],all_tki[uid],all_tki[slots])</f>
        <v>1</v>
      </c>
      <c r="F2286" s="97">
        <f>_xlfn.XLOOKUP(tbItems[[#This Row],[UID]],all_tki[uid],all_tki[traderPrice])</f>
        <v>448</v>
      </c>
      <c r="G2286" s="97">
        <f>_xlfn.XLOOKUP(tbItems[[#This Row],[UID]],all_tki[uid],all_tki[avg7daysPrice])</f>
        <v>800</v>
      </c>
      <c r="I2286" s="70">
        <v>0</v>
      </c>
    </row>
    <row r="2287" spans="1:9" ht="30" hidden="1" customHeight="1" x14ac:dyDescent="0.25">
      <c r="A2287" s="96" t="s">
        <v>13192</v>
      </c>
      <c r="B2287" s="80" t="str">
        <f>_xlfn.CONCAT(_xlfn.XLOOKUP(tbItems[[#This Row],[UID]],all_tki[uid],all_tki[name]), " (",_xlfn.XLOOKUP(tbItems[[#This Row],[UID]],all_tki[uid],all_tki[shortName]),")")</f>
        <v>Mosin Rifle front sight (Mosin FS)</v>
      </c>
      <c r="C2287" s="80" t="str">
        <f>_xlfn.XLOOKUP(tbItems[[#This Row],[UID]],all_tki[uid],all_tki[tags/0])</f>
        <v>Weapon_parts</v>
      </c>
      <c r="E2287" s="70">
        <f>_xlfn.XLOOKUP(tbItems[[#This Row],[UID]],all_tki[uid],all_tki[slots])</f>
        <v>1</v>
      </c>
      <c r="F2287" s="97">
        <f>_xlfn.XLOOKUP(tbItems[[#This Row],[UID]],all_tki[uid],all_tki[traderPrice])</f>
        <v>293</v>
      </c>
      <c r="G2287" s="97">
        <f>_xlfn.XLOOKUP(tbItems[[#This Row],[UID]],all_tki[uid],all_tki[avg7daysPrice])</f>
        <v>4500</v>
      </c>
      <c r="I2287" s="70">
        <v>0</v>
      </c>
    </row>
    <row r="2288" spans="1:9" ht="30" hidden="1" customHeight="1" x14ac:dyDescent="0.25">
      <c r="A2288" s="96" t="s">
        <v>13197</v>
      </c>
      <c r="B2288" s="80" t="str">
        <f>_xlfn.CONCAT(_xlfn.XLOOKUP(tbItems[[#This Row],[UID]],all_tki[uid],all_tki[name]), " (",_xlfn.XLOOKUP(tbItems[[#This Row],[UID]],all_tki[uid],all_tki[shortName]),")")</f>
        <v>AR-15 Leapers UTG Low Profile A2 front sight (LPA2 FS)</v>
      </c>
      <c r="C2288" s="80" t="str">
        <f>_xlfn.XLOOKUP(tbItems[[#This Row],[UID]],all_tki[uid],all_tki[tags/0])</f>
        <v>Weapon_parts</v>
      </c>
      <c r="E2288" s="70">
        <f>_xlfn.XLOOKUP(tbItems[[#This Row],[UID]],all_tki[uid],all_tki[slots])</f>
        <v>1</v>
      </c>
      <c r="F2288" s="97">
        <f>_xlfn.XLOOKUP(tbItems[[#This Row],[UID]],all_tki[uid],all_tki[traderPrice])</f>
        <v>336</v>
      </c>
      <c r="G2288" s="97">
        <f>_xlfn.XLOOKUP(tbItems[[#This Row],[UID]],all_tki[uid],all_tki[avg7daysPrice])</f>
        <v>500</v>
      </c>
      <c r="I2288" s="70">
        <v>0</v>
      </c>
    </row>
    <row r="2289" spans="1:9" ht="30" hidden="1" customHeight="1" x14ac:dyDescent="0.25">
      <c r="A2289" s="96" t="s">
        <v>13203</v>
      </c>
      <c r="B2289" s="80" t="str">
        <f>_xlfn.CONCAT(_xlfn.XLOOKUP(tbItems[[#This Row],[UID]],all_tki[uid],all_tki[name]), " (",_xlfn.XLOOKUP(tbItems[[#This Row],[UID]],all_tki[uid],all_tki[shortName]),")")</f>
        <v>SVDS front sight (SVDS FS)</v>
      </c>
      <c r="C2289" s="80" t="str">
        <f>_xlfn.XLOOKUP(tbItems[[#This Row],[UID]],all_tki[uid],all_tki[tags/0])</f>
        <v>Weapon_parts</v>
      </c>
      <c r="E2289" s="70">
        <f>_xlfn.XLOOKUP(tbItems[[#This Row],[UID]],all_tki[uid],all_tki[slots])</f>
        <v>1</v>
      </c>
      <c r="F2289" s="97">
        <f>_xlfn.XLOOKUP(tbItems[[#This Row],[UID]],all_tki[uid],all_tki[traderPrice])</f>
        <v>293</v>
      </c>
      <c r="G2289" s="97">
        <f>_xlfn.XLOOKUP(tbItems[[#This Row],[UID]],all_tki[uid],all_tki[avg7daysPrice])</f>
        <v>571</v>
      </c>
      <c r="I2289" s="70">
        <v>0</v>
      </c>
    </row>
    <row r="2290" spans="1:9" ht="30" hidden="1" customHeight="1" x14ac:dyDescent="0.25">
      <c r="A2290" s="96" t="s">
        <v>13209</v>
      </c>
      <c r="B2290" s="80" t="str">
        <f>_xlfn.CONCAT(_xlfn.XLOOKUP(tbItems[[#This Row],[UID]],all_tki[uid],all_tki[name]), " (",_xlfn.XLOOKUP(tbItems[[#This Row],[UID]],all_tki[uid],all_tki[shortName]),")")</f>
        <v>AKMB system rear sight (AKMB RS)</v>
      </c>
      <c r="C2290" s="80" t="str">
        <f>_xlfn.XLOOKUP(tbItems[[#This Row],[UID]],all_tki[uid],all_tki[tags/0])</f>
        <v>Weapon_parts</v>
      </c>
      <c r="E2290" s="70">
        <f>_xlfn.XLOOKUP(tbItems[[#This Row],[UID]],all_tki[uid],all_tki[slots])</f>
        <v>1</v>
      </c>
      <c r="F2290" s="97">
        <f>_xlfn.XLOOKUP(tbItems[[#This Row],[UID]],all_tki[uid],all_tki[traderPrice])</f>
        <v>264</v>
      </c>
      <c r="G2290" s="97">
        <f>_xlfn.XLOOKUP(tbItems[[#This Row],[UID]],all_tki[uid],all_tki[avg7daysPrice])</f>
        <v>471</v>
      </c>
      <c r="I2290" s="70">
        <v>0</v>
      </c>
    </row>
    <row r="2291" spans="1:9" ht="30" hidden="1" customHeight="1" x14ac:dyDescent="0.25">
      <c r="A2291" s="96" t="s">
        <v>13215</v>
      </c>
      <c r="B2291" s="80" t="str">
        <f>_xlfn.CONCAT(_xlfn.XLOOKUP(tbItems[[#This Row],[UID]],all_tki[uid],all_tki[name]), " (",_xlfn.XLOOKUP(tbItems[[#This Row],[UID]],all_tki[uid],all_tki[shortName]),")")</f>
        <v>VPO-209 rear sight (VPO209)</v>
      </c>
      <c r="C2291" s="80" t="str">
        <f>_xlfn.XLOOKUP(tbItems[[#This Row],[UID]],all_tki[uid],all_tki[tags/0])</f>
        <v>Weapon_parts</v>
      </c>
      <c r="E2291" s="70">
        <f>_xlfn.XLOOKUP(tbItems[[#This Row],[UID]],all_tki[uid],all_tki[slots])</f>
        <v>1</v>
      </c>
      <c r="F2291" s="97">
        <f>_xlfn.XLOOKUP(tbItems[[#This Row],[UID]],all_tki[uid],all_tki[traderPrice])</f>
        <v>263</v>
      </c>
      <c r="G2291" s="97">
        <f>_xlfn.XLOOKUP(tbItems[[#This Row],[UID]],all_tki[uid],all_tki[avg7daysPrice])</f>
        <v>525</v>
      </c>
      <c r="I2291" s="70">
        <v>0</v>
      </c>
    </row>
    <row r="2292" spans="1:9" ht="30" hidden="1" customHeight="1" x14ac:dyDescent="0.25">
      <c r="A2292" s="96" t="s">
        <v>13220</v>
      </c>
      <c r="B2292" s="80" t="str">
        <f>_xlfn.CONCAT(_xlfn.XLOOKUP(tbItems[[#This Row],[UID]],all_tki[uid],all_tki[name]), " (",_xlfn.XLOOKUP(tbItems[[#This Row],[UID]],all_tki[uid],all_tki[shortName]),")")</f>
        <v>SOK-12 rear sight (SOK12 RS)</v>
      </c>
      <c r="C2292" s="80" t="str">
        <f>_xlfn.XLOOKUP(tbItems[[#This Row],[UID]],all_tki[uid],all_tki[tags/0])</f>
        <v>Weapon_parts</v>
      </c>
      <c r="E2292" s="70">
        <f>_xlfn.XLOOKUP(tbItems[[#This Row],[UID]],all_tki[uid],all_tki[slots])</f>
        <v>1</v>
      </c>
      <c r="F2292" s="97">
        <f>_xlfn.XLOOKUP(tbItems[[#This Row],[UID]],all_tki[uid],all_tki[traderPrice])</f>
        <v>224</v>
      </c>
      <c r="G2292" s="97">
        <f>_xlfn.XLOOKUP(tbItems[[#This Row],[UID]],all_tki[uid],all_tki[avg7daysPrice])</f>
        <v>8684</v>
      </c>
      <c r="I2292" s="70">
        <v>0</v>
      </c>
    </row>
    <row r="2293" spans="1:9" ht="30" hidden="1" customHeight="1" x14ac:dyDescent="0.25">
      <c r="A2293" s="96" t="s">
        <v>13226</v>
      </c>
      <c r="B2293" s="80" t="str">
        <f>_xlfn.CONCAT(_xlfn.XLOOKUP(tbItems[[#This Row],[UID]],all_tki[uid],all_tki[name]), " (",_xlfn.XLOOKUP(tbItems[[#This Row],[UID]],all_tki[uid],all_tki[shortName]),")")</f>
        <v>SA-58 Holland Type rear sight (SA58 Holland)</v>
      </c>
      <c r="C2293" s="80" t="str">
        <f>_xlfn.XLOOKUP(tbItems[[#This Row],[UID]],all_tki[uid],all_tki[tags/0])</f>
        <v>Weapon_parts</v>
      </c>
      <c r="E2293" s="70">
        <f>_xlfn.XLOOKUP(tbItems[[#This Row],[UID]],all_tki[uid],all_tki[slots])</f>
        <v>1</v>
      </c>
      <c r="F2293" s="97">
        <f>_xlfn.XLOOKUP(tbItems[[#This Row],[UID]],all_tki[uid],all_tki[traderPrice])</f>
        <v>263</v>
      </c>
      <c r="G2293" s="97">
        <f>_xlfn.XLOOKUP(tbItems[[#This Row],[UID]],all_tki[uid],all_tki[avg7daysPrice])</f>
        <v>9000</v>
      </c>
      <c r="I2293" s="70">
        <v>0</v>
      </c>
    </row>
    <row r="2294" spans="1:9" ht="30" hidden="1" customHeight="1" x14ac:dyDescent="0.25">
      <c r="A2294" s="96" t="s">
        <v>13231</v>
      </c>
      <c r="B2294" s="80" t="str">
        <f>_xlfn.CONCAT(_xlfn.XLOOKUP(tbItems[[#This Row],[UID]],all_tki[uid],all_tki[name]), " (",_xlfn.XLOOKUP(tbItems[[#This Row],[UID]],all_tki[uid],all_tki[shortName]),")")</f>
        <v>AK-74M rear sight (6P20 Sb.2) (6P20 Sb.2)</v>
      </c>
      <c r="C2294" s="80" t="str">
        <f>_xlfn.XLOOKUP(tbItems[[#This Row],[UID]],all_tki[uid],all_tki[tags/0])</f>
        <v>Weapon_parts</v>
      </c>
      <c r="E2294" s="70">
        <f>_xlfn.XLOOKUP(tbItems[[#This Row],[UID]],all_tki[uid],all_tki[slots])</f>
        <v>1</v>
      </c>
      <c r="F2294" s="97">
        <f>_xlfn.XLOOKUP(tbItems[[#This Row],[UID]],all_tki[uid],all_tki[traderPrice])</f>
        <v>287</v>
      </c>
      <c r="G2294" s="97">
        <f>_xlfn.XLOOKUP(tbItems[[#This Row],[UID]],all_tki[uid],all_tki[avg7daysPrice])</f>
        <v>512</v>
      </c>
      <c r="I2294" s="70">
        <v>0</v>
      </c>
    </row>
    <row r="2295" spans="1:9" ht="30" hidden="1" customHeight="1" x14ac:dyDescent="0.25">
      <c r="A2295" s="96" t="s">
        <v>13237</v>
      </c>
      <c r="B2295" s="80" t="str">
        <f>_xlfn.CONCAT(_xlfn.XLOOKUP(tbItems[[#This Row],[UID]],all_tki[uid],all_tki[name]), " (",_xlfn.XLOOKUP(tbItems[[#This Row],[UID]],all_tki[uid],all_tki[shortName]),")")</f>
        <v>AK-74 rear sight (6P20 Sb.2) (6P20 Sb.2)</v>
      </c>
      <c r="C2295" s="80" t="str">
        <f>_xlfn.XLOOKUP(tbItems[[#This Row],[UID]],all_tki[uid],all_tki[tags/0])</f>
        <v>Weapon_parts</v>
      </c>
      <c r="E2295" s="70">
        <f>_xlfn.XLOOKUP(tbItems[[#This Row],[UID]],all_tki[uid],all_tki[slots])</f>
        <v>1</v>
      </c>
      <c r="F2295" s="97">
        <f>_xlfn.XLOOKUP(tbItems[[#This Row],[UID]],all_tki[uid],all_tki[traderPrice])</f>
        <v>279</v>
      </c>
      <c r="G2295" s="97">
        <f>_xlfn.XLOOKUP(tbItems[[#This Row],[UID]],all_tki[uid],all_tki[avg7daysPrice])</f>
        <v>543</v>
      </c>
      <c r="I2295" s="70">
        <v>0</v>
      </c>
    </row>
    <row r="2296" spans="1:9" ht="30" hidden="1" customHeight="1" x14ac:dyDescent="0.25">
      <c r="A2296" s="96" t="s">
        <v>13242</v>
      </c>
      <c r="B2296" s="80" t="str">
        <f>_xlfn.CONCAT(_xlfn.XLOOKUP(tbItems[[#This Row],[UID]],all_tki[uid],all_tki[name]), " (",_xlfn.XLOOKUP(tbItems[[#This Row],[UID]],all_tki[uid],all_tki[shortName]),")")</f>
        <v>P226 front sight (P226 FS)</v>
      </c>
      <c r="C2296" s="80" t="str">
        <f>_xlfn.XLOOKUP(tbItems[[#This Row],[UID]],all_tki[uid],all_tki[tags/0])</f>
        <v>Weapon_parts</v>
      </c>
      <c r="E2296" s="70">
        <f>_xlfn.XLOOKUP(tbItems[[#This Row],[UID]],all_tki[uid],all_tki[slots])</f>
        <v>1</v>
      </c>
      <c r="F2296" s="97">
        <f>_xlfn.XLOOKUP(tbItems[[#This Row],[UID]],all_tki[uid],all_tki[traderPrice])</f>
        <v>280</v>
      </c>
      <c r="G2296" s="97">
        <f>_xlfn.XLOOKUP(tbItems[[#This Row],[UID]],all_tki[uid],all_tki[avg7daysPrice])</f>
        <v>10811</v>
      </c>
      <c r="I2296" s="70">
        <v>0</v>
      </c>
    </row>
    <row r="2297" spans="1:9" ht="30" hidden="1" customHeight="1" x14ac:dyDescent="0.25">
      <c r="A2297" s="96" t="s">
        <v>13248</v>
      </c>
      <c r="B2297" s="80" t="str">
        <f>_xlfn.CONCAT(_xlfn.XLOOKUP(tbItems[[#This Row],[UID]],all_tki[uid],all_tki[name]), " (",_xlfn.XLOOKUP(tbItems[[#This Row],[UID]],all_tki[uid],all_tki[shortName]),")")</f>
        <v>AKM rear sight (6P1 Sb.2-1) (6P1 Sb.2-1)</v>
      </c>
      <c r="C2297" s="80" t="str">
        <f>_xlfn.XLOOKUP(tbItems[[#This Row],[UID]],all_tki[uid],all_tki[tags/0])</f>
        <v>Weapon_parts</v>
      </c>
      <c r="E2297" s="70">
        <f>_xlfn.XLOOKUP(tbItems[[#This Row],[UID]],all_tki[uid],all_tki[slots])</f>
        <v>1</v>
      </c>
      <c r="F2297" s="97">
        <f>_xlfn.XLOOKUP(tbItems[[#This Row],[UID]],all_tki[uid],all_tki[traderPrice])</f>
        <v>270</v>
      </c>
      <c r="G2297" s="97">
        <f>_xlfn.XLOOKUP(tbItems[[#This Row],[UID]],all_tki[uid],all_tki[avg7daysPrice])</f>
        <v>519</v>
      </c>
      <c r="I2297" s="70">
        <v>0</v>
      </c>
    </row>
    <row r="2298" spans="1:9" ht="30" hidden="1" customHeight="1" x14ac:dyDescent="0.25">
      <c r="A2298" s="96" t="s">
        <v>13254</v>
      </c>
      <c r="B2298" s="80" t="str">
        <f>_xlfn.CONCAT(_xlfn.XLOOKUP(tbItems[[#This Row],[UID]],all_tki[uid],all_tki[name]), " (",_xlfn.XLOOKUP(tbItems[[#This Row],[UID]],all_tki[uid],all_tki[shortName]),")")</f>
        <v>SKS rear sight (SKS RS)</v>
      </c>
      <c r="C2298" s="80" t="str">
        <f>_xlfn.XLOOKUP(tbItems[[#This Row],[UID]],all_tki[uid],all_tki[tags/0])</f>
        <v>Weapon_parts</v>
      </c>
      <c r="E2298" s="70">
        <f>_xlfn.XLOOKUP(tbItems[[#This Row],[UID]],all_tki[uid],all_tki[slots])</f>
        <v>1</v>
      </c>
      <c r="F2298" s="97">
        <f>_xlfn.XLOOKUP(tbItems[[#This Row],[UID]],all_tki[uid],all_tki[traderPrice])</f>
        <v>168</v>
      </c>
      <c r="G2298" s="97">
        <f>_xlfn.XLOOKUP(tbItems[[#This Row],[UID]],all_tki[uid],all_tki[avg7daysPrice])</f>
        <v>300</v>
      </c>
      <c r="I2298" s="70">
        <v>0</v>
      </c>
    </row>
    <row r="2299" spans="1:9" ht="30" hidden="1" customHeight="1" x14ac:dyDescent="0.25">
      <c r="A2299" s="96" t="s">
        <v>13260</v>
      </c>
      <c r="B2299" s="80" t="str">
        <f>_xlfn.CONCAT(_xlfn.XLOOKUP(tbItems[[#This Row],[UID]],all_tki[uid],all_tki[name]), " (",_xlfn.XLOOKUP(tbItems[[#This Row],[UID]],all_tki[uid],all_tki[shortName]),")")</f>
        <v>APB rear sight (APB RS)</v>
      </c>
      <c r="C2299" s="80" t="str">
        <f>_xlfn.XLOOKUP(tbItems[[#This Row],[UID]],all_tki[uid],all_tki[tags/0])</f>
        <v>Weapon_parts</v>
      </c>
      <c r="E2299" s="70">
        <f>_xlfn.XLOOKUP(tbItems[[#This Row],[UID]],all_tki[uid],all_tki[slots])</f>
        <v>1</v>
      </c>
      <c r="F2299" s="97">
        <f>_xlfn.XLOOKUP(tbItems[[#This Row],[UID]],all_tki[uid],all_tki[traderPrice])</f>
        <v>337</v>
      </c>
      <c r="G2299" s="97">
        <f>_xlfn.XLOOKUP(tbItems[[#This Row],[UID]],all_tki[uid],all_tki[avg7daysPrice])</f>
        <v>601</v>
      </c>
      <c r="I2299" s="70">
        <v>0</v>
      </c>
    </row>
    <row r="2300" spans="1:9" ht="30" hidden="1" customHeight="1" x14ac:dyDescent="0.25">
      <c r="A2300" s="96" t="s">
        <v>13266</v>
      </c>
      <c r="B2300" s="80" t="str">
        <f>_xlfn.CONCAT(_xlfn.XLOOKUP(tbItems[[#This Row],[UID]],all_tki[uid],all_tki[name]), " (",_xlfn.XLOOKUP(tbItems[[#This Row],[UID]],all_tki[uid],all_tki[shortName]),")")</f>
        <v>APS rear sight (APS RS)</v>
      </c>
      <c r="C2300" s="80" t="str">
        <f>_xlfn.XLOOKUP(tbItems[[#This Row],[UID]],all_tki[uid],all_tki[tags/0])</f>
        <v>Weapon_parts</v>
      </c>
      <c r="E2300" s="70">
        <f>_xlfn.XLOOKUP(tbItems[[#This Row],[UID]],all_tki[uid],all_tki[slots])</f>
        <v>1</v>
      </c>
      <c r="F2300" s="97">
        <f>_xlfn.XLOOKUP(tbItems[[#This Row],[UID]],all_tki[uid],all_tki[traderPrice])</f>
        <v>336</v>
      </c>
      <c r="G2300" s="97">
        <f>_xlfn.XLOOKUP(tbItems[[#This Row],[UID]],all_tki[uid],all_tki[avg7daysPrice])</f>
        <v>10000</v>
      </c>
      <c r="I2300" s="70">
        <v>0</v>
      </c>
    </row>
    <row r="2301" spans="1:9" ht="30" hidden="1" customHeight="1" x14ac:dyDescent="0.25">
      <c r="A2301" s="96" t="s">
        <v>13272</v>
      </c>
      <c r="B2301" s="80" t="str">
        <f>_xlfn.CONCAT(_xlfn.XLOOKUP(tbItems[[#This Row],[UID]],all_tki[uid],all_tki[name]), " (",_xlfn.XLOOKUP(tbItems[[#This Row],[UID]],all_tki[uid],all_tki[shortName]),")")</f>
        <v>Glock ZEV Tech front sight (G ZT FS)</v>
      </c>
      <c r="C2301" s="80" t="str">
        <f>_xlfn.XLOOKUP(tbItems[[#This Row],[UID]],all_tki[uid],all_tki[tags/0])</f>
        <v>Weapon_parts</v>
      </c>
      <c r="E2301" s="70">
        <f>_xlfn.XLOOKUP(tbItems[[#This Row],[UID]],all_tki[uid],all_tki[slots])</f>
        <v>1</v>
      </c>
      <c r="F2301" s="97">
        <f>_xlfn.XLOOKUP(tbItems[[#This Row],[UID]],all_tki[uid],all_tki[traderPrice])</f>
        <v>728</v>
      </c>
      <c r="G2301" s="97">
        <f>_xlfn.XLOOKUP(tbItems[[#This Row],[UID]],all_tki[uid],all_tki[avg7daysPrice])</f>
        <v>1300</v>
      </c>
      <c r="I2301" s="70">
        <v>0</v>
      </c>
    </row>
    <row r="2302" spans="1:9" ht="30" hidden="1" customHeight="1" x14ac:dyDescent="0.25">
      <c r="A2302" s="96" t="s">
        <v>13278</v>
      </c>
      <c r="B2302" s="80" t="str">
        <f>_xlfn.CONCAT(_xlfn.XLOOKUP(tbItems[[#This Row],[UID]],all_tki[uid],all_tki[name]), " (",_xlfn.XLOOKUP(tbItems[[#This Row],[UID]],all_tki[uid],all_tki[shortName]),")")</f>
        <v>Glock rear sight (Glock RS)</v>
      </c>
      <c r="C2302" s="80" t="str">
        <f>_xlfn.XLOOKUP(tbItems[[#This Row],[UID]],all_tki[uid],all_tki[tags/0])</f>
        <v>Weapon_parts</v>
      </c>
      <c r="D2302" s="80" t="s">
        <v>379</v>
      </c>
      <c r="E2302" s="70">
        <f>_xlfn.XLOOKUP(tbItems[[#This Row],[UID]],all_tki[uid],all_tki[slots])</f>
        <v>1</v>
      </c>
      <c r="F2302" s="97">
        <f>_xlfn.XLOOKUP(tbItems[[#This Row],[UID]],all_tki[uid],all_tki[traderPrice])</f>
        <v>338</v>
      </c>
      <c r="G2302" s="97">
        <f>_xlfn.XLOOKUP(tbItems[[#This Row],[UID]],all_tki[uid],all_tki[avg7daysPrice])</f>
        <v>12300</v>
      </c>
      <c r="H2302" s="70">
        <v>0</v>
      </c>
      <c r="I2302" s="70">
        <v>0</v>
      </c>
    </row>
    <row r="2303" spans="1:9" ht="30" hidden="1" customHeight="1" x14ac:dyDescent="0.25">
      <c r="A2303" s="96" t="s">
        <v>13283</v>
      </c>
      <c r="B2303" s="80" t="str">
        <f>_xlfn.CONCAT(_xlfn.XLOOKUP(tbItems[[#This Row],[UID]],all_tki[uid],all_tki[name]), " (",_xlfn.XLOOKUP(tbItems[[#This Row],[UID]],all_tki[uid],all_tki[shortName]),")")</f>
        <v>PP-19-01 "Vityaz" rear sight (PP-19-01)</v>
      </c>
      <c r="C2303" s="80" t="str">
        <f>_xlfn.XLOOKUP(tbItems[[#This Row],[UID]],all_tki[uid],all_tki[tags/0])</f>
        <v>Weapon_parts</v>
      </c>
      <c r="E2303" s="70">
        <f>_xlfn.XLOOKUP(tbItems[[#This Row],[UID]],all_tki[uid],all_tki[slots])</f>
        <v>1</v>
      </c>
      <c r="F2303" s="97">
        <f>_xlfn.XLOOKUP(tbItems[[#This Row],[UID]],all_tki[uid],all_tki[traderPrice])</f>
        <v>232</v>
      </c>
      <c r="G2303" s="97">
        <f>_xlfn.XLOOKUP(tbItems[[#This Row],[UID]],all_tki[uid],all_tki[avg7daysPrice])</f>
        <v>414</v>
      </c>
      <c r="I2303" s="70">
        <v>0</v>
      </c>
    </row>
    <row r="2304" spans="1:9" ht="30" hidden="1" customHeight="1" x14ac:dyDescent="0.25">
      <c r="A2304" s="96" t="s">
        <v>1936</v>
      </c>
      <c r="B2304" s="80" t="str">
        <f>_xlfn.CONCAT(_xlfn.XLOOKUP(tbItems[[#This Row],[UID]],all_tki[uid],all_tki[name]), " (",_xlfn.XLOOKUP(tbItems[[#This Row],[UID]],all_tki[uid],all_tki[shortName]),")")</f>
        <v>TerraGroup Labs keycard (Black) (Black)</v>
      </c>
      <c r="C2304" s="80" t="str">
        <f>_xlfn.XLOOKUP(tbItems[[#This Row],[UID]],all_tki[uid],all_tki[tags/0])</f>
        <v>Keys</v>
      </c>
      <c r="D2304" s="80" t="s">
        <v>1227</v>
      </c>
      <c r="E2304" s="70">
        <f>_xlfn.XLOOKUP(tbItems[[#This Row],[UID]],all_tki[uid],all_tki[slots])</f>
        <v>1</v>
      </c>
      <c r="F2304" s="97">
        <f>_xlfn.XLOOKUP(tbItems[[#This Row],[UID]],all_tki[uid],all_tki[traderPrice])</f>
        <v>47250</v>
      </c>
      <c r="G2304" s="97">
        <f>_xlfn.XLOOKUP(tbItems[[#This Row],[UID]],all_tki[uid],all_tki[avg7daysPrice])</f>
        <v>75000</v>
      </c>
      <c r="H2304" s="70">
        <v>1</v>
      </c>
      <c r="I2304" s="70">
        <v>0</v>
      </c>
    </row>
    <row r="2305" spans="1:10" ht="30" hidden="1" customHeight="1" x14ac:dyDescent="0.25">
      <c r="A2305" s="96" t="s">
        <v>13291</v>
      </c>
      <c r="B2305" s="80" t="str">
        <f>_xlfn.CONCAT(_xlfn.XLOOKUP(tbItems[[#This Row],[UID]],all_tki[uid],all_tki[name]), " (",_xlfn.XLOOKUP(tbItems[[#This Row],[UID]],all_tki[uid],all_tki[shortName]),")")</f>
        <v>Kolpak-1S visor (K1S)</v>
      </c>
      <c r="C2305" s="80" t="str">
        <f>_xlfn.XLOOKUP(tbItems[[#This Row],[UID]],all_tki[uid],all_tki[tags/0])</f>
        <v>Gear</v>
      </c>
      <c r="D2305" s="80" t="s">
        <v>387</v>
      </c>
      <c r="E2305" s="70">
        <f>_xlfn.XLOOKUP(tbItems[[#This Row],[UID]],all_tki[uid],all_tki[slots])</f>
        <v>2</v>
      </c>
      <c r="F2305" s="97">
        <f>_xlfn.XLOOKUP(tbItems[[#This Row],[UID]],all_tki[uid],all_tki[traderPrice])</f>
        <v>3008</v>
      </c>
      <c r="G2305" s="97">
        <f>_xlfn.XLOOKUP(tbItems[[#This Row],[UID]],all_tki[uid],all_tki[avg7daysPrice])</f>
        <v>15233</v>
      </c>
      <c r="H2305" s="70">
        <v>0</v>
      </c>
      <c r="I2305" s="70">
        <v>0</v>
      </c>
    </row>
    <row r="2306" spans="1:10" ht="30" hidden="1" customHeight="1" x14ac:dyDescent="0.25">
      <c r="A2306" s="96" t="s">
        <v>13296</v>
      </c>
      <c r="B2306" s="80" t="str">
        <f>_xlfn.CONCAT(_xlfn.XLOOKUP(tbItems[[#This Row],[UID]],all_tki[uid],all_tki[name]), " (",_xlfn.XLOOKUP(tbItems[[#This Row],[UID]],all_tki[uid],all_tki[shortName]),")")</f>
        <v>Ops-Core FAST Visor (FAST)</v>
      </c>
      <c r="C2306" s="80" t="str">
        <f>_xlfn.XLOOKUP(tbItems[[#This Row],[UID]],all_tki[uid],all_tki[tags/0])</f>
        <v>Gear</v>
      </c>
      <c r="D2306" s="80" t="s">
        <v>387</v>
      </c>
      <c r="E2306" s="70">
        <f>_xlfn.XLOOKUP(tbItems[[#This Row],[UID]],all_tki[uid],all_tki[slots])</f>
        <v>2</v>
      </c>
      <c r="F2306" s="97">
        <f>_xlfn.XLOOKUP(tbItems[[#This Row],[UID]],all_tki[uid],all_tki[traderPrice])</f>
        <v>7253</v>
      </c>
      <c r="G2306" s="97">
        <f>_xlfn.XLOOKUP(tbItems[[#This Row],[UID]],all_tki[uid],all_tki[avg7daysPrice])</f>
        <v>16511</v>
      </c>
      <c r="H2306" s="70">
        <v>0</v>
      </c>
      <c r="I2306" s="70">
        <v>0</v>
      </c>
    </row>
    <row r="2307" spans="1:10" ht="30" hidden="1" customHeight="1" x14ac:dyDescent="0.25">
      <c r="A2307" s="96" t="s">
        <v>13301</v>
      </c>
      <c r="B2307" s="80" t="str">
        <f>_xlfn.CONCAT(_xlfn.XLOOKUP(tbItems[[#This Row],[UID]],all_tki[uid],all_tki[name]), " (",_xlfn.XLOOKUP(tbItems[[#This Row],[UID]],all_tki[uid],all_tki[shortName]),")")</f>
        <v>TW EXFIL Ballistic helmet face shield (Coyote Brown) (EXFIL FS)</v>
      </c>
      <c r="C2307" s="80" t="str">
        <f>_xlfn.XLOOKUP(tbItems[[#This Row],[UID]],all_tki[uid],all_tki[tags/0])</f>
        <v>Gear</v>
      </c>
      <c r="D2307" s="80" t="s">
        <v>387</v>
      </c>
      <c r="E2307" s="70">
        <f>_xlfn.XLOOKUP(tbItems[[#This Row],[UID]],all_tki[uid],all_tki[slots])</f>
        <v>2</v>
      </c>
      <c r="F2307" s="97">
        <f>_xlfn.XLOOKUP(tbItems[[#This Row],[UID]],all_tki[uid],all_tki[traderPrice])</f>
        <v>19530</v>
      </c>
      <c r="G2307" s="97">
        <f>_xlfn.XLOOKUP(tbItems[[#This Row],[UID]],all_tki[uid],all_tki[avg7daysPrice])</f>
        <v>27069</v>
      </c>
      <c r="H2307" s="70">
        <v>0</v>
      </c>
      <c r="I2307" s="70">
        <v>0</v>
      </c>
    </row>
    <row r="2308" spans="1:10" ht="30" hidden="1" customHeight="1" x14ac:dyDescent="0.25">
      <c r="A2308" s="96" t="s">
        <v>13306</v>
      </c>
      <c r="B2308" s="80" t="str">
        <f>_xlfn.CONCAT(_xlfn.XLOOKUP(tbItems[[#This Row],[UID]],all_tki[uid],all_tki[name]), " (",_xlfn.XLOOKUP(tbItems[[#This Row],[UID]],all_tki[uid],all_tki[shortName]),")")</f>
        <v>TW EXFIL Ballistic helmet face shield (Black) (EXFIL FS)</v>
      </c>
      <c r="C2308" s="80" t="str">
        <f>_xlfn.XLOOKUP(tbItems[[#This Row],[UID]],all_tki[uid],all_tki[tags/0])</f>
        <v>Gear</v>
      </c>
      <c r="D2308" s="80" t="s">
        <v>387</v>
      </c>
      <c r="E2308" s="70">
        <f>_xlfn.XLOOKUP(tbItems[[#This Row],[UID]],all_tki[uid],all_tki[slots])</f>
        <v>2</v>
      </c>
      <c r="F2308" s="97">
        <f>_xlfn.XLOOKUP(tbItems[[#This Row],[UID]],all_tki[uid],all_tki[traderPrice])</f>
        <v>19530</v>
      </c>
      <c r="G2308" s="97">
        <f>_xlfn.XLOOKUP(tbItems[[#This Row],[UID]],all_tki[uid],all_tki[avg7daysPrice])</f>
        <v>26771</v>
      </c>
      <c r="H2308" s="70">
        <v>0</v>
      </c>
      <c r="I2308" s="70">
        <v>0</v>
      </c>
    </row>
    <row r="2309" spans="1:10" ht="30" hidden="1" customHeight="1" x14ac:dyDescent="0.25">
      <c r="A2309" s="96" t="s">
        <v>1797</v>
      </c>
      <c r="B2309" s="80" t="str">
        <f>_xlfn.CONCAT(_xlfn.XLOOKUP(tbItems[[#This Row],[UID]],all_tki[uid],all_tki[name]), " (",_xlfn.XLOOKUP(tbItems[[#This Row],[UID]],all_tki[uid],all_tki[shortName]),")")</f>
        <v>TerraGroup Labs keycard (Blue) (Blue)</v>
      </c>
      <c r="C2309" s="80" t="str">
        <f>_xlfn.XLOOKUP(tbItems[[#This Row],[UID]],all_tki[uid],all_tki[tags/0])</f>
        <v>Keys</v>
      </c>
      <c r="D2309" s="80" t="s">
        <v>1227</v>
      </c>
      <c r="E2309" s="70">
        <f>_xlfn.XLOOKUP(tbItems[[#This Row],[UID]],all_tki[uid],all_tki[slots])</f>
        <v>1</v>
      </c>
      <c r="F2309" s="97">
        <f>_xlfn.XLOOKUP(tbItems[[#This Row],[UID]],all_tki[uid],all_tki[traderPrice])</f>
        <v>189000</v>
      </c>
      <c r="G2309" s="97">
        <f>_xlfn.XLOOKUP(tbItems[[#This Row],[UID]],all_tki[uid],all_tki[avg7daysPrice])</f>
        <v>94850</v>
      </c>
      <c r="H2309" s="70">
        <v>1</v>
      </c>
      <c r="I2309" s="70">
        <v>0</v>
      </c>
    </row>
    <row r="2310" spans="1:10" ht="30" hidden="1" customHeight="1" x14ac:dyDescent="0.25">
      <c r="A2310" s="96" t="s">
        <v>1947</v>
      </c>
      <c r="B2310" s="80" t="str">
        <f>_xlfn.CONCAT(_xlfn.XLOOKUP(tbItems[[#This Row],[UID]],all_tki[uid],all_tki[name]), " (",_xlfn.XLOOKUP(tbItems[[#This Row],[UID]],all_tki[uid],all_tki[shortName]),")")</f>
        <v>TerraGroup Labs keycard (Green) (Green)</v>
      </c>
      <c r="C2310" s="80" t="str">
        <f>_xlfn.XLOOKUP(tbItems[[#This Row],[UID]],all_tki[uid],all_tki[tags/0])</f>
        <v>Keys</v>
      </c>
      <c r="D2310" s="80" t="s">
        <v>1227</v>
      </c>
      <c r="E2310" s="70">
        <f>_xlfn.XLOOKUP(tbItems[[#This Row],[UID]],all_tki[uid],all_tki[slots])</f>
        <v>1</v>
      </c>
      <c r="F2310" s="97">
        <f>_xlfn.XLOOKUP(tbItems[[#This Row],[UID]],all_tki[uid],all_tki[traderPrice])</f>
        <v>50400</v>
      </c>
      <c r="G2310" s="97">
        <f>_xlfn.XLOOKUP(tbItems[[#This Row],[UID]],all_tki[uid],all_tki[avg7daysPrice])</f>
        <v>80000</v>
      </c>
      <c r="H2310" s="70">
        <v>1</v>
      </c>
      <c r="I2310" s="70">
        <v>0</v>
      </c>
    </row>
    <row r="2311" spans="1:10" ht="30" hidden="1" customHeight="1" x14ac:dyDescent="0.25">
      <c r="A2311" s="96" t="s">
        <v>1953</v>
      </c>
      <c r="B2311" s="80" t="str">
        <f>_xlfn.CONCAT(_xlfn.XLOOKUP(tbItems[[#This Row],[UID]],all_tki[uid],all_tki[name]), " (",_xlfn.XLOOKUP(tbItems[[#This Row],[UID]],all_tki[uid],all_tki[shortName]),")")</f>
        <v>TerraGroup Labs keycard (Red) (Red)</v>
      </c>
      <c r="C2311" s="80" t="str">
        <f>_xlfn.XLOOKUP(tbItems[[#This Row],[UID]],all_tki[uid],all_tki[tags/0])</f>
        <v>Keys</v>
      </c>
      <c r="D2311" s="80" t="s">
        <v>1227</v>
      </c>
      <c r="E2311" s="70">
        <f>_xlfn.XLOOKUP(tbItems[[#This Row],[UID]],all_tki[uid],all_tki[slots])</f>
        <v>1</v>
      </c>
      <c r="F2311" s="97">
        <f>_xlfn.XLOOKUP(tbItems[[#This Row],[UID]],all_tki[uid],all_tki[traderPrice])</f>
        <v>504000</v>
      </c>
      <c r="G2311" s="97">
        <f>_xlfn.XLOOKUP(tbItems[[#This Row],[UID]],all_tki[uid],all_tki[avg7daysPrice])</f>
        <v>9999</v>
      </c>
      <c r="H2311" s="70">
        <v>1</v>
      </c>
      <c r="I2311" s="70">
        <v>0</v>
      </c>
    </row>
    <row r="2312" spans="1:10" ht="30" hidden="1" customHeight="1" x14ac:dyDescent="0.25">
      <c r="A2312" s="96" t="s">
        <v>13324</v>
      </c>
      <c r="B2312" s="80" t="str">
        <f>_xlfn.CONCAT(_xlfn.XLOOKUP(tbItems[[#This Row],[UID]],all_tki[uid],all_tki[name]), " (",_xlfn.XLOOKUP(tbItems[[#This Row],[UID]],all_tki[uid],all_tki[shortName]),")")</f>
        <v>Bandana (Bandana)</v>
      </c>
      <c r="C2312" s="80" t="str">
        <f>_xlfn.XLOOKUP(tbItems[[#This Row],[UID]],all_tki[uid],all_tki[tags/0])</f>
        <v>Gear</v>
      </c>
      <c r="D2312" s="80" t="s">
        <v>392</v>
      </c>
      <c r="E2312" s="70">
        <f>_xlfn.XLOOKUP(tbItems[[#This Row],[UID]],all_tki[uid],all_tki[slots])</f>
        <v>1</v>
      </c>
      <c r="F2312" s="97">
        <f>_xlfn.XLOOKUP(tbItems[[#This Row],[UID]],all_tki[uid],all_tki[traderPrice])</f>
        <v>1237</v>
      </c>
      <c r="G2312" s="97">
        <f>_xlfn.XLOOKUP(tbItems[[#This Row],[UID]],all_tki[uid],all_tki[avg7daysPrice])</f>
        <v>6152</v>
      </c>
      <c r="H2312" s="70">
        <v>0</v>
      </c>
      <c r="I2312" s="70">
        <v>0</v>
      </c>
    </row>
    <row r="2313" spans="1:10" ht="30" hidden="1" customHeight="1" x14ac:dyDescent="0.25">
      <c r="A2313" s="96" t="s">
        <v>13328</v>
      </c>
      <c r="B2313" s="80" t="str">
        <f>_xlfn.CONCAT(_xlfn.XLOOKUP(tbItems[[#This Row],[UID]],all_tki[uid],all_tki[name]), " (",_xlfn.XLOOKUP(tbItems[[#This Row],[UID]],all_tki[uid],all_tki[shortName]),")")</f>
        <v>BEAR baseball cap (Green) (BEAR)</v>
      </c>
      <c r="C2313" s="80" t="str">
        <f>_xlfn.XLOOKUP(tbItems[[#This Row],[UID]],all_tki[uid],all_tki[tags/0])</f>
        <v>Gear</v>
      </c>
      <c r="D2313" s="80" t="s">
        <v>392</v>
      </c>
      <c r="E2313" s="70">
        <f>_xlfn.XLOOKUP(tbItems[[#This Row],[UID]],all_tki[uid],all_tki[slots])</f>
        <v>1</v>
      </c>
      <c r="F2313" s="97">
        <f>_xlfn.XLOOKUP(tbItems[[#This Row],[UID]],all_tki[uid],all_tki[traderPrice])</f>
        <v>1070</v>
      </c>
      <c r="G2313" s="97">
        <f>_xlfn.XLOOKUP(tbItems[[#This Row],[UID]],all_tki[uid],all_tki[avg7daysPrice])</f>
        <v>5821</v>
      </c>
      <c r="H2313" s="70">
        <v>0</v>
      </c>
      <c r="I2313" s="70">
        <v>0</v>
      </c>
    </row>
    <row r="2314" spans="1:10" ht="30" hidden="1" customHeight="1" x14ac:dyDescent="0.25">
      <c r="A2314" s="96" t="s">
        <v>13332</v>
      </c>
      <c r="B2314" s="80" t="str">
        <f>_xlfn.CONCAT(_xlfn.XLOOKUP(tbItems[[#This Row],[UID]],all_tki[uid],all_tki[name]), " (",_xlfn.XLOOKUP(tbItems[[#This Row],[UID]],all_tki[uid],all_tki[shortName]),")")</f>
        <v>BEAR baseball cap (Black) (BEAR)</v>
      </c>
      <c r="C2314" s="80" t="str">
        <f>_xlfn.XLOOKUP(tbItems[[#This Row],[UID]],all_tki[uid],all_tki[tags/0])</f>
        <v>Gear</v>
      </c>
      <c r="D2314" s="80" t="s">
        <v>392</v>
      </c>
      <c r="E2314" s="70">
        <f>_xlfn.XLOOKUP(tbItems[[#This Row],[UID]],all_tki[uid],all_tki[slots])</f>
        <v>1</v>
      </c>
      <c r="F2314" s="97">
        <f>_xlfn.XLOOKUP(tbItems[[#This Row],[UID]],all_tki[uid],all_tki[traderPrice])</f>
        <v>1133</v>
      </c>
      <c r="G2314" s="97">
        <f>_xlfn.XLOOKUP(tbItems[[#This Row],[UID]],all_tki[uid],all_tki[avg7daysPrice])</f>
        <v>5272</v>
      </c>
      <c r="H2314" s="70">
        <v>0</v>
      </c>
      <c r="I2314" s="70">
        <v>0</v>
      </c>
    </row>
    <row r="2315" spans="1:10" ht="30" hidden="1" customHeight="1" x14ac:dyDescent="0.25">
      <c r="A2315" s="96" t="s">
        <v>13336</v>
      </c>
      <c r="B2315" s="80" t="str">
        <f>_xlfn.CONCAT(_xlfn.XLOOKUP(tbItems[[#This Row],[UID]],all_tki[uid],all_tki[name]), " (",_xlfn.XLOOKUP(tbItems[[#This Row],[UID]],all_tki[uid],all_tki[shortName]),")")</f>
        <v>UX PRO beanie (UXPRO)</v>
      </c>
      <c r="C2315" s="80" t="str">
        <f>_xlfn.XLOOKUP(tbItems[[#This Row],[UID]],all_tki[uid],all_tki[tags/0])</f>
        <v>Gear</v>
      </c>
      <c r="D2315" s="80" t="s">
        <v>392</v>
      </c>
      <c r="E2315" s="70">
        <f>_xlfn.XLOOKUP(tbItems[[#This Row],[UID]],all_tki[uid],all_tki[slots])</f>
        <v>1</v>
      </c>
      <c r="F2315" s="97">
        <f>_xlfn.XLOOKUP(tbItems[[#This Row],[UID]],all_tki[uid],all_tki[traderPrice])</f>
        <v>1267</v>
      </c>
      <c r="G2315" s="97">
        <f>_xlfn.XLOOKUP(tbItems[[#This Row],[UID]],all_tki[uid],all_tki[avg7daysPrice])</f>
        <v>16698</v>
      </c>
      <c r="H2315" s="70">
        <v>0</v>
      </c>
      <c r="I2315" s="70">
        <v>0</v>
      </c>
    </row>
    <row r="2316" spans="1:10" ht="30" hidden="1" customHeight="1" x14ac:dyDescent="0.25">
      <c r="A2316" s="96" t="s">
        <v>13340</v>
      </c>
      <c r="B2316" s="80" t="str">
        <f>_xlfn.CONCAT(_xlfn.XLOOKUP(tbItems[[#This Row],[UID]],all_tki[uid],all_tki[name]), " (",_xlfn.XLOOKUP(tbItems[[#This Row],[UID]],all_tki[uid],all_tki[shortName]),")")</f>
        <v>USEC baseball cap (Black) (USEC)</v>
      </c>
      <c r="C2316" s="80" t="str">
        <f>_xlfn.XLOOKUP(tbItems[[#This Row],[UID]],all_tki[uid],all_tki[tags/0])</f>
        <v>Gear</v>
      </c>
      <c r="D2316" s="80" t="s">
        <v>392</v>
      </c>
      <c r="E2316" s="70">
        <f>_xlfn.XLOOKUP(tbItems[[#This Row],[UID]],all_tki[uid],all_tki[slots])</f>
        <v>1</v>
      </c>
      <c r="F2316" s="97">
        <f>_xlfn.XLOOKUP(tbItems[[#This Row],[UID]],all_tki[uid],all_tki[traderPrice])</f>
        <v>1074</v>
      </c>
      <c r="G2316" s="97">
        <f>_xlfn.XLOOKUP(tbItems[[#This Row],[UID]],all_tki[uid],all_tki[avg7daysPrice])</f>
        <v>16644</v>
      </c>
      <c r="H2316" s="70">
        <v>0</v>
      </c>
      <c r="I2316" s="70">
        <v>0</v>
      </c>
    </row>
    <row r="2317" spans="1:10" ht="30" hidden="1" customHeight="1" x14ac:dyDescent="0.25">
      <c r="A2317" s="96" t="s">
        <v>13344</v>
      </c>
      <c r="B2317" s="80" t="str">
        <f>_xlfn.CONCAT(_xlfn.XLOOKUP(tbItems[[#This Row],[UID]],all_tki[uid],all_tki[name]), " (",_xlfn.XLOOKUP(tbItems[[#This Row],[UID]],all_tki[uid],all_tki[shortName]),")")</f>
        <v>USEC baseball cap (Tan) (USEC)</v>
      </c>
      <c r="C2317" s="80" t="str">
        <f>_xlfn.XLOOKUP(tbItems[[#This Row],[UID]],all_tki[uid],all_tki[tags/0])</f>
        <v>Gear</v>
      </c>
      <c r="D2317" s="80" t="s">
        <v>392</v>
      </c>
      <c r="E2317" s="70">
        <f>_xlfn.XLOOKUP(tbItems[[#This Row],[UID]],all_tki[uid],all_tki[slots])</f>
        <v>1</v>
      </c>
      <c r="F2317" s="97">
        <f>_xlfn.XLOOKUP(tbItems[[#This Row],[UID]],all_tki[uid],all_tki[traderPrice])</f>
        <v>1018</v>
      </c>
      <c r="G2317" s="97">
        <f>_xlfn.XLOOKUP(tbItems[[#This Row],[UID]],all_tki[uid],all_tki[avg7daysPrice])</f>
        <v>3380</v>
      </c>
      <c r="H2317" s="70">
        <v>0</v>
      </c>
      <c r="I2317" s="70">
        <v>0</v>
      </c>
    </row>
    <row r="2318" spans="1:10" ht="30" hidden="1" customHeight="1" x14ac:dyDescent="0.25">
      <c r="A2318" s="96" t="s">
        <v>13347</v>
      </c>
      <c r="B2318" s="80" t="str">
        <f>_xlfn.CONCAT(_xlfn.XLOOKUP(tbItems[[#This Row],[UID]],all_tki[uid],all_tki[name]), " (",_xlfn.XLOOKUP(tbItems[[#This Row],[UID]],all_tki[uid],all_tki[shortName]),")")</f>
        <v>Christmas tree ornament (Red) (Ornament)</v>
      </c>
      <c r="C2318" s="80" t="str">
        <f>_xlfn.XLOOKUP(tbItems[[#This Row],[UID]],all_tki[uid],all_tki[tags/0])</f>
        <v>Barter</v>
      </c>
      <c r="D2318" s="80" t="s">
        <v>397</v>
      </c>
      <c r="E2318" s="70">
        <f>_xlfn.XLOOKUP(tbItems[[#This Row],[UID]],all_tki[uid],all_tki[slots])</f>
        <v>1</v>
      </c>
      <c r="F2318" s="97">
        <f>_xlfn.XLOOKUP(tbItems[[#This Row],[UID]],all_tki[uid],all_tki[traderPrice])</f>
        <v>4410</v>
      </c>
      <c r="G2318" s="97">
        <f>_xlfn.XLOOKUP(tbItems[[#This Row],[UID]],all_tki[uid],all_tki[avg7daysPrice])</f>
        <v>7000</v>
      </c>
      <c r="H2318" s="70">
        <v>0</v>
      </c>
      <c r="I2318" s="70">
        <v>0</v>
      </c>
      <c r="J2318" s="80" t="s">
        <v>532</v>
      </c>
    </row>
    <row r="2319" spans="1:10" ht="30" hidden="1" customHeight="1" x14ac:dyDescent="0.25">
      <c r="A2319" s="96" t="s">
        <v>13352</v>
      </c>
      <c r="B2319" s="80" t="str">
        <f>_xlfn.CONCAT(_xlfn.XLOOKUP(tbItems[[#This Row],[UID]],all_tki[uid],all_tki[name]), " (",_xlfn.XLOOKUP(tbItems[[#This Row],[UID]],all_tki[uid],all_tki[shortName]),")")</f>
        <v>Christmas tree ornament (Silver) (Ornament)</v>
      </c>
      <c r="C2319" s="80" t="str">
        <f>_xlfn.XLOOKUP(tbItems[[#This Row],[UID]],all_tki[uid],all_tki[tags/0])</f>
        <v>Barter</v>
      </c>
      <c r="D2319" s="80" t="s">
        <v>397</v>
      </c>
      <c r="E2319" s="70">
        <f>_xlfn.XLOOKUP(tbItems[[#This Row],[UID]],all_tki[uid],all_tki[slots])</f>
        <v>1</v>
      </c>
      <c r="F2319" s="97">
        <f>_xlfn.XLOOKUP(tbItems[[#This Row],[UID]],all_tki[uid],all_tki[traderPrice])</f>
        <v>6300</v>
      </c>
      <c r="G2319" s="97">
        <f>_xlfn.XLOOKUP(tbItems[[#This Row],[UID]],all_tki[uid],all_tki[avg7daysPrice])</f>
        <v>10000</v>
      </c>
      <c r="H2319" s="70">
        <v>0</v>
      </c>
      <c r="I2319" s="70">
        <v>0</v>
      </c>
      <c r="J2319" s="80" t="s">
        <v>532</v>
      </c>
    </row>
    <row r="2320" spans="1:10" ht="30" hidden="1" customHeight="1" x14ac:dyDescent="0.25">
      <c r="A2320" s="96" t="s">
        <v>13356</v>
      </c>
      <c r="B2320" s="80" t="str">
        <f>_xlfn.CONCAT(_xlfn.XLOOKUP(tbItems[[#This Row],[UID]],all_tki[uid],all_tki[name]), " (",_xlfn.XLOOKUP(tbItems[[#This Row],[UID]],all_tki[uid],all_tki[shortName]),")")</f>
        <v>Christmas tree ornament (Violet) (Ornament)</v>
      </c>
      <c r="C2320" s="80" t="str">
        <f>_xlfn.XLOOKUP(tbItems[[#This Row],[UID]],all_tki[uid],all_tki[tags/0])</f>
        <v>Barter</v>
      </c>
      <c r="D2320" s="80" t="s">
        <v>397</v>
      </c>
      <c r="E2320" s="70">
        <f>_xlfn.XLOOKUP(tbItems[[#This Row],[UID]],all_tki[uid],all_tki[slots])</f>
        <v>1</v>
      </c>
      <c r="F2320" s="97">
        <f>_xlfn.XLOOKUP(tbItems[[#This Row],[UID]],all_tki[uid],all_tki[traderPrice])</f>
        <v>12600</v>
      </c>
      <c r="G2320" s="97">
        <f>_xlfn.XLOOKUP(tbItems[[#This Row],[UID]],all_tki[uid],all_tki[avg7daysPrice])</f>
        <v>20000</v>
      </c>
      <c r="H2320" s="70">
        <v>0</v>
      </c>
      <c r="I2320" s="70">
        <v>0</v>
      </c>
      <c r="J2320" s="80" t="s">
        <v>532</v>
      </c>
    </row>
    <row r="2321" spans="1:9" ht="30" hidden="1" customHeight="1" x14ac:dyDescent="0.25">
      <c r="A2321" s="96" t="s">
        <v>13360</v>
      </c>
      <c r="B2321" s="80" t="str">
        <f>_xlfn.CONCAT(_xlfn.XLOOKUP(tbItems[[#This Row],[UID]],all_tki[uid],all_tki[name]), " (",_xlfn.XLOOKUP(tbItems[[#This Row],[UID]],all_tki[uid],all_tki[shortName]),")")</f>
        <v>5.56x45 Magpul PMAG 40 GEN M3 STANAG 40-round magazine (FDE) (GEN M3)</v>
      </c>
      <c r="C2321" s="80" t="str">
        <f>_xlfn.XLOOKUP(tbItems[[#This Row],[UID]],all_tki[uid],all_tki[tags/0])</f>
        <v>Magazines</v>
      </c>
      <c r="E2321" s="70">
        <f>_xlfn.XLOOKUP(tbItems[[#This Row],[UID]],all_tki[uid],all_tki[slots])</f>
        <v>3</v>
      </c>
      <c r="F2321" s="97">
        <f>_xlfn.XLOOKUP(tbItems[[#This Row],[UID]],all_tki[uid],all_tki[traderPrice])</f>
        <v>3459</v>
      </c>
      <c r="G2321" s="97">
        <f>_xlfn.XLOOKUP(tbItems[[#This Row],[UID]],all_tki[uid],all_tki[avg7daysPrice])</f>
        <v>6177</v>
      </c>
      <c r="I2321" s="70">
        <v>0</v>
      </c>
    </row>
    <row r="2322" spans="1:9" ht="30" hidden="1" customHeight="1" x14ac:dyDescent="0.25">
      <c r="A2322" s="96" t="s">
        <v>13364</v>
      </c>
      <c r="B2322" s="80" t="str">
        <f>_xlfn.CONCAT(_xlfn.XLOOKUP(tbItems[[#This Row],[UID]],all_tki[uid],all_tki[name]), " (",_xlfn.XLOOKUP(tbItems[[#This Row],[UID]],all_tki[uid],all_tki[shortName]),")")</f>
        <v>5.56x45 Magpul PMAG 30 GEN M3 W STANAG 30-round magazine (FDE) (GEN M3)</v>
      </c>
      <c r="C2322" s="80" t="str">
        <f>_xlfn.XLOOKUP(tbItems[[#This Row],[UID]],all_tki[uid],all_tki[tags/0])</f>
        <v>Magazines</v>
      </c>
      <c r="E2322" s="70">
        <f>_xlfn.XLOOKUP(tbItems[[#This Row],[UID]],all_tki[uid],all_tki[slots])</f>
        <v>2</v>
      </c>
      <c r="F2322" s="97">
        <f>_xlfn.XLOOKUP(tbItems[[#This Row],[UID]],all_tki[uid],all_tki[traderPrice])</f>
        <v>2126</v>
      </c>
      <c r="G2322" s="97">
        <f>_xlfn.XLOOKUP(tbItems[[#This Row],[UID]],all_tki[uid],all_tki[avg7daysPrice])</f>
        <v>14697</v>
      </c>
      <c r="I2322" s="70">
        <v>0</v>
      </c>
    </row>
    <row r="2323" spans="1:9" ht="30" hidden="1" customHeight="1" x14ac:dyDescent="0.25">
      <c r="A2323" s="96" t="s">
        <v>13368</v>
      </c>
      <c r="B2323" s="80" t="str">
        <f>_xlfn.CONCAT(_xlfn.XLOOKUP(tbItems[[#This Row],[UID]],all_tki[uid],all_tki[name]), " (",_xlfn.XLOOKUP(tbItems[[#This Row],[UID]],all_tki[uid],all_tki[shortName]),")")</f>
        <v>VPO-215 "Gornostay" .366 TKM metal 4-round magazine (VPO215)</v>
      </c>
      <c r="C2323" s="80" t="str">
        <f>_xlfn.XLOOKUP(tbItems[[#This Row],[UID]],all_tki[uid],all_tki[tags/0])</f>
        <v>Magazines</v>
      </c>
      <c r="D2323" s="80" t="s">
        <v>307</v>
      </c>
      <c r="E2323" s="70">
        <f>_xlfn.XLOOKUP(tbItems[[#This Row],[UID]],all_tki[uid],all_tki[slots])</f>
        <v>1</v>
      </c>
      <c r="F2323" s="97">
        <f>_xlfn.XLOOKUP(tbItems[[#This Row],[UID]],all_tki[uid],all_tki[traderPrice])</f>
        <v>672</v>
      </c>
      <c r="G2323" s="97">
        <f>_xlfn.XLOOKUP(tbItems[[#This Row],[UID]],all_tki[uid],all_tki[avg7daysPrice])</f>
        <v>7533</v>
      </c>
      <c r="H2323" s="70">
        <v>6</v>
      </c>
      <c r="I2323" s="70">
        <v>0</v>
      </c>
    </row>
    <row r="2324" spans="1:9" ht="30" hidden="1" customHeight="1" x14ac:dyDescent="0.25">
      <c r="A2324" s="96" t="s">
        <v>13372</v>
      </c>
      <c r="B2324" s="80" t="str">
        <f>_xlfn.CONCAT(_xlfn.XLOOKUP(tbItems[[#This Row],[UID]],all_tki[uid],all_tki[name]), " (",_xlfn.XLOOKUP(tbItems[[#This Row],[UID]],all_tki[uid],all_tki[shortName]),")")</f>
        <v>Strike Industries Advanced Receiver Extension buffer tube (Anodized Red) (ARE)</v>
      </c>
      <c r="C2324" s="80" t="str">
        <f>_xlfn.XLOOKUP(tbItems[[#This Row],[UID]],all_tki[uid],all_tki[tags/0])</f>
        <v>Weapon_parts</v>
      </c>
      <c r="D2324" s="80" t="s">
        <v>368</v>
      </c>
      <c r="E2324" s="70">
        <f>_xlfn.XLOOKUP(tbItems[[#This Row],[UID]],all_tki[uid],all_tki[slots])</f>
        <v>2</v>
      </c>
      <c r="F2324" s="97">
        <f>_xlfn.XLOOKUP(tbItems[[#This Row],[UID]],all_tki[uid],all_tki[traderPrice])</f>
        <v>11872</v>
      </c>
      <c r="G2324" s="97">
        <f>_xlfn.XLOOKUP(tbItems[[#This Row],[UID]],all_tki[uid],all_tki[avg7daysPrice])</f>
        <v>85420</v>
      </c>
      <c r="H2324" s="70">
        <v>0</v>
      </c>
      <c r="I2324" s="70">
        <v>0</v>
      </c>
    </row>
    <row r="2325" spans="1:9" ht="30" hidden="1" customHeight="1" x14ac:dyDescent="0.25">
      <c r="A2325" s="96" t="s">
        <v>13376</v>
      </c>
      <c r="B2325" s="80" t="str">
        <f>_xlfn.CONCAT(_xlfn.XLOOKUP(tbItems[[#This Row],[UID]],all_tki[uid],all_tki[name]), " (",_xlfn.XLOOKUP(tbItems[[#This Row],[UID]],all_tki[uid],all_tki[shortName]),")")</f>
        <v>Magpul MBUS Gen2 flip-up front sight (FDE) (MBUS FS)</v>
      </c>
      <c r="C2325" s="80" t="str">
        <f>_xlfn.XLOOKUP(tbItems[[#This Row],[UID]],all_tki[uid],all_tki[tags/0])</f>
        <v>Weapon_parts</v>
      </c>
      <c r="D2325" s="80" t="s">
        <v>379</v>
      </c>
      <c r="E2325" s="70">
        <f>_xlfn.XLOOKUP(tbItems[[#This Row],[UID]],all_tki[uid],all_tki[slots])</f>
        <v>1</v>
      </c>
      <c r="F2325" s="97">
        <f>_xlfn.XLOOKUP(tbItems[[#This Row],[UID]],all_tki[uid],all_tki[traderPrice])</f>
        <v>1344</v>
      </c>
      <c r="G2325" s="97">
        <f>_xlfn.XLOOKUP(tbItems[[#This Row],[UID]],all_tki[uid],all_tki[avg7daysPrice])</f>
        <v>14938</v>
      </c>
      <c r="H2325" s="70">
        <v>0</v>
      </c>
      <c r="I2325" s="70">
        <v>0</v>
      </c>
    </row>
    <row r="2326" spans="1:9" ht="30" hidden="1" customHeight="1" x14ac:dyDescent="0.25">
      <c r="A2326" s="96" t="s">
        <v>13379</v>
      </c>
      <c r="B2326" s="80" t="str">
        <f>_xlfn.CONCAT(_xlfn.XLOOKUP(tbItems[[#This Row],[UID]],all_tki[uid],all_tki[name]), " (",_xlfn.XLOOKUP(tbItems[[#This Row],[UID]],all_tki[uid],all_tki[shortName]),")")</f>
        <v>Magpul MBUS Gen2 flip-up rear sight (FDE) (MBUS RS)</v>
      </c>
      <c r="C2326" s="80" t="str">
        <f>_xlfn.XLOOKUP(tbItems[[#This Row],[UID]],all_tki[uid],all_tki[tags/0])</f>
        <v>Weapon_parts</v>
      </c>
      <c r="E2326" s="70">
        <f>_xlfn.XLOOKUP(tbItems[[#This Row],[UID]],all_tki[uid],all_tki[slots])</f>
        <v>1</v>
      </c>
      <c r="F2326" s="97">
        <f>_xlfn.XLOOKUP(tbItems[[#This Row],[UID]],all_tki[uid],all_tki[traderPrice])</f>
        <v>2016</v>
      </c>
      <c r="G2326" s="97">
        <f>_xlfn.XLOOKUP(tbItems[[#This Row],[UID]],all_tki[uid],all_tki[avg7daysPrice])</f>
        <v>19338</v>
      </c>
      <c r="I2326" s="70">
        <v>0</v>
      </c>
    </row>
    <row r="2327" spans="1:9" ht="30" hidden="1" customHeight="1" x14ac:dyDescent="0.25">
      <c r="A2327" s="96" t="s">
        <v>13383</v>
      </c>
      <c r="B2327" s="80" t="str">
        <f>_xlfn.CONCAT(_xlfn.XLOOKUP(tbItems[[#This Row],[UID]],all_tki[uid],all_tki[name]), " (",_xlfn.XLOOKUP(tbItems[[#This Row],[UID]],all_tki[uid],all_tki[shortName]),")")</f>
        <v>KAC "URX 3/3.1" stopper panel (FDE) (URX stop)</v>
      </c>
      <c r="C2327" s="80" t="str">
        <f>_xlfn.XLOOKUP(tbItems[[#This Row],[UID]],all_tki[uid],all_tki[tags/0])</f>
        <v>Weapon_parts</v>
      </c>
      <c r="E2327" s="70">
        <f>_xlfn.XLOOKUP(tbItems[[#This Row],[UID]],all_tki[uid],all_tki[slots])</f>
        <v>1</v>
      </c>
      <c r="F2327" s="97">
        <f>_xlfn.XLOOKUP(tbItems[[#This Row],[UID]],all_tki[uid],all_tki[traderPrice])</f>
        <v>1596</v>
      </c>
      <c r="G2327" s="97">
        <f>_xlfn.XLOOKUP(tbItems[[#This Row],[UID]],all_tki[uid],all_tki[avg7daysPrice])</f>
        <v>11475</v>
      </c>
      <c r="I2327" s="70">
        <v>0</v>
      </c>
    </row>
    <row r="2328" spans="1:9" ht="30" hidden="1" customHeight="1" x14ac:dyDescent="0.25">
      <c r="A2328" s="96" t="s">
        <v>13387</v>
      </c>
      <c r="B2328" s="80" t="str">
        <f>_xlfn.CONCAT(_xlfn.XLOOKUP(tbItems[[#This Row],[UID]],all_tki[uid],all_tki[name]), " (",_xlfn.XLOOKUP(tbItems[[#This Row],[UID]],all_tki[uid],all_tki[shortName]),")")</f>
        <v>KAC "URX 3/3.1" short panel (FDE) (URX short)</v>
      </c>
      <c r="C2328" s="80" t="str">
        <f>_xlfn.XLOOKUP(tbItems[[#This Row],[UID]],all_tki[uid],all_tki[tags/0])</f>
        <v>Weapon_parts</v>
      </c>
      <c r="D2328" s="80" t="s">
        <v>599</v>
      </c>
      <c r="E2328" s="70">
        <f>_xlfn.XLOOKUP(tbItems[[#This Row],[UID]],all_tki[uid],all_tki[slots])</f>
        <v>1</v>
      </c>
      <c r="F2328" s="97">
        <f>_xlfn.XLOOKUP(tbItems[[#This Row],[UID]],all_tki[uid],all_tki[traderPrice])</f>
        <v>672</v>
      </c>
      <c r="G2328" s="97">
        <f>_xlfn.XLOOKUP(tbItems[[#This Row],[UID]],all_tki[uid],all_tki[avg7daysPrice])</f>
        <v>13005</v>
      </c>
      <c r="H2328" s="70">
        <v>0</v>
      </c>
      <c r="I2328" s="70">
        <v>0</v>
      </c>
    </row>
    <row r="2329" spans="1:9" ht="30" hidden="1" customHeight="1" x14ac:dyDescent="0.25">
      <c r="A2329" s="96" t="s">
        <v>13390</v>
      </c>
      <c r="B2329" s="80" t="str">
        <f>_xlfn.CONCAT(_xlfn.XLOOKUP(tbItems[[#This Row],[UID]],all_tki[uid],all_tki[name]), " (",_xlfn.XLOOKUP(tbItems[[#This Row],[UID]],all_tki[uid],all_tki[shortName]),")")</f>
        <v>ETMI-019 shotgun rail mount (ETMI-019)</v>
      </c>
      <c r="C2329" s="80" t="str">
        <f>_xlfn.XLOOKUP(tbItems[[#This Row],[UID]],all_tki[uid],all_tki[tags/0])</f>
        <v>Weapon_parts</v>
      </c>
      <c r="D2329" s="80" t="s">
        <v>544</v>
      </c>
      <c r="E2329" s="70">
        <f>_xlfn.XLOOKUP(tbItems[[#This Row],[UID]],all_tki[uid],all_tki[slots])</f>
        <v>1</v>
      </c>
      <c r="F2329" s="97">
        <f>_xlfn.XLOOKUP(tbItems[[#This Row],[UID]],all_tki[uid],all_tki[traderPrice])</f>
        <v>1120</v>
      </c>
      <c r="G2329" s="97">
        <f>_xlfn.XLOOKUP(tbItems[[#This Row],[UID]],all_tki[uid],all_tki[avg7daysPrice])</f>
        <v>14415</v>
      </c>
      <c r="I2329" s="70">
        <v>0</v>
      </c>
    </row>
    <row r="2330" spans="1:9" ht="30" hidden="1" customHeight="1" x14ac:dyDescent="0.25">
      <c r="A2330" s="96" t="s">
        <v>13396</v>
      </c>
      <c r="B2330" s="80" t="str">
        <f>_xlfn.CONCAT(_xlfn.XLOOKUP(tbItems[[#This Row],[UID]],all_tki[uid],all_tki[name]), " (",_xlfn.XLOOKUP(tbItems[[#This Row],[UID]],all_tki[uid],all_tki[shortName]),")")</f>
        <v>Hexagon medium length rail (Anodized Red) (HEX med)</v>
      </c>
      <c r="C2330" s="80" t="str">
        <f>_xlfn.XLOOKUP(tbItems[[#This Row],[UID]],all_tki[uid],all_tki[tags/0])</f>
        <v>Weapon_parts</v>
      </c>
      <c r="D2330" s="80" t="s">
        <v>544</v>
      </c>
      <c r="E2330" s="70">
        <f>_xlfn.XLOOKUP(tbItems[[#This Row],[UID]],all_tki[uid],all_tki[slots])</f>
        <v>1</v>
      </c>
      <c r="F2330" s="97">
        <f>_xlfn.XLOOKUP(tbItems[[#This Row],[UID]],all_tki[uid],all_tki[traderPrice])</f>
        <v>4352</v>
      </c>
      <c r="G2330" s="97">
        <f>_xlfn.XLOOKUP(tbItems[[#This Row],[UID]],all_tki[uid],all_tki[avg7daysPrice])</f>
        <v>23134</v>
      </c>
      <c r="I2330" s="70">
        <v>0</v>
      </c>
    </row>
    <row r="2331" spans="1:9" ht="30" hidden="1" customHeight="1" x14ac:dyDescent="0.25">
      <c r="A2331" s="96" t="s">
        <v>13401</v>
      </c>
      <c r="B2331" s="80" t="str">
        <f>_xlfn.CONCAT(_xlfn.XLOOKUP(tbItems[[#This Row],[UID]],all_tki[uid],all_tki[name]), " (",_xlfn.XLOOKUP(tbItems[[#This Row],[UID]],all_tki[uid],all_tki[shortName]),")")</f>
        <v>AK TDI AKM-L handguard (Anodized Red) (AKM-L)</v>
      </c>
      <c r="C2331" s="80" t="str">
        <f>_xlfn.XLOOKUP(tbItems[[#This Row],[UID]],all_tki[uid],all_tki[tags/0])</f>
        <v>Weapon_parts</v>
      </c>
      <c r="D2331" s="80" t="s">
        <v>361</v>
      </c>
      <c r="E2331" s="70">
        <f>_xlfn.XLOOKUP(tbItems[[#This Row],[UID]],all_tki[uid],all_tki[slots])</f>
        <v>1</v>
      </c>
      <c r="F2331" s="97">
        <f>_xlfn.XLOOKUP(tbItems[[#This Row],[UID]],all_tki[uid],all_tki[traderPrice])</f>
        <v>15568</v>
      </c>
      <c r="G2331" s="97">
        <f>_xlfn.XLOOKUP(tbItems[[#This Row],[UID]],all_tki[uid],all_tki[avg7daysPrice])</f>
        <v>21725</v>
      </c>
      <c r="I2331" s="70">
        <v>0</v>
      </c>
    </row>
    <row r="2332" spans="1:9" ht="30" hidden="1" customHeight="1" x14ac:dyDescent="0.25">
      <c r="A2332" s="96" t="s">
        <v>13405</v>
      </c>
      <c r="B2332" s="80" t="str">
        <f>_xlfn.CONCAT(_xlfn.XLOOKUP(tbItems[[#This Row],[UID]],all_tki[uid],all_tki[name]), " (",_xlfn.XLOOKUP(tbItems[[#This Row],[UID]],all_tki[uid],all_tki[shortName]),")")</f>
        <v>AK Hexagon tubular handguard (Anodized Red) (Hexagon AK)</v>
      </c>
      <c r="C2332" s="80" t="str">
        <f>_xlfn.XLOOKUP(tbItems[[#This Row],[UID]],all_tki[uid],all_tki[tags/0])</f>
        <v>Weapon_parts</v>
      </c>
      <c r="D2332" s="80" t="s">
        <v>361</v>
      </c>
      <c r="E2332" s="70">
        <f>_xlfn.XLOOKUP(tbItems[[#This Row],[UID]],all_tki[uid],all_tki[slots])</f>
        <v>2</v>
      </c>
      <c r="F2332" s="97">
        <f>_xlfn.XLOOKUP(tbItems[[#This Row],[UID]],all_tki[uid],all_tki[traderPrice])</f>
        <v>24643</v>
      </c>
      <c r="G2332" s="97">
        <f>_xlfn.XLOOKUP(tbItems[[#This Row],[UID]],all_tki[uid],all_tki[avg7daysPrice])</f>
        <v>29554</v>
      </c>
      <c r="H2332" s="70">
        <v>0</v>
      </c>
      <c r="I2332" s="70">
        <v>0</v>
      </c>
    </row>
    <row r="2333" spans="1:9" ht="30" hidden="1" customHeight="1" x14ac:dyDescent="0.25">
      <c r="A2333" s="96" t="s">
        <v>13408</v>
      </c>
      <c r="B2333" s="80" t="str">
        <f>_xlfn.CONCAT(_xlfn.XLOOKUP(tbItems[[#This Row],[UID]],all_tki[uid],all_tki[name]), " (",_xlfn.XLOOKUP(tbItems[[#This Row],[UID]],all_tki[uid],all_tki[shortName]),")")</f>
        <v>AK TDI AKM-L handguard (Anodized Bronze) (AKM-L)</v>
      </c>
      <c r="C2333" s="80" t="str">
        <f>_xlfn.XLOOKUP(tbItems[[#This Row],[UID]],all_tki[uid],all_tki[tags/0])</f>
        <v>Weapon_parts</v>
      </c>
      <c r="D2333" s="80" t="s">
        <v>361</v>
      </c>
      <c r="E2333" s="70">
        <f>_xlfn.XLOOKUP(tbItems[[#This Row],[UID]],all_tki[uid],all_tki[slots])</f>
        <v>1</v>
      </c>
      <c r="F2333" s="97">
        <f>_xlfn.XLOOKUP(tbItems[[#This Row],[UID]],all_tki[uid],all_tki[traderPrice])</f>
        <v>13552</v>
      </c>
      <c r="G2333" s="97">
        <f>_xlfn.XLOOKUP(tbItems[[#This Row],[UID]],all_tki[uid],all_tki[avg7daysPrice])</f>
        <v>21795</v>
      </c>
      <c r="I2333" s="70">
        <v>0</v>
      </c>
    </row>
    <row r="2334" spans="1:9" ht="30" hidden="1" customHeight="1" x14ac:dyDescent="0.25">
      <c r="A2334" s="96" t="s">
        <v>13412</v>
      </c>
      <c r="B2334" s="80" t="str">
        <f>_xlfn.CONCAT(_xlfn.XLOOKUP(tbItems[[#This Row],[UID]],all_tki[uid],all_tki[name]), " (",_xlfn.XLOOKUP(tbItems[[#This Row],[UID]],all_tki[uid],all_tki[shortName]),")")</f>
        <v>AK Vezhlivyy Strelok VS-24 + VS-33c handguard &amp; gas tube combo (White) (VS Combo)</v>
      </c>
      <c r="C2334" s="80" t="str">
        <f>_xlfn.XLOOKUP(tbItems[[#This Row],[UID]],all_tki[uid],all_tki[tags/0])</f>
        <v>Weapon_parts</v>
      </c>
      <c r="D2334" s="80" t="s">
        <v>361</v>
      </c>
      <c r="E2334" s="70">
        <f>_xlfn.XLOOKUP(tbItems[[#This Row],[UID]],all_tki[uid],all_tki[slots])</f>
        <v>2</v>
      </c>
      <c r="F2334" s="97">
        <f>_xlfn.XLOOKUP(tbItems[[#This Row],[UID]],all_tki[uid],all_tki[traderPrice])</f>
        <v>16576</v>
      </c>
      <c r="G2334" s="97">
        <f>_xlfn.XLOOKUP(tbItems[[#This Row],[UID]],all_tki[uid],all_tki[avg7daysPrice])</f>
        <v>49161</v>
      </c>
      <c r="I2334" s="70">
        <v>0</v>
      </c>
    </row>
    <row r="2335" spans="1:9" ht="30" hidden="1" customHeight="1" x14ac:dyDescent="0.25">
      <c r="A2335" s="96" t="s">
        <v>13416</v>
      </c>
      <c r="B2335" s="80" t="str">
        <f>_xlfn.CONCAT(_xlfn.XLOOKUP(tbItems[[#This Row],[UID]],all_tki[uid],all_tki[name]), " (",_xlfn.XLOOKUP(tbItems[[#This Row],[UID]],all_tki[uid],all_tki[shortName]),")")</f>
        <v>SA-58 quad rail full length handguard (SA58 4Rail full)</v>
      </c>
      <c r="C2335" s="80" t="str">
        <f>_xlfn.XLOOKUP(tbItems[[#This Row],[UID]],all_tki[uid],all_tki[tags/0])</f>
        <v>Weapon_parts</v>
      </c>
      <c r="D2335" s="80" t="s">
        <v>361</v>
      </c>
      <c r="E2335" s="70">
        <f>_xlfn.XLOOKUP(tbItems[[#This Row],[UID]],all_tki[uid],all_tki[slots])</f>
        <v>2</v>
      </c>
      <c r="F2335" s="97">
        <f>_xlfn.XLOOKUP(tbItems[[#This Row],[UID]],all_tki[uid],all_tki[traderPrice])</f>
        <v>5377</v>
      </c>
      <c r="G2335" s="97">
        <f>_xlfn.XLOOKUP(tbItems[[#This Row],[UID]],all_tki[uid],all_tki[avg7daysPrice])</f>
        <v>22496</v>
      </c>
      <c r="H2335" s="70">
        <v>0</v>
      </c>
      <c r="I2335" s="70">
        <v>0</v>
      </c>
    </row>
    <row r="2336" spans="1:9" ht="30" hidden="1" customHeight="1" x14ac:dyDescent="0.25">
      <c r="A2336" s="96" t="s">
        <v>13421</v>
      </c>
      <c r="B2336" s="80" t="str">
        <f>_xlfn.CONCAT(_xlfn.XLOOKUP(tbItems[[#This Row],[UID]],all_tki[uid],all_tki[name]), " (",_xlfn.XLOOKUP(tbItems[[#This Row],[UID]],all_tki[uid],all_tki[shortName]),")")</f>
        <v>Shoreline plan map (Shoreline)</v>
      </c>
      <c r="C2336" s="80" t="str">
        <f>_xlfn.XLOOKUP(tbItems[[#This Row],[UID]],all_tki[uid],all_tki[tags/0])</f>
        <v>Maps</v>
      </c>
      <c r="D2336" s="80" t="s">
        <v>125</v>
      </c>
      <c r="E2336" s="70">
        <f>_xlfn.XLOOKUP(tbItems[[#This Row],[UID]],all_tki[uid],all_tki[slots])</f>
        <v>1</v>
      </c>
      <c r="F2336" s="97">
        <f>_xlfn.XLOOKUP(tbItems[[#This Row],[UID]],all_tki[uid],all_tki[traderPrice])</f>
        <v>12569</v>
      </c>
      <c r="G2336" s="97">
        <f>_xlfn.XLOOKUP(tbItems[[#This Row],[UID]],all_tki[uid],all_tki[avg7daysPrice])</f>
        <v>22761</v>
      </c>
      <c r="H2336" s="70">
        <v>1</v>
      </c>
      <c r="I2336" s="70">
        <v>0</v>
      </c>
    </row>
    <row r="2337" spans="1:10" ht="30" hidden="1" customHeight="1" x14ac:dyDescent="0.25">
      <c r="A2337" s="96" t="s">
        <v>13426</v>
      </c>
      <c r="B2337" s="80" t="str">
        <f>_xlfn.CONCAT(_xlfn.XLOOKUP(tbItems[[#This Row],[UID]],all_tki[uid],all_tki[name]), " (",_xlfn.XLOOKUP(tbItems[[#This Row],[UID]],all_tki[uid],all_tki[shortName]),")")</f>
        <v>Factory plan map (Factory)</v>
      </c>
      <c r="C2337" s="80" t="str">
        <f>_xlfn.XLOOKUP(tbItems[[#This Row],[UID]],all_tki[uid],all_tki[tags/0])</f>
        <v>Maps</v>
      </c>
      <c r="D2337" s="80" t="s">
        <v>125</v>
      </c>
      <c r="E2337" s="70">
        <f>_xlfn.XLOOKUP(tbItems[[#This Row],[UID]],all_tki[uid],all_tki[slots])</f>
        <v>1</v>
      </c>
      <c r="F2337" s="97">
        <f>_xlfn.XLOOKUP(tbItems[[#This Row],[UID]],all_tki[uid],all_tki[traderPrice])</f>
        <v>10157</v>
      </c>
      <c r="G2337" s="97">
        <f>_xlfn.XLOOKUP(tbItems[[#This Row],[UID]],all_tki[uid],all_tki[avg7daysPrice])</f>
        <v>42730</v>
      </c>
      <c r="H2337" s="70">
        <v>1</v>
      </c>
      <c r="I2337" s="70">
        <v>0</v>
      </c>
    </row>
    <row r="2338" spans="1:10" ht="30" hidden="1" customHeight="1" x14ac:dyDescent="0.25">
      <c r="A2338" s="96" t="s">
        <v>13430</v>
      </c>
      <c r="B2338" s="80" t="str">
        <f>_xlfn.CONCAT(_xlfn.XLOOKUP(tbItems[[#This Row],[UID]],all_tki[uid],all_tki[name]), " (",_xlfn.XLOOKUP(tbItems[[#This Row],[UID]],all_tki[uid],all_tki[shortName]),")")</f>
        <v>Customs plan map (Customs)</v>
      </c>
      <c r="C2338" s="80" t="str">
        <f>_xlfn.XLOOKUP(tbItems[[#This Row],[UID]],all_tki[uid],all_tki[tags/0])</f>
        <v>Maps</v>
      </c>
      <c r="D2338" s="80" t="s">
        <v>125</v>
      </c>
      <c r="E2338" s="70">
        <f>_xlfn.XLOOKUP(tbItems[[#This Row],[UID]],all_tki[uid],all_tki[slots])</f>
        <v>1</v>
      </c>
      <c r="F2338" s="97">
        <f>_xlfn.XLOOKUP(tbItems[[#This Row],[UID]],all_tki[uid],all_tki[traderPrice])</f>
        <v>8460</v>
      </c>
      <c r="G2338" s="97">
        <f>_xlfn.XLOOKUP(tbItems[[#This Row],[UID]],all_tki[uid],all_tki[avg7daysPrice])</f>
        <v>37544</v>
      </c>
      <c r="H2338" s="70">
        <v>1</v>
      </c>
      <c r="I2338" s="70">
        <v>0</v>
      </c>
    </row>
    <row r="2339" spans="1:10" ht="30" hidden="1" customHeight="1" x14ac:dyDescent="0.25">
      <c r="A2339" s="96" t="s">
        <v>13434</v>
      </c>
      <c r="B2339" s="80" t="str">
        <f>_xlfn.CONCAT(_xlfn.XLOOKUP(tbItems[[#This Row],[UID]],all_tki[uid],all_tki[name]), " (",_xlfn.XLOOKUP(tbItems[[#This Row],[UID]],all_tki[uid],all_tki[shortName]),")")</f>
        <v>Woods plan map (Woods)</v>
      </c>
      <c r="C2339" s="80" t="str">
        <f>_xlfn.XLOOKUP(tbItems[[#This Row],[UID]],all_tki[uid],all_tki[tags/0])</f>
        <v>Maps</v>
      </c>
      <c r="D2339" s="80" t="s">
        <v>125</v>
      </c>
      <c r="E2339" s="70">
        <f>_xlfn.XLOOKUP(tbItems[[#This Row],[UID]],all_tki[uid],all_tki[slots])</f>
        <v>1</v>
      </c>
      <c r="F2339" s="97">
        <f>_xlfn.XLOOKUP(tbItems[[#This Row],[UID]],all_tki[uid],all_tki[traderPrice])</f>
        <v>8013</v>
      </c>
      <c r="G2339" s="97">
        <f>_xlfn.XLOOKUP(tbItems[[#This Row],[UID]],all_tki[uid],all_tki[avg7daysPrice])</f>
        <v>14768</v>
      </c>
      <c r="H2339" s="70">
        <v>1</v>
      </c>
      <c r="I2339" s="70">
        <v>0</v>
      </c>
    </row>
    <row r="2340" spans="1:10" ht="30" hidden="1" customHeight="1" x14ac:dyDescent="0.25">
      <c r="A2340" s="96" t="s">
        <v>13438</v>
      </c>
      <c r="B2340" s="80" t="str">
        <f>_xlfn.CONCAT(_xlfn.XLOOKUP(tbItems[[#This Row],[UID]],all_tki[uid],all_tki[name]), " (",_xlfn.XLOOKUP(tbItems[[#This Row],[UID]],all_tki[uid],all_tki[shortName]),")")</f>
        <v>Shoreline Health Resort plan map (Resort)</v>
      </c>
      <c r="C2340" s="80" t="str">
        <f>_xlfn.XLOOKUP(tbItems[[#This Row],[UID]],all_tki[uid],all_tki[tags/0])</f>
        <v>Maps</v>
      </c>
      <c r="D2340" s="80" t="s">
        <v>125</v>
      </c>
      <c r="E2340" s="70">
        <f>_xlfn.XLOOKUP(tbItems[[#This Row],[UID]],all_tki[uid],all_tki[slots])</f>
        <v>1</v>
      </c>
      <c r="F2340" s="97">
        <f>_xlfn.XLOOKUP(tbItems[[#This Row],[UID]],all_tki[uid],all_tki[traderPrice])</f>
        <v>5907</v>
      </c>
      <c r="G2340" s="97">
        <f>_xlfn.XLOOKUP(tbItems[[#This Row],[UID]],all_tki[uid],all_tki[avg7daysPrice])</f>
        <v>10805</v>
      </c>
      <c r="H2340" s="70">
        <v>1</v>
      </c>
      <c r="I2340" s="70">
        <v>0</v>
      </c>
    </row>
    <row r="2341" spans="1:10" ht="30" hidden="1" customHeight="1" x14ac:dyDescent="0.25">
      <c r="A2341" s="96" t="s">
        <v>13443</v>
      </c>
      <c r="B2341" s="80" t="str">
        <f>_xlfn.CONCAT(_xlfn.XLOOKUP(tbItems[[#This Row],[UID]],all_tki[uid],all_tki[name]), " (",_xlfn.XLOOKUP(tbItems[[#This Row],[UID]],all_tki[uid],all_tki[shortName]),")")</f>
        <v>Interchange plan map (Interchange)</v>
      </c>
      <c r="C2341" s="80" t="str">
        <f>_xlfn.XLOOKUP(tbItems[[#This Row],[UID]],all_tki[uid],all_tki[tags/0])</f>
        <v>Maps</v>
      </c>
      <c r="D2341" s="80" t="s">
        <v>125</v>
      </c>
      <c r="E2341" s="70">
        <f>_xlfn.XLOOKUP(tbItems[[#This Row],[UID]],all_tki[uid],all_tki[slots])</f>
        <v>1</v>
      </c>
      <c r="F2341" s="97">
        <f>_xlfn.XLOOKUP(tbItems[[#This Row],[UID]],all_tki[uid],all_tki[traderPrice])</f>
        <v>5765</v>
      </c>
      <c r="G2341" s="97">
        <f>_xlfn.XLOOKUP(tbItems[[#This Row],[UID]],all_tki[uid],all_tki[avg7daysPrice])</f>
        <v>11480</v>
      </c>
      <c r="H2341" s="70">
        <v>1</v>
      </c>
      <c r="I2341" s="70">
        <v>0</v>
      </c>
    </row>
    <row r="2342" spans="1:10" ht="30" hidden="1" customHeight="1" x14ac:dyDescent="0.25">
      <c r="A2342" s="96" t="s">
        <v>13446</v>
      </c>
      <c r="B2342" s="80" t="str">
        <f>_xlfn.CONCAT(_xlfn.XLOOKUP(tbItems[[#This Row],[UID]],all_tki[uid],all_tki[name]), " (",_xlfn.XLOOKUP(tbItems[[#This Row],[UID]],all_tki[uid],all_tki[shortName]),")")</f>
        <v>Armband (Blue) (Armband)</v>
      </c>
      <c r="C2342" s="80" t="str">
        <f>_xlfn.XLOOKUP(tbItems[[#This Row],[UID]],all_tki[uid],all_tki[tags/0])</f>
        <v>Gear</v>
      </c>
      <c r="E2342" s="70">
        <f>_xlfn.XLOOKUP(tbItems[[#This Row],[UID]],all_tki[uid],all_tki[slots])</f>
        <v>1</v>
      </c>
      <c r="F2342" s="97">
        <f>_xlfn.XLOOKUP(tbItems[[#This Row],[UID]],all_tki[uid],all_tki[traderPrice])</f>
        <v>355</v>
      </c>
      <c r="G2342" s="97">
        <f>_xlfn.XLOOKUP(tbItems[[#This Row],[UID]],all_tki[uid],all_tki[avg7daysPrice])</f>
        <v>573</v>
      </c>
      <c r="I2342" s="70">
        <v>0</v>
      </c>
    </row>
    <row r="2343" spans="1:10" ht="30" hidden="1" customHeight="1" x14ac:dyDescent="0.25">
      <c r="A2343" s="96" t="s">
        <v>13451</v>
      </c>
      <c r="B2343" s="80" t="str">
        <f>_xlfn.CONCAT(_xlfn.XLOOKUP(tbItems[[#This Row],[UID]],all_tki[uid],all_tki[name]), " (",_xlfn.XLOOKUP(tbItems[[#This Row],[UID]],all_tki[uid],all_tki[shortName]),")")</f>
        <v>Armband (Green) (Armband)</v>
      </c>
      <c r="C2343" s="80" t="str">
        <f>_xlfn.XLOOKUP(tbItems[[#This Row],[UID]],all_tki[uid],all_tki[tags/0])</f>
        <v>Gear</v>
      </c>
      <c r="E2343" s="70">
        <f>_xlfn.XLOOKUP(tbItems[[#This Row],[UID]],all_tki[uid],all_tki[slots])</f>
        <v>1</v>
      </c>
      <c r="F2343" s="97">
        <f>_xlfn.XLOOKUP(tbItems[[#This Row],[UID]],all_tki[uid],all_tki[traderPrice])</f>
        <v>327</v>
      </c>
      <c r="G2343" s="97">
        <f>_xlfn.XLOOKUP(tbItems[[#This Row],[UID]],all_tki[uid],all_tki[avg7daysPrice])</f>
        <v>527</v>
      </c>
      <c r="I2343" s="70">
        <v>0</v>
      </c>
    </row>
    <row r="2344" spans="1:10" ht="30" hidden="1" customHeight="1" x14ac:dyDescent="0.25">
      <c r="A2344" s="96" t="s">
        <v>13456</v>
      </c>
      <c r="B2344" s="80" t="str">
        <f>_xlfn.CONCAT(_xlfn.XLOOKUP(tbItems[[#This Row],[UID]],all_tki[uid],all_tki[name]), " (",_xlfn.XLOOKUP(tbItems[[#This Row],[UID]],all_tki[uid],all_tki[shortName]),")")</f>
        <v>Armband (Red) (Armband)</v>
      </c>
      <c r="C2344" s="80" t="str">
        <f>_xlfn.XLOOKUP(tbItems[[#This Row],[UID]],all_tki[uid],all_tki[tags/0])</f>
        <v>Gear</v>
      </c>
      <c r="E2344" s="70">
        <f>_xlfn.XLOOKUP(tbItems[[#This Row],[UID]],all_tki[uid],all_tki[slots])</f>
        <v>1</v>
      </c>
      <c r="F2344" s="97">
        <f>_xlfn.XLOOKUP(tbItems[[#This Row],[UID]],all_tki[uid],all_tki[traderPrice])</f>
        <v>554</v>
      </c>
      <c r="G2344" s="97">
        <f>_xlfn.XLOOKUP(tbItems[[#This Row],[UID]],all_tki[uid],all_tki[avg7daysPrice])</f>
        <v>894</v>
      </c>
      <c r="I2344" s="70">
        <v>0</v>
      </c>
    </row>
    <row r="2345" spans="1:10" ht="30" hidden="1" customHeight="1" x14ac:dyDescent="0.25">
      <c r="A2345" s="96" t="s">
        <v>13461</v>
      </c>
      <c r="B2345" s="80" t="str">
        <f>_xlfn.CONCAT(_xlfn.XLOOKUP(tbItems[[#This Row],[UID]],all_tki[uid],all_tki[name]), " (",_xlfn.XLOOKUP(tbItems[[#This Row],[UID]],all_tki[uid],all_tki[shortName]),")")</f>
        <v>Armband (White) (Armband)</v>
      </c>
      <c r="C2345" s="80" t="str">
        <f>_xlfn.XLOOKUP(tbItems[[#This Row],[UID]],all_tki[uid],all_tki[tags/0])</f>
        <v>Gear</v>
      </c>
      <c r="E2345" s="70">
        <f>_xlfn.XLOOKUP(tbItems[[#This Row],[UID]],all_tki[uid],all_tki[slots])</f>
        <v>1</v>
      </c>
      <c r="F2345" s="97">
        <f>_xlfn.XLOOKUP(tbItems[[#This Row],[UID]],all_tki[uid],all_tki[traderPrice])</f>
        <v>452</v>
      </c>
      <c r="G2345" s="97">
        <f>_xlfn.XLOOKUP(tbItems[[#This Row],[UID]],all_tki[uid],all_tki[avg7daysPrice])</f>
        <v>729</v>
      </c>
      <c r="I2345" s="70">
        <v>0</v>
      </c>
    </row>
    <row r="2346" spans="1:10" ht="30" hidden="1" customHeight="1" x14ac:dyDescent="0.25">
      <c r="A2346" s="96" t="s">
        <v>13466</v>
      </c>
      <c r="B2346" s="80" t="str">
        <f>_xlfn.CONCAT(_xlfn.XLOOKUP(tbItems[[#This Row],[UID]],all_tki[uid],all_tki[name]), " (",_xlfn.XLOOKUP(tbItems[[#This Row],[UID]],all_tki[uid],all_tki[shortName]),")")</f>
        <v>Armband (Yellow) (Armband)</v>
      </c>
      <c r="C2346" s="80" t="str">
        <f>_xlfn.XLOOKUP(tbItems[[#This Row],[UID]],all_tki[uid],all_tki[tags/0])</f>
        <v>Gear</v>
      </c>
      <c r="E2346" s="70">
        <f>_xlfn.XLOOKUP(tbItems[[#This Row],[UID]],all_tki[uid],all_tki[slots])</f>
        <v>1</v>
      </c>
      <c r="F2346" s="97">
        <f>_xlfn.XLOOKUP(tbItems[[#This Row],[UID]],all_tki[uid],all_tki[traderPrice])</f>
        <v>331</v>
      </c>
      <c r="G2346" s="97">
        <f>_xlfn.XLOOKUP(tbItems[[#This Row],[UID]],all_tki[uid],all_tki[avg7daysPrice])</f>
        <v>534</v>
      </c>
      <c r="I2346" s="70">
        <v>0</v>
      </c>
    </row>
    <row r="2347" spans="1:10" ht="30" hidden="1" customHeight="1" x14ac:dyDescent="0.25">
      <c r="A2347" s="96" t="s">
        <v>13471</v>
      </c>
      <c r="B2347" s="80" t="str">
        <f>_xlfn.CONCAT(_xlfn.XLOOKUP(tbItems[[#This Row],[UID]],all_tki[uid],all_tki[name]), " (",_xlfn.XLOOKUP(tbItems[[#This Row],[UID]],all_tki[uid],all_tki[shortName]),")")</f>
        <v>Maska-1SCh face shield (Olive Drab) (1SCh FS)</v>
      </c>
      <c r="C2347" s="80" t="str">
        <f>_xlfn.XLOOKUP(tbItems[[#This Row],[UID]],all_tki[uid],all_tki[tags/0])</f>
        <v>Gear</v>
      </c>
      <c r="D2347" s="80" t="s">
        <v>353</v>
      </c>
      <c r="E2347" s="70">
        <f>_xlfn.XLOOKUP(tbItems[[#This Row],[UID]],all_tki[uid],all_tki[slots])</f>
        <v>2</v>
      </c>
      <c r="F2347" s="97">
        <f>_xlfn.XLOOKUP(tbItems[[#This Row],[UID]],all_tki[uid],all_tki[traderPrice])</f>
        <v>35836</v>
      </c>
      <c r="G2347" s="97">
        <f>_xlfn.XLOOKUP(tbItems[[#This Row],[UID]],all_tki[uid],all_tki[avg7daysPrice])</f>
        <v>8000</v>
      </c>
      <c r="H2347" s="70">
        <v>0</v>
      </c>
      <c r="I2347" s="70">
        <v>0</v>
      </c>
      <c r="J2347" s="80" t="s">
        <v>354</v>
      </c>
    </row>
    <row r="2348" spans="1:10" ht="30" hidden="1" customHeight="1" x14ac:dyDescent="0.25">
      <c r="A2348" s="96" t="s">
        <v>6281</v>
      </c>
      <c r="B2348" s="80" t="str">
        <f>_xlfn.CONCAT(_xlfn.XLOOKUP(tbItems[[#This Row],[UID]],all_tki[uid],all_tki[name]), " (",_xlfn.XLOOKUP(tbItems[[#This Row],[UID]],all_tki[uid],all_tki[shortName]),")")</f>
        <v>SureFire X400 Ultra tactical flashlight with laser (X400)</v>
      </c>
      <c r="C2348" s="80" t="str">
        <f>_xlfn.XLOOKUP(tbItems[[#This Row],[UID]],all_tki[uid],all_tki[tags/0])</f>
        <v>Tactical_devices</v>
      </c>
      <c r="D2348" s="80" t="s">
        <v>487</v>
      </c>
      <c r="E2348" s="70">
        <f>_xlfn.XLOOKUP(tbItems[[#This Row],[UID]],all_tki[uid],all_tki[slots])</f>
        <v>1</v>
      </c>
      <c r="F2348" s="97">
        <f>_xlfn.XLOOKUP(tbItems[[#This Row],[UID]],all_tki[uid],all_tki[traderPrice])</f>
        <v>6272</v>
      </c>
      <c r="G2348" s="97">
        <f>_xlfn.XLOOKUP(tbItems[[#This Row],[UID]],all_tki[uid],all_tki[avg7daysPrice])</f>
        <v>13702</v>
      </c>
      <c r="I2348" s="70">
        <v>0</v>
      </c>
    </row>
    <row r="2349" spans="1:10" ht="30" hidden="1" customHeight="1" x14ac:dyDescent="0.25">
      <c r="A2349" s="96" t="s">
        <v>6287</v>
      </c>
      <c r="B2349" s="80" t="str">
        <f>_xlfn.CONCAT(_xlfn.XLOOKUP(tbItems[[#This Row],[UID]],all_tki[uid],all_tki[name]), " (",_xlfn.XLOOKUP(tbItems[[#This Row],[UID]],all_tki[uid],all_tki[shortName]),")")</f>
        <v>NcSTAR Tactical blue laser LAM-module (TBL)</v>
      </c>
      <c r="C2349" s="80" t="str">
        <f>_xlfn.XLOOKUP(tbItems[[#This Row],[UID]],all_tki[uid],all_tki[tags/0])</f>
        <v>Tactical_devices</v>
      </c>
      <c r="D2349" s="80" t="s">
        <v>487</v>
      </c>
      <c r="E2349" s="70">
        <f>_xlfn.XLOOKUP(tbItems[[#This Row],[UID]],all_tki[uid],all_tki[slots])</f>
        <v>1</v>
      </c>
      <c r="F2349" s="97">
        <f>_xlfn.XLOOKUP(tbItems[[#This Row],[UID]],all_tki[uid],all_tki[traderPrice])</f>
        <v>2296</v>
      </c>
      <c r="G2349" s="97">
        <f>_xlfn.XLOOKUP(tbItems[[#This Row],[UID]],all_tki[uid],all_tki[avg7daysPrice])</f>
        <v>16294</v>
      </c>
      <c r="H2349" s="70">
        <v>0</v>
      </c>
      <c r="I2349" s="70">
        <v>0</v>
      </c>
      <c r="J2349" s="80" t="s">
        <v>586</v>
      </c>
    </row>
    <row r="2350" spans="1:10" ht="30" hidden="1" customHeight="1" x14ac:dyDescent="0.25">
      <c r="A2350" s="96" t="s">
        <v>6291</v>
      </c>
      <c r="B2350" s="80" t="str">
        <f>_xlfn.CONCAT(_xlfn.XLOOKUP(tbItems[[#This Row],[UID]],all_tki[uid],all_tki[name]), " (",_xlfn.XLOOKUP(tbItems[[#This Row],[UID]],all_tki[uid],all_tki[shortName]),")")</f>
        <v>Armytek Predator Pro v3 XHP35 HI flashlight (XHP35)</v>
      </c>
      <c r="C2350" s="80" t="str">
        <f>_xlfn.XLOOKUP(tbItems[[#This Row],[UID]],all_tki[uid],all_tki[tags/0])</f>
        <v>Tactical_devices</v>
      </c>
      <c r="D2350" s="80" t="s">
        <v>487</v>
      </c>
      <c r="E2350" s="70">
        <f>_xlfn.XLOOKUP(tbItems[[#This Row],[UID]],all_tki[uid],all_tki[slots])</f>
        <v>1</v>
      </c>
      <c r="F2350" s="97">
        <f>_xlfn.XLOOKUP(tbItems[[#This Row],[UID]],all_tki[uid],all_tki[traderPrice])</f>
        <v>3387</v>
      </c>
      <c r="G2350" s="97">
        <f>_xlfn.XLOOKUP(tbItems[[#This Row],[UID]],all_tki[uid],all_tki[avg7daysPrice])</f>
        <v>8491</v>
      </c>
      <c r="H2350" s="70">
        <v>0</v>
      </c>
      <c r="I2350" s="70">
        <v>0</v>
      </c>
    </row>
    <row r="2351" spans="1:10" ht="30" hidden="1" customHeight="1" x14ac:dyDescent="0.25">
      <c r="A2351" s="96" t="s">
        <v>6296</v>
      </c>
      <c r="B2351" s="80" t="str">
        <f>_xlfn.CONCAT(_xlfn.XLOOKUP(tbItems[[#This Row],[UID]],all_tki[uid],all_tki[name]), " (",_xlfn.XLOOKUP(tbItems[[#This Row],[UID]],all_tki[uid],all_tki[shortName]),")")</f>
        <v>Ultrafire WF-501B flashlight (WF501B)</v>
      </c>
      <c r="C2351" s="80" t="str">
        <f>_xlfn.XLOOKUP(tbItems[[#This Row],[UID]],all_tki[uid],all_tki[tags/0])</f>
        <v>Tactical_devices</v>
      </c>
      <c r="D2351" s="80" t="s">
        <v>487</v>
      </c>
      <c r="E2351" s="70">
        <f>_xlfn.XLOOKUP(tbItems[[#This Row],[UID]],all_tki[uid],all_tki[slots])</f>
        <v>1</v>
      </c>
      <c r="F2351" s="97">
        <f>_xlfn.XLOOKUP(tbItems[[#This Row],[UID]],all_tki[uid],all_tki[traderPrice])</f>
        <v>2101</v>
      </c>
      <c r="G2351" s="97">
        <f>_xlfn.XLOOKUP(tbItems[[#This Row],[UID]],all_tki[uid],all_tki[avg7daysPrice])</f>
        <v>6494</v>
      </c>
      <c r="H2351" s="70">
        <v>0</v>
      </c>
      <c r="I2351" s="70">
        <v>0</v>
      </c>
    </row>
    <row r="2352" spans="1:10" ht="30" hidden="1" customHeight="1" x14ac:dyDescent="0.25">
      <c r="A2352" s="96" t="s">
        <v>5367</v>
      </c>
      <c r="B2352" s="80" t="str">
        <f>_xlfn.CONCAT(_xlfn.XLOOKUP(tbItems[[#This Row],[UID]],all_tki[uid],all_tki[name]), " (",_xlfn.XLOOKUP(tbItems[[#This Row],[UID]],all_tki[uid],all_tki[shortName]),")")</f>
        <v>9x18mm PM PSV (PSV)</v>
      </c>
      <c r="C2352" s="80" t="str">
        <f>_xlfn.XLOOKUP(tbItems[[#This Row],[UID]],all_tki[uid],all_tki[tags/0])</f>
        <v>Ammo</v>
      </c>
      <c r="D2352" s="80" t="s">
        <v>627</v>
      </c>
      <c r="E2352" s="70">
        <f>_xlfn.XLOOKUP(tbItems[[#This Row],[UID]],all_tki[uid],all_tki[slots])</f>
        <v>1</v>
      </c>
      <c r="F2352" s="97">
        <f>_xlfn.XLOOKUP(tbItems[[#This Row],[UID]],all_tki[uid],all_tki[traderPrice])</f>
        <v>39</v>
      </c>
      <c r="G2352" s="97">
        <f>_xlfn.XLOOKUP(tbItems[[#This Row],[UID]],all_tki[uid],all_tki[avg7daysPrice])</f>
        <v>242</v>
      </c>
      <c r="H2352" s="70">
        <v>0</v>
      </c>
      <c r="I2352" s="70">
        <v>0</v>
      </c>
    </row>
    <row r="2353" spans="1:10" ht="30" hidden="1" customHeight="1" x14ac:dyDescent="0.25">
      <c r="A2353" s="96" t="s">
        <v>1909</v>
      </c>
      <c r="B2353" s="80" t="str">
        <f>_xlfn.CONCAT(_xlfn.XLOOKUP(tbItems[[#This Row],[UID]],all_tki[uid],all_tki[name]), " (",_xlfn.XLOOKUP(tbItems[[#This Row],[UID]],all_tki[uid],all_tki[shortName]),")")</f>
        <v>TerraGroup Labs keycard (Violet) (Violet)</v>
      </c>
      <c r="C2353" s="80" t="str">
        <f>_xlfn.XLOOKUP(tbItems[[#This Row],[UID]],all_tki[uid],all_tki[tags/0])</f>
        <v>Keys</v>
      </c>
      <c r="D2353" s="80" t="s">
        <v>1227</v>
      </c>
      <c r="E2353" s="70">
        <f>_xlfn.XLOOKUP(tbItems[[#This Row],[UID]],all_tki[uid],all_tki[slots])</f>
        <v>1</v>
      </c>
      <c r="F2353" s="97">
        <f>_xlfn.XLOOKUP(tbItems[[#This Row],[UID]],all_tki[uid],all_tki[traderPrice])</f>
        <v>189000</v>
      </c>
      <c r="G2353" s="97">
        <f>_xlfn.XLOOKUP(tbItems[[#This Row],[UID]],all_tki[uid],all_tki[avg7daysPrice])</f>
        <v>300000</v>
      </c>
      <c r="H2353" s="70">
        <v>1</v>
      </c>
      <c r="I2353" s="70">
        <v>0</v>
      </c>
    </row>
    <row r="2354" spans="1:10" ht="30" hidden="1" customHeight="1" x14ac:dyDescent="0.25">
      <c r="A2354" s="96" t="s">
        <v>5371</v>
      </c>
      <c r="B2354" s="80" t="str">
        <f>_xlfn.CONCAT(_xlfn.XLOOKUP(tbItems[[#This Row],[UID]],all_tki[uid],all_tki[name]), " (",_xlfn.XLOOKUP(tbItems[[#This Row],[UID]],all_tki[uid],all_tki[shortName]),")")</f>
        <v>9x18mm PM RG028 gzh (RG028)</v>
      </c>
      <c r="C2354" s="80" t="str">
        <f>_xlfn.XLOOKUP(tbItems[[#This Row],[UID]],all_tki[uid],all_tki[tags/0])</f>
        <v>Ammo</v>
      </c>
      <c r="D2354" s="80" t="s">
        <v>627</v>
      </c>
      <c r="E2354" s="70">
        <f>_xlfn.XLOOKUP(tbItems[[#This Row],[UID]],all_tki[uid],all_tki[slots])</f>
        <v>1</v>
      </c>
      <c r="F2354" s="97">
        <f>_xlfn.XLOOKUP(tbItems[[#This Row],[UID]],all_tki[uid],all_tki[traderPrice])</f>
        <v>44</v>
      </c>
      <c r="G2354" s="97">
        <f>_xlfn.XLOOKUP(tbItems[[#This Row],[UID]],all_tki[uid],all_tki[avg7daysPrice])</f>
        <v>244</v>
      </c>
      <c r="H2354" s="70">
        <v>0</v>
      </c>
      <c r="I2354" s="70">
        <v>0</v>
      </c>
    </row>
    <row r="2355" spans="1:10" ht="30" hidden="1" customHeight="1" x14ac:dyDescent="0.25">
      <c r="A2355" s="96" t="s">
        <v>5387</v>
      </c>
      <c r="B2355" s="80" t="str">
        <f>_xlfn.CONCAT(_xlfn.XLOOKUP(tbItems[[#This Row],[UID]],all_tki[uid],all_tki[name]), " (",_xlfn.XLOOKUP(tbItems[[#This Row],[UID]],all_tki[uid],all_tki[shortName]),")")</f>
        <v>9x18mm PM SP8 gzh (SP8)</v>
      </c>
      <c r="C2355" s="80" t="str">
        <f>_xlfn.XLOOKUP(tbItems[[#This Row],[UID]],all_tki[uid],all_tki[tags/0])</f>
        <v>Ammo</v>
      </c>
      <c r="D2355" s="80" t="s">
        <v>627</v>
      </c>
      <c r="E2355" s="70">
        <f>_xlfn.XLOOKUP(tbItems[[#This Row],[UID]],all_tki[uid],all_tki[slots])</f>
        <v>1</v>
      </c>
      <c r="F2355" s="97">
        <f>_xlfn.XLOOKUP(tbItems[[#This Row],[UID]],all_tki[uid],all_tki[traderPrice])</f>
        <v>25</v>
      </c>
      <c r="G2355" s="97">
        <f>_xlfn.XLOOKUP(tbItems[[#This Row],[UID]],all_tki[uid],all_tki[avg7daysPrice])</f>
        <v>349</v>
      </c>
      <c r="H2355" s="70">
        <v>0</v>
      </c>
      <c r="I2355" s="70">
        <v>0</v>
      </c>
    </row>
    <row r="2356" spans="1:10" ht="30" hidden="1" customHeight="1" x14ac:dyDescent="0.25">
      <c r="A2356" s="96" t="s">
        <v>5416</v>
      </c>
      <c r="B2356" s="80" t="str">
        <f>_xlfn.CONCAT(_xlfn.XLOOKUP(tbItems[[#This Row],[UID]],all_tki[uid],all_tki[name]), " (",_xlfn.XLOOKUP(tbItems[[#This Row],[UID]],all_tki[uid],all_tki[shortName]),")")</f>
        <v>9x18mm PM BZhT gzh (BZhT)</v>
      </c>
      <c r="C2356" s="80" t="str">
        <f>_xlfn.XLOOKUP(tbItems[[#This Row],[UID]],all_tki[uid],all_tki[tags/0])</f>
        <v>Ammo</v>
      </c>
      <c r="D2356" s="80" t="s">
        <v>627</v>
      </c>
      <c r="E2356" s="70">
        <f>_xlfn.XLOOKUP(tbItems[[#This Row],[UID]],all_tki[uid],all_tki[slots])</f>
        <v>1</v>
      </c>
      <c r="F2356" s="97">
        <f>_xlfn.XLOOKUP(tbItems[[#This Row],[UID]],all_tki[uid],all_tki[traderPrice])</f>
        <v>36</v>
      </c>
      <c r="G2356" s="97">
        <f>_xlfn.XLOOKUP(tbItems[[#This Row],[UID]],all_tki[uid],all_tki[avg7daysPrice])</f>
        <v>1712</v>
      </c>
      <c r="H2356" s="70">
        <v>0</v>
      </c>
      <c r="I2356" s="70">
        <v>0</v>
      </c>
    </row>
    <row r="2357" spans="1:10" ht="30" hidden="1" customHeight="1" x14ac:dyDescent="0.25">
      <c r="A2357" s="96" t="s">
        <v>5458</v>
      </c>
      <c r="B2357" s="80" t="str">
        <f>_xlfn.CONCAT(_xlfn.XLOOKUP(tbItems[[#This Row],[UID]],all_tki[uid],all_tki[name]), " (",_xlfn.XLOOKUP(tbItems[[#This Row],[UID]],all_tki[uid],all_tki[shortName]),")")</f>
        <v>9x18mm PM Ppe gzh (Ppe)</v>
      </c>
      <c r="C2357" s="80" t="str">
        <f>_xlfn.XLOOKUP(tbItems[[#This Row],[UID]],all_tki[uid],all_tki[tags/0])</f>
        <v>Ammo</v>
      </c>
      <c r="D2357" s="80" t="s">
        <v>627</v>
      </c>
      <c r="E2357" s="70">
        <f>_xlfn.XLOOKUP(tbItems[[#This Row],[UID]],all_tki[uid],all_tki[slots])</f>
        <v>1</v>
      </c>
      <c r="F2357" s="97">
        <f>_xlfn.XLOOKUP(tbItems[[#This Row],[UID]],all_tki[uid],all_tki[traderPrice])</f>
        <v>29</v>
      </c>
      <c r="G2357" s="97">
        <f>_xlfn.XLOOKUP(tbItems[[#This Row],[UID]],all_tki[uid],all_tki[avg7daysPrice])</f>
        <v>915</v>
      </c>
      <c r="H2357" s="70">
        <v>0</v>
      </c>
      <c r="I2357" s="70">
        <v>0</v>
      </c>
    </row>
    <row r="2358" spans="1:10" ht="30" hidden="1" customHeight="1" x14ac:dyDescent="0.25">
      <c r="A2358" s="96" t="s">
        <v>5462</v>
      </c>
      <c r="B2358" s="80" t="str">
        <f>_xlfn.CONCAT(_xlfn.XLOOKUP(tbItems[[#This Row],[UID]],all_tki[uid],all_tki[name]), " (",_xlfn.XLOOKUP(tbItems[[#This Row],[UID]],all_tki[uid],all_tki[shortName]),")")</f>
        <v>9x18mm PM PSO gzh (PSO)</v>
      </c>
      <c r="C2358" s="80" t="str">
        <f>_xlfn.XLOOKUP(tbItems[[#This Row],[UID]],all_tki[uid],all_tki[tags/0])</f>
        <v>Ammo</v>
      </c>
      <c r="D2358" s="80" t="s">
        <v>627</v>
      </c>
      <c r="E2358" s="70">
        <f>_xlfn.XLOOKUP(tbItems[[#This Row],[UID]],all_tki[uid],all_tki[slots])</f>
        <v>1</v>
      </c>
      <c r="F2358" s="97">
        <f>_xlfn.XLOOKUP(tbItems[[#This Row],[UID]],all_tki[uid],all_tki[traderPrice])</f>
        <v>12</v>
      </c>
      <c r="G2358" s="97">
        <f>_xlfn.XLOOKUP(tbItems[[#This Row],[UID]],all_tki[uid],all_tki[avg7daysPrice])</f>
        <v>1565</v>
      </c>
      <c r="H2358" s="70">
        <v>0</v>
      </c>
      <c r="I2358" s="70">
        <v>0</v>
      </c>
    </row>
    <row r="2359" spans="1:10" ht="30" hidden="1" customHeight="1" x14ac:dyDescent="0.25">
      <c r="A2359" s="96" t="s">
        <v>5486</v>
      </c>
      <c r="B2359" s="80" t="str">
        <f>_xlfn.CONCAT(_xlfn.XLOOKUP(tbItems[[#This Row],[UID]],all_tki[uid],all_tki[name]), " (",_xlfn.XLOOKUP(tbItems[[#This Row],[UID]],all_tki[uid],all_tki[shortName]),")")</f>
        <v>9x18mm PM Pst gzh (Pst)</v>
      </c>
      <c r="C2359" s="80" t="str">
        <f>_xlfn.XLOOKUP(tbItems[[#This Row],[UID]],all_tki[uid],all_tki[tags/0])</f>
        <v>Ammo</v>
      </c>
      <c r="D2359" s="80" t="s">
        <v>627</v>
      </c>
      <c r="E2359" s="70">
        <f>_xlfn.XLOOKUP(tbItems[[#This Row],[UID]],all_tki[uid],all_tki[slots])</f>
        <v>1</v>
      </c>
      <c r="F2359" s="97">
        <f>_xlfn.XLOOKUP(tbItems[[#This Row],[UID]],all_tki[uid],all_tki[traderPrice])</f>
        <v>25</v>
      </c>
      <c r="G2359" s="97">
        <f>_xlfn.XLOOKUP(tbItems[[#This Row],[UID]],all_tki[uid],all_tki[avg7daysPrice])</f>
        <v>1363</v>
      </c>
      <c r="H2359" s="70">
        <v>0</v>
      </c>
      <c r="I2359" s="70">
        <v>0</v>
      </c>
    </row>
    <row r="2360" spans="1:10" ht="30" hidden="1" customHeight="1" x14ac:dyDescent="0.25">
      <c r="A2360" s="96" t="s">
        <v>5490</v>
      </c>
      <c r="B2360" s="80" t="str">
        <f>_xlfn.CONCAT(_xlfn.XLOOKUP(tbItems[[#This Row],[UID]],all_tki[uid],all_tki[name]), " (",_xlfn.XLOOKUP(tbItems[[#This Row],[UID]],all_tki[uid],all_tki[shortName]),")")</f>
        <v>9x18mm PM PPT gzh (PPT)</v>
      </c>
      <c r="C2360" s="80" t="str">
        <f>_xlfn.XLOOKUP(tbItems[[#This Row],[UID]],all_tki[uid],all_tki[tags/0])</f>
        <v>Ammo</v>
      </c>
      <c r="D2360" s="80" t="s">
        <v>627</v>
      </c>
      <c r="E2360" s="70">
        <f>_xlfn.XLOOKUP(tbItems[[#This Row],[UID]],all_tki[uid],all_tki[slots])</f>
        <v>1</v>
      </c>
      <c r="F2360" s="97">
        <f>_xlfn.XLOOKUP(tbItems[[#This Row],[UID]],all_tki[uid],all_tki[traderPrice])</f>
        <v>24</v>
      </c>
      <c r="G2360" s="97">
        <f>_xlfn.XLOOKUP(tbItems[[#This Row],[UID]],all_tki[uid],all_tki[avg7daysPrice])</f>
        <v>3517</v>
      </c>
      <c r="H2360" s="70">
        <v>0</v>
      </c>
      <c r="I2360" s="70">
        <v>0</v>
      </c>
    </row>
    <row r="2361" spans="1:10" ht="30" hidden="1" customHeight="1" x14ac:dyDescent="0.25">
      <c r="A2361" s="96" t="s">
        <v>5507</v>
      </c>
      <c r="B2361" s="80" t="str">
        <f>_xlfn.CONCAT(_xlfn.XLOOKUP(tbItems[[#This Row],[UID]],all_tki[uid],all_tki[name]), " (",_xlfn.XLOOKUP(tbItems[[#This Row],[UID]],all_tki[uid],all_tki[shortName]),")")</f>
        <v>9x18mm PM PRS gs (PRS)</v>
      </c>
      <c r="C2361" s="80" t="str">
        <f>_xlfn.XLOOKUP(tbItems[[#This Row],[UID]],all_tki[uid],all_tki[tags/0])</f>
        <v>Ammo</v>
      </c>
      <c r="D2361" s="80" t="s">
        <v>627</v>
      </c>
      <c r="E2361" s="70">
        <f>_xlfn.XLOOKUP(tbItems[[#This Row],[UID]],all_tki[uid],all_tki[slots])</f>
        <v>1</v>
      </c>
      <c r="F2361" s="97">
        <f>_xlfn.XLOOKUP(tbItems[[#This Row],[UID]],all_tki[uid],all_tki[traderPrice])</f>
        <v>22</v>
      </c>
      <c r="G2361" s="97">
        <f>_xlfn.XLOOKUP(tbItems[[#This Row],[UID]],all_tki[uid],all_tki[avg7daysPrice])</f>
        <v>39</v>
      </c>
      <c r="H2361" s="70">
        <v>0</v>
      </c>
      <c r="I2361" s="70">
        <v>0</v>
      </c>
    </row>
    <row r="2362" spans="1:10" ht="30" hidden="1" customHeight="1" x14ac:dyDescent="0.25">
      <c r="A2362" s="96" t="s">
        <v>5533</v>
      </c>
      <c r="B2362" s="80" t="str">
        <f>_xlfn.CONCAT(_xlfn.XLOOKUP(tbItems[[#This Row],[UID]],all_tki[uid],all_tki[name]), " (",_xlfn.XLOOKUP(tbItems[[#This Row],[UID]],all_tki[uid],all_tki[shortName]),")")</f>
        <v>9x18mm PM PS gs PPO (PS PPO)</v>
      </c>
      <c r="C2362" s="80" t="str">
        <f>_xlfn.XLOOKUP(tbItems[[#This Row],[UID]],all_tki[uid],all_tki[tags/0])</f>
        <v>Ammo</v>
      </c>
      <c r="D2362" s="80" t="s">
        <v>627</v>
      </c>
      <c r="E2362" s="70">
        <f>_xlfn.XLOOKUP(tbItems[[#This Row],[UID]],all_tki[uid],all_tki[slots])</f>
        <v>1</v>
      </c>
      <c r="F2362" s="97">
        <f>_xlfn.XLOOKUP(tbItems[[#This Row],[UID]],all_tki[uid],all_tki[traderPrice])</f>
        <v>16</v>
      </c>
      <c r="G2362" s="97">
        <f>_xlfn.XLOOKUP(tbItems[[#This Row],[UID]],all_tki[uid],all_tki[avg7daysPrice])</f>
        <v>128</v>
      </c>
      <c r="H2362" s="70">
        <v>0</v>
      </c>
      <c r="I2362" s="70">
        <v>0</v>
      </c>
    </row>
    <row r="2363" spans="1:10" ht="30" hidden="1" customHeight="1" x14ac:dyDescent="0.25">
      <c r="A2363" s="96" t="s">
        <v>5602</v>
      </c>
      <c r="B2363" s="80" t="str">
        <f>_xlfn.CONCAT(_xlfn.XLOOKUP(tbItems[[#This Row],[UID]],all_tki[uid],all_tki[name]), " (",_xlfn.XLOOKUP(tbItems[[#This Row],[UID]],all_tki[uid],all_tki[shortName]),")")</f>
        <v>9x18mm PM P gzh (P)</v>
      </c>
      <c r="C2363" s="80" t="str">
        <f>_xlfn.XLOOKUP(tbItems[[#This Row],[UID]],all_tki[uid],all_tki[tags/0])</f>
        <v>Ammo</v>
      </c>
      <c r="D2363" s="80" t="s">
        <v>627</v>
      </c>
      <c r="E2363" s="70">
        <f>_xlfn.XLOOKUP(tbItems[[#This Row],[UID]],all_tki[uid],all_tki[slots])</f>
        <v>1</v>
      </c>
      <c r="F2363" s="97">
        <f>_xlfn.XLOOKUP(tbItems[[#This Row],[UID]],all_tki[uid],all_tki[traderPrice])</f>
        <v>7</v>
      </c>
      <c r="G2363" s="97">
        <f>_xlfn.XLOOKUP(tbItems[[#This Row],[UID]],all_tki[uid],all_tki[avg7daysPrice])</f>
        <v>313</v>
      </c>
      <c r="H2363" s="70">
        <v>0</v>
      </c>
      <c r="I2363" s="70">
        <v>0</v>
      </c>
      <c r="J2363" s="80" t="s">
        <v>1644</v>
      </c>
    </row>
    <row r="2364" spans="1:10" ht="30" hidden="1" customHeight="1" x14ac:dyDescent="0.25">
      <c r="A2364" s="96" t="s">
        <v>9005</v>
      </c>
      <c r="B2364" s="80" t="str">
        <f>_xlfn.CONCAT(_xlfn.XLOOKUP(tbItems[[#This Row],[UID]],all_tki[uid],all_tki[name]), " (",_xlfn.XLOOKUP(tbItems[[#This Row],[UID]],all_tki[uid],all_tki[shortName]),")")</f>
        <v>9x18mm PM P gzh ammo pack (16 pcs) (P)</v>
      </c>
      <c r="C2364" s="80" t="str">
        <f>_xlfn.XLOOKUP(tbItems[[#This Row],[UID]],all_tki[uid],all_tki[tags/0])</f>
        <v>Ammo_boxes</v>
      </c>
      <c r="D2364" s="80" t="s">
        <v>627</v>
      </c>
      <c r="E2364" s="70">
        <f>_xlfn.XLOOKUP(tbItems[[#This Row],[UID]],all_tki[uid],all_tki[slots])</f>
        <v>1</v>
      </c>
      <c r="F2364" s="97">
        <f>_xlfn.XLOOKUP(tbItems[[#This Row],[UID]],all_tki[uid],all_tki[traderPrice])</f>
        <v>560</v>
      </c>
      <c r="G2364" s="97">
        <f>_xlfn.XLOOKUP(tbItems[[#This Row],[UID]],all_tki[uid],all_tki[avg7daysPrice])</f>
        <v>1000</v>
      </c>
      <c r="I2364" s="70">
        <v>0</v>
      </c>
    </row>
    <row r="2365" spans="1:10" ht="30" hidden="1" customHeight="1" x14ac:dyDescent="0.25">
      <c r="A2365" s="96" t="s">
        <v>9010</v>
      </c>
      <c r="B2365" s="80" t="str">
        <f>_xlfn.CONCAT(_xlfn.XLOOKUP(tbItems[[#This Row],[UID]],all_tki[uid],all_tki[name]), " (",_xlfn.XLOOKUP(tbItems[[#This Row],[UID]],all_tki[uid],all_tki[shortName]),")")</f>
        <v>9x18mm PM PSO gzh ammo pack (16 pcs) (PSO)</v>
      </c>
      <c r="C2365" s="80" t="str">
        <f>_xlfn.XLOOKUP(tbItems[[#This Row],[UID]],all_tki[uid],all_tki[tags/0])</f>
        <v>Ammo_boxes</v>
      </c>
      <c r="D2365" s="80" t="s">
        <v>627</v>
      </c>
      <c r="E2365" s="70">
        <f>_xlfn.XLOOKUP(tbItems[[#This Row],[UID]],all_tki[uid],all_tki[slots])</f>
        <v>1</v>
      </c>
      <c r="F2365" s="97">
        <f>_xlfn.XLOOKUP(tbItems[[#This Row],[UID]],all_tki[uid],all_tki[traderPrice])</f>
        <v>560</v>
      </c>
      <c r="G2365" s="97">
        <f>_xlfn.XLOOKUP(tbItems[[#This Row],[UID]],all_tki[uid],all_tki[avg7daysPrice])</f>
        <v>2678</v>
      </c>
      <c r="I2365" s="70">
        <v>0</v>
      </c>
    </row>
    <row r="2366" spans="1:10" ht="30" hidden="1" customHeight="1" x14ac:dyDescent="0.25">
      <c r="A2366" s="96" t="s">
        <v>9015</v>
      </c>
      <c r="B2366" s="80" t="str">
        <f>_xlfn.CONCAT(_xlfn.XLOOKUP(tbItems[[#This Row],[UID]],all_tki[uid],all_tki[name]), " (",_xlfn.XLOOKUP(tbItems[[#This Row],[UID]],all_tki[uid],all_tki[shortName]),")")</f>
        <v>9x18mm PM PRS gs ammo pack (16 pcs) (PRS)</v>
      </c>
      <c r="C2366" s="80" t="str">
        <f>_xlfn.XLOOKUP(tbItems[[#This Row],[UID]],all_tki[uid],all_tki[tags/0])</f>
        <v>Ammo_boxes</v>
      </c>
      <c r="D2366" s="80" t="s">
        <v>627</v>
      </c>
      <c r="E2366" s="70">
        <f>_xlfn.XLOOKUP(tbItems[[#This Row],[UID]],all_tki[uid],all_tki[slots])</f>
        <v>1</v>
      </c>
      <c r="F2366" s="97">
        <f>_xlfn.XLOOKUP(tbItems[[#This Row],[UID]],all_tki[uid],all_tki[traderPrice])</f>
        <v>560</v>
      </c>
      <c r="G2366" s="97">
        <f>_xlfn.XLOOKUP(tbItems[[#This Row],[UID]],all_tki[uid],all_tki[avg7daysPrice])</f>
        <v>1000</v>
      </c>
      <c r="I2366" s="70">
        <v>0</v>
      </c>
    </row>
    <row r="2367" spans="1:10" ht="30" hidden="1" customHeight="1" x14ac:dyDescent="0.25">
      <c r="A2367" s="96" t="s">
        <v>9020</v>
      </c>
      <c r="B2367" s="80" t="str">
        <f>_xlfn.CONCAT(_xlfn.XLOOKUP(tbItems[[#This Row],[UID]],all_tki[uid],all_tki[name]), " (",_xlfn.XLOOKUP(tbItems[[#This Row],[UID]],all_tki[uid],all_tki[shortName]),")")</f>
        <v>9x18mm PM PSV ammo pack (16 pcs) (PSV)</v>
      </c>
      <c r="C2367" s="80" t="str">
        <f>_xlfn.XLOOKUP(tbItems[[#This Row],[UID]],all_tki[uid],all_tki[tags/0])</f>
        <v>Ammo_boxes</v>
      </c>
      <c r="D2367" s="80" t="s">
        <v>627</v>
      </c>
      <c r="E2367" s="70">
        <f>_xlfn.XLOOKUP(tbItems[[#This Row],[UID]],all_tki[uid],all_tki[slots])</f>
        <v>1</v>
      </c>
      <c r="F2367" s="97">
        <f>_xlfn.XLOOKUP(tbItems[[#This Row],[UID]],all_tki[uid],all_tki[traderPrice])</f>
        <v>560</v>
      </c>
      <c r="G2367" s="97">
        <f>_xlfn.XLOOKUP(tbItems[[#This Row],[UID]],all_tki[uid],all_tki[avg7daysPrice])</f>
        <v>1000</v>
      </c>
      <c r="I2367" s="70">
        <v>0</v>
      </c>
    </row>
    <row r="2368" spans="1:10" ht="30" hidden="1" customHeight="1" x14ac:dyDescent="0.25">
      <c r="A2368" s="96" t="s">
        <v>9025</v>
      </c>
      <c r="B2368" s="80" t="str">
        <f>_xlfn.CONCAT(_xlfn.XLOOKUP(tbItems[[#This Row],[UID]],all_tki[uid],all_tki[name]), " (",_xlfn.XLOOKUP(tbItems[[#This Row],[UID]],all_tki[uid],all_tki[shortName]),")")</f>
        <v>9x18mm PM RG028 gzh ammo pack (16 pcs) (RG028)</v>
      </c>
      <c r="C2368" s="80" t="str">
        <f>_xlfn.XLOOKUP(tbItems[[#This Row],[UID]],all_tki[uid],all_tki[tags/0])</f>
        <v>Ammo_boxes</v>
      </c>
      <c r="D2368" s="80" t="s">
        <v>627</v>
      </c>
      <c r="E2368" s="70">
        <f>_xlfn.XLOOKUP(tbItems[[#This Row],[UID]],all_tki[uid],all_tki[slots])</f>
        <v>1</v>
      </c>
      <c r="F2368" s="97">
        <f>_xlfn.XLOOKUP(tbItems[[#This Row],[UID]],all_tki[uid],all_tki[traderPrice])</f>
        <v>560</v>
      </c>
      <c r="G2368" s="97">
        <f>_xlfn.XLOOKUP(tbItems[[#This Row],[UID]],all_tki[uid],all_tki[avg7daysPrice])</f>
        <v>1000</v>
      </c>
      <c r="I2368" s="70">
        <v>0</v>
      </c>
    </row>
    <row r="2369" spans="1:10" ht="30" hidden="1" customHeight="1" x14ac:dyDescent="0.25">
      <c r="A2369" s="96" t="s">
        <v>9033</v>
      </c>
      <c r="B2369" s="80" t="str">
        <f>_xlfn.CONCAT(_xlfn.XLOOKUP(tbItems[[#This Row],[UID]],all_tki[uid],all_tki[name]), " (",_xlfn.XLOOKUP(tbItems[[#This Row],[UID]],all_tki[uid],all_tki[shortName]),")")</f>
        <v>9x18mm PM PPT gzh ammo pack (16 pcs) (PPT)</v>
      </c>
      <c r="C2369" s="80" t="str">
        <f>_xlfn.XLOOKUP(tbItems[[#This Row],[UID]],all_tki[uid],all_tki[tags/0])</f>
        <v>Ammo_boxes</v>
      </c>
      <c r="D2369" s="80" t="s">
        <v>627</v>
      </c>
      <c r="E2369" s="70">
        <f>_xlfn.XLOOKUP(tbItems[[#This Row],[UID]],all_tki[uid],all_tki[slots])</f>
        <v>1</v>
      </c>
      <c r="F2369" s="97">
        <f>_xlfn.XLOOKUP(tbItems[[#This Row],[UID]],all_tki[uid],all_tki[traderPrice])</f>
        <v>560</v>
      </c>
      <c r="G2369" s="97">
        <f>_xlfn.XLOOKUP(tbItems[[#This Row],[UID]],all_tki[uid],all_tki[avg7daysPrice])</f>
        <v>15000</v>
      </c>
      <c r="I2369" s="70">
        <v>0</v>
      </c>
    </row>
    <row r="2370" spans="1:10" ht="30" hidden="1" customHeight="1" x14ac:dyDescent="0.25">
      <c r="A2370" s="96" t="s">
        <v>9088</v>
      </c>
      <c r="B2370" s="80" t="str">
        <f>_xlfn.CONCAT(_xlfn.XLOOKUP(tbItems[[#This Row],[UID]],all_tki[uid],all_tki[name]), " (",_xlfn.XLOOKUP(tbItems[[#This Row],[UID]],all_tki[uid],all_tki[shortName]),")")</f>
        <v>9x18mm PM PS gs PPO ammo pack (16 pcs) (PS PPO)</v>
      </c>
      <c r="C2370" s="80" t="str">
        <f>_xlfn.XLOOKUP(tbItems[[#This Row],[UID]],all_tki[uid],all_tki[tags/0])</f>
        <v>Ammo_boxes</v>
      </c>
      <c r="D2370" s="80" t="s">
        <v>627</v>
      </c>
      <c r="E2370" s="70">
        <f>_xlfn.XLOOKUP(tbItems[[#This Row],[UID]],all_tki[uid],all_tki[slots])</f>
        <v>1</v>
      </c>
      <c r="F2370" s="97">
        <f>_xlfn.XLOOKUP(tbItems[[#This Row],[UID]],all_tki[uid],all_tki[traderPrice])</f>
        <v>560</v>
      </c>
      <c r="G2370" s="97">
        <f>_xlfn.XLOOKUP(tbItems[[#This Row],[UID]],all_tki[uid],all_tki[avg7daysPrice])</f>
        <v>1000</v>
      </c>
      <c r="I2370" s="70">
        <v>0</v>
      </c>
    </row>
    <row r="2371" spans="1:10" ht="30" hidden="1" customHeight="1" x14ac:dyDescent="0.25">
      <c r="A2371" s="96" t="s">
        <v>13521</v>
      </c>
      <c r="B2371" s="80" t="str">
        <f>_xlfn.CONCAT(_xlfn.XLOOKUP(tbItems[[#This Row],[UID]],all_tki[uid],all_tki[name]), " (",_xlfn.XLOOKUP(tbItems[[#This Row],[UID]],all_tki[uid],all_tki[shortName]),")")</f>
        <v>9x18mm PM BZhT gzh ammo pack (16 pcs) (BZhT)</v>
      </c>
      <c r="C2371" s="80" t="str">
        <f>_xlfn.XLOOKUP(tbItems[[#This Row],[UID]],all_tki[uid],all_tki[tags/0])</f>
        <v>Ammo_boxes</v>
      </c>
      <c r="D2371" s="80" t="s">
        <v>627</v>
      </c>
      <c r="E2371" s="70">
        <f>_xlfn.XLOOKUP(tbItems[[#This Row],[UID]],all_tki[uid],all_tki[slots])</f>
        <v>1</v>
      </c>
      <c r="F2371" s="97">
        <f>_xlfn.XLOOKUP(tbItems[[#This Row],[UID]],all_tki[uid],all_tki[traderPrice])</f>
        <v>560</v>
      </c>
      <c r="G2371" s="97">
        <f>_xlfn.XLOOKUP(tbItems[[#This Row],[UID]],all_tki[uid],all_tki[avg7daysPrice])</f>
        <v>3884</v>
      </c>
      <c r="I2371" s="70">
        <v>0</v>
      </c>
    </row>
    <row r="2372" spans="1:10" ht="30" hidden="1" customHeight="1" x14ac:dyDescent="0.25">
      <c r="A2372" s="96" t="s">
        <v>13526</v>
      </c>
      <c r="B2372" s="80" t="str">
        <f>_xlfn.CONCAT(_xlfn.XLOOKUP(tbItems[[#This Row],[UID]],all_tki[uid],all_tki[name]), " (",_xlfn.XLOOKUP(tbItems[[#This Row],[UID]],all_tki[uid],all_tki[shortName]),")")</f>
        <v>9x18mm PM PBM gzh ammo pack (16 pcs) (PBM)</v>
      </c>
      <c r="C2372" s="80" t="str">
        <f>_xlfn.XLOOKUP(tbItems[[#This Row],[UID]],all_tki[uid],all_tki[tags/0])</f>
        <v>Ammo_boxes</v>
      </c>
      <c r="D2372" s="80" t="s">
        <v>627</v>
      </c>
      <c r="E2372" s="70">
        <f>_xlfn.XLOOKUP(tbItems[[#This Row],[UID]],all_tki[uid],all_tki[slots])</f>
        <v>1</v>
      </c>
      <c r="F2372" s="97">
        <f>_xlfn.XLOOKUP(tbItems[[#This Row],[UID]],all_tki[uid],all_tki[traderPrice])</f>
        <v>560</v>
      </c>
      <c r="G2372" s="97">
        <f>_xlfn.XLOOKUP(tbItems[[#This Row],[UID]],all_tki[uid],all_tki[avg7daysPrice])</f>
        <v>17040</v>
      </c>
      <c r="I2372" s="70">
        <v>0</v>
      </c>
    </row>
    <row r="2373" spans="1:10" ht="30" hidden="1" customHeight="1" x14ac:dyDescent="0.25">
      <c r="A2373" s="96" t="s">
        <v>13531</v>
      </c>
      <c r="B2373" s="80" t="str">
        <f>_xlfn.CONCAT(_xlfn.XLOOKUP(tbItems[[#This Row],[UID]],all_tki[uid],all_tki[name]), " (",_xlfn.XLOOKUP(tbItems[[#This Row],[UID]],all_tki[uid],all_tki[shortName]),")")</f>
        <v>9x18mm PMM PstM gzh ammo pack (16 pcs) (PstM)</v>
      </c>
      <c r="C2373" s="80" t="str">
        <f>_xlfn.XLOOKUP(tbItems[[#This Row],[UID]],all_tki[uid],all_tki[tags/0])</f>
        <v>Ammo_boxes</v>
      </c>
      <c r="D2373" s="80" t="s">
        <v>627</v>
      </c>
      <c r="E2373" s="70">
        <f>_xlfn.XLOOKUP(tbItems[[#This Row],[UID]],all_tki[uid],all_tki[slots])</f>
        <v>1</v>
      </c>
      <c r="F2373" s="97">
        <f>_xlfn.XLOOKUP(tbItems[[#This Row],[UID]],all_tki[uid],all_tki[traderPrice])</f>
        <v>560</v>
      </c>
      <c r="G2373" s="97">
        <f>_xlfn.XLOOKUP(tbItems[[#This Row],[UID]],all_tki[uid],all_tki[avg7daysPrice])</f>
        <v>5808</v>
      </c>
      <c r="H2373" s="70">
        <v>0</v>
      </c>
      <c r="I2373" s="70">
        <v>0</v>
      </c>
    </row>
    <row r="2374" spans="1:10" ht="30" hidden="1" customHeight="1" x14ac:dyDescent="0.25">
      <c r="A2374" s="96" t="s">
        <v>13535</v>
      </c>
      <c r="B2374" s="80" t="str">
        <f>_xlfn.CONCAT(_xlfn.XLOOKUP(tbItems[[#This Row],[UID]],all_tki[uid],all_tki[name]), " (",_xlfn.XLOOKUP(tbItems[[#This Row],[UID]],all_tki[uid],all_tki[shortName]),")")</f>
        <v>9x18mm PM Ppe gzh ammo pack (16 pcs) (Ppe)</v>
      </c>
      <c r="C2374" s="80" t="str">
        <f>_xlfn.XLOOKUP(tbItems[[#This Row],[UID]],all_tki[uid],all_tki[tags/0])</f>
        <v>Ammo_boxes</v>
      </c>
      <c r="D2374" s="80" t="s">
        <v>627</v>
      </c>
      <c r="E2374" s="70">
        <f>_xlfn.XLOOKUP(tbItems[[#This Row],[UID]],all_tki[uid],all_tki[slots])</f>
        <v>1</v>
      </c>
      <c r="F2374" s="97">
        <f>_xlfn.XLOOKUP(tbItems[[#This Row],[UID]],all_tki[uid],all_tki[traderPrice])</f>
        <v>560</v>
      </c>
      <c r="G2374" s="97">
        <f>_xlfn.XLOOKUP(tbItems[[#This Row],[UID]],all_tki[uid],all_tki[avg7daysPrice])</f>
        <v>5778</v>
      </c>
      <c r="I2374" s="70">
        <v>0</v>
      </c>
    </row>
    <row r="2375" spans="1:10" ht="30" hidden="1" customHeight="1" x14ac:dyDescent="0.25">
      <c r="A2375" s="96" t="s">
        <v>13594</v>
      </c>
      <c r="B2375" s="80" t="str">
        <f>_xlfn.CONCAT(_xlfn.XLOOKUP(tbItems[[#This Row],[UID]],all_tki[uid],all_tki[name]), " (",_xlfn.XLOOKUP(tbItems[[#This Row],[UID]],all_tki[uid],all_tki[shortName]),")")</f>
        <v>Magpul MOE Carbine stock (Foliage Green) (MOE FG)</v>
      </c>
      <c r="C2375" s="80" t="str">
        <f>_xlfn.XLOOKUP(tbItems[[#This Row],[UID]],all_tki[uid],all_tki[tags/0])</f>
        <v>Weapon_parts</v>
      </c>
      <c r="D2375" s="80" t="s">
        <v>367</v>
      </c>
      <c r="E2375" s="70">
        <f>_xlfn.XLOOKUP(tbItems[[#This Row],[UID]],all_tki[uid],all_tki[slots])</f>
        <v>2</v>
      </c>
      <c r="F2375" s="97">
        <f>_xlfn.XLOOKUP(tbItems[[#This Row],[UID]],all_tki[uid],all_tki[traderPrice])</f>
        <v>3638</v>
      </c>
      <c r="G2375" s="97">
        <f>_xlfn.XLOOKUP(tbItems[[#This Row],[UID]],all_tki[uid],all_tki[avg7daysPrice])</f>
        <v>17731</v>
      </c>
      <c r="H2375" s="70">
        <v>0</v>
      </c>
      <c r="I2375" s="70">
        <v>0</v>
      </c>
    </row>
    <row r="2376" spans="1:10" ht="30" hidden="1" customHeight="1" x14ac:dyDescent="0.25">
      <c r="A2376" s="96" t="s">
        <v>13599</v>
      </c>
      <c r="B2376" s="80" t="str">
        <f>_xlfn.CONCAT(_xlfn.XLOOKUP(tbItems[[#This Row],[UID]],all_tki[uid],all_tki[name]), " (",_xlfn.XLOOKUP(tbItems[[#This Row],[UID]],all_tki[uid],all_tki[shortName]),")")</f>
        <v>Magpul MOE Carbine stock (FDE) (MOE FDE)</v>
      </c>
      <c r="C2376" s="80" t="str">
        <f>_xlfn.XLOOKUP(tbItems[[#This Row],[UID]],all_tki[uid],all_tki[tags/0])</f>
        <v>Weapon_parts</v>
      </c>
      <c r="D2376" s="80" t="s">
        <v>367</v>
      </c>
      <c r="E2376" s="70">
        <f>_xlfn.XLOOKUP(tbItems[[#This Row],[UID]],all_tki[uid],all_tki[slots])</f>
        <v>2</v>
      </c>
      <c r="F2376" s="97">
        <f>_xlfn.XLOOKUP(tbItems[[#This Row],[UID]],all_tki[uid],all_tki[traderPrice])</f>
        <v>3714</v>
      </c>
      <c r="G2376" s="97">
        <f>_xlfn.XLOOKUP(tbItems[[#This Row],[UID]],all_tki[uid],all_tki[avg7daysPrice])</f>
        <v>13513</v>
      </c>
      <c r="H2376" s="70">
        <v>0</v>
      </c>
      <c r="I2376" s="70">
        <v>0</v>
      </c>
    </row>
    <row r="2377" spans="1:10" ht="30" hidden="1" customHeight="1" x14ac:dyDescent="0.25">
      <c r="A2377" s="96" t="s">
        <v>13603</v>
      </c>
      <c r="B2377" s="80" t="str">
        <f>_xlfn.CONCAT(_xlfn.XLOOKUP(tbItems[[#This Row],[UID]],all_tki[uid],all_tki[name]), " (",_xlfn.XLOOKUP(tbItems[[#This Row],[UID]],all_tki[uid],all_tki[shortName]),")")</f>
        <v>Magpul MOE Carbine stock (Stealth Gray) (MOE SG)</v>
      </c>
      <c r="C2377" s="80" t="str">
        <f>_xlfn.XLOOKUP(tbItems[[#This Row],[UID]],all_tki[uid],all_tki[tags/0])</f>
        <v>Weapon_parts</v>
      </c>
      <c r="D2377" s="80" t="s">
        <v>367</v>
      </c>
      <c r="E2377" s="70">
        <f>_xlfn.XLOOKUP(tbItems[[#This Row],[UID]],all_tki[uid],all_tki[slots])</f>
        <v>2</v>
      </c>
      <c r="F2377" s="97">
        <f>_xlfn.XLOOKUP(tbItems[[#This Row],[UID]],all_tki[uid],all_tki[traderPrice])</f>
        <v>3763</v>
      </c>
      <c r="G2377" s="97">
        <f>_xlfn.XLOOKUP(tbItems[[#This Row],[UID]],all_tki[uid],all_tki[avg7daysPrice])</f>
        <v>13391</v>
      </c>
      <c r="H2377" s="70">
        <v>0</v>
      </c>
      <c r="I2377" s="70">
        <v>0</v>
      </c>
    </row>
    <row r="2378" spans="1:10" ht="30" hidden="1" customHeight="1" x14ac:dyDescent="0.25">
      <c r="A2378" s="96" t="s">
        <v>13608</v>
      </c>
      <c r="B2378" s="80" t="str">
        <f>_xlfn.CONCAT(_xlfn.XLOOKUP(tbItems[[#This Row],[UID]],all_tki[uid],all_tki[name]), " (",_xlfn.XLOOKUP(tbItems[[#This Row],[UID]],all_tki[uid],all_tki[shortName]),")")</f>
        <v>Magpul MOE Carbine stock (Olive Drab) (MOE OD)</v>
      </c>
      <c r="C2378" s="80" t="str">
        <f>_xlfn.XLOOKUP(tbItems[[#This Row],[UID]],all_tki[uid],all_tki[tags/0])</f>
        <v>Weapon_parts</v>
      </c>
      <c r="D2378" s="80" t="s">
        <v>367</v>
      </c>
      <c r="E2378" s="70">
        <f>_xlfn.XLOOKUP(tbItems[[#This Row],[UID]],all_tki[uid],all_tki[slots])</f>
        <v>2</v>
      </c>
      <c r="F2378" s="97">
        <f>_xlfn.XLOOKUP(tbItems[[#This Row],[UID]],all_tki[uid],all_tki[traderPrice])</f>
        <v>3578</v>
      </c>
      <c r="G2378" s="97">
        <f>_xlfn.XLOOKUP(tbItems[[#This Row],[UID]],all_tki[uid],all_tki[avg7daysPrice])</f>
        <v>11268</v>
      </c>
      <c r="H2378" s="70">
        <v>0</v>
      </c>
      <c r="I2378" s="70">
        <v>0</v>
      </c>
    </row>
    <row r="2379" spans="1:10" ht="30" hidden="1" customHeight="1" x14ac:dyDescent="0.25">
      <c r="A2379" s="96" t="s">
        <v>1899</v>
      </c>
      <c r="B2379" s="80" t="str">
        <f>_xlfn.CONCAT(_xlfn.XLOOKUP(tbItems[[#This Row],[UID]],all_tki[uid],all_tki[name]), " (",_xlfn.XLOOKUP(tbItems[[#This Row],[UID]],all_tki[uid],all_tki[shortName]),")")</f>
        <v>TerraGroup Labs keycard (Yellow) (Yellow)</v>
      </c>
      <c r="C2379" s="80" t="str">
        <f>_xlfn.XLOOKUP(tbItems[[#This Row],[UID]],all_tki[uid],all_tki[tags/0])</f>
        <v>Keys</v>
      </c>
      <c r="D2379" s="80" t="s">
        <v>1227</v>
      </c>
      <c r="E2379" s="70">
        <f>_xlfn.XLOOKUP(tbItems[[#This Row],[UID]],all_tki[uid],all_tki[slots])</f>
        <v>1</v>
      </c>
      <c r="F2379" s="97">
        <f>_xlfn.XLOOKUP(tbItems[[#This Row],[UID]],all_tki[uid],all_tki[traderPrice])</f>
        <v>28350</v>
      </c>
      <c r="G2379" s="97">
        <f>_xlfn.XLOOKUP(tbItems[[#This Row],[UID]],all_tki[uid],all_tki[avg7daysPrice])</f>
        <v>5500</v>
      </c>
      <c r="H2379" s="70">
        <v>1</v>
      </c>
      <c r="I2379" s="70">
        <v>1</v>
      </c>
    </row>
    <row r="2380" spans="1:10" ht="30" hidden="1" customHeight="1" x14ac:dyDescent="0.25">
      <c r="A2380" s="96" t="s">
        <v>2315</v>
      </c>
      <c r="B2380" s="80" t="str">
        <f>_xlfn.CONCAT(_xlfn.XLOOKUP(tbItems[[#This Row],[UID]],all_tki[uid],all_tki[name]), " (",_xlfn.XLOOKUP(tbItems[[#This Row],[UID]],all_tki[uid],all_tki[shortName]),")")</f>
        <v>TerraGroup Labs manager's office room key (TGL MO)</v>
      </c>
      <c r="C2380" s="80" t="str">
        <f>_xlfn.XLOOKUP(tbItems[[#This Row],[UID]],all_tki[uid],all_tki[tags/0])</f>
        <v>Keys</v>
      </c>
      <c r="D2380" s="80" t="s">
        <v>416</v>
      </c>
      <c r="E2380" s="70">
        <f>_xlfn.XLOOKUP(tbItems[[#This Row],[UID]],all_tki[uid],all_tki[slots])</f>
        <v>1</v>
      </c>
      <c r="F2380" s="97">
        <f>_xlfn.XLOOKUP(tbItems[[#This Row],[UID]],all_tki[uid],all_tki[traderPrice])</f>
        <v>31500</v>
      </c>
      <c r="G2380" s="97">
        <f>_xlfn.XLOOKUP(tbItems[[#This Row],[UID]],all_tki[uid],all_tki[avg7daysPrice])</f>
        <v>50452</v>
      </c>
      <c r="H2380" s="70">
        <v>1</v>
      </c>
      <c r="I2380" s="70">
        <v>1</v>
      </c>
    </row>
    <row r="2381" spans="1:10" ht="30" hidden="1" customHeight="1" x14ac:dyDescent="0.25">
      <c r="A2381" s="96" t="s">
        <v>13539</v>
      </c>
      <c r="B2381" s="80" t="str">
        <f>_xlfn.CONCAT(_xlfn.XLOOKUP(tbItems[[#This Row],[UID]],all_tki[uid],all_tki[name]), " (",_xlfn.XLOOKUP(tbItems[[#This Row],[UID]],all_tki[uid],all_tki[shortName]),")")</f>
        <v>9x18mm PM Pst gzh ammo pack (16 pcs) (Pst)</v>
      </c>
      <c r="C2381" s="80" t="str">
        <f>_xlfn.XLOOKUP(tbItems[[#This Row],[UID]],all_tki[uid],all_tki[tags/0])</f>
        <v>Ammo_boxes</v>
      </c>
      <c r="D2381" s="80" t="s">
        <v>627</v>
      </c>
      <c r="E2381" s="70">
        <f>_xlfn.XLOOKUP(tbItems[[#This Row],[UID]],all_tki[uid],all_tki[slots])</f>
        <v>1</v>
      </c>
      <c r="F2381" s="97">
        <f>_xlfn.XLOOKUP(tbItems[[#This Row],[UID]],all_tki[uid],all_tki[traderPrice])</f>
        <v>560</v>
      </c>
      <c r="G2381" s="97">
        <f>_xlfn.XLOOKUP(tbItems[[#This Row],[UID]],all_tki[uid],all_tki[avg7daysPrice])</f>
        <v>4000</v>
      </c>
      <c r="I2381" s="70">
        <v>0</v>
      </c>
    </row>
    <row r="2382" spans="1:10" ht="30" hidden="1" customHeight="1" x14ac:dyDescent="0.25">
      <c r="A2382" s="96" t="s">
        <v>13544</v>
      </c>
      <c r="B2382" s="80" t="str">
        <f>_xlfn.CONCAT(_xlfn.XLOOKUP(tbItems[[#This Row],[UID]],all_tki[uid],all_tki[name]), " (",_xlfn.XLOOKUP(tbItems[[#This Row],[UID]],all_tki[uid],all_tki[shortName]),")")</f>
        <v>9x18mm PM SP7 gzh ammo pack (16 pcs) (SP7)</v>
      </c>
      <c r="C2382" s="80" t="str">
        <f>_xlfn.XLOOKUP(tbItems[[#This Row],[UID]],all_tki[uid],all_tki[tags/0])</f>
        <v>Ammo_boxes</v>
      </c>
      <c r="D2382" s="80" t="s">
        <v>627</v>
      </c>
      <c r="E2382" s="70">
        <f>_xlfn.XLOOKUP(tbItems[[#This Row],[UID]],all_tki[uid],all_tki[slots])</f>
        <v>1</v>
      </c>
      <c r="F2382" s="97">
        <f>_xlfn.XLOOKUP(tbItems[[#This Row],[UID]],all_tki[uid],all_tki[traderPrice])</f>
        <v>560</v>
      </c>
      <c r="G2382" s="97">
        <f>_xlfn.XLOOKUP(tbItems[[#This Row],[UID]],all_tki[uid],all_tki[avg7daysPrice])</f>
        <v>20145</v>
      </c>
      <c r="I2382" s="70">
        <v>0</v>
      </c>
    </row>
    <row r="2383" spans="1:10" ht="30" hidden="1" customHeight="1" x14ac:dyDescent="0.25">
      <c r="A2383" s="96" t="s">
        <v>13634</v>
      </c>
      <c r="B2383" s="80" t="str">
        <f>_xlfn.CONCAT(_xlfn.XLOOKUP(tbItems[[#This Row],[UID]],all_tki[uid],all_tki[name]), " (",_xlfn.XLOOKUP(tbItems[[#This Row],[UID]],all_tki[uid],all_tki[shortName]),")")</f>
        <v>Grenade case (Grenades)</v>
      </c>
      <c r="C2383" s="80" t="str">
        <f>_xlfn.XLOOKUP(tbItems[[#This Row],[UID]],all_tki[uid],all_tki[tags/0])</f>
        <v>Containers</v>
      </c>
      <c r="D2383" s="80" t="s">
        <v>608</v>
      </c>
      <c r="E2383" s="70">
        <f>_xlfn.XLOOKUP(tbItems[[#This Row],[UID]],all_tki[uid],all_tki[slots])</f>
        <v>9</v>
      </c>
      <c r="F2383" s="97">
        <f>_xlfn.XLOOKUP(tbItems[[#This Row],[UID]],all_tki[uid],all_tki[traderPrice])</f>
        <v>321300</v>
      </c>
      <c r="G2383" s="97">
        <f>_xlfn.XLOOKUP(tbItems[[#This Row],[UID]],all_tki[uid],all_tki[avg7daysPrice])</f>
        <v>314697</v>
      </c>
      <c r="H2383" s="70">
        <v>1</v>
      </c>
      <c r="I2383" s="70">
        <v>0</v>
      </c>
    </row>
    <row r="2384" spans="1:10" ht="30" hidden="1" customHeight="1" x14ac:dyDescent="0.25">
      <c r="A2384" s="96" t="s">
        <v>13639</v>
      </c>
      <c r="B2384" s="80" t="str">
        <f>_xlfn.CONCAT(_xlfn.XLOOKUP(tbItems[[#This Row],[UID]],all_tki[uid],all_tki[name]), " (",_xlfn.XLOOKUP(tbItems[[#This Row],[UID]],all_tki[uid],all_tki[shortName]),")")</f>
        <v>Aramid fiber fabric (Aramid)</v>
      </c>
      <c r="C2384" s="80" t="str">
        <f>_xlfn.XLOOKUP(tbItems[[#This Row],[UID]],all_tki[uid],all_tki[tags/0])</f>
        <v>Barter</v>
      </c>
      <c r="D2384" s="80" t="s">
        <v>363</v>
      </c>
      <c r="E2384" s="70">
        <f>_xlfn.XLOOKUP(tbItems[[#This Row],[UID]],all_tki[uid],all_tki[slots])</f>
        <v>2</v>
      </c>
      <c r="F2384" s="97">
        <f>_xlfn.XLOOKUP(tbItems[[#This Row],[UID]],all_tki[uid],all_tki[traderPrice])</f>
        <v>5544</v>
      </c>
      <c r="G2384" s="97">
        <f>_xlfn.XLOOKUP(tbItems[[#This Row],[UID]],all_tki[uid],all_tki[avg7daysPrice])</f>
        <v>19460</v>
      </c>
      <c r="H2384" s="106">
        <v>5</v>
      </c>
      <c r="I2384" s="106">
        <v>1</v>
      </c>
      <c r="J2384" s="104" t="s">
        <v>389</v>
      </c>
    </row>
    <row r="2385" spans="1:10" ht="30" hidden="1" customHeight="1" x14ac:dyDescent="0.25">
      <c r="A2385" s="96" t="s">
        <v>13644</v>
      </c>
      <c r="B2385" s="80" t="str">
        <f>_xlfn.CONCAT(_xlfn.XLOOKUP(tbItems[[#This Row],[UID]],all_tki[uid],all_tki[name]), " (",_xlfn.XLOOKUP(tbItems[[#This Row],[UID]],all_tki[uid],all_tki[shortName]),")")</f>
        <v>Ripstop fabric (Ripstop)</v>
      </c>
      <c r="C2385" s="80" t="str">
        <f>_xlfn.XLOOKUP(tbItems[[#This Row],[UID]],all_tki[uid],all_tki[tags/0])</f>
        <v>Barter</v>
      </c>
      <c r="D2385" s="80" t="s">
        <v>363</v>
      </c>
      <c r="E2385" s="70">
        <f>_xlfn.XLOOKUP(tbItems[[#This Row],[UID]],all_tki[uid],all_tki[slots])</f>
        <v>2</v>
      </c>
      <c r="F2385" s="97">
        <f>_xlfn.XLOOKUP(tbItems[[#This Row],[UID]],all_tki[uid],all_tki[traderPrice])</f>
        <v>3654</v>
      </c>
      <c r="G2385" s="97">
        <f>_xlfn.XLOOKUP(tbItems[[#This Row],[UID]],all_tki[uid],all_tki[avg7daysPrice])</f>
        <v>19524</v>
      </c>
      <c r="H2385" s="70">
        <v>10</v>
      </c>
      <c r="I2385" s="70">
        <v>4</v>
      </c>
      <c r="J2385" s="80" t="s">
        <v>558</v>
      </c>
    </row>
    <row r="2386" spans="1:10" ht="30" hidden="1" customHeight="1" x14ac:dyDescent="0.25">
      <c r="A2386" s="96" t="s">
        <v>13649</v>
      </c>
      <c r="B2386" s="80" t="str">
        <f>_xlfn.CONCAT(_xlfn.XLOOKUP(tbItems[[#This Row],[UID]],all_tki[uid],all_tki[name]), " (",_xlfn.XLOOKUP(tbItems[[#This Row],[UID]],all_tki[uid],all_tki[shortName]),")")</f>
        <v>Fleece fabric (Fleece)</v>
      </c>
      <c r="C2386" s="80" t="str">
        <f>_xlfn.XLOOKUP(tbItems[[#This Row],[UID]],all_tki[uid],all_tki[tags/0])</f>
        <v>Barter</v>
      </c>
      <c r="D2386" s="80" t="s">
        <v>363</v>
      </c>
      <c r="E2386" s="70">
        <f>_xlfn.XLOOKUP(tbItems[[#This Row],[UID]],all_tki[uid],all_tki[slots])</f>
        <v>2</v>
      </c>
      <c r="F2386" s="97">
        <f>_xlfn.XLOOKUP(tbItems[[#This Row],[UID]],all_tki[uid],all_tki[traderPrice])</f>
        <v>2520</v>
      </c>
      <c r="G2386" s="97">
        <f>_xlfn.XLOOKUP(tbItems[[#This Row],[UID]],all_tki[uid],all_tki[avg7daysPrice])</f>
        <v>10986</v>
      </c>
      <c r="H2386" s="70">
        <v>10</v>
      </c>
      <c r="I2386" s="70">
        <v>0</v>
      </c>
      <c r="J2386" s="80" t="s">
        <v>14690</v>
      </c>
    </row>
    <row r="2387" spans="1:10" ht="30" hidden="1" customHeight="1" x14ac:dyDescent="0.25">
      <c r="A2387" s="96" t="s">
        <v>13653</v>
      </c>
      <c r="B2387" s="80" t="str">
        <f>_xlfn.CONCAT(_xlfn.XLOOKUP(tbItems[[#This Row],[UID]],all_tki[uid],all_tki[name]), " (",_xlfn.XLOOKUP(tbItems[[#This Row],[UID]],all_tki[uid],all_tki[shortName]),")")</f>
        <v>Cordura polyamide fabric (Cordura)</v>
      </c>
      <c r="C2387" s="80" t="str">
        <f>_xlfn.XLOOKUP(tbItems[[#This Row],[UID]],all_tki[uid],all_tki[tags/0])</f>
        <v>Barter</v>
      </c>
      <c r="D2387" s="80" t="s">
        <v>363</v>
      </c>
      <c r="E2387" s="70">
        <f>_xlfn.XLOOKUP(tbItems[[#This Row],[UID]],all_tki[uid],all_tki[slots])</f>
        <v>2</v>
      </c>
      <c r="F2387" s="97">
        <f>_xlfn.XLOOKUP(tbItems[[#This Row],[UID]],all_tki[uid],all_tki[traderPrice])</f>
        <v>8316</v>
      </c>
      <c r="G2387" s="97">
        <f>_xlfn.XLOOKUP(tbItems[[#This Row],[UID]],all_tki[uid],all_tki[avg7daysPrice])</f>
        <v>27908</v>
      </c>
      <c r="H2387" s="106">
        <v>10</v>
      </c>
      <c r="I2387" s="106">
        <v>2</v>
      </c>
      <c r="J2387" s="80" t="s">
        <v>432</v>
      </c>
    </row>
    <row r="2388" spans="1:10" ht="30" hidden="1" customHeight="1" x14ac:dyDescent="0.25">
      <c r="A2388" s="96" t="s">
        <v>13658</v>
      </c>
      <c r="B2388" s="80" t="str">
        <f>_xlfn.CONCAT(_xlfn.XLOOKUP(tbItems[[#This Row],[UID]],all_tki[uid],all_tki[name]), " (",_xlfn.XLOOKUP(tbItems[[#This Row],[UID]],all_tki[uid],all_tki[shortName]),")")</f>
        <v>SurvL Survivor Lighter (SurvL)</v>
      </c>
      <c r="C2388" s="80" t="str">
        <f>_xlfn.XLOOKUP(tbItems[[#This Row],[UID]],all_tki[uid],all_tki[tags/0])</f>
        <v>Barter</v>
      </c>
      <c r="D2388" s="80" t="s">
        <v>437</v>
      </c>
      <c r="E2388" s="70">
        <f>_xlfn.XLOOKUP(tbItems[[#This Row],[UID]],all_tki[uid],all_tki[slots])</f>
        <v>1</v>
      </c>
      <c r="F2388" s="97">
        <f>_xlfn.XLOOKUP(tbItems[[#This Row],[UID]],all_tki[uid],all_tki[traderPrice])</f>
        <v>10080</v>
      </c>
      <c r="G2388" s="97">
        <f>_xlfn.XLOOKUP(tbItems[[#This Row],[UID]],all_tki[uid],all_tki[avg7daysPrice])</f>
        <v>17793</v>
      </c>
      <c r="H2388" s="70">
        <v>0</v>
      </c>
      <c r="I2388" s="70">
        <v>0</v>
      </c>
      <c r="J2388" s="80" t="s">
        <v>582</v>
      </c>
    </row>
    <row r="2389" spans="1:10" ht="30" hidden="1" customHeight="1" x14ac:dyDescent="0.25">
      <c r="A2389" s="96" t="s">
        <v>13663</v>
      </c>
      <c r="B2389" s="80" t="str">
        <f>_xlfn.CONCAT(_xlfn.XLOOKUP(tbItems[[#This Row],[UID]],all_tki[uid],all_tki[name]), " (",_xlfn.XLOOKUP(tbItems[[#This Row],[UID]],all_tki[uid],all_tki[shortName]),")")</f>
        <v>Hunting matches (HMatches)</v>
      </c>
      <c r="C2389" s="80" t="str">
        <f>_xlfn.XLOOKUP(tbItems[[#This Row],[UID]],all_tki[uid],all_tki[tags/0])</f>
        <v>Barter</v>
      </c>
      <c r="D2389" s="80" t="s">
        <v>437</v>
      </c>
      <c r="E2389" s="70">
        <f>_xlfn.XLOOKUP(tbItems[[#This Row],[UID]],all_tki[uid],all_tki[slots])</f>
        <v>1</v>
      </c>
      <c r="F2389" s="97">
        <f>_xlfn.XLOOKUP(tbItems[[#This Row],[UID]],all_tki[uid],all_tki[traderPrice])</f>
        <v>2394</v>
      </c>
      <c r="G2389" s="97">
        <f>_xlfn.XLOOKUP(tbItems[[#This Row],[UID]],all_tki[uid],all_tki[avg7daysPrice])</f>
        <v>8406</v>
      </c>
      <c r="H2389" s="70">
        <v>2</v>
      </c>
      <c r="I2389" s="70">
        <v>2</v>
      </c>
      <c r="J2389" s="80" t="s">
        <v>493</v>
      </c>
    </row>
    <row r="2390" spans="1:10" ht="30" hidden="1" customHeight="1" x14ac:dyDescent="0.25">
      <c r="A2390" s="96" t="s">
        <v>13668</v>
      </c>
      <c r="B2390" s="80" t="str">
        <f>_xlfn.CONCAT(_xlfn.XLOOKUP(tbItems[[#This Row],[UID]],all_tki[uid],all_tki[name]), " (",_xlfn.XLOOKUP(tbItems[[#This Row],[UID]],all_tki[uid],all_tki[shortName]),")")</f>
        <v>KEKTAPE duct tape (KEK)</v>
      </c>
      <c r="C2390" s="80" t="str">
        <f>_xlfn.XLOOKUP(tbItems[[#This Row],[UID]],all_tki[uid],all_tki[tags/0])</f>
        <v>Barter</v>
      </c>
      <c r="D2390" s="80" t="s">
        <v>408</v>
      </c>
      <c r="E2390" s="70">
        <f>_xlfn.XLOOKUP(tbItems[[#This Row],[UID]],all_tki[uid],all_tki[slots])</f>
        <v>1</v>
      </c>
      <c r="F2390" s="97">
        <f>_xlfn.XLOOKUP(tbItems[[#This Row],[UID]],all_tki[uid],all_tki[traderPrice])</f>
        <v>15120</v>
      </c>
      <c r="G2390" s="97">
        <f>_xlfn.XLOOKUP(tbItems[[#This Row],[UID]],all_tki[uid],all_tki[avg7daysPrice])</f>
        <v>30729</v>
      </c>
      <c r="H2390" s="70">
        <v>5</v>
      </c>
      <c r="I2390" s="70">
        <v>4</v>
      </c>
      <c r="J2390" s="80" t="s">
        <v>503</v>
      </c>
    </row>
    <row r="2391" spans="1:10" ht="30" hidden="1" customHeight="1" x14ac:dyDescent="0.25">
      <c r="A2391" s="96" t="s">
        <v>13673</v>
      </c>
      <c r="B2391" s="80" t="str">
        <f>_xlfn.CONCAT(_xlfn.XLOOKUP(tbItems[[#This Row],[UID]],all_tki[uid],all_tki[name]), " (",_xlfn.XLOOKUP(tbItems[[#This Row],[UID]],all_tki[uid],all_tki[shortName]),")")</f>
        <v>Tube of Poxeram cold welding (Poxeram)</v>
      </c>
      <c r="C2391" s="80" t="str">
        <f>_xlfn.XLOOKUP(tbItems[[#This Row],[UID]],all_tki[uid],all_tki[tags/0])</f>
        <v>Barter</v>
      </c>
      <c r="D2391" s="80" t="s">
        <v>408</v>
      </c>
      <c r="E2391" s="70">
        <f>_xlfn.XLOOKUP(tbItems[[#This Row],[UID]],all_tki[uid],all_tki[slots])</f>
        <v>1</v>
      </c>
      <c r="F2391" s="97">
        <f>_xlfn.XLOOKUP(tbItems[[#This Row],[UID]],all_tki[uid],all_tki[traderPrice])</f>
        <v>12222</v>
      </c>
      <c r="G2391" s="97">
        <f>_xlfn.XLOOKUP(tbItems[[#This Row],[UID]],all_tki[uid],all_tki[avg7daysPrice])</f>
        <v>19087</v>
      </c>
      <c r="H2391" s="106">
        <v>10</v>
      </c>
      <c r="I2391" s="106">
        <v>10</v>
      </c>
      <c r="J2391" s="104" t="s">
        <v>543</v>
      </c>
    </row>
    <row r="2392" spans="1:10" ht="30" hidden="1" customHeight="1" x14ac:dyDescent="0.25">
      <c r="A2392" s="96" t="s">
        <v>13678</v>
      </c>
      <c r="B2392" s="80" t="str">
        <f>_xlfn.CONCAT(_xlfn.XLOOKUP(tbItems[[#This Row],[UID]],all_tki[uid],all_tki[name]), " (",_xlfn.XLOOKUP(tbItems[[#This Row],[UID]],all_tki[uid],all_tki[shortName]),")")</f>
        <v>Smoked Chimney drain cleaner (DCleaner)</v>
      </c>
      <c r="C2392" s="80" t="str">
        <f>_xlfn.XLOOKUP(tbItems[[#This Row],[UID]],all_tki[uid],all_tki[tags/0])</f>
        <v>Barter</v>
      </c>
      <c r="D2392" s="80" t="s">
        <v>380</v>
      </c>
      <c r="E2392" s="70">
        <f>_xlfn.XLOOKUP(tbItems[[#This Row],[UID]],all_tki[uid],all_tki[slots])</f>
        <v>2</v>
      </c>
      <c r="F2392" s="97">
        <f>_xlfn.XLOOKUP(tbItems[[#This Row],[UID]],all_tki[uid],all_tki[traderPrice])</f>
        <v>5958</v>
      </c>
      <c r="G2392" s="97">
        <f>_xlfn.XLOOKUP(tbItems[[#This Row],[UID]],all_tki[uid],all_tki[avg7daysPrice])</f>
        <v>10052</v>
      </c>
      <c r="H2392" s="70">
        <v>2</v>
      </c>
      <c r="I2392" s="70">
        <v>2</v>
      </c>
      <c r="J2392" s="80" t="s">
        <v>439</v>
      </c>
    </row>
    <row r="2393" spans="1:10" ht="30" hidden="1" customHeight="1" x14ac:dyDescent="0.25">
      <c r="A2393" s="96" t="s">
        <v>13683</v>
      </c>
      <c r="B2393" s="80" t="str">
        <f>_xlfn.CONCAT(_xlfn.XLOOKUP(tbItems[[#This Row],[UID]],all_tki[uid],all_tki[name]), " (",_xlfn.XLOOKUP(tbItems[[#This Row],[UID]],all_tki[uid],all_tki[shortName]),")")</f>
        <v>Pack of chlorine (Chlorine)</v>
      </c>
      <c r="C2393" s="80" t="str">
        <f>_xlfn.XLOOKUP(tbItems[[#This Row],[UID]],all_tki[uid],all_tki[tags/0])</f>
        <v>Barter</v>
      </c>
      <c r="D2393" s="80" t="s">
        <v>380</v>
      </c>
      <c r="E2393" s="70">
        <f>_xlfn.XLOOKUP(tbItems[[#This Row],[UID]],all_tki[uid],all_tki[slots])</f>
        <v>2</v>
      </c>
      <c r="F2393" s="97">
        <f>_xlfn.XLOOKUP(tbItems[[#This Row],[UID]],all_tki[uid],all_tki[traderPrice])</f>
        <v>6930</v>
      </c>
      <c r="G2393" s="97">
        <f>_xlfn.XLOOKUP(tbItems[[#This Row],[UID]],all_tki[uid],all_tki[avg7daysPrice])</f>
        <v>21148</v>
      </c>
      <c r="H2393" s="106">
        <v>10</v>
      </c>
      <c r="I2393" s="106">
        <v>4</v>
      </c>
      <c r="J2393" s="80" t="s">
        <v>428</v>
      </c>
    </row>
    <row r="2394" spans="1:10" ht="30" hidden="1" customHeight="1" x14ac:dyDescent="0.25">
      <c r="A2394" s="96" t="s">
        <v>13688</v>
      </c>
      <c r="B2394" s="80" t="str">
        <f>_xlfn.CONCAT(_xlfn.XLOOKUP(tbItems[[#This Row],[UID]],all_tki[uid],all_tki[name]), " (",_xlfn.XLOOKUP(tbItems[[#This Row],[UID]],all_tki[uid],all_tki[shortName]),")")</f>
        <v>Repellent (Repellent)</v>
      </c>
      <c r="C2394" s="80" t="str">
        <f>_xlfn.XLOOKUP(tbItems[[#This Row],[UID]],all_tki[uid],all_tki[tags/0])</f>
        <v>Barter</v>
      </c>
      <c r="D2394" s="80" t="s">
        <v>380</v>
      </c>
      <c r="E2394" s="70">
        <f>_xlfn.XLOOKUP(tbItems[[#This Row],[UID]],all_tki[uid],all_tki[slots])</f>
        <v>2</v>
      </c>
      <c r="F2394" s="97">
        <f>_xlfn.XLOOKUP(tbItems[[#This Row],[UID]],all_tki[uid],all_tki[traderPrice])</f>
        <v>5328</v>
      </c>
      <c r="G2394" s="97">
        <f>_xlfn.XLOOKUP(tbItems[[#This Row],[UID]],all_tki[uid],all_tki[avg7daysPrice])</f>
        <v>12438</v>
      </c>
      <c r="H2394" s="70">
        <v>99</v>
      </c>
      <c r="I2394" s="70">
        <v>0</v>
      </c>
      <c r="J2394" s="107" t="s">
        <v>23510</v>
      </c>
    </row>
    <row r="2395" spans="1:10" ht="30" hidden="1" customHeight="1" x14ac:dyDescent="0.25">
      <c r="A2395" s="96" t="s">
        <v>13692</v>
      </c>
      <c r="B2395" s="80" t="str">
        <f>_xlfn.CONCAT(_xlfn.XLOOKUP(tbItems[[#This Row],[UID]],all_tki[uid],all_tki[name]), " (",_xlfn.XLOOKUP(tbItems[[#This Row],[UID]],all_tki[uid],all_tki[shortName]),")")</f>
        <v>Cyclon rechargeable battery (Cyclon)</v>
      </c>
      <c r="C2395" s="80" t="str">
        <f>_xlfn.XLOOKUP(tbItems[[#This Row],[UID]],all_tki[uid],all_tki[tags/0])</f>
        <v>Barter</v>
      </c>
      <c r="E2395" s="70">
        <f>_xlfn.XLOOKUP(tbItems[[#This Row],[UID]],all_tki[uid],all_tki[slots])</f>
        <v>2</v>
      </c>
      <c r="F2395" s="97">
        <f>_xlfn.XLOOKUP(tbItems[[#This Row],[UID]],all_tki[uid],all_tki[traderPrice])</f>
        <v>53550</v>
      </c>
      <c r="G2395" s="97">
        <f>_xlfn.XLOOKUP(tbItems[[#This Row],[UID]],all_tki[uid],all_tki[avg7daysPrice])</f>
        <v>56996</v>
      </c>
      <c r="H2395" s="106">
        <v>15</v>
      </c>
      <c r="I2395" s="106">
        <v>5</v>
      </c>
      <c r="J2395" s="104" t="s">
        <v>23542</v>
      </c>
    </row>
    <row r="2396" spans="1:10" ht="30" hidden="1" customHeight="1" x14ac:dyDescent="0.25">
      <c r="A2396" s="96" t="s">
        <v>13698</v>
      </c>
      <c r="B2396" s="80" t="str">
        <f>_xlfn.CONCAT(_xlfn.XLOOKUP(tbItems[[#This Row],[UID]],all_tki[uid],all_tki[name]), " (",_xlfn.XLOOKUP(tbItems[[#This Row],[UID]],all_tki[uid],all_tki[shortName]),")")</f>
        <v>GreenBat lithium battery (GreenBat)</v>
      </c>
      <c r="C2396" s="80" t="str">
        <f>_xlfn.XLOOKUP(tbItems[[#This Row],[UID]],all_tki[uid],all_tki[tags/0])</f>
        <v>Barter</v>
      </c>
      <c r="D2396" s="80" t="s">
        <v>411</v>
      </c>
      <c r="E2396" s="70">
        <f>_xlfn.XLOOKUP(tbItems[[#This Row],[UID]],all_tki[uid],all_tki[slots])</f>
        <v>1</v>
      </c>
      <c r="F2396" s="97">
        <f>_xlfn.XLOOKUP(tbItems[[#This Row],[UID]],all_tki[uid],all_tki[traderPrice])</f>
        <v>16380</v>
      </c>
      <c r="G2396" s="97">
        <f>_xlfn.XLOOKUP(tbItems[[#This Row],[UID]],all_tki[uid],all_tki[avg7daysPrice])</f>
        <v>85511</v>
      </c>
      <c r="H2396" s="70">
        <v>10</v>
      </c>
      <c r="I2396" s="70">
        <v>3</v>
      </c>
      <c r="J2396" s="80" t="s">
        <v>486</v>
      </c>
    </row>
    <row r="2397" spans="1:10" ht="30" hidden="1" customHeight="1" x14ac:dyDescent="0.25">
      <c r="A2397" s="96" t="s">
        <v>10441</v>
      </c>
      <c r="B2397" s="80" t="str">
        <f>_xlfn.CONCAT(_xlfn.XLOOKUP(tbItems[[#This Row],[UID]],all_tki[uid],all_tki[name]), " (",_xlfn.XLOOKUP(tbItems[[#This Row],[UID]],all_tki[uid],all_tki[shortName]),")")</f>
        <v>TT-33 7.62x25 TT pistol (TT)</v>
      </c>
      <c r="C2397" s="80" t="str">
        <f>_xlfn.XLOOKUP(tbItems[[#This Row],[UID]],all_tki[uid],all_tki[tags/0])</f>
        <v>Weapon</v>
      </c>
      <c r="E2397" s="70">
        <f>_xlfn.XLOOKUP(tbItems[[#This Row],[UID]],all_tki[uid],all_tki[slots])</f>
        <v>2</v>
      </c>
      <c r="F2397" s="97">
        <f>_xlfn.XLOOKUP(tbItems[[#This Row],[UID]],all_tki[uid],all_tki[traderPrice])</f>
        <v>2346</v>
      </c>
      <c r="G2397" s="97">
        <f>_xlfn.XLOOKUP(tbItems[[#This Row],[UID]],all_tki[uid],all_tki[avg7daysPrice])</f>
        <v>57102</v>
      </c>
      <c r="I2397" s="70">
        <v>0</v>
      </c>
    </row>
    <row r="2398" spans="1:10" ht="30" hidden="1" customHeight="1" x14ac:dyDescent="0.25">
      <c r="A2398" s="96" t="s">
        <v>10128</v>
      </c>
      <c r="B2398" s="80" t="str">
        <f>_xlfn.CONCAT(_xlfn.XLOOKUP(tbItems[[#This Row],[UID]],all_tki[uid],all_tki[name]), " (",_xlfn.XLOOKUP(tbItems[[#This Row],[UID]],all_tki[uid],all_tki[shortName]),")")</f>
        <v>UVSR Taiga-1 survival machete (Taiga-1)</v>
      </c>
      <c r="C2398" s="80" t="str">
        <f>_xlfn.XLOOKUP(tbItems[[#This Row],[UID]],all_tki[uid],all_tki[tags/0])</f>
        <v>Weapon</v>
      </c>
      <c r="E2398" s="70">
        <f>_xlfn.XLOOKUP(tbItems[[#This Row],[UID]],all_tki[uid],all_tki[slots])</f>
        <v>3</v>
      </c>
      <c r="F2398" s="97">
        <f>_xlfn.XLOOKUP(tbItems[[#This Row],[UID]],all_tki[uid],all_tki[traderPrice])</f>
        <v>166500</v>
      </c>
      <c r="G2398" s="97">
        <f>_xlfn.XLOOKUP(tbItems[[#This Row],[UID]],all_tki[uid],all_tki[avg7daysPrice])</f>
        <v>277500</v>
      </c>
      <c r="I2398" s="70">
        <v>0</v>
      </c>
    </row>
    <row r="2399" spans="1:10" ht="30" hidden="1" customHeight="1" x14ac:dyDescent="0.25">
      <c r="A2399" s="96" t="s">
        <v>13703</v>
      </c>
      <c r="B2399" s="80" t="str">
        <f>_xlfn.CONCAT(_xlfn.XLOOKUP(tbItems[[#This Row],[UID]],all_tki[uid],all_tki[name]), " (",_xlfn.XLOOKUP(tbItems[[#This Row],[UID]],all_tki[uid],all_tki[shortName]),")")</f>
        <v>UZRGM grenade fuze (Fuze)</v>
      </c>
      <c r="C2399" s="80" t="str">
        <f>_xlfn.XLOOKUP(tbItems[[#This Row],[UID]],all_tki[uid],all_tki[tags/0])</f>
        <v>Barter</v>
      </c>
      <c r="D2399" s="80" t="s">
        <v>363</v>
      </c>
      <c r="E2399" s="70">
        <f>_xlfn.XLOOKUP(tbItems[[#This Row],[UID]],all_tki[uid],all_tki[slots])</f>
        <v>1</v>
      </c>
      <c r="F2399" s="97">
        <f>_xlfn.XLOOKUP(tbItems[[#This Row],[UID]],all_tki[uid],all_tki[traderPrice])</f>
        <v>5103</v>
      </c>
      <c r="G2399" s="97">
        <f>_xlfn.XLOOKUP(tbItems[[#This Row],[UID]],all_tki[uid],all_tki[avg7daysPrice])</f>
        <v>13810</v>
      </c>
      <c r="H2399" s="70">
        <v>99</v>
      </c>
      <c r="I2399" s="70">
        <v>0</v>
      </c>
      <c r="J2399" s="80" t="s">
        <v>359</v>
      </c>
    </row>
    <row r="2400" spans="1:10" ht="30" hidden="1" customHeight="1" x14ac:dyDescent="0.25">
      <c r="A2400" s="96" t="s">
        <v>13717</v>
      </c>
      <c r="B2400" s="80" t="str">
        <f>_xlfn.CONCAT(_xlfn.XLOOKUP(tbItems[[#This Row],[UID]],all_tki[uid],all_tki[name]), " (",_xlfn.XLOOKUP(tbItems[[#This Row],[UID]],all_tki[uid],all_tki[shortName]),")")</f>
        <v>LBT-6094A Slick Plate Carrier (Slick)</v>
      </c>
      <c r="C2400" s="80" t="str">
        <f>_xlfn.XLOOKUP(tbItems[[#This Row],[UID]],all_tki[uid],all_tki[tags/0])</f>
        <v>Gear</v>
      </c>
      <c r="D2400" s="80" t="s">
        <v>661</v>
      </c>
      <c r="E2400" s="70">
        <f>_xlfn.XLOOKUP(tbItems[[#This Row],[UID]],all_tki[uid],all_tki[slots])</f>
        <v>9</v>
      </c>
      <c r="F2400" s="97">
        <f>_xlfn.XLOOKUP(tbItems[[#This Row],[UID]],all_tki[uid],all_tki[traderPrice])</f>
        <v>232190</v>
      </c>
      <c r="G2400" s="97">
        <f>_xlfn.XLOOKUP(tbItems[[#This Row],[UID]],all_tki[uid],all_tki[avg7daysPrice])</f>
        <v>374500</v>
      </c>
      <c r="H2400" s="70">
        <v>0</v>
      </c>
      <c r="I2400" s="70">
        <v>0</v>
      </c>
      <c r="J2400" s="80" t="s">
        <v>354</v>
      </c>
    </row>
    <row r="2401" spans="1:10" ht="30" hidden="1" customHeight="1" x14ac:dyDescent="0.25">
      <c r="A2401" s="96" t="s">
        <v>13720</v>
      </c>
      <c r="B2401" s="80" t="str">
        <f>_xlfn.CONCAT(_xlfn.XLOOKUP(tbItems[[#This Row],[UID]],all_tki[uid],all_tki[name]), " (",_xlfn.XLOOKUP(tbItems[[#This Row],[UID]],all_tki[uid],all_tki[shortName]),")")</f>
        <v>LBT-2670 Slim Field Med Pack (SFMP)</v>
      </c>
      <c r="C2401" s="80" t="str">
        <f>_xlfn.XLOOKUP(tbItems[[#This Row],[UID]],all_tki[uid],all_tki[tags/0])</f>
        <v>Gear</v>
      </c>
      <c r="E2401" s="70">
        <f>_xlfn.XLOOKUP(tbItems[[#This Row],[UID]],all_tki[uid],all_tki[slots])</f>
        <v>20</v>
      </c>
      <c r="F2401" s="97">
        <f>_xlfn.XLOOKUP(tbItems[[#This Row],[UID]],all_tki[uid],all_tki[traderPrice])</f>
        <v>55800</v>
      </c>
      <c r="G2401" s="97">
        <f>_xlfn.XLOOKUP(tbItems[[#This Row],[UID]],all_tki[uid],all_tki[avg7daysPrice])</f>
        <v>71620</v>
      </c>
      <c r="I2401" s="70">
        <v>0</v>
      </c>
    </row>
    <row r="2402" spans="1:10" ht="30" hidden="1" customHeight="1" x14ac:dyDescent="0.25">
      <c r="A2402" s="96" t="s">
        <v>13726</v>
      </c>
      <c r="B2402" s="80" t="str">
        <f>_xlfn.CONCAT(_xlfn.XLOOKUP(tbItems[[#This Row],[UID]],all_tki[uid],all_tki[name]), " (",_xlfn.XLOOKUP(tbItems[[#This Row],[UID]],all_tki[uid],all_tki[shortName]),")")</f>
        <v>Walker's Razor Digital headset (Razor)</v>
      </c>
      <c r="C2402" s="80" t="str">
        <f>_xlfn.XLOOKUP(tbItems[[#This Row],[UID]],all_tki[uid],all_tki[tags/0])</f>
        <v>Gear</v>
      </c>
      <c r="D2402" s="80" t="s">
        <v>60</v>
      </c>
      <c r="E2402" s="70">
        <f>_xlfn.XLOOKUP(tbItems[[#This Row],[UID]],all_tki[uid],all_tki[slots])</f>
        <v>4</v>
      </c>
      <c r="F2402" s="97">
        <f>_xlfn.XLOOKUP(tbItems[[#This Row],[UID]],all_tki[uid],all_tki[traderPrice])</f>
        <v>21762</v>
      </c>
      <c r="G2402" s="97">
        <f>_xlfn.XLOOKUP(tbItems[[#This Row],[UID]],all_tki[uid],all_tki[avg7daysPrice])</f>
        <v>30760</v>
      </c>
      <c r="H2402" s="70">
        <v>0</v>
      </c>
      <c r="I2402" s="70">
        <v>0</v>
      </c>
    </row>
    <row r="2403" spans="1:10" ht="30" hidden="1" customHeight="1" x14ac:dyDescent="0.25">
      <c r="A2403" s="96" t="s">
        <v>13730</v>
      </c>
      <c r="B2403" s="80" t="str">
        <f>_xlfn.CONCAT(_xlfn.XLOOKUP(tbItems[[#This Row],[UID]],all_tki[uid],all_tki[name]), " (",_xlfn.XLOOKUP(tbItems[[#This Row],[UID]],all_tki[uid],all_tki[shortName]),")")</f>
        <v>MSA Gallet TC 800 High Cut combat helmet (TC 800)</v>
      </c>
      <c r="C2403" s="80" t="str">
        <f>_xlfn.XLOOKUP(tbItems[[#This Row],[UID]],all_tki[uid],all_tki[tags/0])</f>
        <v>Gear</v>
      </c>
      <c r="D2403" s="80" t="s">
        <v>297</v>
      </c>
      <c r="E2403" s="70">
        <f>_xlfn.XLOOKUP(tbItems[[#This Row],[UID]],all_tki[uid],all_tki[slots])</f>
        <v>4</v>
      </c>
      <c r="F2403" s="97">
        <f>_xlfn.XLOOKUP(tbItems[[#This Row],[UID]],all_tki[uid],all_tki[traderPrice])</f>
        <v>35960</v>
      </c>
      <c r="G2403" s="97">
        <f>_xlfn.XLOOKUP(tbItems[[#This Row],[UID]],all_tki[uid],all_tki[avg7daysPrice])</f>
        <v>49688</v>
      </c>
      <c r="H2403" s="70">
        <v>0</v>
      </c>
      <c r="I2403" s="70">
        <v>0</v>
      </c>
      <c r="J2403" s="80" t="s">
        <v>1190</v>
      </c>
    </row>
    <row r="2404" spans="1:10" ht="30" hidden="1" customHeight="1" x14ac:dyDescent="0.25">
      <c r="A2404" s="96" t="s">
        <v>13735</v>
      </c>
      <c r="B2404" s="80" t="str">
        <f>_xlfn.CONCAT(_xlfn.XLOOKUP(tbItems[[#This Row],[UID]],all_tki[uid],all_tki[name]), " (",_xlfn.XLOOKUP(tbItems[[#This Row],[UID]],all_tki[uid],all_tki[shortName]),")")</f>
        <v>Ars Arma CPC MOD.2 plate carrier (CPC MOD2)</v>
      </c>
      <c r="C2404" s="80" t="str">
        <f>_xlfn.XLOOKUP(tbItems[[#This Row],[UID]],all_tki[uid],all_tki[tags/0])</f>
        <v>Gear</v>
      </c>
      <c r="E2404" s="70">
        <f>_xlfn.XLOOKUP(tbItems[[#This Row],[UID]],all_tki[uid],all_tki[slots])</f>
        <v>12</v>
      </c>
      <c r="F2404" s="97">
        <f>_xlfn.XLOOKUP(tbItems[[#This Row],[UID]],all_tki[uid],all_tki[traderPrice])</f>
        <v>86180</v>
      </c>
      <c r="G2404" s="97">
        <f>_xlfn.XLOOKUP(tbItems[[#This Row],[UID]],all_tki[uid],all_tki[avg7daysPrice])</f>
        <v>139000</v>
      </c>
      <c r="I2404" s="70">
        <v>0</v>
      </c>
    </row>
    <row r="2405" spans="1:10" ht="30" hidden="1" customHeight="1" x14ac:dyDescent="0.25">
      <c r="A2405" s="96" t="s">
        <v>13741</v>
      </c>
      <c r="B2405" s="80" t="str">
        <f>_xlfn.CONCAT(_xlfn.XLOOKUP(tbItems[[#This Row],[UID]],all_tki[uid],all_tki[name]), " (",_xlfn.XLOOKUP(tbItems[[#This Row],[UID]],all_tki[uid],all_tki[shortName]),")")</f>
        <v>Spiritus Systems Bank Robber chest rig (Bank Robber)</v>
      </c>
      <c r="C2405" s="80" t="str">
        <f>_xlfn.XLOOKUP(tbItems[[#This Row],[UID]],all_tki[uid],all_tki[tags/0])</f>
        <v>Gear</v>
      </c>
      <c r="D2405" s="80" t="s">
        <v>318</v>
      </c>
      <c r="E2405" s="70">
        <f>_xlfn.XLOOKUP(tbItems[[#This Row],[UID]],all_tki[uid],all_tki[slots])</f>
        <v>6</v>
      </c>
      <c r="F2405" s="97">
        <f>_xlfn.XLOOKUP(tbItems[[#This Row],[UID]],all_tki[uid],all_tki[traderPrice])</f>
        <v>5084</v>
      </c>
      <c r="G2405" s="97">
        <f>_xlfn.XLOOKUP(tbItems[[#This Row],[UID]],all_tki[uid],all_tki[avg7daysPrice])</f>
        <v>11407</v>
      </c>
      <c r="H2405" s="70">
        <v>0</v>
      </c>
      <c r="I2405" s="70">
        <v>0</v>
      </c>
    </row>
    <row r="2406" spans="1:10" ht="30" hidden="1" customHeight="1" x14ac:dyDescent="0.25">
      <c r="A2406" s="96" t="s">
        <v>13746</v>
      </c>
      <c r="B2406" s="80" t="str">
        <f>_xlfn.CONCAT(_xlfn.XLOOKUP(tbItems[[#This Row],[UID]],all_tki[uid],all_tki[name]), " (",_xlfn.XLOOKUP(tbItems[[#This Row],[UID]],all_tki[uid],all_tki[shortName]),")")</f>
        <v>Splav "Tarzan M22" chest rig (Tarzan)</v>
      </c>
      <c r="C2406" s="80" t="str">
        <f>_xlfn.XLOOKUP(tbItems[[#This Row],[UID]],all_tki[uid],all_tki[tags/0])</f>
        <v>Gear</v>
      </c>
      <c r="D2406" s="80" t="s">
        <v>319</v>
      </c>
      <c r="E2406" s="70">
        <f>_xlfn.XLOOKUP(tbItems[[#This Row],[UID]],all_tki[uid],all_tki[slots])</f>
        <v>12</v>
      </c>
      <c r="F2406" s="97">
        <f>_xlfn.XLOOKUP(tbItems[[#This Row],[UID]],all_tki[uid],all_tki[traderPrice])</f>
        <v>11904</v>
      </c>
      <c r="G2406" s="97">
        <f>_xlfn.XLOOKUP(tbItems[[#This Row],[UID]],all_tki[uid],all_tki[avg7daysPrice])</f>
        <v>16894</v>
      </c>
      <c r="H2406" s="70">
        <v>0</v>
      </c>
      <c r="I2406" s="70">
        <v>0</v>
      </c>
      <c r="J2406" s="80" t="s">
        <v>585</v>
      </c>
    </row>
    <row r="2407" spans="1:10" ht="30" hidden="1" customHeight="1" x14ac:dyDescent="0.25">
      <c r="A2407" s="96" t="s">
        <v>13750</v>
      </c>
      <c r="B2407" s="80" t="str">
        <f>_xlfn.CONCAT(_xlfn.XLOOKUP(tbItems[[#This Row],[UID]],all_tki[uid],all_tki[name]), " (",_xlfn.XLOOKUP(tbItems[[#This Row],[UID]],all_tki[uid],all_tki[shortName]),")")</f>
        <v>Pestily plague mask (Plague mask)</v>
      </c>
      <c r="C2407" s="80" t="str">
        <f>_xlfn.XLOOKUP(tbItems[[#This Row],[UID]],all_tki[uid],all_tki[tags/0])</f>
        <v>Gear</v>
      </c>
      <c r="D2407" s="80" t="s">
        <v>399</v>
      </c>
      <c r="E2407" s="70">
        <f>_xlfn.XLOOKUP(tbItems[[#This Row],[UID]],all_tki[uid],all_tki[slots])</f>
        <v>4</v>
      </c>
      <c r="F2407" s="97">
        <f>_xlfn.XLOOKUP(tbItems[[#This Row],[UID]],all_tki[uid],all_tki[traderPrice])</f>
        <v>58838</v>
      </c>
      <c r="G2407" s="97">
        <f>_xlfn.XLOOKUP(tbItems[[#This Row],[UID]],all_tki[uid],all_tki[avg7daysPrice])</f>
        <v>58667</v>
      </c>
      <c r="H2407" s="70">
        <v>1</v>
      </c>
      <c r="I2407" s="70">
        <v>1</v>
      </c>
      <c r="J2407" s="80" t="s">
        <v>364</v>
      </c>
    </row>
    <row r="2408" spans="1:10" ht="30" hidden="1" customHeight="1" x14ac:dyDescent="0.25">
      <c r="A2408" s="96" t="s">
        <v>13755</v>
      </c>
      <c r="B2408" s="80" t="str">
        <f>_xlfn.CONCAT(_xlfn.XLOOKUP(tbItems[[#This Row],[UID]],all_tki[uid],all_tki[name]), " (",_xlfn.XLOOKUP(tbItems[[#This Row],[UID]],all_tki[uid],all_tki[shortName]),")")</f>
        <v>SVD CAA DRG L-1 barrel mount rail (DRG L-1)</v>
      </c>
      <c r="C2408" s="80" t="str">
        <f>_xlfn.XLOOKUP(tbItems[[#This Row],[UID]],all_tki[uid],all_tki[tags/0])</f>
        <v>Weapon_parts</v>
      </c>
      <c r="D2408" s="80" t="s">
        <v>544</v>
      </c>
      <c r="E2408" s="70">
        <f>_xlfn.XLOOKUP(tbItems[[#This Row],[UID]],all_tki[uid],all_tki[slots])</f>
        <v>1</v>
      </c>
      <c r="F2408" s="97">
        <f>_xlfn.XLOOKUP(tbItems[[#This Row],[UID]],all_tki[uid],all_tki[traderPrice])</f>
        <v>1456</v>
      </c>
      <c r="G2408" s="97">
        <f>_xlfn.XLOOKUP(tbItems[[#This Row],[UID]],all_tki[uid],all_tki[avg7daysPrice])</f>
        <v>13279</v>
      </c>
      <c r="I2408" s="70">
        <v>0</v>
      </c>
    </row>
    <row r="2409" spans="1:10" ht="30" hidden="1" customHeight="1" x14ac:dyDescent="0.25">
      <c r="A2409" s="96" t="s">
        <v>2257</v>
      </c>
      <c r="B2409" s="80" t="str">
        <f>_xlfn.CONCAT(_xlfn.XLOOKUP(tbItems[[#This Row],[UID]],all_tki[uid],all_tki[name]), " (",_xlfn.XLOOKUP(tbItems[[#This Row],[UID]],all_tki[uid],all_tki[shortName]),")")</f>
        <v>TerraGroup Labs weapon testing area key (TGL WT)</v>
      </c>
      <c r="C2409" s="80" t="str">
        <f>_xlfn.XLOOKUP(tbItems[[#This Row],[UID]],all_tki[uid],all_tki[tags/0])</f>
        <v>Keys</v>
      </c>
      <c r="D2409" s="80" t="s">
        <v>416</v>
      </c>
      <c r="E2409" s="70">
        <f>_xlfn.XLOOKUP(tbItems[[#This Row],[UID]],all_tki[uid],all_tki[slots])</f>
        <v>1</v>
      </c>
      <c r="F2409" s="97">
        <f>_xlfn.XLOOKUP(tbItems[[#This Row],[UID]],all_tki[uid],all_tki[traderPrice])</f>
        <v>37800</v>
      </c>
      <c r="G2409" s="97">
        <f>_xlfn.XLOOKUP(tbItems[[#This Row],[UID]],all_tki[uid],all_tki[avg7daysPrice])</f>
        <v>69914</v>
      </c>
      <c r="H2409" s="70">
        <v>1</v>
      </c>
      <c r="I2409" s="70">
        <v>0</v>
      </c>
    </row>
    <row r="2410" spans="1:10" ht="30" hidden="1" customHeight="1" x14ac:dyDescent="0.25">
      <c r="A2410" s="96" t="s">
        <v>13766</v>
      </c>
      <c r="B2410" s="80" t="str">
        <f>_xlfn.CONCAT(_xlfn.XLOOKUP(tbItems[[#This Row],[UID]],all_tki[uid],all_tki[name]), " (",_xlfn.XLOOKUP(tbItems[[#This Row],[UID]],all_tki[uid],all_tki[shortName]),")")</f>
        <v>Raven figurine (Raven)</v>
      </c>
      <c r="C2410" s="80" t="str">
        <f>_xlfn.XLOOKUP(tbItems[[#This Row],[UID]],all_tki[uid],all_tki[tags/0])</f>
        <v>Barter</v>
      </c>
      <c r="D2410" s="80" t="s">
        <v>397</v>
      </c>
      <c r="E2410" s="70">
        <f>_xlfn.XLOOKUP(tbItems[[#This Row],[UID]],all_tki[uid],all_tki[slots])</f>
        <v>2</v>
      </c>
      <c r="F2410" s="97">
        <f>_xlfn.XLOOKUP(tbItems[[#This Row],[UID]],all_tki[uid],all_tki[traderPrice])</f>
        <v>30240</v>
      </c>
      <c r="G2410" s="97">
        <f>_xlfn.XLOOKUP(tbItems[[#This Row],[UID]],all_tki[uid],all_tki[avg7daysPrice])</f>
        <v>29996</v>
      </c>
      <c r="H2410" s="70">
        <v>1</v>
      </c>
      <c r="I2410" s="70">
        <v>1</v>
      </c>
      <c r="J2410" s="80" t="s">
        <v>364</v>
      </c>
    </row>
    <row r="2411" spans="1:10" ht="30" hidden="1" customHeight="1" x14ac:dyDescent="0.25">
      <c r="A2411" s="96" t="s">
        <v>13771</v>
      </c>
      <c r="B2411" s="80" t="str">
        <f>_xlfn.CONCAT(_xlfn.XLOOKUP(tbItems[[#This Row],[UID]],all_tki[uid],all_tki[name]), " (",_xlfn.XLOOKUP(tbItems[[#This Row],[UID]],all_tki[uid],all_tki[shortName]),")")</f>
        <v>Shroud half-mask (Shroud)</v>
      </c>
      <c r="C2411" s="80" t="str">
        <f>_xlfn.XLOOKUP(tbItems[[#This Row],[UID]],all_tki[uid],all_tki[tags/0])</f>
        <v>Gear</v>
      </c>
      <c r="D2411" s="80" t="s">
        <v>399</v>
      </c>
      <c r="E2411" s="70">
        <f>_xlfn.XLOOKUP(tbItems[[#This Row],[UID]],all_tki[uid],all_tki[slots])</f>
        <v>1</v>
      </c>
      <c r="F2411" s="97">
        <f>_xlfn.XLOOKUP(tbItems[[#This Row],[UID]],all_tki[uid],all_tki[traderPrice])</f>
        <v>26040</v>
      </c>
      <c r="G2411" s="97">
        <f>_xlfn.XLOOKUP(tbItems[[#This Row],[UID]],all_tki[uid],all_tki[avg7daysPrice])</f>
        <v>26081</v>
      </c>
      <c r="H2411" s="70">
        <v>1</v>
      </c>
      <c r="I2411" s="70">
        <v>1</v>
      </c>
      <c r="J2411" s="80" t="s">
        <v>364</v>
      </c>
    </row>
    <row r="2412" spans="1:10" ht="30" hidden="1" customHeight="1" x14ac:dyDescent="0.25">
      <c r="A2412" s="96" t="s">
        <v>13776</v>
      </c>
      <c r="B2412" s="80" t="str">
        <f>_xlfn.CONCAT(_xlfn.XLOOKUP(tbItems[[#This Row],[UID]],all_tki[uid],all_tki[name]), " (",_xlfn.XLOOKUP(tbItems[[#This Row],[UID]],all_tki[uid],all_tki[shortName]),")")</f>
        <v>Dollars (USD)</v>
      </c>
      <c r="C2412" s="80" t="str">
        <f>_xlfn.XLOOKUP(tbItems[[#This Row],[UID]],all_tki[uid],all_tki[tags/0])</f>
        <v>Currency</v>
      </c>
      <c r="D2412" s="80" t="s">
        <v>9125</v>
      </c>
      <c r="E2412" s="70">
        <f>_xlfn.XLOOKUP(tbItems[[#This Row],[UID]],all_tki[uid],all_tki[slots])</f>
        <v>1</v>
      </c>
      <c r="F2412" s="97">
        <f>_xlfn.XLOOKUP(tbItems[[#This Row],[UID]],all_tki[uid],all_tki[traderPrice])</f>
        <v>89</v>
      </c>
      <c r="G2412" s="97">
        <f>_xlfn.XLOOKUP(tbItems[[#This Row],[UID]],all_tki[uid],all_tki[avg7daysPrice])</f>
        <v>113</v>
      </c>
      <c r="I2412" s="70">
        <v>0</v>
      </c>
    </row>
    <row r="2413" spans="1:10" ht="30" hidden="1" customHeight="1" x14ac:dyDescent="0.25">
      <c r="A2413" s="96" t="s">
        <v>13782</v>
      </c>
      <c r="B2413" s="80" t="str">
        <f>_xlfn.CONCAT(_xlfn.XLOOKUP(tbItems[[#This Row],[UID]],all_tki[uid],all_tki[name]), " (",_xlfn.XLOOKUP(tbItems[[#This Row],[UID]],all_tki[uid],all_tki[shortName]),")")</f>
        <v>Euros (EUR)</v>
      </c>
      <c r="C2413" s="80" t="str">
        <f>_xlfn.XLOOKUP(tbItems[[#This Row],[UID]],all_tki[uid],all_tki[tags/0])</f>
        <v>Currency</v>
      </c>
      <c r="D2413" s="80" t="s">
        <v>9125</v>
      </c>
      <c r="E2413" s="70">
        <f>_xlfn.XLOOKUP(tbItems[[#This Row],[UID]],all_tki[uid],all_tki[slots])</f>
        <v>1</v>
      </c>
      <c r="F2413" s="97">
        <f>_xlfn.XLOOKUP(tbItems[[#This Row],[UID]],all_tki[uid],all_tki[traderPrice])</f>
        <v>91</v>
      </c>
      <c r="G2413" s="97">
        <f>_xlfn.XLOOKUP(tbItems[[#This Row],[UID]],all_tki[uid],all_tki[avg7daysPrice])</f>
        <v>115</v>
      </c>
      <c r="I2413" s="70">
        <v>0</v>
      </c>
    </row>
    <row r="2414" spans="1:10" ht="30" hidden="1" customHeight="1" x14ac:dyDescent="0.25">
      <c r="A2414" s="96" t="s">
        <v>13788</v>
      </c>
      <c r="B2414" s="80" t="str">
        <f>_xlfn.CONCAT(_xlfn.XLOOKUP(tbItems[[#This Row],[UID]],all_tki[uid],all_tki[name]), " (",_xlfn.XLOOKUP(tbItems[[#This Row],[UID]],all_tki[uid],all_tki[shortName]),")")</f>
        <v>Can of Dr. Lupo's coffee beans (DrLupo's)</v>
      </c>
      <c r="C2414" s="80" t="str">
        <f>_xlfn.XLOOKUP(tbItems[[#This Row],[UID]],all_tki[uid],all_tki[tags/0])</f>
        <v>Barter</v>
      </c>
      <c r="D2414" s="80" t="s">
        <v>397</v>
      </c>
      <c r="E2414" s="70">
        <f>_xlfn.XLOOKUP(tbItems[[#This Row],[UID]],all_tki[uid],all_tki[slots])</f>
        <v>1</v>
      </c>
      <c r="F2414" s="97">
        <f>_xlfn.XLOOKUP(tbItems[[#This Row],[UID]],all_tki[uid],all_tki[traderPrice])</f>
        <v>32760</v>
      </c>
      <c r="G2414" s="97">
        <f>_xlfn.XLOOKUP(tbItems[[#This Row],[UID]],all_tki[uid],all_tki[avg7daysPrice])</f>
        <v>32668</v>
      </c>
      <c r="H2414" s="70">
        <v>1</v>
      </c>
      <c r="I2414" s="70">
        <v>1</v>
      </c>
      <c r="J2414" s="80" t="s">
        <v>364</v>
      </c>
    </row>
    <row r="2415" spans="1:10" ht="30" hidden="1" customHeight="1" x14ac:dyDescent="0.25">
      <c r="A2415" s="96" t="s">
        <v>13793</v>
      </c>
      <c r="B2415" s="80" t="str">
        <f>_xlfn.CONCAT(_xlfn.XLOOKUP(tbItems[[#This Row],[UID]],all_tki[uid],all_tki[name]), " (",_xlfn.XLOOKUP(tbItems[[#This Row],[UID]],all_tki[uid],all_tki[shortName]),")")</f>
        <v>Twitch Rivals 2020 mask (Rivals)</v>
      </c>
      <c r="C2415" s="80" t="str">
        <f>_xlfn.XLOOKUP(tbItems[[#This Row],[UID]],all_tki[uid],all_tki[tags/0])</f>
        <v>Gear</v>
      </c>
      <c r="E2415" s="70">
        <f>_xlfn.XLOOKUP(tbItems[[#This Row],[UID]],all_tki[uid],all_tki[slots])</f>
        <v>1</v>
      </c>
      <c r="F2415" s="97">
        <f>_xlfn.XLOOKUP(tbItems[[#This Row],[UID]],all_tki[uid],all_tki[traderPrice])</f>
        <v>14880</v>
      </c>
      <c r="G2415" s="97">
        <f>_xlfn.XLOOKUP(tbItems[[#This Row],[UID]],all_tki[uid],all_tki[avg7daysPrice])</f>
        <v>24000</v>
      </c>
      <c r="I2415" s="70">
        <v>0</v>
      </c>
    </row>
    <row r="2416" spans="1:10" ht="30" hidden="1" customHeight="1" x14ac:dyDescent="0.25">
      <c r="A2416" s="96" t="s">
        <v>13798</v>
      </c>
      <c r="B2416" s="80" t="str">
        <f>_xlfn.CONCAT(_xlfn.XLOOKUP(tbItems[[#This Row],[UID]],all_tki[uid],all_tki[name]), " (",_xlfn.XLOOKUP(tbItems[[#This Row],[UID]],all_tki[uid],all_tki[shortName]),")")</f>
        <v>Twitch Rivals 2020 half mask (Rivals)</v>
      </c>
      <c r="C2416" s="80" t="str">
        <f>_xlfn.XLOOKUP(tbItems[[#This Row],[UID]],all_tki[uid],all_tki[tags/0])</f>
        <v>Gear</v>
      </c>
      <c r="E2416" s="70">
        <f>_xlfn.XLOOKUP(tbItems[[#This Row],[UID]],all_tki[uid],all_tki[slots])</f>
        <v>1</v>
      </c>
      <c r="F2416" s="97">
        <f>_xlfn.XLOOKUP(tbItems[[#This Row],[UID]],all_tki[uid],all_tki[traderPrice])</f>
        <v>19840</v>
      </c>
      <c r="G2416" s="97">
        <f>_xlfn.XLOOKUP(tbItems[[#This Row],[UID]],all_tki[uid],all_tki[avg7daysPrice])</f>
        <v>268846</v>
      </c>
      <c r="I2416" s="70">
        <v>0</v>
      </c>
    </row>
    <row r="2417" spans="1:10" ht="30" hidden="1" customHeight="1" x14ac:dyDescent="0.25">
      <c r="A2417" s="96" t="s">
        <v>13803</v>
      </c>
      <c r="B2417" s="80" t="str">
        <f>_xlfn.CONCAT(_xlfn.XLOOKUP(tbItems[[#This Row],[UID]],all_tki[uid],all_tki[name]), " (",_xlfn.XLOOKUP(tbItems[[#This Row],[UID]],all_tki[uid],all_tki[shortName]),")")</f>
        <v>Twitch Rivals 2020 glasses (Rivals)</v>
      </c>
      <c r="C2417" s="80" t="str">
        <f>_xlfn.XLOOKUP(tbItems[[#This Row],[UID]],all_tki[uid],all_tki[tags/0])</f>
        <v>Gear</v>
      </c>
      <c r="E2417" s="70">
        <f>_xlfn.XLOOKUP(tbItems[[#This Row],[UID]],all_tki[uid],all_tki[slots])</f>
        <v>2</v>
      </c>
      <c r="F2417" s="97">
        <f>_xlfn.XLOOKUP(tbItems[[#This Row],[UID]],all_tki[uid],all_tki[traderPrice])</f>
        <v>15872</v>
      </c>
      <c r="G2417" s="97">
        <f>_xlfn.XLOOKUP(tbItems[[#This Row],[UID]],all_tki[uid],all_tki[avg7daysPrice])</f>
        <v>192333</v>
      </c>
      <c r="I2417" s="70">
        <v>0</v>
      </c>
    </row>
    <row r="2418" spans="1:10" ht="30" hidden="1" customHeight="1" x14ac:dyDescent="0.25">
      <c r="A2418" s="96" t="s">
        <v>13708</v>
      </c>
      <c r="B2418" s="80" t="str">
        <f>_xlfn.CONCAT(_xlfn.XLOOKUP(tbItems[[#This Row],[UID]],all_tki[uid],all_tki[name]), " (",_xlfn.XLOOKUP(tbItems[[#This Row],[UID]],all_tki[uid],all_tki[shortName]),")")</f>
        <v>VOG-17 Khattabka improvised hand grenade (VOG-17)</v>
      </c>
      <c r="C2418" s="80" t="str">
        <f>_xlfn.XLOOKUP(tbItems[[#This Row],[UID]],all_tki[uid],all_tki[tags/0])</f>
        <v>Weapon</v>
      </c>
      <c r="D2418" s="80" t="s">
        <v>470</v>
      </c>
      <c r="E2418" s="70">
        <f>_xlfn.XLOOKUP(tbItems[[#This Row],[UID]],all_tki[uid],all_tki[slots])</f>
        <v>1</v>
      </c>
      <c r="F2418" s="97">
        <f>_xlfn.XLOOKUP(tbItems[[#This Row],[UID]],all_tki[uid],all_tki[traderPrice])</f>
        <v>4614</v>
      </c>
      <c r="G2418" s="97">
        <f>_xlfn.XLOOKUP(tbItems[[#This Row],[UID]],all_tki[uid],all_tki[avg7daysPrice])</f>
        <v>20070</v>
      </c>
      <c r="H2418" s="70">
        <v>99</v>
      </c>
      <c r="I2418" s="70">
        <v>0</v>
      </c>
      <c r="J2418" s="80" t="s">
        <v>604</v>
      </c>
    </row>
    <row r="2419" spans="1:10" ht="30" hidden="1" customHeight="1" x14ac:dyDescent="0.25">
      <c r="A2419" s="96" t="s">
        <v>13712</v>
      </c>
      <c r="B2419" s="80" t="str">
        <f>_xlfn.CONCAT(_xlfn.XLOOKUP(tbItems[[#This Row],[UID]],all_tki[uid],all_tki[name]), " (",_xlfn.XLOOKUP(tbItems[[#This Row],[UID]],all_tki[uid],all_tki[shortName]),")")</f>
        <v>VOG-25 Khattabka improvised hand grenade (VOG-25)</v>
      </c>
      <c r="C2419" s="80" t="str">
        <f>_xlfn.XLOOKUP(tbItems[[#This Row],[UID]],all_tki[uid],all_tki[tags/0])</f>
        <v>Weapon</v>
      </c>
      <c r="D2419" s="80" t="s">
        <v>470</v>
      </c>
      <c r="E2419" s="70">
        <f>_xlfn.XLOOKUP(tbItems[[#This Row],[UID]],all_tki[uid],all_tki[slots])</f>
        <v>1</v>
      </c>
      <c r="F2419" s="97">
        <f>_xlfn.XLOOKUP(tbItems[[#This Row],[UID]],all_tki[uid],all_tki[traderPrice])</f>
        <v>2350</v>
      </c>
      <c r="G2419" s="97">
        <f>_xlfn.XLOOKUP(tbItems[[#This Row],[UID]],all_tki[uid],all_tki[avg7daysPrice])</f>
        <v>22146</v>
      </c>
      <c r="H2419" s="70">
        <v>0</v>
      </c>
      <c r="I2419" s="70">
        <v>0</v>
      </c>
    </row>
    <row r="2420" spans="1:10" ht="30" hidden="1" customHeight="1" x14ac:dyDescent="0.25">
      <c r="A2420" s="96" t="s">
        <v>13814</v>
      </c>
      <c r="B2420" s="80" t="str">
        <f>_xlfn.CONCAT(_xlfn.XLOOKUP(tbItems[[#This Row],[UID]],all_tki[uid],all_tki[name]), " (",_xlfn.XLOOKUP(tbItems[[#This Row],[UID]],all_tki[uid],all_tki[shortName]),")")</f>
        <v>PPSh-41 7.62x25 10.6 inch barrel (PPSh41 10.6")</v>
      </c>
      <c r="C2420" s="80" t="str">
        <f>_xlfn.XLOOKUP(tbItems[[#This Row],[UID]],all_tki[uid],all_tki[tags/0])</f>
        <v>Weapon_parts</v>
      </c>
      <c r="E2420" s="70">
        <f>_xlfn.XLOOKUP(tbItems[[#This Row],[UID]],all_tki[uid],all_tki[slots])</f>
        <v>2</v>
      </c>
      <c r="F2420" s="97">
        <f>_xlfn.XLOOKUP(tbItems[[#This Row],[UID]],all_tki[uid],all_tki[traderPrice])</f>
        <v>4592</v>
      </c>
      <c r="G2420" s="97">
        <f>_xlfn.XLOOKUP(tbItems[[#This Row],[UID]],all_tki[uid],all_tki[avg7daysPrice])</f>
        <v>8200</v>
      </c>
      <c r="I2420" s="70">
        <v>0</v>
      </c>
    </row>
    <row r="2421" spans="1:10" ht="30" hidden="1" customHeight="1" x14ac:dyDescent="0.25">
      <c r="A2421" s="96" t="s">
        <v>13820</v>
      </c>
      <c r="B2421" s="80" t="str">
        <f>_xlfn.CONCAT(_xlfn.XLOOKUP(tbItems[[#This Row],[UID]],all_tki[uid],all_tki[name]), " (",_xlfn.XLOOKUP(tbItems[[#This Row],[UID]],all_tki[uid],all_tki[shortName]),")")</f>
        <v>M1911A1 .45 ACP 127mm barrel (1911 127mm)</v>
      </c>
      <c r="C2421" s="80" t="str">
        <f>_xlfn.XLOOKUP(tbItems[[#This Row],[UID]],all_tki[uid],all_tki[tags/0])</f>
        <v>Weapon_parts</v>
      </c>
      <c r="E2421" s="70">
        <f>_xlfn.XLOOKUP(tbItems[[#This Row],[UID]],all_tki[uid],all_tki[slots])</f>
        <v>1</v>
      </c>
      <c r="F2421" s="97">
        <f>_xlfn.XLOOKUP(tbItems[[#This Row],[UID]],all_tki[uid],all_tki[traderPrice])</f>
        <v>952</v>
      </c>
      <c r="G2421" s="97">
        <f>_xlfn.XLOOKUP(tbItems[[#This Row],[UID]],all_tki[uid],all_tki[avg7daysPrice])</f>
        <v>12883</v>
      </c>
      <c r="I2421" s="70">
        <v>0</v>
      </c>
    </row>
    <row r="2422" spans="1:10" ht="30" hidden="1" customHeight="1" x14ac:dyDescent="0.25">
      <c r="A2422" s="96" t="s">
        <v>13826</v>
      </c>
      <c r="B2422" s="80" t="str">
        <f>_xlfn.CONCAT(_xlfn.XLOOKUP(tbItems[[#This Row],[UID]],all_tki[uid],all_tki[name]), " (",_xlfn.XLOOKUP(tbItems[[#This Row],[UID]],all_tki[uid],all_tki[shortName]),")")</f>
        <v>PPSh-41 7.62x25 35-round magazine (PPSh)</v>
      </c>
      <c r="C2422" s="80" t="str">
        <f>_xlfn.XLOOKUP(tbItems[[#This Row],[UID]],all_tki[uid],all_tki[tags/0])</f>
        <v>Magazines</v>
      </c>
      <c r="D2422" s="80" t="s">
        <v>301</v>
      </c>
      <c r="E2422" s="70">
        <f>_xlfn.XLOOKUP(tbItems[[#This Row],[UID]],all_tki[uid],all_tki[slots])</f>
        <v>2</v>
      </c>
      <c r="F2422" s="97">
        <f>_xlfn.XLOOKUP(tbItems[[#This Row],[UID]],all_tki[uid],all_tki[traderPrice])</f>
        <v>1473</v>
      </c>
      <c r="G2422" s="97">
        <f>_xlfn.XLOOKUP(tbItems[[#This Row],[UID]],all_tki[uid],all_tki[avg7daysPrice])</f>
        <v>5933</v>
      </c>
      <c r="H2422" s="70">
        <v>0</v>
      </c>
      <c r="I2422" s="70">
        <v>0</v>
      </c>
    </row>
    <row r="2423" spans="1:10" ht="30" hidden="1" customHeight="1" x14ac:dyDescent="0.25">
      <c r="A2423" s="96" t="s">
        <v>13831</v>
      </c>
      <c r="B2423" s="80" t="str">
        <f>_xlfn.CONCAT(_xlfn.XLOOKUP(tbItems[[#This Row],[UID]],all_tki[uid],all_tki[name]), " (",_xlfn.XLOOKUP(tbItems[[#This Row],[UID]],all_tki[uid],all_tki[shortName]),")")</f>
        <v>M1911A1 .45 ACP 7-round magazine (1911)</v>
      </c>
      <c r="C2423" s="80" t="str">
        <f>_xlfn.XLOOKUP(tbItems[[#This Row],[UID]],all_tki[uid],all_tki[tags/0])</f>
        <v>Magazines</v>
      </c>
      <c r="E2423" s="70">
        <f>_xlfn.XLOOKUP(tbItems[[#This Row],[UID]],all_tki[uid],all_tki[slots])</f>
        <v>1</v>
      </c>
      <c r="F2423" s="97">
        <f>_xlfn.XLOOKUP(tbItems[[#This Row],[UID]],all_tki[uid],all_tki[traderPrice])</f>
        <v>616</v>
      </c>
      <c r="G2423" s="97">
        <f>_xlfn.XLOOKUP(tbItems[[#This Row],[UID]],all_tki[uid],all_tki[avg7daysPrice])</f>
        <v>15710</v>
      </c>
      <c r="I2423" s="70">
        <v>0</v>
      </c>
    </row>
    <row r="2424" spans="1:10" ht="30" hidden="1" customHeight="1" x14ac:dyDescent="0.25">
      <c r="A2424" s="96" t="s">
        <v>13836</v>
      </c>
      <c r="B2424" s="80" t="str">
        <f>_xlfn.CONCAT(_xlfn.XLOOKUP(tbItems[[#This Row],[UID]],all_tki[uid],all_tki[name]), " (",_xlfn.XLOOKUP(tbItems[[#This Row],[UID]],all_tki[uid],all_tki[shortName]),")")</f>
        <v>PPSh-41 7.62x25 71-round drum magazine (PPSh)</v>
      </c>
      <c r="C2424" s="80" t="str">
        <f>_xlfn.XLOOKUP(tbItems[[#This Row],[UID]],all_tki[uid],all_tki[tags/0])</f>
        <v>Magazines</v>
      </c>
      <c r="D2424" s="80" t="s">
        <v>301</v>
      </c>
      <c r="E2424" s="70">
        <f>_xlfn.XLOOKUP(tbItems[[#This Row],[UID]],all_tki[uid],all_tki[slots])</f>
        <v>4</v>
      </c>
      <c r="F2424" s="97">
        <f>_xlfn.XLOOKUP(tbItems[[#This Row],[UID]],all_tki[uid],all_tki[traderPrice])</f>
        <v>8960</v>
      </c>
      <c r="G2424" s="97">
        <f>_xlfn.XLOOKUP(tbItems[[#This Row],[UID]],all_tki[uid],all_tki[avg7daysPrice])</f>
        <v>40853</v>
      </c>
      <c r="H2424" s="70">
        <v>0</v>
      </c>
      <c r="I2424" s="70">
        <v>0</v>
      </c>
    </row>
    <row r="2425" spans="1:10" ht="30" hidden="1" customHeight="1" x14ac:dyDescent="0.25">
      <c r="A2425" s="96" t="s">
        <v>13840</v>
      </c>
      <c r="B2425" s="80" t="str">
        <f>_xlfn.CONCAT(_xlfn.XLOOKUP(tbItems[[#This Row],[UID]],all_tki[uid],all_tki[name]), " (",_xlfn.XLOOKUP(tbItems[[#This Row],[UID]],all_tki[uid],all_tki[shortName]),")")</f>
        <v>PPSh-41 dust cover (PPSh41)</v>
      </c>
      <c r="C2425" s="80" t="str">
        <f>_xlfn.XLOOKUP(tbItems[[#This Row],[UID]],all_tki[uid],all_tki[tags/0])</f>
        <v>Weapon_parts</v>
      </c>
      <c r="E2425" s="70">
        <f>_xlfn.XLOOKUP(tbItems[[#This Row],[UID]],all_tki[uid],all_tki[slots])</f>
        <v>2</v>
      </c>
      <c r="F2425" s="97">
        <f>_xlfn.XLOOKUP(tbItems[[#This Row],[UID]],all_tki[uid],all_tki[traderPrice])</f>
        <v>672</v>
      </c>
      <c r="G2425" s="97">
        <f>_xlfn.XLOOKUP(tbItems[[#This Row],[UID]],all_tki[uid],all_tki[avg7daysPrice])</f>
        <v>20419</v>
      </c>
      <c r="I2425" s="70">
        <v>0</v>
      </c>
    </row>
    <row r="2426" spans="1:10" ht="30" hidden="1" customHeight="1" x14ac:dyDescent="0.25">
      <c r="A2426" s="96" t="s">
        <v>13845</v>
      </c>
      <c r="B2426" s="80" t="str">
        <f>_xlfn.CONCAT(_xlfn.XLOOKUP(tbItems[[#This Row],[UID]],all_tki[uid],all_tki[name]), " (",_xlfn.XLOOKUP(tbItems[[#This Row],[UID]],all_tki[uid],all_tki[shortName]),")")</f>
        <v>M1911A1 .45 ACP pistol slide (1911 slide)</v>
      </c>
      <c r="C2426" s="80" t="str">
        <f>_xlfn.XLOOKUP(tbItems[[#This Row],[UID]],all_tki[uid],all_tki[tags/0])</f>
        <v>Weapon_parts</v>
      </c>
      <c r="D2426" s="80" t="s">
        <v>368</v>
      </c>
      <c r="E2426" s="70">
        <f>_xlfn.XLOOKUP(tbItems[[#This Row],[UID]],all_tki[uid],all_tki[slots])</f>
        <v>2</v>
      </c>
      <c r="F2426" s="97">
        <f>_xlfn.XLOOKUP(tbItems[[#This Row],[UID]],all_tki[uid],all_tki[traderPrice])</f>
        <v>1741</v>
      </c>
      <c r="G2426" s="97">
        <f>_xlfn.XLOOKUP(tbItems[[#This Row],[UID]],all_tki[uid],all_tki[avg7daysPrice])</f>
        <v>12654</v>
      </c>
      <c r="I2426" s="70">
        <v>0</v>
      </c>
    </row>
    <row r="2427" spans="1:10" ht="30" hidden="1" customHeight="1" x14ac:dyDescent="0.25">
      <c r="A2427" s="96" t="s">
        <v>13851</v>
      </c>
      <c r="B2427" s="80" t="str">
        <f>_xlfn.CONCAT(_xlfn.XLOOKUP(tbItems[[#This Row],[UID]],all_tki[uid],all_tki[name]), " (",_xlfn.XLOOKUP(tbItems[[#This Row],[UID]],all_tki[uid],all_tki[shortName]),")")</f>
        <v>PPSh-41 stock (PPSh41)</v>
      </c>
      <c r="C2427" s="80" t="str">
        <f>_xlfn.XLOOKUP(tbItems[[#This Row],[UID]],all_tki[uid],all_tki[tags/0])</f>
        <v>Weapon_parts</v>
      </c>
      <c r="E2427" s="70">
        <f>_xlfn.XLOOKUP(tbItems[[#This Row],[UID]],all_tki[uid],all_tki[slots])</f>
        <v>2</v>
      </c>
      <c r="F2427" s="97">
        <f>_xlfn.XLOOKUP(tbItems[[#This Row],[UID]],all_tki[uid],all_tki[traderPrice])</f>
        <v>1187</v>
      </c>
      <c r="G2427" s="97">
        <f>_xlfn.XLOOKUP(tbItems[[#This Row],[UID]],all_tki[uid],all_tki[avg7daysPrice])</f>
        <v>2120</v>
      </c>
      <c r="I2427" s="70">
        <v>0</v>
      </c>
    </row>
    <row r="2428" spans="1:10" ht="30" hidden="1" customHeight="1" x14ac:dyDescent="0.25">
      <c r="A2428" s="96" t="s">
        <v>13856</v>
      </c>
      <c r="B2428" s="80" t="str">
        <f>_xlfn.CONCAT(_xlfn.XLOOKUP(tbItems[[#This Row],[UID]],all_tki[uid],all_tki[name]), " (",_xlfn.XLOOKUP(tbItems[[#This Row],[UID]],all_tki[uid],all_tki[shortName]),")")</f>
        <v>M1911A1 polymer pistol grip (1911)</v>
      </c>
      <c r="C2428" s="80" t="str">
        <f>_xlfn.XLOOKUP(tbItems[[#This Row],[UID]],all_tki[uid],all_tki[tags/0])</f>
        <v>Weapon_parts</v>
      </c>
      <c r="E2428" s="70">
        <f>_xlfn.XLOOKUP(tbItems[[#This Row],[UID]],all_tki[uid],all_tki[slots])</f>
        <v>1</v>
      </c>
      <c r="F2428" s="97">
        <f>_xlfn.XLOOKUP(tbItems[[#This Row],[UID]],all_tki[uid],all_tki[traderPrice])</f>
        <v>448</v>
      </c>
      <c r="G2428" s="97">
        <f>_xlfn.XLOOKUP(tbItems[[#This Row],[UID]],all_tki[uid],all_tki[avg7daysPrice])</f>
        <v>13091</v>
      </c>
      <c r="I2428" s="70">
        <v>0</v>
      </c>
    </row>
    <row r="2429" spans="1:10" ht="30" hidden="1" customHeight="1" x14ac:dyDescent="0.25">
      <c r="A2429" s="96" t="s">
        <v>13861</v>
      </c>
      <c r="B2429" s="80" t="str">
        <f>_xlfn.CONCAT(_xlfn.XLOOKUP(tbItems[[#This Row],[UID]],all_tki[uid],all_tki[name]), " (",_xlfn.XLOOKUP(tbItems[[#This Row],[UID]],all_tki[uid],all_tki[shortName]),")")</f>
        <v>M1911A1 slide stop (1911 SS)</v>
      </c>
      <c r="C2429" s="80" t="str">
        <f>_xlfn.XLOOKUP(tbItems[[#This Row],[UID]],all_tki[uid],all_tki[tags/0])</f>
        <v>Weapon_parts</v>
      </c>
      <c r="D2429" s="80" t="s">
        <v>368</v>
      </c>
      <c r="E2429" s="70">
        <f>_xlfn.XLOOKUP(tbItems[[#This Row],[UID]],all_tki[uid],all_tki[slots])</f>
        <v>1</v>
      </c>
      <c r="F2429" s="97">
        <f>_xlfn.XLOOKUP(tbItems[[#This Row],[UID]],all_tki[uid],all_tki[traderPrice])</f>
        <v>168</v>
      </c>
      <c r="G2429" s="97">
        <f>_xlfn.XLOOKUP(tbItems[[#This Row],[UID]],all_tki[uid],all_tki[avg7daysPrice])</f>
        <v>4416</v>
      </c>
      <c r="I2429" s="70">
        <v>0</v>
      </c>
    </row>
    <row r="2430" spans="1:10" ht="30" hidden="1" customHeight="1" x14ac:dyDescent="0.25">
      <c r="A2430" s="96" t="s">
        <v>13867</v>
      </c>
      <c r="B2430" s="80" t="str">
        <f>_xlfn.CONCAT(_xlfn.XLOOKUP(tbItems[[#This Row],[UID]],all_tki[uid],all_tki[name]), " (",_xlfn.XLOOKUP(tbItems[[#This Row],[UID]],all_tki[uid],all_tki[shortName]),")")</f>
        <v>M1911A1 hammer (1911 ham.)</v>
      </c>
      <c r="C2430" s="80" t="str">
        <f>_xlfn.XLOOKUP(tbItems[[#This Row],[UID]],all_tki[uid],all_tki[tags/0])</f>
        <v>Weapon_parts</v>
      </c>
      <c r="E2430" s="70">
        <f>_xlfn.XLOOKUP(tbItems[[#This Row],[UID]],all_tki[uid],all_tki[slots])</f>
        <v>1</v>
      </c>
      <c r="F2430" s="97">
        <f>_xlfn.XLOOKUP(tbItems[[#This Row],[UID]],all_tki[uid],all_tki[traderPrice])</f>
        <v>196</v>
      </c>
      <c r="G2430" s="97">
        <f>_xlfn.XLOOKUP(tbItems[[#This Row],[UID]],all_tki[uid],all_tki[avg7daysPrice])</f>
        <v>350</v>
      </c>
      <c r="I2430" s="70">
        <v>0</v>
      </c>
    </row>
    <row r="2431" spans="1:10" ht="30" hidden="1" customHeight="1" x14ac:dyDescent="0.25">
      <c r="A2431" s="96" t="s">
        <v>13873</v>
      </c>
      <c r="B2431" s="80" t="str">
        <f>_xlfn.CONCAT(_xlfn.XLOOKUP(tbItems[[#This Row],[UID]],all_tki[uid],all_tki[name]), " (",_xlfn.XLOOKUP(tbItems[[#This Row],[UID]],all_tki[uid],all_tki[shortName]),")")</f>
        <v>M1911A1 trigger (1911 trig.)</v>
      </c>
      <c r="C2431" s="80" t="str">
        <f>_xlfn.XLOOKUP(tbItems[[#This Row],[UID]],all_tki[uid],all_tki[tags/0])</f>
        <v>Weapon_parts</v>
      </c>
      <c r="E2431" s="70">
        <f>_xlfn.XLOOKUP(tbItems[[#This Row],[UID]],all_tki[uid],all_tki[slots])</f>
        <v>1</v>
      </c>
      <c r="F2431" s="97">
        <f>_xlfn.XLOOKUP(tbItems[[#This Row],[UID]],all_tki[uid],all_tki[traderPrice])</f>
        <v>252</v>
      </c>
      <c r="G2431" s="97">
        <f>_xlfn.XLOOKUP(tbItems[[#This Row],[UID]],all_tki[uid],all_tki[avg7daysPrice])</f>
        <v>450</v>
      </c>
      <c r="I2431" s="70">
        <v>0</v>
      </c>
    </row>
    <row r="2432" spans="1:10" ht="30" hidden="1" customHeight="1" x14ac:dyDescent="0.25">
      <c r="A2432" s="96" t="s">
        <v>13879</v>
      </c>
      <c r="B2432" s="80" t="str">
        <f>_xlfn.CONCAT(_xlfn.XLOOKUP(tbItems[[#This Row],[UID]],all_tki[uid],all_tki[name]), " (",_xlfn.XLOOKUP(tbItems[[#This Row],[UID]],all_tki[uid],all_tki[shortName]),")")</f>
        <v>M1911A1 front sight (1911 FS)</v>
      </c>
      <c r="C2432" s="80" t="str">
        <f>_xlfn.XLOOKUP(tbItems[[#This Row],[UID]],all_tki[uid],all_tki[tags/0])</f>
        <v>Weapon_parts</v>
      </c>
      <c r="E2432" s="70">
        <f>_xlfn.XLOOKUP(tbItems[[#This Row],[UID]],all_tki[uid],all_tki[slots])</f>
        <v>1</v>
      </c>
      <c r="F2432" s="97">
        <f>_xlfn.XLOOKUP(tbItems[[#This Row],[UID]],all_tki[uid],all_tki[traderPrice])</f>
        <v>281</v>
      </c>
      <c r="G2432" s="97">
        <f>_xlfn.XLOOKUP(tbItems[[#This Row],[UID]],all_tki[uid],all_tki[avg7daysPrice])</f>
        <v>502</v>
      </c>
      <c r="I2432" s="70">
        <v>0</v>
      </c>
    </row>
    <row r="2433" spans="1:10" ht="30" hidden="1" customHeight="1" x14ac:dyDescent="0.25">
      <c r="A2433" s="96" t="s">
        <v>13885</v>
      </c>
      <c r="B2433" s="80" t="str">
        <f>_xlfn.CONCAT(_xlfn.XLOOKUP(tbItems[[#This Row],[UID]],all_tki[uid],all_tki[name]), " (",_xlfn.XLOOKUP(tbItems[[#This Row],[UID]],all_tki[uid],all_tki[shortName]),")")</f>
        <v>M1911A1 rear sight (1911 RS)</v>
      </c>
      <c r="C2433" s="80" t="str">
        <f>_xlfn.XLOOKUP(tbItems[[#This Row],[UID]],all_tki[uid],all_tki[tags/0])</f>
        <v>Weapon_parts</v>
      </c>
      <c r="E2433" s="70">
        <f>_xlfn.XLOOKUP(tbItems[[#This Row],[UID]],all_tki[uid],all_tki[slots])</f>
        <v>1</v>
      </c>
      <c r="F2433" s="97">
        <f>_xlfn.XLOOKUP(tbItems[[#This Row],[UID]],all_tki[uid],all_tki[traderPrice])</f>
        <v>338</v>
      </c>
      <c r="G2433" s="97">
        <f>_xlfn.XLOOKUP(tbItems[[#This Row],[UID]],all_tki[uid],all_tki[avg7daysPrice])</f>
        <v>604</v>
      </c>
      <c r="I2433" s="70">
        <v>0</v>
      </c>
    </row>
    <row r="2434" spans="1:10" ht="30" hidden="1" customHeight="1" x14ac:dyDescent="0.25">
      <c r="A2434" s="96" t="s">
        <v>13891</v>
      </c>
      <c r="B2434" s="80" t="str">
        <f>_xlfn.CONCAT(_xlfn.XLOOKUP(tbItems[[#This Row],[UID]],all_tki[uid],all_tki[name]), " (",_xlfn.XLOOKUP(tbItems[[#This Row],[UID]],all_tki[uid],all_tki[shortName]),")")</f>
        <v>FORT Defender-2 body armor (Defender-2)</v>
      </c>
      <c r="C2434" s="80" t="str">
        <f>_xlfn.XLOOKUP(tbItems[[#This Row],[UID]],all_tki[uid],all_tki[tags/0])</f>
        <v>Gear</v>
      </c>
      <c r="E2434" s="70">
        <f>_xlfn.XLOOKUP(tbItems[[#This Row],[UID]],all_tki[uid],all_tki[slots])</f>
        <v>12</v>
      </c>
      <c r="F2434" s="97">
        <f>_xlfn.XLOOKUP(tbItems[[#This Row],[UID]],all_tki[uid],all_tki[traderPrice])</f>
        <v>180342</v>
      </c>
      <c r="G2434" s="97">
        <f>_xlfn.XLOOKUP(tbItems[[#This Row],[UID]],all_tki[uid],all_tki[avg7daysPrice])</f>
        <v>290874</v>
      </c>
      <c r="I2434" s="70">
        <v>0</v>
      </c>
    </row>
    <row r="2435" spans="1:10" ht="30" hidden="1" customHeight="1" x14ac:dyDescent="0.25">
      <c r="A2435" s="96" t="s">
        <v>13897</v>
      </c>
      <c r="B2435" s="80" t="str">
        <f>_xlfn.CONCAT(_xlfn.XLOOKUP(tbItems[[#This Row],[UID]],all_tki[uid],all_tki[name]), " (",_xlfn.XLOOKUP(tbItems[[#This Row],[UID]],all_tki[uid],all_tki[shortName]),")")</f>
        <v>Tac-Kek FAST MT helmet (replica) (TK FAST MT)</v>
      </c>
      <c r="C2435" s="80" t="str">
        <f>_xlfn.XLOOKUP(tbItems[[#This Row],[UID]],all_tki[uid],all_tki[tags/0])</f>
        <v>Gear</v>
      </c>
      <c r="D2435" s="80" t="s">
        <v>313</v>
      </c>
      <c r="E2435" s="70">
        <f>_xlfn.XLOOKUP(tbItems[[#This Row],[UID]],all_tki[uid],all_tki[slots])</f>
        <v>4</v>
      </c>
      <c r="F2435" s="97">
        <f>_xlfn.XLOOKUP(tbItems[[#This Row],[UID]],all_tki[uid],all_tki[traderPrice])</f>
        <v>9362</v>
      </c>
      <c r="G2435" s="97">
        <f>_xlfn.XLOOKUP(tbItems[[#This Row],[UID]],all_tki[uid],all_tki[avg7daysPrice])</f>
        <v>18221</v>
      </c>
      <c r="H2435" s="70">
        <v>0</v>
      </c>
      <c r="I2435" s="70">
        <v>0</v>
      </c>
    </row>
    <row r="2436" spans="1:10" ht="30" hidden="1" customHeight="1" x14ac:dyDescent="0.25">
      <c r="A2436" s="96" t="s">
        <v>13901</v>
      </c>
      <c r="B2436" s="80" t="str">
        <f>_xlfn.CONCAT(_xlfn.XLOOKUP(tbItems[[#This Row],[UID]],all_tki[uid],all_tki[name]), " (",_xlfn.XLOOKUP(tbItems[[#This Row],[UID]],all_tki[uid],all_tki[shortName]),")")</f>
        <v>Tac-Kek Heavy Trooper mask (TK Heavy Trooper)</v>
      </c>
      <c r="C2436" s="80" t="str">
        <f>_xlfn.XLOOKUP(tbItems[[#This Row],[UID]],all_tki[uid],all_tki[tags/0])</f>
        <v>Gear</v>
      </c>
      <c r="E2436" s="70">
        <f>_xlfn.XLOOKUP(tbItems[[#This Row],[UID]],all_tki[uid],all_tki[slots])</f>
        <v>4</v>
      </c>
      <c r="F2436" s="97">
        <f>_xlfn.XLOOKUP(tbItems[[#This Row],[UID]],all_tki[uid],all_tki[traderPrice])</f>
        <v>37820</v>
      </c>
      <c r="G2436" s="97">
        <f>_xlfn.XLOOKUP(tbItems[[#This Row],[UID]],all_tki[uid],all_tki[avg7daysPrice])</f>
        <v>76125</v>
      </c>
      <c r="I2436" s="70">
        <v>0</v>
      </c>
    </row>
    <row r="2437" spans="1:10" ht="30" hidden="1" customHeight="1" x14ac:dyDescent="0.25">
      <c r="A2437" s="96" t="s">
        <v>13907</v>
      </c>
      <c r="B2437" s="80" t="str">
        <f>_xlfn.CONCAT(_xlfn.XLOOKUP(tbItems[[#This Row],[UID]],all_tki[uid],all_tki[name]), " (",_xlfn.XLOOKUP(tbItems[[#This Row],[UID]],all_tki[uid],all_tki[shortName]),")")</f>
        <v>LBT-8005A Day Pack backpack (Day Pack)</v>
      </c>
      <c r="C2437" s="80" t="str">
        <f>_xlfn.XLOOKUP(tbItems[[#This Row],[UID]],all_tki[uid],all_tki[tags/0])</f>
        <v>Gear</v>
      </c>
      <c r="D2437" s="80" t="s">
        <v>319</v>
      </c>
      <c r="E2437" s="70">
        <f>_xlfn.XLOOKUP(tbItems[[#This Row],[UID]],all_tki[uid],all_tki[slots])</f>
        <v>20</v>
      </c>
      <c r="F2437" s="97">
        <f>_xlfn.XLOOKUP(tbItems[[#This Row],[UID]],all_tki[uid],all_tki[traderPrice])</f>
        <v>14012</v>
      </c>
      <c r="G2437" s="97">
        <f>_xlfn.XLOOKUP(tbItems[[#This Row],[UID]],all_tki[uid],all_tki[avg7daysPrice])</f>
        <v>21018</v>
      </c>
      <c r="H2437" s="70">
        <v>3</v>
      </c>
      <c r="I2437" s="70">
        <v>0</v>
      </c>
    </row>
    <row r="2438" spans="1:10" ht="30" hidden="1" customHeight="1" x14ac:dyDescent="0.25">
      <c r="A2438" s="96" t="s">
        <v>13912</v>
      </c>
      <c r="B2438" s="80" t="str">
        <f>_xlfn.CONCAT(_xlfn.XLOOKUP(tbItems[[#This Row],[UID]],all_tki[uid],all_tki[name]), " (",_xlfn.XLOOKUP(tbItems[[#This Row],[UID]],all_tki[uid],all_tki[shortName]),")")</f>
        <v>LBT-1961A Load Bearing chest rig (LBCR)</v>
      </c>
      <c r="C2438" s="80" t="str">
        <f>_xlfn.XLOOKUP(tbItems[[#This Row],[UID]],all_tki[uid],all_tki[tags/0])</f>
        <v>Gear</v>
      </c>
      <c r="E2438" s="70">
        <f>_xlfn.XLOOKUP(tbItems[[#This Row],[UID]],all_tki[uid],all_tki[slots])</f>
        <v>9</v>
      </c>
      <c r="F2438" s="97">
        <f>_xlfn.XLOOKUP(tbItems[[#This Row],[UID]],all_tki[uid],all_tki[traderPrice])</f>
        <v>27900</v>
      </c>
      <c r="G2438" s="97">
        <f>_xlfn.XLOOKUP(tbItems[[#This Row],[UID]],all_tki[uid],all_tki[avg7daysPrice])</f>
        <v>81742</v>
      </c>
      <c r="I2438" s="70">
        <v>0</v>
      </c>
    </row>
    <row r="2439" spans="1:10" ht="30" hidden="1" customHeight="1" x14ac:dyDescent="0.25">
      <c r="A2439" s="96" t="s">
        <v>13917</v>
      </c>
      <c r="B2439" s="80" t="str">
        <f>_xlfn.CONCAT(_xlfn.XLOOKUP(tbItems[[#This Row],[UID]],all_tki[uid],all_tki[name]), " (",_xlfn.XLOOKUP(tbItems[[#This Row],[UID]],all_tki[uid],all_tki[shortName]),")")</f>
        <v>MPX Midwest Industries 14 inch M-LOK handguard (MPX Midwest 14")</v>
      </c>
      <c r="C2439" s="80" t="str">
        <f>_xlfn.XLOOKUP(tbItems[[#This Row],[UID]],all_tki[uid],all_tki[tags/0])</f>
        <v>Weapon_parts</v>
      </c>
      <c r="D2439" s="80" t="s">
        <v>361</v>
      </c>
      <c r="E2439" s="70">
        <f>_xlfn.XLOOKUP(tbItems[[#This Row],[UID]],all_tki[uid],all_tki[slots])</f>
        <v>2</v>
      </c>
      <c r="F2439" s="97">
        <f>_xlfn.XLOOKUP(tbItems[[#This Row],[UID]],all_tki[uid],all_tki[traderPrice])</f>
        <v>6272</v>
      </c>
      <c r="G2439" s="97">
        <f>_xlfn.XLOOKUP(tbItems[[#This Row],[UID]],all_tki[uid],all_tki[avg7daysPrice])</f>
        <v>23038</v>
      </c>
      <c r="I2439" s="70">
        <v>0</v>
      </c>
    </row>
    <row r="2440" spans="1:10" ht="30" hidden="1" customHeight="1" x14ac:dyDescent="0.25">
      <c r="A2440" s="96" t="s">
        <v>13923</v>
      </c>
      <c r="B2440" s="80" t="str">
        <f>_xlfn.CONCAT(_xlfn.XLOOKUP(tbItems[[#This Row],[UID]],all_tki[uid],all_tki[name]), " (",_xlfn.XLOOKUP(tbItems[[#This Row],[UID]],all_tki[uid],all_tki[shortName]),")")</f>
        <v>AK Hexagon DTKP MK.2 7.62x39 sound suppressor (DTKP)</v>
      </c>
      <c r="C2440" s="80" t="str">
        <f>_xlfn.XLOOKUP(tbItems[[#This Row],[UID]],all_tki[uid],all_tki[tags/0])</f>
        <v>Suppressors</v>
      </c>
      <c r="D2440" s="80" t="s">
        <v>365</v>
      </c>
      <c r="E2440" s="70">
        <f>_xlfn.XLOOKUP(tbItems[[#This Row],[UID]],all_tki[uid],all_tki[slots])</f>
        <v>2</v>
      </c>
      <c r="F2440" s="97">
        <f>_xlfn.XLOOKUP(tbItems[[#This Row],[UID]],all_tki[uid],all_tki[traderPrice])</f>
        <v>28960</v>
      </c>
      <c r="G2440" s="97">
        <f>_xlfn.XLOOKUP(tbItems[[#This Row],[UID]],all_tki[uid],all_tki[avg7daysPrice])</f>
        <v>29427</v>
      </c>
      <c r="H2440" s="70">
        <v>0</v>
      </c>
      <c r="I2440" s="70">
        <v>0</v>
      </c>
    </row>
    <row r="2441" spans="1:10" ht="30" hidden="1" customHeight="1" x14ac:dyDescent="0.25">
      <c r="A2441" s="96" t="s">
        <v>13549</v>
      </c>
      <c r="B2441" s="80" t="str">
        <f>_xlfn.CONCAT(_xlfn.XLOOKUP(tbItems[[#This Row],[UID]],all_tki[uid],all_tki[name]), " (",_xlfn.XLOOKUP(tbItems[[#This Row],[UID]],all_tki[uid],all_tki[shortName]),")")</f>
        <v>9x18mm PM SP8 gzh ammo pack (16 pcs) (SP8)</v>
      </c>
      <c r="C2441" s="80" t="str">
        <f>_xlfn.XLOOKUP(tbItems[[#This Row],[UID]],all_tki[uid],all_tki[tags/0])</f>
        <v>Ammo_boxes</v>
      </c>
      <c r="D2441" s="80" t="s">
        <v>627</v>
      </c>
      <c r="E2441" s="70">
        <f>_xlfn.XLOOKUP(tbItems[[#This Row],[UID]],all_tki[uid],all_tki[slots])</f>
        <v>1</v>
      </c>
      <c r="F2441" s="97">
        <f>_xlfn.XLOOKUP(tbItems[[#This Row],[UID]],all_tki[uid],all_tki[traderPrice])</f>
        <v>560</v>
      </c>
      <c r="G2441" s="97">
        <f>_xlfn.XLOOKUP(tbItems[[#This Row],[UID]],all_tki[uid],all_tki[avg7daysPrice])</f>
        <v>8000</v>
      </c>
      <c r="I2441" s="70">
        <v>0</v>
      </c>
    </row>
    <row r="2442" spans="1:10" ht="30" hidden="1" customHeight="1" x14ac:dyDescent="0.25">
      <c r="A2442" s="96" t="s">
        <v>5133</v>
      </c>
      <c r="B2442" s="80" t="str">
        <f>_xlfn.CONCAT(_xlfn.XLOOKUP(tbItems[[#This Row],[UID]],all_tki[uid],all_tki[name]), " (",_xlfn.XLOOKUP(tbItems[[#This Row],[UID]],all_tki[uid],all_tki[shortName]),")")</f>
        <v>9x19mm RIP (RIP)</v>
      </c>
      <c r="C2442" s="80" t="str">
        <f>_xlfn.XLOOKUP(tbItems[[#This Row],[UID]],all_tki[uid],all_tki[tags/0])</f>
        <v>Ammo</v>
      </c>
      <c r="D2442" s="80" t="s">
        <v>510</v>
      </c>
      <c r="E2442" s="70">
        <f>_xlfn.XLOOKUP(tbItems[[#This Row],[UID]],all_tki[uid],all_tki[slots])</f>
        <v>1</v>
      </c>
      <c r="F2442" s="97">
        <f>_xlfn.XLOOKUP(tbItems[[#This Row],[UID]],all_tki[uid],all_tki[traderPrice])</f>
        <v>216</v>
      </c>
      <c r="G2442" s="97">
        <f>_xlfn.XLOOKUP(tbItems[[#This Row],[UID]],all_tki[uid],all_tki[avg7daysPrice])</f>
        <v>617</v>
      </c>
      <c r="H2442" s="70">
        <v>0</v>
      </c>
      <c r="I2442" s="70">
        <v>0</v>
      </c>
    </row>
    <row r="2443" spans="1:10" ht="30" hidden="1" customHeight="1" x14ac:dyDescent="0.25">
      <c r="A2443" s="96" t="s">
        <v>5137</v>
      </c>
      <c r="B2443" s="80" t="str">
        <f>_xlfn.CONCAT(_xlfn.XLOOKUP(tbItems[[#This Row],[UID]],all_tki[uid],all_tki[name]), " (",_xlfn.XLOOKUP(tbItems[[#This Row],[UID]],all_tki[uid],all_tki[shortName]),")")</f>
        <v>9x19mm AP 6.3 (AP 6.3)</v>
      </c>
      <c r="C2443" s="80" t="str">
        <f>_xlfn.XLOOKUP(tbItems[[#This Row],[UID]],all_tki[uid],all_tki[tags/0])</f>
        <v>Ammo</v>
      </c>
      <c r="D2443" s="80" t="s">
        <v>510</v>
      </c>
      <c r="E2443" s="70">
        <f>_xlfn.XLOOKUP(tbItems[[#This Row],[UID]],all_tki[uid],all_tki[slots])</f>
        <v>1</v>
      </c>
      <c r="F2443" s="97">
        <f>_xlfn.XLOOKUP(tbItems[[#This Row],[UID]],all_tki[uid],all_tki[traderPrice])</f>
        <v>62</v>
      </c>
      <c r="G2443" s="97">
        <f>_xlfn.XLOOKUP(tbItems[[#This Row],[UID]],all_tki[uid],all_tki[avg7daysPrice])</f>
        <v>110</v>
      </c>
      <c r="H2443" s="70">
        <v>999</v>
      </c>
      <c r="I2443" s="70">
        <v>0</v>
      </c>
      <c r="J2443" s="80" t="s">
        <v>354</v>
      </c>
    </row>
    <row r="2444" spans="1:10" ht="30" hidden="1" customHeight="1" x14ac:dyDescent="0.25">
      <c r="A2444" s="96" t="s">
        <v>13941</v>
      </c>
      <c r="B2444" s="80" t="str">
        <f>_xlfn.CONCAT(_xlfn.XLOOKUP(tbItems[[#This Row],[UID]],all_tki[uid],all_tki[name]), " (",_xlfn.XLOOKUP(tbItems[[#This Row],[UID]],all_tki[uid],all_tki[shortName]),")")</f>
        <v>Secure container Beta (Beta)</v>
      </c>
      <c r="C2444" s="80" t="str">
        <f>_xlfn.XLOOKUP(tbItems[[#This Row],[UID]],all_tki[uid],all_tki[tags/0])</f>
        <v>Containers</v>
      </c>
      <c r="D2444" s="80" t="s">
        <v>608</v>
      </c>
      <c r="E2444" s="70">
        <f>_xlfn.XLOOKUP(tbItems[[#This Row],[UID]],all_tki[uid],all_tki[slots])</f>
        <v>6</v>
      </c>
      <c r="F2444" s="97">
        <f>_xlfn.XLOOKUP(tbItems[[#This Row],[UID]],all_tki[uid],all_tki[traderPrice])</f>
        <v>472500</v>
      </c>
      <c r="G2444" s="97">
        <f>_xlfn.XLOOKUP(tbItems[[#This Row],[UID]],all_tki[uid],all_tki[avg7daysPrice])</f>
        <v>750000</v>
      </c>
      <c r="I2444" s="70">
        <v>0</v>
      </c>
    </row>
    <row r="2445" spans="1:10" ht="30" hidden="1" customHeight="1" x14ac:dyDescent="0.25">
      <c r="A2445" s="96" t="s">
        <v>2293</v>
      </c>
      <c r="B2445" s="80" t="str">
        <f>_xlfn.CONCAT(_xlfn.XLOOKUP(tbItems[[#This Row],[UID]],all_tki[uid],all_tki[name]), " (",_xlfn.XLOOKUP(tbItems[[#This Row],[UID]],all_tki[uid],all_tki[shortName]),")")</f>
        <v>Trailer park portable cabin key (Cabin)</v>
      </c>
      <c r="C2445" s="80" t="str">
        <f>_xlfn.XLOOKUP(tbItems[[#This Row],[UID]],all_tki[uid],all_tki[tags/0])</f>
        <v>Keys</v>
      </c>
      <c r="D2445" s="80" t="s">
        <v>416</v>
      </c>
      <c r="E2445" s="70">
        <f>_xlfn.XLOOKUP(tbItems[[#This Row],[UID]],all_tki[uid],all_tki[slots])</f>
        <v>1</v>
      </c>
      <c r="F2445" s="97">
        <f>_xlfn.XLOOKUP(tbItems[[#This Row],[UID]],all_tki[uid],all_tki[traderPrice])</f>
        <v>4162</v>
      </c>
      <c r="G2445" s="97">
        <f>_xlfn.XLOOKUP(tbItems[[#This Row],[UID]],all_tki[uid],all_tki[avg7daysPrice])</f>
        <v>12257</v>
      </c>
      <c r="H2445" s="70">
        <v>1</v>
      </c>
      <c r="I2445" s="70">
        <v>0</v>
      </c>
      <c r="J2445" s="80" t="s">
        <v>418</v>
      </c>
    </row>
    <row r="2446" spans="1:10" ht="30" hidden="1" customHeight="1" x14ac:dyDescent="0.25">
      <c r="A2446" s="96" t="s">
        <v>13760</v>
      </c>
      <c r="B2446" s="80" t="str">
        <f>_xlfn.CONCAT(_xlfn.XLOOKUP(tbItems[[#This Row],[UID]],all_tki[uid],all_tki[name]), " (",_xlfn.XLOOKUP(tbItems[[#This Row],[UID]],all_tki[uid],all_tki[shortName]),")")</f>
        <v>ULTRA medical storage key (ULTRA med.)</v>
      </c>
      <c r="C2446" s="80" t="str">
        <f>_xlfn.XLOOKUP(tbItems[[#This Row],[UID]],all_tki[uid],all_tki[tags/0])</f>
        <v>Keys</v>
      </c>
      <c r="E2446" s="70">
        <f>_xlfn.XLOOKUP(tbItems[[#This Row],[UID]],all_tki[uid],all_tki[slots])</f>
        <v>1</v>
      </c>
      <c r="F2446" s="97">
        <f>_xlfn.XLOOKUP(tbItems[[#This Row],[UID]],all_tki[uid],all_tki[traderPrice])</f>
        <v>44100</v>
      </c>
      <c r="G2446" s="97">
        <f>_xlfn.XLOOKUP(tbItems[[#This Row],[UID]],all_tki[uid],all_tki[avg7daysPrice])</f>
        <v>126145</v>
      </c>
      <c r="H2446" s="70">
        <v>1</v>
      </c>
      <c r="I2446" s="70">
        <v>0</v>
      </c>
    </row>
    <row r="2447" spans="1:10" ht="30" hidden="1" customHeight="1" x14ac:dyDescent="0.25">
      <c r="A2447" s="96" t="s">
        <v>5195</v>
      </c>
      <c r="B2447" s="80" t="str">
        <f>_xlfn.CONCAT(_xlfn.XLOOKUP(tbItems[[#This Row],[UID]],all_tki[uid],all_tki[name]), " (",_xlfn.XLOOKUP(tbItems[[#This Row],[UID]],all_tki[uid],all_tki[shortName]),")")</f>
        <v>9x19mm Luger CCI (Luger CCI)</v>
      </c>
      <c r="C2447" s="80" t="str">
        <f>_xlfn.XLOOKUP(tbItems[[#This Row],[UID]],all_tki[uid],all_tki[tags/0])</f>
        <v>Ammo</v>
      </c>
      <c r="D2447" s="80" t="s">
        <v>510</v>
      </c>
      <c r="E2447" s="70">
        <f>_xlfn.XLOOKUP(tbItems[[#This Row],[UID]],all_tki[uid],all_tki[slots])</f>
        <v>1</v>
      </c>
      <c r="F2447" s="97">
        <f>_xlfn.XLOOKUP(tbItems[[#This Row],[UID]],all_tki[uid],all_tki[traderPrice])</f>
        <v>104</v>
      </c>
      <c r="G2447" s="97">
        <f>_xlfn.XLOOKUP(tbItems[[#This Row],[UID]],all_tki[uid],all_tki[avg7daysPrice])</f>
        <v>367</v>
      </c>
      <c r="H2447" s="70">
        <v>0</v>
      </c>
      <c r="I2447" s="70">
        <v>0</v>
      </c>
    </row>
    <row r="2448" spans="1:10" ht="30" hidden="1" customHeight="1" x14ac:dyDescent="0.25">
      <c r="A2448" s="96" t="s">
        <v>5411</v>
      </c>
      <c r="B2448" s="80" t="str">
        <f>_xlfn.CONCAT(_xlfn.XLOOKUP(tbItems[[#This Row],[UID]],all_tki[uid],all_tki[name]), " (",_xlfn.XLOOKUP(tbItems[[#This Row],[UID]],all_tki[uid],all_tki[shortName]),")")</f>
        <v>9x19mm T gzh (T)</v>
      </c>
      <c r="C2448" s="80" t="str">
        <f>_xlfn.XLOOKUP(tbItems[[#This Row],[UID]],all_tki[uid],all_tki[tags/0])</f>
        <v>Ammo</v>
      </c>
      <c r="D2448" s="80" t="s">
        <v>510</v>
      </c>
      <c r="E2448" s="70">
        <f>_xlfn.XLOOKUP(tbItems[[#This Row],[UID]],all_tki[uid],all_tki[slots])</f>
        <v>1</v>
      </c>
      <c r="F2448" s="97">
        <f>_xlfn.XLOOKUP(tbItems[[#This Row],[UID]],all_tki[uid],all_tki[traderPrice])</f>
        <v>40</v>
      </c>
      <c r="G2448" s="97">
        <f>_xlfn.XLOOKUP(tbItems[[#This Row],[UID]],all_tki[uid],all_tki[avg7daysPrice])</f>
        <v>80</v>
      </c>
      <c r="H2448" s="70">
        <v>0</v>
      </c>
      <c r="I2448" s="70">
        <v>0</v>
      </c>
    </row>
    <row r="2449" spans="1:9" ht="30" hidden="1" customHeight="1" x14ac:dyDescent="0.25">
      <c r="A2449" s="96" t="s">
        <v>13968</v>
      </c>
      <c r="B2449" s="80" t="str">
        <f>_xlfn.CONCAT(_xlfn.XLOOKUP(tbItems[[#This Row],[UID]],all_tki[uid],all_tki[name]), " (",_xlfn.XLOOKUP(tbItems[[#This Row],[UID]],all_tki[uid],all_tki[shortName]),")")</f>
        <v>SureFire SOCOM556-RC2 5.56x45 sound suppressor (RC2)</v>
      </c>
      <c r="C2449" s="80" t="str">
        <f>_xlfn.XLOOKUP(tbItems[[#This Row],[UID]],all_tki[uid],all_tki[tags/0])</f>
        <v>Suppressors</v>
      </c>
      <c r="D2449" s="80" t="s">
        <v>365</v>
      </c>
      <c r="E2449" s="70">
        <f>_xlfn.XLOOKUP(tbItems[[#This Row],[UID]],all_tki[uid],all_tki[slots])</f>
        <v>2</v>
      </c>
      <c r="F2449" s="97">
        <f>_xlfn.XLOOKUP(tbItems[[#This Row],[UID]],all_tki[uid],all_tki[traderPrice])</f>
        <v>27720</v>
      </c>
      <c r="G2449" s="97">
        <f>_xlfn.XLOOKUP(tbItems[[#This Row],[UID]],all_tki[uid],all_tki[avg7daysPrice])</f>
        <v>28818</v>
      </c>
      <c r="H2449" s="70">
        <v>0</v>
      </c>
      <c r="I2449" s="70">
        <v>0</v>
      </c>
    </row>
    <row r="2450" spans="1:9" ht="30" hidden="1" customHeight="1" x14ac:dyDescent="0.25">
      <c r="A2450" s="96" t="s">
        <v>13972</v>
      </c>
      <c r="B2450" s="80" t="str">
        <f>_xlfn.CONCAT(_xlfn.XLOOKUP(tbItems[[#This Row],[UID]],all_tki[uid],all_tki[name]), " (",_xlfn.XLOOKUP(tbItems[[#This Row],[UID]],all_tki[uid],all_tki[shortName]),")")</f>
        <v>SVD CAA XRS-DRG handguard (XRS-DRG)</v>
      </c>
      <c r="C2450" s="80" t="str">
        <f>_xlfn.XLOOKUP(tbItems[[#This Row],[UID]],all_tki[uid],all_tki[tags/0])</f>
        <v>Weapon_parts</v>
      </c>
      <c r="D2450" s="80" t="s">
        <v>361</v>
      </c>
      <c r="E2450" s="70">
        <f>_xlfn.XLOOKUP(tbItems[[#This Row],[UID]],all_tki[uid],all_tki[slots])</f>
        <v>2</v>
      </c>
      <c r="F2450" s="97">
        <f>_xlfn.XLOOKUP(tbItems[[#This Row],[UID]],all_tki[uid],all_tki[traderPrice])</f>
        <v>5376</v>
      </c>
      <c r="G2450" s="97">
        <f>_xlfn.XLOOKUP(tbItems[[#This Row],[UID]],all_tki[uid],all_tki[avg7daysPrice])</f>
        <v>14628</v>
      </c>
      <c r="I2450" s="70">
        <v>0</v>
      </c>
    </row>
    <row r="2451" spans="1:9" ht="30" hidden="1" customHeight="1" x14ac:dyDescent="0.25">
      <c r="A2451" s="96" t="s">
        <v>13978</v>
      </c>
      <c r="B2451" s="80" t="str">
        <f>_xlfn.CONCAT(_xlfn.XLOOKUP(tbItems[[#This Row],[UID]],all_tki[uid],all_tki[name]), " (",_xlfn.XLOOKUP(tbItems[[#This Row],[UID]],all_tki[uid],all_tki[shortName]),")")</f>
        <v>AR-15 Geissele SMR MK16 9.5 inch M-LOK handguard (SMR MK16 9.5")</v>
      </c>
      <c r="C2451" s="80" t="str">
        <f>_xlfn.XLOOKUP(tbItems[[#This Row],[UID]],all_tki[uid],all_tki[tags/0])</f>
        <v>Weapon_parts</v>
      </c>
      <c r="D2451" s="80" t="s">
        <v>361</v>
      </c>
      <c r="E2451" s="70">
        <f>_xlfn.XLOOKUP(tbItems[[#This Row],[UID]],all_tki[uid],all_tki[slots])</f>
        <v>2</v>
      </c>
      <c r="F2451" s="97">
        <f>_xlfn.XLOOKUP(tbItems[[#This Row],[UID]],all_tki[uid],all_tki[traderPrice])</f>
        <v>9016</v>
      </c>
      <c r="G2451" s="97">
        <f>_xlfn.XLOOKUP(tbItems[[#This Row],[UID]],all_tki[uid],all_tki[avg7daysPrice])</f>
        <v>15516</v>
      </c>
      <c r="H2451" s="70">
        <v>0</v>
      </c>
      <c r="I2451" s="70">
        <v>0</v>
      </c>
    </row>
    <row r="2452" spans="1:9" ht="30" hidden="1" customHeight="1" x14ac:dyDescent="0.25">
      <c r="A2452" s="96" t="s">
        <v>13983</v>
      </c>
      <c r="B2452" s="80" t="str">
        <f>_xlfn.CONCAT(_xlfn.XLOOKUP(tbItems[[#This Row],[UID]],all_tki[uid],all_tki[name]), " (",_xlfn.XLOOKUP(tbItems[[#This Row],[UID]],all_tki[uid],all_tki[shortName]),")")</f>
        <v>AR-15 Geissele SMR MK16 13.5 inch M-LOK handguard (SMR MK16 13.5")</v>
      </c>
      <c r="C2452" s="80" t="str">
        <f>_xlfn.XLOOKUP(tbItems[[#This Row],[UID]],all_tki[uid],all_tki[tags/0])</f>
        <v>Weapon_parts</v>
      </c>
      <c r="D2452" s="80" t="s">
        <v>361</v>
      </c>
      <c r="E2452" s="70">
        <f>_xlfn.XLOOKUP(tbItems[[#This Row],[UID]],all_tki[uid],all_tki[slots])</f>
        <v>2</v>
      </c>
      <c r="F2452" s="97">
        <f>_xlfn.XLOOKUP(tbItems[[#This Row],[UID]],all_tki[uid],all_tki[traderPrice])</f>
        <v>8064</v>
      </c>
      <c r="G2452" s="97">
        <f>_xlfn.XLOOKUP(tbItems[[#This Row],[UID]],all_tki[uid],all_tki[avg7daysPrice])</f>
        <v>29737</v>
      </c>
      <c r="H2452" s="70">
        <v>0</v>
      </c>
      <c r="I2452" s="70">
        <v>0</v>
      </c>
    </row>
    <row r="2453" spans="1:9" ht="30" hidden="1" customHeight="1" x14ac:dyDescent="0.25">
      <c r="A2453" s="96" t="s">
        <v>13988</v>
      </c>
      <c r="B2453" s="80" t="str">
        <f>_xlfn.CONCAT(_xlfn.XLOOKUP(tbItems[[#This Row],[UID]],all_tki[uid],all_tki[name]), " (",_xlfn.XLOOKUP(tbItems[[#This Row],[UID]],all_tki[uid],all_tki[shortName]),")")</f>
        <v>SVD modernization kit handguard (SVD mod.)</v>
      </c>
      <c r="C2453" s="80" t="str">
        <f>_xlfn.XLOOKUP(tbItems[[#This Row],[UID]],all_tki[uid],all_tki[tags/0])</f>
        <v>Weapon_parts</v>
      </c>
      <c r="D2453" s="80" t="s">
        <v>361</v>
      </c>
      <c r="E2453" s="70">
        <f>_xlfn.XLOOKUP(tbItems[[#This Row],[UID]],all_tki[uid],all_tki[slots])</f>
        <v>2</v>
      </c>
      <c r="F2453" s="97">
        <f>_xlfn.XLOOKUP(tbItems[[#This Row],[UID]],all_tki[uid],all_tki[traderPrice])</f>
        <v>8008</v>
      </c>
      <c r="G2453" s="97">
        <f>_xlfn.XLOOKUP(tbItems[[#This Row],[UID]],all_tki[uid],all_tki[avg7daysPrice])</f>
        <v>18356</v>
      </c>
      <c r="H2453" s="70">
        <v>0</v>
      </c>
      <c r="I2453" s="70">
        <v>0</v>
      </c>
    </row>
    <row r="2454" spans="1:9" ht="30" hidden="1" customHeight="1" x14ac:dyDescent="0.25">
      <c r="A2454" s="96" t="s">
        <v>13992</v>
      </c>
      <c r="B2454" s="80" t="str">
        <f>_xlfn.CONCAT(_xlfn.XLOOKUP(tbItems[[#This Row],[UID]],all_tki[uid],all_tki[name]), " (",_xlfn.XLOOKUP(tbItems[[#This Row],[UID]],all_tki[uid],all_tki[shortName]),")")</f>
        <v>SilencerCo Salvo 12 choke adapter (12ga adpt.)</v>
      </c>
      <c r="C2454" s="80" t="str">
        <f>_xlfn.XLOOKUP(tbItems[[#This Row],[UID]],all_tki[uid],all_tki[tags/0])</f>
        <v>Suppressors</v>
      </c>
      <c r="D2454" s="80" t="s">
        <v>365</v>
      </c>
      <c r="E2454" s="70">
        <f>_xlfn.XLOOKUP(tbItems[[#This Row],[UID]],all_tki[uid],all_tki[slots])</f>
        <v>1</v>
      </c>
      <c r="F2454" s="97">
        <f>_xlfn.XLOOKUP(tbItems[[#This Row],[UID]],all_tki[uid],all_tki[traderPrice])</f>
        <v>448</v>
      </c>
      <c r="G2454" s="97">
        <f>_xlfn.XLOOKUP(tbItems[[#This Row],[UID]],all_tki[uid],all_tki[avg7daysPrice])</f>
        <v>15774</v>
      </c>
      <c r="I2454" s="70">
        <v>0</v>
      </c>
    </row>
    <row r="2455" spans="1:9" ht="30" hidden="1" customHeight="1" x14ac:dyDescent="0.25">
      <c r="A2455" s="96" t="s">
        <v>13997</v>
      </c>
      <c r="B2455" s="80" t="str">
        <f>_xlfn.CONCAT(_xlfn.XLOOKUP(tbItems[[#This Row],[UID]],all_tki[uid],all_tki[name]), " (",_xlfn.XLOOKUP(tbItems[[#This Row],[UID]],all_tki[uid],all_tki[shortName]),")")</f>
        <v>SVD CAA XD RGL receiver mount (XD RGL)</v>
      </c>
      <c r="C2455" s="80" t="str">
        <f>_xlfn.XLOOKUP(tbItems[[#This Row],[UID]],all_tki[uid],all_tki[tags/0])</f>
        <v>Weapon_parts</v>
      </c>
      <c r="D2455" s="80" t="s">
        <v>368</v>
      </c>
      <c r="E2455" s="70">
        <f>_xlfn.XLOOKUP(tbItems[[#This Row],[UID]],all_tki[uid],all_tki[slots])</f>
        <v>1</v>
      </c>
      <c r="F2455" s="97">
        <f>_xlfn.XLOOKUP(tbItems[[#This Row],[UID]],all_tki[uid],all_tki[traderPrice])</f>
        <v>3584</v>
      </c>
      <c r="G2455" s="97">
        <f>_xlfn.XLOOKUP(tbItems[[#This Row],[UID]],all_tki[uid],all_tki[avg7daysPrice])</f>
        <v>20413</v>
      </c>
      <c r="I2455" s="70">
        <v>0</v>
      </c>
    </row>
    <row r="2456" spans="1:9" ht="30" hidden="1" customHeight="1" x14ac:dyDescent="0.25">
      <c r="A2456" s="96" t="s">
        <v>14003</v>
      </c>
      <c r="B2456" s="80" t="str">
        <f>_xlfn.CONCAT(_xlfn.XLOOKUP(tbItems[[#This Row],[UID]],all_tki[uid],all_tki[name]), " (",_xlfn.XLOOKUP(tbItems[[#This Row],[UID]],all_tki[uid],all_tki[shortName]),")")</f>
        <v>AR-15 Geissele ACH charging handle (ACH)</v>
      </c>
      <c r="C2456" s="80" t="str">
        <f>_xlfn.XLOOKUP(tbItems[[#This Row],[UID]],all_tki[uid],all_tki[tags/0])</f>
        <v>Weapon_parts</v>
      </c>
      <c r="D2456" s="80" t="s">
        <v>362</v>
      </c>
      <c r="E2456" s="70">
        <f>_xlfn.XLOOKUP(tbItems[[#This Row],[UID]],all_tki[uid],all_tki[slots])</f>
        <v>1</v>
      </c>
      <c r="F2456" s="97">
        <f>_xlfn.XLOOKUP(tbItems[[#This Row],[UID]],all_tki[uid],all_tki[traderPrice])</f>
        <v>2912</v>
      </c>
      <c r="G2456" s="97">
        <f>_xlfn.XLOOKUP(tbItems[[#This Row],[UID]],all_tki[uid],all_tki[avg7daysPrice])</f>
        <v>21286</v>
      </c>
      <c r="H2456" s="70">
        <v>0</v>
      </c>
      <c r="I2456" s="70">
        <v>0</v>
      </c>
    </row>
    <row r="2457" spans="1:9" ht="30" hidden="1" customHeight="1" x14ac:dyDescent="0.25">
      <c r="A2457" s="96" t="s">
        <v>14008</v>
      </c>
      <c r="B2457" s="80" t="str">
        <f>_xlfn.CONCAT(_xlfn.XLOOKUP(tbItems[[#This Row],[UID]],all_tki[uid],all_tki[name]), " (",_xlfn.XLOOKUP(tbItems[[#This Row],[UID]],all_tki[uid],all_tki[shortName]),")")</f>
        <v>AR-15 Radian Weapons Raptor charging handle (Grey) (Raptor Grey)</v>
      </c>
      <c r="C2457" s="80" t="str">
        <f>_xlfn.XLOOKUP(tbItems[[#This Row],[UID]],all_tki[uid],all_tki[tags/0])</f>
        <v>Weapon_parts</v>
      </c>
      <c r="D2457" s="80" t="s">
        <v>362</v>
      </c>
      <c r="E2457" s="70">
        <f>_xlfn.XLOOKUP(tbItems[[#This Row],[UID]],all_tki[uid],all_tki[slots])</f>
        <v>1</v>
      </c>
      <c r="F2457" s="97">
        <f>_xlfn.XLOOKUP(tbItems[[#This Row],[UID]],all_tki[uid],all_tki[traderPrice])</f>
        <v>3726</v>
      </c>
      <c r="G2457" s="97">
        <f>_xlfn.XLOOKUP(tbItems[[#This Row],[UID]],all_tki[uid],all_tki[avg7daysPrice])</f>
        <v>38671</v>
      </c>
      <c r="I2457" s="70">
        <v>0</v>
      </c>
    </row>
    <row r="2458" spans="1:9" ht="30" hidden="1" customHeight="1" x14ac:dyDescent="0.25">
      <c r="A2458" s="96" t="s">
        <v>14013</v>
      </c>
      <c r="B2458" s="80" t="str">
        <f>_xlfn.CONCAT(_xlfn.XLOOKUP(tbItems[[#This Row],[UID]],all_tki[uid],all_tki[name]), " (",_xlfn.XLOOKUP(tbItems[[#This Row],[UID]],all_tki[uid],all_tki[shortName]),")")</f>
        <v>AK-74 "Plum" polymer handguard (6P20 Sb.9) (6P20 Sb.9)</v>
      </c>
      <c r="C2458" s="80" t="str">
        <f>_xlfn.XLOOKUP(tbItems[[#This Row],[UID]],all_tki[uid],all_tki[tags/0])</f>
        <v>Weapon_parts</v>
      </c>
      <c r="D2458" s="80" t="s">
        <v>361</v>
      </c>
      <c r="E2458" s="70">
        <f>_xlfn.XLOOKUP(tbItems[[#This Row],[UID]],all_tki[uid],all_tki[slots])</f>
        <v>1</v>
      </c>
      <c r="F2458" s="97">
        <f>_xlfn.XLOOKUP(tbItems[[#This Row],[UID]],all_tki[uid],all_tki[traderPrice])</f>
        <v>628</v>
      </c>
      <c r="G2458" s="97">
        <f>_xlfn.XLOOKUP(tbItems[[#This Row],[UID]],all_tki[uid],all_tki[avg7daysPrice])</f>
        <v>6217</v>
      </c>
      <c r="I2458" s="70">
        <v>0</v>
      </c>
    </row>
    <row r="2459" spans="1:9" ht="30" hidden="1" customHeight="1" x14ac:dyDescent="0.25">
      <c r="A2459" s="96" t="s">
        <v>14017</v>
      </c>
      <c r="B2459" s="80" t="str">
        <f>_xlfn.CONCAT(_xlfn.XLOOKUP(tbItems[[#This Row],[UID]],all_tki[uid],all_tki[name]), " (",_xlfn.XLOOKUP(tbItems[[#This Row],[UID]],all_tki[uid],all_tki[shortName]),")")</f>
        <v>AR-15 Strike Industries Viper Carbine Length M-LOK handguard (FDE) (Viper AR15)</v>
      </c>
      <c r="C2459" s="80" t="str">
        <f>_xlfn.XLOOKUP(tbItems[[#This Row],[UID]],all_tki[uid],all_tki[tags/0])</f>
        <v>Weapon_parts</v>
      </c>
      <c r="D2459" s="80" t="s">
        <v>361</v>
      </c>
      <c r="E2459" s="70">
        <f>_xlfn.XLOOKUP(tbItems[[#This Row],[UID]],all_tki[uid],all_tki[slots])</f>
        <v>2</v>
      </c>
      <c r="F2459" s="97">
        <f>_xlfn.XLOOKUP(tbItems[[#This Row],[UID]],all_tki[uid],all_tki[traderPrice])</f>
        <v>5320</v>
      </c>
      <c r="G2459" s="97">
        <f>_xlfn.XLOOKUP(tbItems[[#This Row],[UID]],all_tki[uid],all_tki[avg7daysPrice])</f>
        <v>12257</v>
      </c>
      <c r="I2459" s="70">
        <v>0</v>
      </c>
    </row>
    <row r="2460" spans="1:9" ht="30" hidden="1" customHeight="1" x14ac:dyDescent="0.25">
      <c r="A2460" s="96" t="s">
        <v>14021</v>
      </c>
      <c r="B2460" s="80" t="str">
        <f>_xlfn.CONCAT(_xlfn.XLOOKUP(tbItems[[#This Row],[UID]],all_tki[uid],all_tki[name]), " (",_xlfn.XLOOKUP(tbItems[[#This Row],[UID]],all_tki[uid],all_tki[shortName]),")")</f>
        <v>AK KGB MG-47 pistol grip (Anodized Red) (MG-47 AK)</v>
      </c>
      <c r="C2460" s="80" t="str">
        <f>_xlfn.XLOOKUP(tbItems[[#This Row],[UID]],all_tki[uid],all_tki[tags/0])</f>
        <v>Weapon_parts</v>
      </c>
      <c r="E2460" s="70">
        <f>_xlfn.XLOOKUP(tbItems[[#This Row],[UID]],all_tki[uid],all_tki[slots])</f>
        <v>1</v>
      </c>
      <c r="F2460" s="97">
        <f>_xlfn.XLOOKUP(tbItems[[#This Row],[UID]],all_tki[uid],all_tki[traderPrice])</f>
        <v>9800</v>
      </c>
      <c r="G2460" s="97">
        <f>_xlfn.XLOOKUP(tbItems[[#This Row],[UID]],all_tki[uid],all_tki[avg7daysPrice])</f>
        <v>26579</v>
      </c>
      <c r="I2460" s="70">
        <v>0</v>
      </c>
    </row>
    <row r="2461" spans="1:9" ht="30" hidden="1" customHeight="1" x14ac:dyDescent="0.25">
      <c r="A2461" s="96" t="s">
        <v>14025</v>
      </c>
      <c r="B2461" s="80" t="str">
        <f>_xlfn.CONCAT(_xlfn.XLOOKUP(tbItems[[#This Row],[UID]],all_tki[uid],all_tki[name]), " (",_xlfn.XLOOKUP(tbItems[[#This Row],[UID]],all_tki[uid],all_tki[shortName]),")")</f>
        <v>AKM/AK-74 Hexagon "Kocherga" stock (Anodized Red) (Kocherga)</v>
      </c>
      <c r="C2461" s="80" t="str">
        <f>_xlfn.XLOOKUP(tbItems[[#This Row],[UID]],all_tki[uid],all_tki[tags/0])</f>
        <v>Weapon_parts</v>
      </c>
      <c r="D2461" s="80" t="s">
        <v>367</v>
      </c>
      <c r="E2461" s="70">
        <f>_xlfn.XLOOKUP(tbItems[[#This Row],[UID]],all_tki[uid],all_tki[slots])</f>
        <v>2</v>
      </c>
      <c r="F2461" s="97">
        <f>_xlfn.XLOOKUP(tbItems[[#This Row],[UID]],all_tki[uid],all_tki[traderPrice])</f>
        <v>14997</v>
      </c>
      <c r="G2461" s="97">
        <f>_xlfn.XLOOKUP(tbItems[[#This Row],[UID]],all_tki[uid],all_tki[avg7daysPrice])</f>
        <v>20842</v>
      </c>
      <c r="H2461" s="70">
        <v>0</v>
      </c>
      <c r="I2461" s="70">
        <v>0</v>
      </c>
    </row>
    <row r="2462" spans="1:9" ht="30" hidden="1" customHeight="1" x14ac:dyDescent="0.25">
      <c r="A2462" s="96" t="s">
        <v>14030</v>
      </c>
      <c r="B2462" s="80" t="str">
        <f>_xlfn.CONCAT(_xlfn.XLOOKUP(tbItems[[#This Row],[UID]],all_tki[uid],all_tki[name]), " (",_xlfn.XLOOKUP(tbItems[[#This Row],[UID]],all_tki[uid],all_tki[shortName]),")")</f>
        <v>Magpul PRS GEN3 stock (Grey) (PRS GEN3)</v>
      </c>
      <c r="C2462" s="80" t="str">
        <f>_xlfn.XLOOKUP(tbItems[[#This Row],[UID]],all_tki[uid],all_tki[tags/0])</f>
        <v>Weapon_parts</v>
      </c>
      <c r="E2462" s="70">
        <f>_xlfn.XLOOKUP(tbItems[[#This Row],[UID]],all_tki[uid],all_tki[slots])</f>
        <v>2</v>
      </c>
      <c r="F2462" s="97">
        <f>_xlfn.XLOOKUP(tbItems[[#This Row],[UID]],all_tki[uid],all_tki[traderPrice])</f>
        <v>10528</v>
      </c>
      <c r="G2462" s="97">
        <f>_xlfn.XLOOKUP(tbItems[[#This Row],[UID]],all_tki[uid],all_tki[avg7daysPrice])</f>
        <v>57164</v>
      </c>
      <c r="I2462" s="70">
        <v>0</v>
      </c>
    </row>
    <row r="2463" spans="1:9" ht="30" hidden="1" customHeight="1" x14ac:dyDescent="0.25">
      <c r="A2463" s="96" t="s">
        <v>14035</v>
      </c>
      <c r="B2463" s="80" t="str">
        <f>_xlfn.CONCAT(_xlfn.XLOOKUP(tbItems[[#This Row],[UID]],all_tki[uid],all_tki[name]), " (",_xlfn.XLOOKUP(tbItems[[#This Row],[UID]],all_tki[uid],all_tki[shortName]),")")</f>
        <v>AK-74 "Plum" polymer stock (6P20 Sb.7) (6P20 Sb.7)</v>
      </c>
      <c r="C2463" s="80" t="str">
        <f>_xlfn.XLOOKUP(tbItems[[#This Row],[UID]],all_tki[uid],all_tki[tags/0])</f>
        <v>Weapon_parts</v>
      </c>
      <c r="E2463" s="70">
        <f>_xlfn.XLOOKUP(tbItems[[#This Row],[UID]],all_tki[uid],all_tki[slots])</f>
        <v>2</v>
      </c>
      <c r="F2463" s="97">
        <f>_xlfn.XLOOKUP(tbItems[[#This Row],[UID]],all_tki[uid],all_tki[traderPrice])</f>
        <v>1214</v>
      </c>
      <c r="G2463" s="97">
        <f>_xlfn.XLOOKUP(tbItems[[#This Row],[UID]],all_tki[uid],all_tki[avg7daysPrice])</f>
        <v>21139</v>
      </c>
      <c r="I2463" s="70">
        <v>0</v>
      </c>
    </row>
    <row r="2464" spans="1:9" ht="30" hidden="1" customHeight="1" x14ac:dyDescent="0.25">
      <c r="A2464" s="96" t="s">
        <v>14039</v>
      </c>
      <c r="B2464" s="80" t="str">
        <f>_xlfn.CONCAT(_xlfn.XLOOKUP(tbItems[[#This Row],[UID]],all_tki[uid],all_tki[name]), " (",_xlfn.XLOOKUP(tbItems[[#This Row],[UID]],all_tki[uid],all_tki[shortName]),")")</f>
        <v>Magpul CTR Carbine stock (FDE) (CTR)</v>
      </c>
      <c r="C2464" s="80" t="str">
        <f>_xlfn.XLOOKUP(tbItems[[#This Row],[UID]],all_tki[uid],all_tki[tags/0])</f>
        <v>Weapon_parts</v>
      </c>
      <c r="E2464" s="70">
        <f>_xlfn.XLOOKUP(tbItems[[#This Row],[UID]],all_tki[uid],all_tki[slots])</f>
        <v>2</v>
      </c>
      <c r="F2464" s="97">
        <f>_xlfn.XLOOKUP(tbItems[[#This Row],[UID]],all_tki[uid],all_tki[traderPrice])</f>
        <v>4547</v>
      </c>
      <c r="G2464" s="97">
        <f>_xlfn.XLOOKUP(tbItems[[#This Row],[UID]],all_tki[uid],all_tki[avg7daysPrice])</f>
        <v>21978</v>
      </c>
      <c r="I2464" s="70">
        <v>0</v>
      </c>
    </row>
    <row r="2465" spans="1:10" ht="30" hidden="1" customHeight="1" x14ac:dyDescent="0.25">
      <c r="A2465" s="96" t="s">
        <v>14043</v>
      </c>
      <c r="B2465" s="80" t="str">
        <f>_xlfn.CONCAT(_xlfn.XLOOKUP(tbItems[[#This Row],[UID]],all_tki[uid],all_tki[name]), " (",_xlfn.XLOOKUP(tbItems[[#This Row],[UID]],all_tki[uid],all_tki[shortName]),")")</f>
        <v>Hexagon short length rail (Anodized Red) (HEX short)</v>
      </c>
      <c r="C2465" s="80" t="str">
        <f>_xlfn.XLOOKUP(tbItems[[#This Row],[UID]],all_tki[uid],all_tki[tags/0])</f>
        <v>Weapon_parts</v>
      </c>
      <c r="D2465" s="80" t="s">
        <v>544</v>
      </c>
      <c r="E2465" s="70">
        <f>_xlfn.XLOOKUP(tbItems[[#This Row],[UID]],all_tki[uid],all_tki[slots])</f>
        <v>1</v>
      </c>
      <c r="F2465" s="97">
        <f>_xlfn.XLOOKUP(tbItems[[#This Row],[UID]],all_tki[uid],all_tki[traderPrice])</f>
        <v>3641</v>
      </c>
      <c r="G2465" s="97">
        <f>_xlfn.XLOOKUP(tbItems[[#This Row],[UID]],all_tki[uid],all_tki[avg7daysPrice])</f>
        <v>17282</v>
      </c>
      <c r="I2465" s="70">
        <v>0</v>
      </c>
    </row>
    <row r="2466" spans="1:10" ht="30" hidden="1" customHeight="1" x14ac:dyDescent="0.25">
      <c r="A2466" s="96" t="s">
        <v>14048</v>
      </c>
      <c r="B2466" s="80" t="str">
        <f>_xlfn.CONCAT(_xlfn.XLOOKUP(tbItems[[#This Row],[UID]],all_tki[uid],all_tki[name]), " (",_xlfn.XLOOKUP(tbItems[[#This Row],[UID]],all_tki[uid],all_tki[shortName]),")")</f>
        <v>SVD modernization kit top rail (SVD mod.)</v>
      </c>
      <c r="C2466" s="80" t="str">
        <f>_xlfn.XLOOKUP(tbItems[[#This Row],[UID]],all_tki[uid],all_tki[tags/0])</f>
        <v>Weapon_parts</v>
      </c>
      <c r="D2466" s="80" t="s">
        <v>544</v>
      </c>
      <c r="E2466" s="70">
        <f>_xlfn.XLOOKUP(tbItems[[#This Row],[UID]],all_tki[uid],all_tki[slots])</f>
        <v>1</v>
      </c>
      <c r="F2466" s="97">
        <f>_xlfn.XLOOKUP(tbItems[[#This Row],[UID]],all_tki[uid],all_tki[traderPrice])</f>
        <v>5157</v>
      </c>
      <c r="G2466" s="97">
        <f>_xlfn.XLOOKUP(tbItems[[#This Row],[UID]],all_tki[uid],all_tki[avg7daysPrice])</f>
        <v>18404</v>
      </c>
      <c r="I2466" s="70">
        <v>0</v>
      </c>
    </row>
    <row r="2467" spans="1:10" ht="30" hidden="1" customHeight="1" x14ac:dyDescent="0.25">
      <c r="A2467" s="96" t="s">
        <v>14052</v>
      </c>
      <c r="B2467" s="80" t="str">
        <f>_xlfn.CONCAT(_xlfn.XLOOKUP(tbItems[[#This Row],[UID]],all_tki[uid],all_tki[name]), " (",_xlfn.XLOOKUP(tbItems[[#This Row],[UID]],all_tki[uid],all_tki[shortName]),")")</f>
        <v>AR-15 SureFire FH556RC 5.56x45 flash hider (FH556RC)</v>
      </c>
      <c r="C2467" s="80" t="str">
        <f>_xlfn.XLOOKUP(tbItems[[#This Row],[UID]],all_tki[uid],all_tki[tags/0])</f>
        <v>Weapon_parts</v>
      </c>
      <c r="E2467" s="70">
        <f>_xlfn.XLOOKUP(tbItems[[#This Row],[UID]],all_tki[uid],all_tki[slots])</f>
        <v>1</v>
      </c>
      <c r="F2467" s="97">
        <f>_xlfn.XLOOKUP(tbItems[[#This Row],[UID]],all_tki[uid],all_tki[traderPrice])</f>
        <v>3864</v>
      </c>
      <c r="G2467" s="97">
        <f>_xlfn.XLOOKUP(tbItems[[#This Row],[UID]],all_tki[uid],all_tki[avg7daysPrice])</f>
        <v>30530</v>
      </c>
      <c r="I2467" s="70">
        <v>0</v>
      </c>
    </row>
    <row r="2468" spans="1:10" ht="30" hidden="1" customHeight="1" x14ac:dyDescent="0.25">
      <c r="A2468" s="96" t="s">
        <v>14058</v>
      </c>
      <c r="B2468" s="80" t="str">
        <f>_xlfn.CONCAT(_xlfn.XLOOKUP(tbItems[[#This Row],[UID]],all_tki[uid],all_tki[name]), " (",_xlfn.XLOOKUP(tbItems[[#This Row],[UID]],all_tki[uid],all_tki[shortName]),")")</f>
        <v>AK 5.56x45 CNC Warrior muzzle device adapter (CNC War.)</v>
      </c>
      <c r="C2468" s="80" t="str">
        <f>_xlfn.XLOOKUP(tbItems[[#This Row],[UID]],all_tki[uid],all_tki[tags/0])</f>
        <v>Weapon_parts</v>
      </c>
      <c r="E2468" s="70">
        <f>_xlfn.XLOOKUP(tbItems[[#This Row],[UID]],all_tki[uid],all_tki[slots])</f>
        <v>1</v>
      </c>
      <c r="F2468" s="97">
        <f>_xlfn.XLOOKUP(tbItems[[#This Row],[UID]],all_tki[uid],all_tki[traderPrice])</f>
        <v>1464</v>
      </c>
      <c r="G2468" s="97">
        <f>_xlfn.XLOOKUP(tbItems[[#This Row],[UID]],all_tki[uid],all_tki[avg7daysPrice])</f>
        <v>6353</v>
      </c>
      <c r="I2468" s="70">
        <v>0</v>
      </c>
    </row>
    <row r="2469" spans="1:10" ht="30" hidden="1" customHeight="1" x14ac:dyDescent="0.25">
      <c r="A2469" s="96" t="s">
        <v>14064</v>
      </c>
      <c r="B2469" s="80" t="str">
        <f>_xlfn.CONCAT(_xlfn.XLOOKUP(tbItems[[#This Row],[UID]],all_tki[uid],all_tki[name]), " (",_xlfn.XLOOKUP(tbItems[[#This Row],[UID]],all_tki[uid],all_tki[shortName]),")")</f>
        <v>Bastion helmet armor plate (Bastion plate)</v>
      </c>
      <c r="C2469" s="80" t="str">
        <f>_xlfn.XLOOKUP(tbItems[[#This Row],[UID]],all_tki[uid],all_tki[tags/0])</f>
        <v>Gear</v>
      </c>
      <c r="D2469" s="80" t="s">
        <v>387</v>
      </c>
      <c r="E2469" s="70">
        <f>_xlfn.XLOOKUP(tbItems[[#This Row],[UID]],all_tki[uid],all_tki[slots])</f>
        <v>2</v>
      </c>
      <c r="F2469" s="97">
        <f>_xlfn.XLOOKUP(tbItems[[#This Row],[UID]],all_tki[uid],all_tki[traderPrice])</f>
        <v>68386</v>
      </c>
      <c r="G2469" s="97">
        <f>_xlfn.XLOOKUP(tbItems[[#This Row],[UID]],all_tki[uid],all_tki[avg7daysPrice])</f>
        <v>205314</v>
      </c>
      <c r="H2469" s="70">
        <v>0</v>
      </c>
      <c r="I2469" s="70">
        <v>0</v>
      </c>
    </row>
    <row r="2470" spans="1:10" ht="30" hidden="1" customHeight="1" x14ac:dyDescent="0.25">
      <c r="A2470" s="96" t="s">
        <v>14069</v>
      </c>
      <c r="B2470" s="80" t="str">
        <f>_xlfn.CONCAT(_xlfn.XLOOKUP(tbItems[[#This Row],[UID]],all_tki[uid],all_tki[name]), " (",_xlfn.XLOOKUP(tbItems[[#This Row],[UID]],all_tki[uid],all_tki[shortName]),")")</f>
        <v>Diamond Age Bastion helmet (Bastion)</v>
      </c>
      <c r="C2470" s="80" t="str">
        <f>_xlfn.XLOOKUP(tbItems[[#This Row],[UID]],all_tki[uid],all_tki[tags/0])</f>
        <v>Gear</v>
      </c>
      <c r="D2470" s="80" t="s">
        <v>297</v>
      </c>
      <c r="E2470" s="70">
        <f>_xlfn.XLOOKUP(tbItems[[#This Row],[UID]],all_tki[uid],all_tki[slots])</f>
        <v>4</v>
      </c>
      <c r="F2470" s="97">
        <f>_xlfn.XLOOKUP(tbItems[[#This Row],[UID]],all_tki[uid],all_tki[traderPrice])</f>
        <v>62620</v>
      </c>
      <c r="G2470" s="97">
        <f>_xlfn.XLOOKUP(tbItems[[#This Row],[UID]],all_tki[uid],all_tki[avg7daysPrice])</f>
        <v>68746</v>
      </c>
      <c r="H2470" s="70">
        <v>0</v>
      </c>
      <c r="I2470" s="70">
        <v>0</v>
      </c>
    </row>
    <row r="2471" spans="1:10" ht="30" hidden="1" customHeight="1" x14ac:dyDescent="0.25">
      <c r="A2471" s="96" t="s">
        <v>14073</v>
      </c>
      <c r="B2471" s="80" t="str">
        <f>_xlfn.CONCAT(_xlfn.XLOOKUP(tbItems[[#This Row],[UID]],all_tki[uid],all_tki[name]), " (",_xlfn.XLOOKUP(tbItems[[#This Row],[UID]],all_tki[uid],all_tki[shortName]),")")</f>
        <v>MP9 9x19 upper receiver (MP9)</v>
      </c>
      <c r="C2471" s="80" t="str">
        <f>_xlfn.XLOOKUP(tbItems[[#This Row],[UID]],all_tki[uid],all_tki[tags/0])</f>
        <v>Weapon_parts</v>
      </c>
      <c r="D2471" s="80" t="s">
        <v>368</v>
      </c>
      <c r="E2471" s="70">
        <f>_xlfn.XLOOKUP(tbItems[[#This Row],[UID]],all_tki[uid],all_tki[slots])</f>
        <v>2</v>
      </c>
      <c r="F2471" s="97">
        <f>_xlfn.XLOOKUP(tbItems[[#This Row],[UID]],all_tki[uid],all_tki[traderPrice])</f>
        <v>2733</v>
      </c>
      <c r="G2471" s="97">
        <f>_xlfn.XLOOKUP(tbItems[[#This Row],[UID]],all_tki[uid],all_tki[avg7daysPrice])</f>
        <v>221000</v>
      </c>
      <c r="I2471" s="70">
        <v>0</v>
      </c>
    </row>
    <row r="2472" spans="1:10" ht="30" hidden="1" customHeight="1" x14ac:dyDescent="0.25">
      <c r="A2472" s="96" t="s">
        <v>14078</v>
      </c>
      <c r="B2472" s="80" t="str">
        <f>_xlfn.CONCAT(_xlfn.XLOOKUP(tbItems[[#This Row],[UID]],all_tki[uid],all_tki[name]), " (",_xlfn.XLOOKUP(tbItems[[#This Row],[UID]],all_tki[uid],all_tki[shortName]),")")</f>
        <v>KAC "URX 3/3.1" long panel (FDE) (URX long)</v>
      </c>
      <c r="C2472" s="80" t="str">
        <f>_xlfn.XLOOKUP(tbItems[[#This Row],[UID]],all_tki[uid],all_tki[tags/0])</f>
        <v>Weapon_parts</v>
      </c>
      <c r="E2472" s="70">
        <f>_xlfn.XLOOKUP(tbItems[[#This Row],[UID]],all_tki[uid],all_tki[slots])</f>
        <v>1</v>
      </c>
      <c r="F2472" s="97">
        <f>_xlfn.XLOOKUP(tbItems[[#This Row],[UID]],all_tki[uid],all_tki[traderPrice])</f>
        <v>980</v>
      </c>
      <c r="G2472" s="97">
        <f>_xlfn.XLOOKUP(tbItems[[#This Row],[UID]],all_tki[uid],all_tki[avg7daysPrice])</f>
        <v>18699</v>
      </c>
      <c r="I2472" s="70">
        <v>0</v>
      </c>
    </row>
    <row r="2473" spans="1:10" ht="30" hidden="1" customHeight="1" x14ac:dyDescent="0.25">
      <c r="A2473" s="96" t="s">
        <v>4782</v>
      </c>
      <c r="B2473" s="80" t="str">
        <f>_xlfn.CONCAT(_xlfn.XLOOKUP(tbItems[[#This Row],[UID]],all_tki[uid],all_tki[name]), " (",_xlfn.XLOOKUP(tbItems[[#This Row],[UID]],all_tki[uid],all_tki[shortName]),")")</f>
        <v>VPO-101 "Vepr-Hunter" 7.62x51 carbine (VPO-101 "Vepr-Hunter")</v>
      </c>
      <c r="C2473" s="80" t="str">
        <f>_xlfn.XLOOKUP(tbItems[[#This Row],[UID]],all_tki[uid],all_tki[tags/0])</f>
        <v>Weapon</v>
      </c>
      <c r="D2473" s="80" t="s">
        <v>378</v>
      </c>
      <c r="E2473" s="70">
        <f>_xlfn.XLOOKUP(tbItems[[#This Row],[UID]],all_tki[uid],all_tki[slots])</f>
        <v>5</v>
      </c>
      <c r="F2473" s="97">
        <f>_xlfn.XLOOKUP(tbItems[[#This Row],[UID]],all_tki[uid],all_tki[traderPrice])</f>
        <v>21828</v>
      </c>
      <c r="G2473" s="97">
        <f>_xlfn.XLOOKUP(tbItems[[#This Row],[UID]],all_tki[uid],all_tki[avg7daysPrice])</f>
        <v>21047</v>
      </c>
      <c r="H2473" s="70">
        <v>1</v>
      </c>
      <c r="I2473" s="70">
        <v>1</v>
      </c>
    </row>
    <row r="2474" spans="1:10" ht="30" hidden="1" customHeight="1" x14ac:dyDescent="0.25">
      <c r="A2474" s="96" t="s">
        <v>14084</v>
      </c>
      <c r="B2474" s="80" t="str">
        <f>_xlfn.CONCAT(_xlfn.XLOOKUP(tbItems[[#This Row],[UID]],all_tki[uid],all_tki[name]), " (",_xlfn.XLOOKUP(tbItems[[#This Row],[UID]],all_tki[uid],all_tki[shortName]),")")</f>
        <v>M.U.L.E. stimulant injector (M.U.L.E.)</v>
      </c>
      <c r="C2474" s="80" t="str">
        <f>_xlfn.XLOOKUP(tbItems[[#This Row],[UID]],all_tki[uid],all_tki[tags/0])</f>
        <v>Meds</v>
      </c>
      <c r="E2474" s="70">
        <f>_xlfn.XLOOKUP(tbItems[[#This Row],[UID]],all_tki[uid],all_tki[slots])</f>
        <v>1</v>
      </c>
      <c r="F2474" s="97">
        <f>_xlfn.XLOOKUP(tbItems[[#This Row],[UID]],all_tki[uid],all_tki[traderPrice])</f>
        <v>27437</v>
      </c>
      <c r="G2474" s="97">
        <f>_xlfn.XLOOKUP(tbItems[[#This Row],[UID]],all_tki[uid],all_tki[avg7daysPrice])</f>
        <v>92451</v>
      </c>
      <c r="H2474" s="70">
        <v>1</v>
      </c>
      <c r="I2474" s="70">
        <v>1</v>
      </c>
      <c r="J2474" s="104" t="s">
        <v>14696</v>
      </c>
    </row>
    <row r="2475" spans="1:10" ht="30" hidden="1" customHeight="1" x14ac:dyDescent="0.25">
      <c r="A2475" s="96" t="s">
        <v>14090</v>
      </c>
      <c r="B2475" s="80" t="str">
        <f>_xlfn.CONCAT(_xlfn.XLOOKUP(tbItems[[#This Row],[UID]],all_tki[uid],all_tki[name]), " (",_xlfn.XLOOKUP(tbItems[[#This Row],[UID]],all_tki[uid],all_tki[shortName]),")")</f>
        <v>"Obdolbos" cocktail injector (Obdolbos)</v>
      </c>
      <c r="C2475" s="80" t="str">
        <f>_xlfn.XLOOKUP(tbItems[[#This Row],[UID]],all_tki[uid],all_tki[tags/0])</f>
        <v>Meds</v>
      </c>
      <c r="E2475" s="70">
        <f>_xlfn.XLOOKUP(tbItems[[#This Row],[UID]],all_tki[uid],all_tki[slots])</f>
        <v>1</v>
      </c>
      <c r="F2475" s="97">
        <f>_xlfn.XLOOKUP(tbItems[[#This Row],[UID]],all_tki[uid],all_tki[traderPrice])</f>
        <v>38993</v>
      </c>
      <c r="G2475" s="97">
        <f>_xlfn.XLOOKUP(tbItems[[#This Row],[UID]],all_tki[uid],all_tki[avg7daysPrice])</f>
        <v>39601</v>
      </c>
      <c r="H2475" s="106">
        <v>1</v>
      </c>
      <c r="I2475" s="106">
        <v>1</v>
      </c>
      <c r="J2475" s="104" t="s">
        <v>14695</v>
      </c>
    </row>
    <row r="2476" spans="1:10" ht="30" hidden="1" customHeight="1" x14ac:dyDescent="0.25">
      <c r="A2476" s="96" t="s">
        <v>14096</v>
      </c>
      <c r="B2476" s="80" t="str">
        <f>_xlfn.CONCAT(_xlfn.XLOOKUP(tbItems[[#This Row],[UID]],all_tki[uid],all_tki[name]), " (",_xlfn.XLOOKUP(tbItems[[#This Row],[UID]],all_tki[uid],all_tki[shortName]),")")</f>
        <v>P22 injector (P22)</v>
      </c>
      <c r="C2476" s="80" t="str">
        <f>_xlfn.XLOOKUP(tbItems[[#This Row],[UID]],all_tki[uid],all_tki[tags/0])</f>
        <v>Meds</v>
      </c>
      <c r="E2476" s="70">
        <f>_xlfn.XLOOKUP(tbItems[[#This Row],[UID]],all_tki[uid],all_tki[slots])</f>
        <v>1</v>
      </c>
      <c r="F2476" s="97">
        <f>_xlfn.XLOOKUP(tbItems[[#This Row],[UID]],all_tki[uid],all_tki[traderPrice])</f>
        <v>25389</v>
      </c>
      <c r="G2476" s="97">
        <f>_xlfn.XLOOKUP(tbItems[[#This Row],[UID]],all_tki[uid],all_tki[avg7daysPrice])</f>
        <v>27823</v>
      </c>
      <c r="H2476" s="70">
        <v>1</v>
      </c>
      <c r="I2476" s="70">
        <v>1</v>
      </c>
      <c r="J2476" s="80" t="s">
        <v>14695</v>
      </c>
    </row>
    <row r="2477" spans="1:10" ht="30" hidden="1" customHeight="1" x14ac:dyDescent="0.25">
      <c r="A2477" s="96" t="s">
        <v>14102</v>
      </c>
      <c r="B2477" s="80" t="str">
        <f>_xlfn.CONCAT(_xlfn.XLOOKUP(tbItems[[#This Row],[UID]],all_tki[uid],all_tki[name]), " (",_xlfn.XLOOKUP(tbItems[[#This Row],[UID]],all_tki[uid],all_tki[shortName]),")")</f>
        <v>L1 (Norepinephrine) injector (L1)</v>
      </c>
      <c r="C2477" s="80" t="str">
        <f>_xlfn.XLOOKUP(tbItems[[#This Row],[UID]],all_tki[uid],all_tki[tags/0])</f>
        <v>Meds</v>
      </c>
      <c r="E2477" s="70">
        <f>_xlfn.XLOOKUP(tbItems[[#This Row],[UID]],all_tki[uid],all_tki[slots])</f>
        <v>1</v>
      </c>
      <c r="F2477" s="97">
        <f>_xlfn.XLOOKUP(tbItems[[#This Row],[UID]],all_tki[uid],all_tki[traderPrice])</f>
        <v>23669</v>
      </c>
      <c r="G2477" s="97">
        <f>_xlfn.XLOOKUP(tbItems[[#This Row],[UID]],all_tki[uid],all_tki[avg7daysPrice])</f>
        <v>29187</v>
      </c>
      <c r="H2477" s="70">
        <v>1</v>
      </c>
      <c r="I2477" s="70">
        <v>1</v>
      </c>
      <c r="J2477" s="80" t="s">
        <v>14695</v>
      </c>
    </row>
    <row r="2478" spans="1:10" ht="30" hidden="1" customHeight="1" x14ac:dyDescent="0.25">
      <c r="A2478" s="96" t="s">
        <v>14108</v>
      </c>
      <c r="B2478" s="80" t="str">
        <f>_xlfn.CONCAT(_xlfn.XLOOKUP(tbItems[[#This Row],[UID]],all_tki[uid],all_tki[name]), " (",_xlfn.XLOOKUP(tbItems[[#This Row],[UID]],all_tki[uid],all_tki[shortName]),")")</f>
        <v>3-(b-TG) stimulant injector (3-(b-TG))</v>
      </c>
      <c r="C2478" s="80" t="str">
        <f>_xlfn.XLOOKUP(tbItems[[#This Row],[UID]],all_tki[uid],all_tki[tags/0])</f>
        <v>Meds</v>
      </c>
      <c r="D2478" s="80" t="s">
        <v>519</v>
      </c>
      <c r="E2478" s="70">
        <f>_xlfn.XLOOKUP(tbItems[[#This Row],[UID]],all_tki[uid],all_tki[slots])</f>
        <v>1</v>
      </c>
      <c r="F2478" s="97">
        <f>_xlfn.XLOOKUP(tbItems[[#This Row],[UID]],all_tki[uid],all_tki[traderPrice])</f>
        <v>19337</v>
      </c>
      <c r="G2478" s="97">
        <f>_xlfn.XLOOKUP(tbItems[[#This Row],[UID]],all_tki[uid],all_tki[avg7daysPrice])</f>
        <v>43737</v>
      </c>
      <c r="H2478" s="70">
        <v>2</v>
      </c>
      <c r="I2478" s="70">
        <v>2</v>
      </c>
      <c r="J2478" s="81" t="s">
        <v>23505</v>
      </c>
    </row>
    <row r="2479" spans="1:10" ht="30" hidden="1" customHeight="1" x14ac:dyDescent="0.25">
      <c r="A2479" s="96" t="s">
        <v>14113</v>
      </c>
      <c r="B2479" s="80" t="str">
        <f>_xlfn.CONCAT(_xlfn.XLOOKUP(tbItems[[#This Row],[UID]],all_tki[uid],all_tki[name]), " (",_xlfn.XLOOKUP(tbItems[[#This Row],[UID]],all_tki[uid],all_tki[shortName]),")")</f>
        <v>AHF1-M stimulant injector (AHF1-M)</v>
      </c>
      <c r="C2479" s="80" t="str">
        <f>_xlfn.XLOOKUP(tbItems[[#This Row],[UID]],all_tki[uid],all_tki[tags/0])</f>
        <v>Meds</v>
      </c>
      <c r="D2479" s="80" t="s">
        <v>519</v>
      </c>
      <c r="E2479" s="70">
        <f>_xlfn.XLOOKUP(tbItems[[#This Row],[UID]],all_tki[uid],all_tki[slots])</f>
        <v>1</v>
      </c>
      <c r="F2479" s="97">
        <f>_xlfn.XLOOKUP(tbItems[[#This Row],[UID]],all_tki[uid],all_tki[traderPrice])</f>
        <v>28665</v>
      </c>
      <c r="G2479" s="97">
        <f>_xlfn.XLOOKUP(tbItems[[#This Row],[UID]],all_tki[uid],all_tki[avg7daysPrice])</f>
        <v>31690</v>
      </c>
      <c r="H2479" s="70">
        <v>2</v>
      </c>
      <c r="I2479" s="70">
        <v>2</v>
      </c>
      <c r="J2479" s="81" t="s">
        <v>23505</v>
      </c>
    </row>
    <row r="2480" spans="1:10" ht="30" hidden="1" customHeight="1" x14ac:dyDescent="0.25">
      <c r="A2480" s="96" t="s">
        <v>14119</v>
      </c>
      <c r="B2480" s="80" t="str">
        <f>_xlfn.CONCAT(_xlfn.XLOOKUP(tbItems[[#This Row],[UID]],all_tki[uid],all_tki[name]), " (",_xlfn.XLOOKUP(tbItems[[#This Row],[UID]],all_tki[uid],all_tki[shortName]),")")</f>
        <v>Meldonin injector (Meldonin)</v>
      </c>
      <c r="C2480" s="80" t="str">
        <f>_xlfn.XLOOKUP(tbItems[[#This Row],[UID]],all_tki[uid],all_tki[tags/0])</f>
        <v>Meds</v>
      </c>
      <c r="D2480" s="80" t="s">
        <v>519</v>
      </c>
      <c r="E2480" s="70">
        <f>_xlfn.XLOOKUP(tbItems[[#This Row],[UID]],all_tki[uid],all_tki[slots])</f>
        <v>1</v>
      </c>
      <c r="F2480" s="97">
        <f>_xlfn.XLOOKUP(tbItems[[#This Row],[UID]],all_tki[uid],all_tki[traderPrice])</f>
        <v>35217</v>
      </c>
      <c r="G2480" s="97">
        <f>_xlfn.XLOOKUP(tbItems[[#This Row],[UID]],all_tki[uid],all_tki[avg7daysPrice])</f>
        <v>69207</v>
      </c>
      <c r="H2480" s="70">
        <v>0</v>
      </c>
      <c r="I2480" s="70">
        <v>0</v>
      </c>
    </row>
    <row r="2481" spans="1:10" ht="30" hidden="1" customHeight="1" x14ac:dyDescent="0.25">
      <c r="A2481" s="96" t="s">
        <v>5421</v>
      </c>
      <c r="B2481" s="80" t="str">
        <f>_xlfn.CONCAT(_xlfn.XLOOKUP(tbItems[[#This Row],[UID]],all_tki[uid],all_tki[name]), " (",_xlfn.XLOOKUP(tbItems[[#This Row],[UID]],all_tki[uid],all_tki[shortName]),")")</f>
        <v>9x19mm Pst gzh (Pst)</v>
      </c>
      <c r="C2481" s="80" t="str">
        <f>_xlfn.XLOOKUP(tbItems[[#This Row],[UID]],all_tki[uid],all_tki[tags/0])</f>
        <v>Ammo</v>
      </c>
      <c r="D2481" s="80" t="s">
        <v>510</v>
      </c>
      <c r="E2481" s="70">
        <f>_xlfn.XLOOKUP(tbItems[[#This Row],[UID]],all_tki[uid],all_tki[slots])</f>
        <v>1</v>
      </c>
      <c r="F2481" s="97">
        <f>_xlfn.XLOOKUP(tbItems[[#This Row],[UID]],all_tki[uid],all_tki[traderPrice])</f>
        <v>35</v>
      </c>
      <c r="G2481" s="97">
        <f>_xlfn.XLOOKUP(tbItems[[#This Row],[UID]],all_tki[uid],all_tki[avg7daysPrice])</f>
        <v>381</v>
      </c>
      <c r="H2481" s="70">
        <v>0</v>
      </c>
      <c r="I2481" s="70">
        <v>0</v>
      </c>
    </row>
    <row r="2482" spans="1:10" ht="30" hidden="1" customHeight="1" x14ac:dyDescent="0.25">
      <c r="A2482" s="96" t="s">
        <v>5482</v>
      </c>
      <c r="B2482" s="80" t="str">
        <f>_xlfn.CONCAT(_xlfn.XLOOKUP(tbItems[[#This Row],[UID]],all_tki[uid],all_tki[name]), " (",_xlfn.XLOOKUP(tbItems[[#This Row],[UID]],all_tki[uid],all_tki[shortName]),")")</f>
        <v>9x19mm PSO gzh (PSO)</v>
      </c>
      <c r="C2482" s="80" t="str">
        <f>_xlfn.XLOOKUP(tbItems[[#This Row],[UID]],all_tki[uid],all_tki[tags/0])</f>
        <v>Ammo</v>
      </c>
      <c r="D2482" s="80" t="s">
        <v>510</v>
      </c>
      <c r="E2482" s="70">
        <f>_xlfn.XLOOKUP(tbItems[[#This Row],[UID]],all_tki[uid],all_tki[slots])</f>
        <v>1</v>
      </c>
      <c r="F2482" s="97">
        <f>_xlfn.XLOOKUP(tbItems[[#This Row],[UID]],all_tki[uid],all_tki[traderPrice])</f>
        <v>27</v>
      </c>
      <c r="G2482" s="97">
        <f>_xlfn.XLOOKUP(tbItems[[#This Row],[UID]],all_tki[uid],all_tki[avg7daysPrice])</f>
        <v>164</v>
      </c>
      <c r="H2482" s="70">
        <v>0</v>
      </c>
      <c r="I2482" s="70">
        <v>0</v>
      </c>
    </row>
    <row r="2483" spans="1:10" ht="30" hidden="1" customHeight="1" x14ac:dyDescent="0.25">
      <c r="A2483" s="96" t="s">
        <v>14181</v>
      </c>
      <c r="B2483" s="80" t="str">
        <f>_xlfn.CONCAT(_xlfn.XLOOKUP(tbItems[[#This Row],[UID]],all_tki[uid],all_tki[name]), " (",_xlfn.XLOOKUP(tbItems[[#This Row],[UID]],all_tki[uid],all_tki[shortName]),")")</f>
        <v>9x19mm PBP gzh (PBP)</v>
      </c>
      <c r="C2483" s="80" t="str">
        <f>_xlfn.XLOOKUP(tbItems[[#This Row],[UID]],all_tki[uid],all_tki[tags/0])</f>
        <v>Ammo</v>
      </c>
      <c r="D2483" s="80" t="s">
        <v>510</v>
      </c>
      <c r="E2483" s="70">
        <f>_xlfn.XLOOKUP(tbItems[[#This Row],[UID]],all_tki[uid],all_tki[slots])</f>
        <v>1</v>
      </c>
      <c r="F2483" s="97">
        <f>_xlfn.XLOOKUP(tbItems[[#This Row],[UID]],all_tki[uid],all_tki[traderPrice])</f>
        <v>115</v>
      </c>
      <c r="G2483" s="97">
        <f>_xlfn.XLOOKUP(tbItems[[#This Row],[UID]],all_tki[uid],all_tki[avg7daysPrice])</f>
        <v>205</v>
      </c>
      <c r="H2483" s="70">
        <v>999</v>
      </c>
      <c r="I2483" s="70">
        <v>0</v>
      </c>
      <c r="J2483" s="80" t="s">
        <v>354</v>
      </c>
    </row>
    <row r="2484" spans="1:10" ht="30" hidden="1" customHeight="1" x14ac:dyDescent="0.25">
      <c r="A2484" s="96" t="s">
        <v>14186</v>
      </c>
      <c r="B2484" s="80" t="str">
        <f>_xlfn.CONCAT(_xlfn.XLOOKUP(tbItems[[#This Row],[UID]],all_tki[uid],all_tki[name]), " (",_xlfn.XLOOKUP(tbItems[[#This Row],[UID]],all_tki[uid],all_tki[shortName]),")")</f>
        <v>9x19mm QuakeMaker (QuakeMaker)</v>
      </c>
      <c r="C2484" s="80" t="str">
        <f>_xlfn.XLOOKUP(tbItems[[#This Row],[UID]],all_tki[uid],all_tki[tags/0])</f>
        <v>Ammo</v>
      </c>
      <c r="D2484" s="80" t="s">
        <v>510</v>
      </c>
      <c r="E2484" s="70">
        <f>_xlfn.XLOOKUP(tbItems[[#This Row],[UID]],all_tki[uid],all_tki[slots])</f>
        <v>1</v>
      </c>
      <c r="F2484" s="97">
        <f>_xlfn.XLOOKUP(tbItems[[#This Row],[UID]],all_tki[uid],all_tki[traderPrice])</f>
        <v>78</v>
      </c>
      <c r="G2484" s="97">
        <f>_xlfn.XLOOKUP(tbItems[[#This Row],[UID]],all_tki[uid],all_tki[avg7daysPrice])</f>
        <v>589</v>
      </c>
      <c r="H2484" s="70">
        <v>0</v>
      </c>
      <c r="I2484" s="70">
        <v>0</v>
      </c>
    </row>
    <row r="2485" spans="1:10" ht="30" hidden="1" customHeight="1" x14ac:dyDescent="0.25">
      <c r="A2485" s="96" t="s">
        <v>13625</v>
      </c>
      <c r="B2485" s="80" t="str">
        <f>_xlfn.CONCAT(_xlfn.XLOOKUP(tbItems[[#This Row],[UID]],all_tki[uid],all_tki[name]), " (",_xlfn.XLOOKUP(tbItems[[#This Row],[UID]],all_tki[uid],all_tki[shortName]),")")</f>
        <v>9x19mm Pst gzh ammo pack (16 pcs) (Pst)</v>
      </c>
      <c r="C2485" s="80" t="str">
        <f>_xlfn.XLOOKUP(tbItems[[#This Row],[UID]],all_tki[uid],all_tki[tags/0])</f>
        <v>Ammo_boxes</v>
      </c>
      <c r="D2485" s="80" t="s">
        <v>510</v>
      </c>
      <c r="E2485" s="70">
        <f>_xlfn.XLOOKUP(tbItems[[#This Row],[UID]],all_tki[uid],all_tki[slots])</f>
        <v>1</v>
      </c>
      <c r="F2485" s="97">
        <f>_xlfn.XLOOKUP(tbItems[[#This Row],[UID]],all_tki[uid],all_tki[traderPrice])</f>
        <v>560</v>
      </c>
      <c r="G2485" s="97">
        <f>_xlfn.XLOOKUP(tbItems[[#This Row],[UID]],all_tki[uid],all_tki[avg7daysPrice])</f>
        <v>1000</v>
      </c>
      <c r="I2485" s="70">
        <v>0</v>
      </c>
    </row>
    <row r="2486" spans="1:10" ht="30" hidden="1" customHeight="1" x14ac:dyDescent="0.25">
      <c r="A2486" s="96" t="s">
        <v>13937</v>
      </c>
      <c r="B2486" s="80" t="str">
        <f>_xlfn.CONCAT(_xlfn.XLOOKUP(tbItems[[#This Row],[UID]],all_tki[uid],all_tki[name]), " (",_xlfn.XLOOKUP(tbItems[[#This Row],[UID]],all_tki[uid],all_tki[shortName]),")")</f>
        <v>9x19mm RIP 20 pcs. ammo box (RIP)</v>
      </c>
      <c r="C2486" s="80" t="str">
        <f>_xlfn.XLOOKUP(tbItems[[#This Row],[UID]],all_tki[uid],all_tki[tags/0])</f>
        <v>Ammo_boxes</v>
      </c>
      <c r="D2486" s="80" t="s">
        <v>510</v>
      </c>
      <c r="E2486" s="70">
        <f>_xlfn.XLOOKUP(tbItems[[#This Row],[UID]],all_tki[uid],all_tki[slots])</f>
        <v>1</v>
      </c>
      <c r="F2486" s="97">
        <f>_xlfn.XLOOKUP(tbItems[[#This Row],[UID]],all_tki[uid],all_tki[traderPrice])</f>
        <v>560</v>
      </c>
      <c r="G2486" s="97">
        <f>_xlfn.XLOOKUP(tbItems[[#This Row],[UID]],all_tki[uid],all_tki[avg7daysPrice])</f>
        <v>15000</v>
      </c>
      <c r="I2486" s="70">
        <v>0</v>
      </c>
    </row>
    <row r="2487" spans="1:10" ht="30" hidden="1" customHeight="1" x14ac:dyDescent="0.25">
      <c r="A2487" s="96" t="s">
        <v>5228</v>
      </c>
      <c r="B2487" s="80" t="str">
        <f>_xlfn.CONCAT(_xlfn.XLOOKUP(tbItems[[#This Row],[UID]],all_tki[uid],all_tki[name]), " (",_xlfn.XLOOKUP(tbItems[[#This Row],[UID]],all_tki[uid],all_tki[shortName]),")")</f>
        <v>9x21mm BT gzh (BT)</v>
      </c>
      <c r="C2487" s="80" t="str">
        <f>_xlfn.XLOOKUP(tbItems[[#This Row],[UID]],all_tki[uid],all_tki[tags/0])</f>
        <v>Ammo</v>
      </c>
      <c r="D2487" s="80" t="s">
        <v>633</v>
      </c>
      <c r="E2487" s="70">
        <f>_xlfn.XLOOKUP(tbItems[[#This Row],[UID]],all_tki[uid],all_tki[slots])</f>
        <v>1</v>
      </c>
      <c r="F2487" s="97">
        <f>_xlfn.XLOOKUP(tbItems[[#This Row],[UID]],all_tki[uid],all_tki[traderPrice])</f>
        <v>135</v>
      </c>
      <c r="G2487" s="97">
        <f>_xlfn.XLOOKUP(tbItems[[#This Row],[UID]],all_tki[uid],all_tki[avg7daysPrice])</f>
        <v>1049</v>
      </c>
      <c r="H2487" s="70">
        <v>999</v>
      </c>
      <c r="I2487" s="70">
        <v>0</v>
      </c>
    </row>
    <row r="2488" spans="1:10" ht="30" hidden="1" customHeight="1" x14ac:dyDescent="0.25">
      <c r="A2488" s="96" t="s">
        <v>5244</v>
      </c>
      <c r="B2488" s="80" t="str">
        <f>_xlfn.CONCAT(_xlfn.XLOOKUP(tbItems[[#This Row],[UID]],all_tki[uid],all_tki[name]), " (",_xlfn.XLOOKUP(tbItems[[#This Row],[UID]],all_tki[uid],all_tki[shortName]),")")</f>
        <v>9x21mm PE gzh (PE)</v>
      </c>
      <c r="C2488" s="80" t="str">
        <f>_xlfn.XLOOKUP(tbItems[[#This Row],[UID]],all_tki[uid],all_tki[tags/0])</f>
        <v>Ammo</v>
      </c>
      <c r="D2488" s="80" t="s">
        <v>633</v>
      </c>
      <c r="E2488" s="70">
        <f>_xlfn.XLOOKUP(tbItems[[#This Row],[UID]],all_tki[uid],all_tki[slots])</f>
        <v>1</v>
      </c>
      <c r="F2488" s="97">
        <f>_xlfn.XLOOKUP(tbItems[[#This Row],[UID]],all_tki[uid],all_tki[traderPrice])</f>
        <v>110</v>
      </c>
      <c r="G2488" s="97">
        <f>_xlfn.XLOOKUP(tbItems[[#This Row],[UID]],all_tki[uid],all_tki[avg7daysPrice])</f>
        <v>400</v>
      </c>
      <c r="H2488" s="70">
        <v>0</v>
      </c>
      <c r="I2488" s="70">
        <v>0</v>
      </c>
    </row>
    <row r="2489" spans="1:10" ht="30" hidden="1" customHeight="1" x14ac:dyDescent="0.25">
      <c r="A2489" s="96" t="s">
        <v>5290</v>
      </c>
      <c r="B2489" s="80" t="str">
        <f>_xlfn.CONCAT(_xlfn.XLOOKUP(tbItems[[#This Row],[UID]],all_tki[uid],all_tki[name]), " (",_xlfn.XLOOKUP(tbItems[[#This Row],[UID]],all_tki[uid],all_tki[shortName]),")")</f>
        <v>9x21mm P gzh (P)</v>
      </c>
      <c r="C2489" s="80" t="str">
        <f>_xlfn.XLOOKUP(tbItems[[#This Row],[UID]],all_tki[uid],all_tki[tags/0])</f>
        <v>Ammo</v>
      </c>
      <c r="D2489" s="80" t="s">
        <v>633</v>
      </c>
      <c r="E2489" s="70">
        <f>_xlfn.XLOOKUP(tbItems[[#This Row],[UID]],all_tki[uid],all_tki[slots])</f>
        <v>1</v>
      </c>
      <c r="F2489" s="97">
        <f>_xlfn.XLOOKUP(tbItems[[#This Row],[UID]],all_tki[uid],all_tki[traderPrice])</f>
        <v>84</v>
      </c>
      <c r="G2489" s="97">
        <f>_xlfn.XLOOKUP(tbItems[[#This Row],[UID]],all_tki[uid],all_tki[avg7daysPrice])</f>
        <v>1738</v>
      </c>
      <c r="H2489" s="70">
        <v>0</v>
      </c>
      <c r="I2489" s="70">
        <v>0</v>
      </c>
    </row>
    <row r="2490" spans="1:10" ht="30" hidden="1" customHeight="1" x14ac:dyDescent="0.25">
      <c r="A2490" s="96" t="s">
        <v>5309</v>
      </c>
      <c r="B2490" s="80" t="str">
        <f>_xlfn.CONCAT(_xlfn.XLOOKUP(tbItems[[#This Row],[UID]],all_tki[uid],all_tki[name]), " (",_xlfn.XLOOKUP(tbItems[[#This Row],[UID]],all_tki[uid],all_tki[shortName]),")")</f>
        <v>9x21mm PS gzh (PS)</v>
      </c>
      <c r="C2490" s="80" t="str">
        <f>_xlfn.XLOOKUP(tbItems[[#This Row],[UID]],all_tki[uid],all_tki[tags/0])</f>
        <v>Ammo</v>
      </c>
      <c r="D2490" s="80" t="s">
        <v>633</v>
      </c>
      <c r="E2490" s="70">
        <f>_xlfn.XLOOKUP(tbItems[[#This Row],[UID]],all_tki[uid],all_tki[slots])</f>
        <v>1</v>
      </c>
      <c r="F2490" s="97">
        <f>_xlfn.XLOOKUP(tbItems[[#This Row],[UID]],all_tki[uid],all_tki[traderPrice])</f>
        <v>78</v>
      </c>
      <c r="G2490" s="97">
        <f>_xlfn.XLOOKUP(tbItems[[#This Row],[UID]],all_tki[uid],all_tki[avg7daysPrice])</f>
        <v>686</v>
      </c>
      <c r="H2490" s="70">
        <v>0</v>
      </c>
      <c r="I2490" s="70">
        <v>0</v>
      </c>
    </row>
    <row r="2491" spans="1:10" ht="30" hidden="1" customHeight="1" x14ac:dyDescent="0.25">
      <c r="A2491" s="96" t="s">
        <v>5093</v>
      </c>
      <c r="B2491" s="80" t="str">
        <f>_xlfn.CONCAT(_xlfn.XLOOKUP(tbItems[[#This Row],[UID]],all_tki[uid],all_tki[name]), " (",_xlfn.XLOOKUP(tbItems[[#This Row],[UID]],all_tki[uid],all_tki[shortName]),")")</f>
        <v>9x39mm BP gs (BP)</v>
      </c>
      <c r="C2491" s="80" t="str">
        <f>_xlfn.XLOOKUP(tbItems[[#This Row],[UID]],all_tki[uid],all_tki[tags/0])</f>
        <v>Ammo</v>
      </c>
      <c r="D2491" s="80" t="s">
        <v>577</v>
      </c>
      <c r="E2491" s="70">
        <f>_xlfn.XLOOKUP(tbItems[[#This Row],[UID]],all_tki[uid],all_tki[slots])</f>
        <v>1</v>
      </c>
      <c r="F2491" s="97">
        <f>_xlfn.XLOOKUP(tbItems[[#This Row],[UID]],all_tki[uid],all_tki[traderPrice])</f>
        <v>169</v>
      </c>
      <c r="G2491" s="97">
        <f>_xlfn.XLOOKUP(tbItems[[#This Row],[UID]],all_tki[uid],all_tki[avg7daysPrice])</f>
        <v>302</v>
      </c>
      <c r="H2491" s="70">
        <v>0</v>
      </c>
      <c r="I2491" s="70">
        <v>0</v>
      </c>
    </row>
    <row r="2492" spans="1:10" ht="30" hidden="1" customHeight="1" x14ac:dyDescent="0.25">
      <c r="A2492" s="96" t="s">
        <v>5123</v>
      </c>
      <c r="B2492" s="80" t="str">
        <f>_xlfn.CONCAT(_xlfn.XLOOKUP(tbItems[[#This Row],[UID]],all_tki[uid],all_tki[name]), " (",_xlfn.XLOOKUP(tbItems[[#This Row],[UID]],all_tki[uid],all_tki[shortName]),")")</f>
        <v>9x39mm SPP gs (SPP)</v>
      </c>
      <c r="C2492" s="80" t="str">
        <f>_xlfn.XLOOKUP(tbItems[[#This Row],[UID]],all_tki[uid],all_tki[tags/0])</f>
        <v>Ammo</v>
      </c>
      <c r="D2492" s="80" t="s">
        <v>577</v>
      </c>
      <c r="E2492" s="70">
        <f>_xlfn.XLOOKUP(tbItems[[#This Row],[UID]],all_tki[uid],all_tki[slots])</f>
        <v>1</v>
      </c>
      <c r="F2492" s="97">
        <f>_xlfn.XLOOKUP(tbItems[[#This Row],[UID]],all_tki[uid],all_tki[traderPrice])</f>
        <v>162</v>
      </c>
      <c r="G2492" s="97">
        <f>_xlfn.XLOOKUP(tbItems[[#This Row],[UID]],all_tki[uid],all_tki[avg7daysPrice])</f>
        <v>289</v>
      </c>
      <c r="H2492" s="70">
        <v>999</v>
      </c>
      <c r="I2492" s="70">
        <v>0</v>
      </c>
    </row>
    <row r="2493" spans="1:10" ht="30" hidden="1" customHeight="1" x14ac:dyDescent="0.25">
      <c r="A2493" s="96" t="s">
        <v>5145</v>
      </c>
      <c r="B2493" s="80" t="str">
        <f>_xlfn.CONCAT(_xlfn.XLOOKUP(tbItems[[#This Row],[UID]],all_tki[uid],all_tki[name]), " (",_xlfn.XLOOKUP(tbItems[[#This Row],[UID]],all_tki[uid],all_tki[shortName]),")")</f>
        <v>9x39mm SP-6 gs (SP-6)</v>
      </c>
      <c r="C2493" s="80" t="str">
        <f>_xlfn.XLOOKUP(tbItems[[#This Row],[UID]],all_tki[uid],all_tki[tags/0])</f>
        <v>Ammo</v>
      </c>
      <c r="D2493" s="80" t="s">
        <v>577</v>
      </c>
      <c r="E2493" s="70">
        <f>_xlfn.XLOOKUP(tbItems[[#This Row],[UID]],all_tki[uid],all_tki[slots])</f>
        <v>1</v>
      </c>
      <c r="F2493" s="97">
        <f>_xlfn.XLOOKUP(tbItems[[#This Row],[UID]],all_tki[uid],all_tki[traderPrice])</f>
        <v>120</v>
      </c>
      <c r="G2493" s="97">
        <f>_xlfn.XLOOKUP(tbItems[[#This Row],[UID]],all_tki[uid],all_tki[avg7daysPrice])</f>
        <v>550</v>
      </c>
      <c r="H2493" s="70">
        <v>0</v>
      </c>
      <c r="I2493" s="70">
        <v>0</v>
      </c>
    </row>
    <row r="2494" spans="1:10" ht="30" hidden="1" customHeight="1" x14ac:dyDescent="0.25">
      <c r="A2494" s="96" t="s">
        <v>2187</v>
      </c>
      <c r="B2494" s="80" t="str">
        <f>_xlfn.CONCAT(_xlfn.XLOOKUP(tbItems[[#This Row],[UID]],all_tki[uid],all_tki[name]), " (",_xlfn.XLOOKUP(tbItems[[#This Row],[UID]],all_tki[uid],all_tki[shortName]),")")</f>
        <v>Unknown key (Unknown)</v>
      </c>
      <c r="C2494" s="80" t="str">
        <f>_xlfn.XLOOKUP(tbItems[[#This Row],[UID]],all_tki[uid],all_tki[tags/0])</f>
        <v>Keys</v>
      </c>
      <c r="D2494" s="80" t="s">
        <v>416</v>
      </c>
      <c r="E2494" s="70">
        <f>_xlfn.XLOOKUP(tbItems[[#This Row],[UID]],all_tki[uid],all_tki[slots])</f>
        <v>1</v>
      </c>
      <c r="F2494" s="97">
        <f>_xlfn.XLOOKUP(tbItems[[#This Row],[UID]],all_tki[uid],all_tki[traderPrice])</f>
        <v>1011</v>
      </c>
      <c r="G2494" s="97">
        <f>_xlfn.XLOOKUP(tbItems[[#This Row],[UID]],all_tki[uid],all_tki[avg7daysPrice])</f>
        <v>16231</v>
      </c>
      <c r="H2494" s="70">
        <v>1</v>
      </c>
      <c r="I2494" s="70">
        <v>1</v>
      </c>
      <c r="J2494" s="80" t="s">
        <v>596</v>
      </c>
    </row>
    <row r="2495" spans="1:10" ht="30" hidden="1" customHeight="1" x14ac:dyDescent="0.25">
      <c r="A2495" s="96" t="s">
        <v>12023</v>
      </c>
      <c r="B2495" s="80" t="str">
        <f>_xlfn.CONCAT(_xlfn.XLOOKUP(tbItems[[#This Row],[UID]],all_tki[uid],all_tki[name]), " (",_xlfn.XLOOKUP(tbItems[[#This Row],[UID]],all_tki[uid],all_tki[shortName]),")")</f>
        <v>USEC first safe key (USEC 1)</v>
      </c>
      <c r="C2495" s="80" t="str">
        <f>_xlfn.XLOOKUP(tbItems[[#This Row],[UID]],all_tki[uid],all_tki[tags/0])</f>
        <v>Keys</v>
      </c>
      <c r="E2495" s="70">
        <f>_xlfn.XLOOKUP(tbItems[[#This Row],[UID]],all_tki[uid],all_tki[slots])</f>
        <v>1</v>
      </c>
      <c r="F2495" s="97">
        <f>_xlfn.XLOOKUP(tbItems[[#This Row],[UID]],all_tki[uid],all_tki[traderPrice])</f>
        <v>17325</v>
      </c>
      <c r="G2495" s="97">
        <f>_xlfn.XLOOKUP(tbItems[[#This Row],[UID]],all_tki[uid],all_tki[avg7daysPrice])</f>
        <v>51754</v>
      </c>
      <c r="H2495" s="70">
        <v>1</v>
      </c>
      <c r="I2495" s="70">
        <v>1</v>
      </c>
    </row>
    <row r="2496" spans="1:10" ht="30" hidden="1" customHeight="1" x14ac:dyDescent="0.25">
      <c r="A2496" s="96" t="s">
        <v>14201</v>
      </c>
      <c r="B2496" s="80" t="str">
        <f>_xlfn.CONCAT(_xlfn.XLOOKUP(tbItems[[#This Row],[UID]],all_tki[uid],all_tki[name]), " (",_xlfn.XLOOKUP(tbItems[[#This Row],[UID]],all_tki[uid],all_tki[shortName]),")")</f>
        <v>Sanitar's bag (Sanitar)</v>
      </c>
      <c r="C2496" s="80" t="str">
        <f>_xlfn.XLOOKUP(tbItems[[#This Row],[UID]],all_tki[uid],all_tki[tags/0])</f>
        <v>Gear</v>
      </c>
      <c r="E2496" s="70">
        <f>_xlfn.XLOOKUP(tbItems[[#This Row],[UID]],all_tki[uid],all_tki[slots])</f>
        <v>16</v>
      </c>
      <c r="F2496" s="97">
        <f>_xlfn.XLOOKUP(tbItems[[#This Row],[UID]],all_tki[uid],all_tki[traderPrice])</f>
        <v>28567</v>
      </c>
      <c r="G2496" s="97">
        <f>_xlfn.XLOOKUP(tbItems[[#This Row],[UID]],all_tki[uid],all_tki[avg7daysPrice])</f>
        <v>36561</v>
      </c>
      <c r="I2496" s="70">
        <v>0</v>
      </c>
    </row>
    <row r="2497" spans="1:10" ht="30" hidden="1" customHeight="1" x14ac:dyDescent="0.25">
      <c r="A2497" s="96" t="s">
        <v>5304</v>
      </c>
      <c r="B2497" s="80" t="str">
        <f>_xlfn.CONCAT(_xlfn.XLOOKUP(tbItems[[#This Row],[UID]],all_tki[uid],all_tki[name]), " (",_xlfn.XLOOKUP(tbItems[[#This Row],[UID]],all_tki[uid],all_tki[shortName]),")")</f>
        <v>9x39mm SP-5 gs (SP-5)</v>
      </c>
      <c r="C2497" s="80" t="str">
        <f>_xlfn.XLOOKUP(tbItems[[#This Row],[UID]],all_tki[uid],all_tki[tags/0])</f>
        <v>Ammo</v>
      </c>
      <c r="D2497" s="80" t="s">
        <v>577</v>
      </c>
      <c r="E2497" s="70">
        <f>_xlfn.XLOOKUP(tbItems[[#This Row],[UID]],all_tki[uid],all_tki[slots])</f>
        <v>1</v>
      </c>
      <c r="F2497" s="97">
        <f>_xlfn.XLOOKUP(tbItems[[#This Row],[UID]],all_tki[uid],all_tki[traderPrice])</f>
        <v>90</v>
      </c>
      <c r="G2497" s="97">
        <f>_xlfn.XLOOKUP(tbItems[[#This Row],[UID]],all_tki[uid],all_tki[avg7daysPrice])</f>
        <v>376</v>
      </c>
      <c r="H2497" s="70">
        <v>999</v>
      </c>
      <c r="I2497" s="70">
        <v>0</v>
      </c>
    </row>
    <row r="2498" spans="1:10" ht="30" hidden="1" customHeight="1" x14ac:dyDescent="0.25">
      <c r="A2498" s="96" t="s">
        <v>14212</v>
      </c>
      <c r="B2498" s="80" t="str">
        <f>_xlfn.CONCAT(_xlfn.XLOOKUP(tbItems[[#This Row],[UID]],all_tki[uid],all_tki[name]), " (",_xlfn.XLOOKUP(tbItems[[#This Row],[UID]],all_tki[uid],all_tki[shortName]),")")</f>
        <v>Secure container Gamma (Gamma)</v>
      </c>
      <c r="C2498" s="80" t="str">
        <f>_xlfn.XLOOKUP(tbItems[[#This Row],[UID]],all_tki[uid],all_tki[tags/0])</f>
        <v>Containers</v>
      </c>
      <c r="D2498" s="80" t="s">
        <v>608</v>
      </c>
      <c r="E2498" s="70">
        <f>_xlfn.XLOOKUP(tbItems[[#This Row],[UID]],all_tki[uid],all_tki[slots])</f>
        <v>9</v>
      </c>
      <c r="F2498" s="97">
        <f>_xlfn.XLOOKUP(tbItems[[#This Row],[UID]],all_tki[uid],all_tki[traderPrice])</f>
        <v>1165500</v>
      </c>
      <c r="G2498" s="97">
        <f>_xlfn.XLOOKUP(tbItems[[#This Row],[UID]],all_tki[uid],all_tki[avg7daysPrice])</f>
        <v>1850000</v>
      </c>
      <c r="I2498" s="70">
        <v>0</v>
      </c>
    </row>
    <row r="2499" spans="1:10" ht="30" hidden="1" customHeight="1" x14ac:dyDescent="0.25">
      <c r="A2499" s="96" t="s">
        <v>14218</v>
      </c>
      <c r="B2499" s="80" t="str">
        <f>_xlfn.CONCAT(_xlfn.XLOOKUP(tbItems[[#This Row],[UID]],all_tki[uid],all_tki[name]), " (",_xlfn.XLOOKUP(tbItems[[#This Row],[UID]],all_tki[uid],all_tki[shortName]),")")</f>
        <v>Secure container Alpha (Alpha)</v>
      </c>
      <c r="C2499" s="80" t="str">
        <f>_xlfn.XLOOKUP(tbItems[[#This Row],[UID]],all_tki[uid],all_tki[tags/0])</f>
        <v>Containers</v>
      </c>
      <c r="D2499" s="80" t="s">
        <v>608</v>
      </c>
      <c r="E2499" s="70">
        <f>_xlfn.XLOOKUP(tbItems[[#This Row],[UID]],all_tki[uid],all_tki[slots])</f>
        <v>4</v>
      </c>
      <c r="F2499" s="97">
        <f>_xlfn.XLOOKUP(tbItems[[#This Row],[UID]],all_tki[uid],all_tki[traderPrice])</f>
        <v>226800</v>
      </c>
      <c r="G2499" s="97">
        <f>_xlfn.XLOOKUP(tbItems[[#This Row],[UID]],all_tki[uid],all_tki[avg7daysPrice])</f>
        <v>360000</v>
      </c>
      <c r="I2499" s="70">
        <v>0</v>
      </c>
    </row>
    <row r="2500" spans="1:10" ht="30" hidden="1" customHeight="1" x14ac:dyDescent="0.25">
      <c r="A2500" s="96" t="s">
        <v>14223</v>
      </c>
      <c r="B2500" s="80" t="str">
        <f>_xlfn.CONCAT(_xlfn.XLOOKUP(tbItems[[#This Row],[UID]],all_tki[uid],all_tki[name]), " (",_xlfn.XLOOKUP(tbItems[[#This Row],[UID]],all_tki[uid],all_tki[shortName]),")")</f>
        <v>Secure container Epsilon (Epsilon)</v>
      </c>
      <c r="C2500" s="80" t="str">
        <f>_xlfn.XLOOKUP(tbItems[[#This Row],[UID]],all_tki[uid],all_tki[tags/0])</f>
        <v>Containers</v>
      </c>
      <c r="D2500" s="80" t="s">
        <v>608</v>
      </c>
      <c r="E2500" s="70">
        <f>_xlfn.XLOOKUP(tbItems[[#This Row],[UID]],all_tki[uid],all_tki[slots])</f>
        <v>8</v>
      </c>
      <c r="F2500" s="97">
        <f>_xlfn.XLOOKUP(tbItems[[#This Row],[UID]],all_tki[uid],all_tki[traderPrice])</f>
        <v>693000</v>
      </c>
      <c r="G2500" s="97">
        <f>_xlfn.XLOOKUP(tbItems[[#This Row],[UID]],all_tki[uid],all_tki[avg7daysPrice])</f>
        <v>1100000</v>
      </c>
      <c r="I2500" s="70">
        <v>0</v>
      </c>
    </row>
    <row r="2501" spans="1:10" ht="30" hidden="1" customHeight="1" x14ac:dyDescent="0.25">
      <c r="A2501" s="96" t="s">
        <v>14229</v>
      </c>
      <c r="B2501" s="80" t="str">
        <f>_xlfn.CONCAT(_xlfn.XLOOKUP(tbItems[[#This Row],[UID]],all_tki[uid],all_tki[name]), " (",_xlfn.XLOOKUP(tbItems[[#This Row],[UID]],all_tki[uid],all_tki[shortName]),")")</f>
        <v>Secure container Kappa (Kappa)</v>
      </c>
      <c r="C2501" s="80" t="str">
        <f>_xlfn.XLOOKUP(tbItems[[#This Row],[UID]],all_tki[uid],all_tki[tags/0])</f>
        <v>Containers</v>
      </c>
      <c r="D2501" s="80" t="s">
        <v>608</v>
      </c>
      <c r="E2501" s="70">
        <f>_xlfn.XLOOKUP(tbItems[[#This Row],[UID]],all_tki[uid],all_tki[slots])</f>
        <v>9</v>
      </c>
      <c r="F2501" s="97">
        <f>_xlfn.XLOOKUP(tbItems[[#This Row],[UID]],all_tki[uid],all_tki[traderPrice])</f>
        <v>3087000</v>
      </c>
      <c r="G2501" s="97">
        <f>_xlfn.XLOOKUP(tbItems[[#This Row],[UID]],all_tki[uid],all_tki[avg7daysPrice])</f>
        <v>4900000</v>
      </c>
      <c r="I2501" s="70">
        <v>0</v>
      </c>
    </row>
    <row r="2502" spans="1:10" ht="30" hidden="1" customHeight="1" x14ac:dyDescent="0.25">
      <c r="A2502" s="96" t="s">
        <v>10313</v>
      </c>
      <c r="B2502" s="80" t="str">
        <f>_xlfn.CONCAT(_xlfn.XLOOKUP(tbItems[[#This Row],[UID]],all_tki[uid],all_tki[name]), " (",_xlfn.XLOOKUP(tbItems[[#This Row],[UID]],all_tki[uid],all_tki[shortName]),")")</f>
        <v>VPO-101 Vepr Hunter 7.62x51 carbine (Vepr Hunter)</v>
      </c>
      <c r="C2502" s="80" t="str">
        <f>_xlfn.XLOOKUP(tbItems[[#This Row],[UID]],all_tki[uid],all_tki[tags/0])</f>
        <v>Weapon</v>
      </c>
      <c r="E2502" s="70">
        <f>_xlfn.XLOOKUP(tbItems[[#This Row],[UID]],all_tki[uid],all_tki[slots])</f>
        <v>4</v>
      </c>
      <c r="F2502" s="97">
        <f>_xlfn.XLOOKUP(tbItems[[#This Row],[UID]],all_tki[uid],all_tki[traderPrice])</f>
        <v>21828</v>
      </c>
      <c r="G2502" s="97">
        <f>_xlfn.XLOOKUP(tbItems[[#This Row],[UID]],all_tki[uid],all_tki[avg7daysPrice])</f>
        <v>38978</v>
      </c>
      <c r="I2502" s="70">
        <v>0</v>
      </c>
    </row>
    <row r="2503" spans="1:10" ht="30" hidden="1" customHeight="1" x14ac:dyDescent="0.25">
      <c r="A2503" s="96" t="s">
        <v>14238</v>
      </c>
      <c r="B2503" s="80" t="str">
        <f>_xlfn.CONCAT(_xlfn.XLOOKUP(tbItems[[#This Row],[UID]],all_tki[uid],all_tki[name]), " (",_xlfn.XLOOKUP(tbItems[[#This Row],[UID]],all_tki[uid],all_tki[shortName]),")")</f>
        <v>LolKek 3F Transfer tourist backpack (LK 3F)</v>
      </c>
      <c r="C2503" s="80" t="str">
        <f>_xlfn.XLOOKUP(tbItems[[#This Row],[UID]],all_tki[uid],all_tki[tags/0])</f>
        <v>Gear</v>
      </c>
      <c r="D2503" s="80" t="s">
        <v>314</v>
      </c>
      <c r="E2503" s="70">
        <f>_xlfn.XLOOKUP(tbItems[[#This Row],[UID]],all_tki[uid],all_tki[slots])</f>
        <v>12</v>
      </c>
      <c r="F2503" s="97">
        <f>_xlfn.XLOOKUP(tbItems[[#This Row],[UID]],all_tki[uid],all_tki[traderPrice])</f>
        <v>2480</v>
      </c>
      <c r="G2503" s="97">
        <f>_xlfn.XLOOKUP(tbItems[[#This Row],[UID]],all_tki[uid],all_tki[avg7daysPrice])</f>
        <v>9789</v>
      </c>
      <c r="H2503" s="70">
        <v>99</v>
      </c>
      <c r="I2503" s="70">
        <v>0</v>
      </c>
      <c r="J2503" s="80" t="s">
        <v>747</v>
      </c>
    </row>
    <row r="2504" spans="1:10" ht="30" hidden="1" customHeight="1" x14ac:dyDescent="0.25">
      <c r="A2504" s="96" t="s">
        <v>14241</v>
      </c>
      <c r="B2504" s="80" t="str">
        <f>_xlfn.CONCAT(_xlfn.XLOOKUP(tbItems[[#This Row],[UID]],all_tki[uid],all_tki[name]), " (",_xlfn.XLOOKUP(tbItems[[#This Row],[UID]],all_tki[uid],all_tki[shortName]),")")</f>
        <v>Eberlestock F5 Switchblade backpack (Dry Earth) (F5 Switchblade)</v>
      </c>
      <c r="C2504" s="80" t="str">
        <f>_xlfn.XLOOKUP(tbItems[[#This Row],[UID]],all_tki[uid],all_tki[tags/0])</f>
        <v>Gear</v>
      </c>
      <c r="E2504" s="70">
        <f>_xlfn.XLOOKUP(tbItems[[#This Row],[UID]],all_tki[uid],all_tki[slots])</f>
        <v>30</v>
      </c>
      <c r="F2504" s="97">
        <f>_xlfn.XLOOKUP(tbItems[[#This Row],[UID]],all_tki[uid],all_tki[traderPrice])</f>
        <v>28830</v>
      </c>
      <c r="G2504" s="97">
        <f>_xlfn.XLOOKUP(tbItems[[#This Row],[UID]],all_tki[uid],all_tki[avg7daysPrice])</f>
        <v>56226</v>
      </c>
      <c r="I2504" s="70">
        <v>0</v>
      </c>
    </row>
    <row r="2505" spans="1:10" ht="30" hidden="1" customHeight="1" x14ac:dyDescent="0.25">
      <c r="A2505" s="96" t="s">
        <v>14247</v>
      </c>
      <c r="B2505" s="80" t="str">
        <f>_xlfn.CONCAT(_xlfn.XLOOKUP(tbItems[[#This Row],[UID]],all_tki[uid],all_tki[name]), " (",_xlfn.XLOOKUP(tbItems[[#This Row],[UID]],all_tki[uid],all_tki[shortName]),")")</f>
        <v>Eberlestock F4 Terminator load bearing backpack (Tiger Stripe) (F4 Terminator)</v>
      </c>
      <c r="C2505" s="80" t="str">
        <f>_xlfn.XLOOKUP(tbItems[[#This Row],[UID]],all_tki[uid],all_tki[tags/0])</f>
        <v>Gear</v>
      </c>
      <c r="E2505" s="70">
        <f>_xlfn.XLOOKUP(tbItems[[#This Row],[UID]],all_tki[uid],all_tki[slots])</f>
        <v>35</v>
      </c>
      <c r="F2505" s="97">
        <f>_xlfn.XLOOKUP(tbItems[[#This Row],[UID]],all_tki[uid],all_tki[traderPrice])</f>
        <v>49290</v>
      </c>
      <c r="G2505" s="97">
        <f>_xlfn.XLOOKUP(tbItems[[#This Row],[UID]],all_tki[uid],all_tki[avg7daysPrice])</f>
        <v>79500</v>
      </c>
      <c r="I2505" s="70">
        <v>0</v>
      </c>
    </row>
    <row r="2506" spans="1:10" ht="30" hidden="1" customHeight="1" x14ac:dyDescent="0.25">
      <c r="A2506" s="96" t="s">
        <v>14253</v>
      </c>
      <c r="B2506" s="80" t="str">
        <f>_xlfn.CONCAT(_xlfn.XLOOKUP(tbItems[[#This Row],[UID]],all_tki[uid],all_tki[name]), " (",_xlfn.XLOOKUP(tbItems[[#This Row],[UID]],all_tki[uid],all_tki[shortName]),")")</f>
        <v>Direct Action Thunderbolt compact chest rig (Thunderbolt)</v>
      </c>
      <c r="C2506" s="80" t="str">
        <f>_xlfn.XLOOKUP(tbItems[[#This Row],[UID]],all_tki[uid],all_tki[tags/0])</f>
        <v>Gear</v>
      </c>
      <c r="D2506" s="80" t="s">
        <v>319</v>
      </c>
      <c r="E2506" s="70">
        <f>_xlfn.XLOOKUP(tbItems[[#This Row],[UID]],all_tki[uid],all_tki[slots])</f>
        <v>9</v>
      </c>
      <c r="F2506" s="97">
        <f>_xlfn.XLOOKUP(tbItems[[#This Row],[UID]],all_tki[uid],all_tki[traderPrice])</f>
        <v>18352</v>
      </c>
      <c r="G2506" s="97">
        <f>_xlfn.XLOOKUP(tbItems[[#This Row],[UID]],all_tki[uid],all_tki[avg7daysPrice])</f>
        <v>25664</v>
      </c>
      <c r="H2506" s="70">
        <v>0</v>
      </c>
      <c r="I2506" s="70">
        <v>0</v>
      </c>
    </row>
    <row r="2507" spans="1:10" ht="30" hidden="1" customHeight="1" x14ac:dyDescent="0.25">
      <c r="A2507" s="96" t="s">
        <v>4837</v>
      </c>
      <c r="B2507" s="80" t="str">
        <f>_xlfn.CONCAT(_xlfn.XLOOKUP(tbItems[[#This Row],[UID]],all_tki[uid],all_tki[name]), " (",_xlfn.XLOOKUP(tbItems[[#This Row],[UID]],all_tki[uid],all_tki[shortName]),")")</f>
        <v>VSS Vintorez 9x39 special sniper rifle (VSS Vintorez)</v>
      </c>
      <c r="C2507" s="80" t="str">
        <f>_xlfn.XLOOKUP(tbItems[[#This Row],[UID]],all_tki[uid],all_tki[tags/0])</f>
        <v>Weapon</v>
      </c>
      <c r="D2507" s="80" t="s">
        <v>181</v>
      </c>
      <c r="E2507" s="70">
        <f>_xlfn.XLOOKUP(tbItems[[#This Row],[UID]],all_tki[uid],all_tki[slots])</f>
        <v>10</v>
      </c>
      <c r="F2507" s="97">
        <f>_xlfn.XLOOKUP(tbItems[[#This Row],[UID]],all_tki[uid],all_tki[traderPrice])</f>
        <v>32602</v>
      </c>
      <c r="G2507" s="97">
        <f>_xlfn.XLOOKUP(tbItems[[#This Row],[UID]],all_tki[uid],all_tki[avg7daysPrice])</f>
        <v>40804</v>
      </c>
      <c r="H2507" s="70">
        <v>1</v>
      </c>
      <c r="I2507" s="70">
        <v>1</v>
      </c>
    </row>
    <row r="2508" spans="1:10" ht="30" hidden="1" customHeight="1" x14ac:dyDescent="0.25">
      <c r="A2508" s="96" t="s">
        <v>10416</v>
      </c>
      <c r="B2508" s="80" t="str">
        <f>_xlfn.CONCAT(_xlfn.XLOOKUP(tbItems[[#This Row],[UID]],all_tki[uid],all_tki[name]), " (",_xlfn.XLOOKUP(tbItems[[#This Row],[UID]],all_tki[uid],all_tki[shortName]),")")</f>
        <v>VSS Vintorez 9x39 Special Sniper Rifle (VSS Vintorez)</v>
      </c>
      <c r="C2508" s="80" t="str">
        <f>_xlfn.XLOOKUP(tbItems[[#This Row],[UID]],all_tki[uid],all_tki[tags/0])</f>
        <v>Weapon</v>
      </c>
      <c r="E2508" s="70">
        <f>_xlfn.XLOOKUP(tbItems[[#This Row],[UID]],all_tki[uid],all_tki[slots])</f>
        <v>2</v>
      </c>
      <c r="F2508" s="97">
        <f>_xlfn.XLOOKUP(tbItems[[#This Row],[UID]],all_tki[uid],all_tki[traderPrice])</f>
        <v>32602</v>
      </c>
      <c r="G2508" s="97">
        <f>_xlfn.XLOOKUP(tbItems[[#This Row],[UID]],all_tki[uid],all_tki[avg7daysPrice])</f>
        <v>37380</v>
      </c>
      <c r="I2508" s="70">
        <v>0</v>
      </c>
    </row>
    <row r="2509" spans="1:10" ht="30" hidden="1" customHeight="1" x14ac:dyDescent="0.25">
      <c r="A2509" s="96" t="s">
        <v>4967</v>
      </c>
      <c r="B2509" s="80" t="str">
        <f>_xlfn.CONCAT(_xlfn.XLOOKUP(tbItems[[#This Row],[UID]],all_tki[uid],all_tki[name]), " (",_xlfn.XLOOKUP(tbItems[[#This Row],[UID]],all_tki[uid],all_tki[shortName]),")")</f>
        <v>Yarygin MP-443 "Grach" 9x19 pistol (MP-443 "Grach")</v>
      </c>
      <c r="C2509" s="80" t="str">
        <f>_xlfn.XLOOKUP(tbItems[[#This Row],[UID]],all_tki[uid],all_tki[tags/0])</f>
        <v>Weapon</v>
      </c>
      <c r="D2509" s="80" t="s">
        <v>482</v>
      </c>
      <c r="E2509" s="70">
        <f>_xlfn.XLOOKUP(tbItems[[#This Row],[UID]],all_tki[uid],all_tki[slots])</f>
        <v>2</v>
      </c>
      <c r="F2509" s="97">
        <f>_xlfn.XLOOKUP(tbItems[[#This Row],[UID]],all_tki[uid],all_tki[traderPrice])</f>
        <v>5845</v>
      </c>
      <c r="G2509" s="97">
        <f>_xlfn.XLOOKUP(tbItems[[#This Row],[UID]],all_tki[uid],all_tki[avg7daysPrice])</f>
        <v>10106</v>
      </c>
      <c r="H2509" s="70">
        <v>1</v>
      </c>
      <c r="I2509" s="70">
        <v>0</v>
      </c>
    </row>
    <row r="2510" spans="1:10" ht="30" hidden="1" customHeight="1" x14ac:dyDescent="0.25">
      <c r="A2510" s="96" t="s">
        <v>10459</v>
      </c>
      <c r="B2510" s="80" t="str">
        <f>_xlfn.CONCAT(_xlfn.XLOOKUP(tbItems[[#This Row],[UID]],all_tki[uid],all_tki[name]), " (",_xlfn.XLOOKUP(tbItems[[#This Row],[UID]],all_tki[uid],all_tki[shortName]),")")</f>
        <v>Yarygin MP-443 Grach 9x19 pistol (MP-443 "Grach")</v>
      </c>
      <c r="C2510" s="80" t="str">
        <f>_xlfn.XLOOKUP(tbItems[[#This Row],[UID]],all_tki[uid],all_tki[tags/0])</f>
        <v>Weapon</v>
      </c>
      <c r="E2510" s="70">
        <f>_xlfn.XLOOKUP(tbItems[[#This Row],[UID]],all_tki[uid],all_tki[slots])</f>
        <v>2</v>
      </c>
      <c r="F2510" s="97">
        <f>_xlfn.XLOOKUP(tbItems[[#This Row],[UID]],all_tki[uid],all_tki[traderPrice])</f>
        <v>5845</v>
      </c>
      <c r="G2510" s="97">
        <f>_xlfn.XLOOKUP(tbItems[[#This Row],[UID]],all_tki[uid],all_tki[avg7daysPrice])</f>
        <v>10437</v>
      </c>
      <c r="I2510" s="70">
        <v>0</v>
      </c>
    </row>
    <row r="2511" spans="1:10" ht="30" hidden="1" customHeight="1" x14ac:dyDescent="0.25">
      <c r="A2511" s="96" t="s">
        <v>11992</v>
      </c>
      <c r="B2511" s="80" t="str">
        <f>_xlfn.CONCAT(_xlfn.XLOOKUP(tbItems[[#This Row],[UID]],all_tki[uid],all_tki[name]), " (",_xlfn.XLOOKUP(tbItems[[#This Row],[UID]],all_tki[uid],all_tki[shortName]),")")</f>
        <v>Wilcox RAPTAR ES Tactical Rangefinder (RAPTAR)</v>
      </c>
      <c r="C2511" s="80" t="str">
        <f>_xlfn.XLOOKUP(tbItems[[#This Row],[UID]],all_tki[uid],all_tki[tags/0])</f>
        <v>Tactical_devices</v>
      </c>
      <c r="D2511" s="80" t="s">
        <v>487</v>
      </c>
      <c r="E2511" s="70">
        <f>_xlfn.XLOOKUP(tbItems[[#This Row],[UID]],all_tki[uid],all_tki[slots])</f>
        <v>1</v>
      </c>
      <c r="F2511" s="97">
        <f>_xlfn.XLOOKUP(tbItems[[#This Row],[UID]],all_tki[uid],all_tki[traderPrice])</f>
        <v>12320</v>
      </c>
      <c r="G2511" s="97">
        <f>_xlfn.XLOOKUP(tbItems[[#This Row],[UID]],all_tki[uid],all_tki[avg7daysPrice])</f>
        <v>28776</v>
      </c>
      <c r="I2511" s="70">
        <v>0</v>
      </c>
    </row>
    <row r="2512" spans="1:10" ht="30" hidden="1" customHeight="1" x14ac:dyDescent="0.25">
      <c r="A2512" s="96" t="s">
        <v>14272</v>
      </c>
      <c r="B2512" s="80" t="str">
        <f>_xlfn.CONCAT(_xlfn.XLOOKUP(tbItems[[#This Row],[UID]],all_tki[uid],all_tki[name]), " (",_xlfn.XLOOKUP(tbItems[[#This Row],[UID]],all_tki[uid],all_tki[shortName]),")")</f>
        <v>Premium Kvass "Norvinskiy Yadreniy" 0.6L bottle (Kvass)</v>
      </c>
      <c r="C2512" s="80" t="str">
        <f>_xlfn.XLOOKUP(tbItems[[#This Row],[UID]],all_tki[uid],all_tki[tags/0])</f>
        <v>Provisions</v>
      </c>
      <c r="D2512" s="80" t="s">
        <v>388</v>
      </c>
      <c r="E2512" s="70">
        <f>_xlfn.XLOOKUP(tbItems[[#This Row],[UID]],all_tki[uid],all_tki[slots])</f>
        <v>2</v>
      </c>
      <c r="F2512" s="97">
        <f>_xlfn.XLOOKUP(tbItems[[#This Row],[UID]],all_tki[uid],all_tki[traderPrice])</f>
        <v>5355</v>
      </c>
      <c r="G2512" s="97">
        <f>_xlfn.XLOOKUP(tbItems[[#This Row],[UID]],all_tki[uid],all_tki[avg7daysPrice])</f>
        <v>17878</v>
      </c>
      <c r="H2512" s="70">
        <v>0</v>
      </c>
      <c r="I2512" s="70">
        <v>0</v>
      </c>
      <c r="J2512" s="80" t="s">
        <v>507</v>
      </c>
    </row>
    <row r="2513" spans="1:10" ht="30" hidden="1" customHeight="1" x14ac:dyDescent="0.25">
      <c r="A2513" s="96" t="s">
        <v>14276</v>
      </c>
      <c r="B2513" s="80" t="str">
        <f>_xlfn.CONCAT(_xlfn.XLOOKUP(tbItems[[#This Row],[UID]],all_tki[uid],all_tki[name]), " (",_xlfn.XLOOKUP(tbItems[[#This Row],[UID]],all_tki[uid],all_tki[shortName]),")")</f>
        <v>NPP KlASS Korund-VM body armor (Korund-VM)</v>
      </c>
      <c r="C2513" s="80" t="str">
        <f>_xlfn.XLOOKUP(tbItems[[#This Row],[UID]],all_tki[uid],all_tki[tags/0])</f>
        <v>Gear</v>
      </c>
      <c r="D2513" s="80" t="s">
        <v>296</v>
      </c>
      <c r="E2513" s="70">
        <f>_xlfn.XLOOKUP(tbItems[[#This Row],[UID]],all_tki[uid],all_tki[slots])</f>
        <v>12</v>
      </c>
      <c r="F2513" s="97">
        <f>_xlfn.XLOOKUP(tbItems[[#This Row],[UID]],all_tki[uid],all_tki[traderPrice])</f>
        <v>50840</v>
      </c>
      <c r="G2513" s="97">
        <f>_xlfn.XLOOKUP(tbItems[[#This Row],[UID]],all_tki[uid],all_tki[avg7daysPrice])</f>
        <v>82000</v>
      </c>
      <c r="H2513" s="70">
        <v>0</v>
      </c>
      <c r="I2513" s="70">
        <v>0</v>
      </c>
      <c r="J2513" s="80" t="s">
        <v>354</v>
      </c>
    </row>
    <row r="2514" spans="1:10" ht="30" hidden="1" customHeight="1" x14ac:dyDescent="0.25">
      <c r="A2514" s="96" t="s">
        <v>14280</v>
      </c>
      <c r="B2514" s="80" t="str">
        <f>_xlfn.CONCAT(_xlfn.XLOOKUP(tbItems[[#This Row],[UID]],all_tki[uid],all_tki[name]), " (",_xlfn.XLOOKUP(tbItems[[#This Row],[UID]],all_tki[uid],all_tki[shortName]),")")</f>
        <v>"Rys-T" bulletproof helmet ("Rys-T")</v>
      </c>
      <c r="C2514" s="80" t="str">
        <f>_xlfn.XLOOKUP(tbItems[[#This Row],[UID]],all_tki[uid],all_tki[tags/0])</f>
        <v>Gear</v>
      </c>
      <c r="E2514" s="70">
        <f>_xlfn.XLOOKUP(tbItems[[#This Row],[UID]],all_tki[uid],all_tki[slots])</f>
        <v>4</v>
      </c>
      <c r="F2514" s="97">
        <f>_xlfn.XLOOKUP(tbItems[[#This Row],[UID]],all_tki[uid],all_tki[traderPrice])</f>
        <v>122963</v>
      </c>
      <c r="G2514" s="97">
        <f>_xlfn.XLOOKUP(tbItems[[#This Row],[UID]],all_tki[uid],all_tki[avg7daysPrice])</f>
        <v>198327</v>
      </c>
      <c r="I2514" s="70">
        <v>0</v>
      </c>
    </row>
    <row r="2515" spans="1:10" ht="30" hidden="1" customHeight="1" x14ac:dyDescent="0.25">
      <c r="A2515" s="96" t="s">
        <v>14285</v>
      </c>
      <c r="B2515" s="80" t="str">
        <f>_xlfn.CONCAT(_xlfn.XLOOKUP(tbItems[[#This Row],[UID]],all_tki[uid],all_tki[name]), " (",_xlfn.XLOOKUP(tbItems[[#This Row],[UID]],all_tki[uid],all_tki[shortName]),")")</f>
        <v>Galvion Caiman Hybrid helmet (Caiman)</v>
      </c>
      <c r="C2515" s="80" t="str">
        <f>_xlfn.XLOOKUP(tbItems[[#This Row],[UID]],all_tki[uid],all_tki[tags/0])</f>
        <v>Gear</v>
      </c>
      <c r="E2515" s="70">
        <f>_xlfn.XLOOKUP(tbItems[[#This Row],[UID]],all_tki[uid],all_tki[slots])</f>
        <v>4</v>
      </c>
      <c r="F2515" s="97">
        <f>_xlfn.XLOOKUP(tbItems[[#This Row],[UID]],all_tki[uid],all_tki[traderPrice])</f>
        <v>90505</v>
      </c>
      <c r="G2515" s="97">
        <f>_xlfn.XLOOKUP(tbItems[[#This Row],[UID]],all_tki[uid],all_tki[avg7daysPrice])</f>
        <v>118860</v>
      </c>
      <c r="I2515" s="70">
        <v>0</v>
      </c>
    </row>
    <row r="2516" spans="1:10" ht="30" hidden="1" customHeight="1" x14ac:dyDescent="0.25">
      <c r="A2516" s="96" t="s">
        <v>12081</v>
      </c>
      <c r="B2516" s="80" t="str">
        <f>_xlfn.CONCAT(_xlfn.XLOOKUP(tbItems[[#This Row],[UID]],all_tki[uid],all_tki[name]), " (",_xlfn.XLOOKUP(tbItems[[#This Row],[UID]],all_tki[uid],all_tki[shortName]),")")</f>
        <v>9x39mm PAB-9 gs (PAB-9)</v>
      </c>
      <c r="C2516" s="80" t="str">
        <f>_xlfn.XLOOKUP(tbItems[[#This Row],[UID]],all_tki[uid],all_tki[tags/0])</f>
        <v>Ammo</v>
      </c>
      <c r="D2516" s="80" t="s">
        <v>577</v>
      </c>
      <c r="E2516" s="70">
        <f>_xlfn.XLOOKUP(tbItems[[#This Row],[UID]],all_tki[uid],all_tki[slots])</f>
        <v>1</v>
      </c>
      <c r="F2516" s="97">
        <f>_xlfn.XLOOKUP(tbItems[[#This Row],[UID]],all_tki[uid],all_tki[traderPrice])</f>
        <v>129</v>
      </c>
      <c r="G2516" s="97">
        <f>_xlfn.XLOOKUP(tbItems[[#This Row],[UID]],all_tki[uid],all_tki[avg7daysPrice])</f>
        <v>2114</v>
      </c>
      <c r="H2516" s="70">
        <v>0</v>
      </c>
      <c r="I2516" s="70">
        <v>0</v>
      </c>
    </row>
    <row r="2517" spans="1:10" ht="30" hidden="1" customHeight="1" x14ac:dyDescent="0.25">
      <c r="A2517" s="96" t="s">
        <v>13496</v>
      </c>
      <c r="B2517" s="80" t="str">
        <f>_xlfn.CONCAT(_xlfn.XLOOKUP(tbItems[[#This Row],[UID]],all_tki[uid],all_tki[name]), " (",_xlfn.XLOOKUP(tbItems[[#This Row],[UID]],all_tki[uid],all_tki[shortName]),")")</f>
        <v>40mm VOG-25 (40mm)</v>
      </c>
      <c r="C2517" s="80" t="str">
        <f>_xlfn.XLOOKUP(tbItems[[#This Row],[UID]],all_tki[uid],all_tki[tags/0])</f>
        <v>Ammo</v>
      </c>
      <c r="D2517" s="80" t="s">
        <v>358</v>
      </c>
      <c r="E2517" s="70">
        <f>_xlfn.XLOOKUP(tbItems[[#This Row],[UID]],all_tki[uid],all_tki[slots])</f>
        <v>1</v>
      </c>
      <c r="F2517" s="97">
        <f>_xlfn.XLOOKUP(tbItems[[#This Row],[UID]],all_tki[uid],all_tki[traderPrice])</f>
        <v>3780</v>
      </c>
      <c r="G2517" s="97">
        <f>_xlfn.XLOOKUP(tbItems[[#This Row],[UID]],all_tki[uid],all_tki[avg7daysPrice])</f>
        <v>13285</v>
      </c>
      <c r="H2517" s="70">
        <v>99</v>
      </c>
      <c r="I2517" s="70">
        <v>0</v>
      </c>
      <c r="J2517" s="80" t="s">
        <v>359</v>
      </c>
    </row>
    <row r="2518" spans="1:10" ht="30" hidden="1" customHeight="1" x14ac:dyDescent="0.25">
      <c r="A2518" s="96" t="s">
        <v>13581</v>
      </c>
      <c r="B2518" s="80" t="str">
        <f>_xlfn.CONCAT(_xlfn.XLOOKUP(tbItems[[#This Row],[UID]],all_tki[uid],all_tki[name]), " (",_xlfn.XLOOKUP(tbItems[[#This Row],[UID]],all_tki[uid],all_tki[shortName]),")")</f>
        <v>7.62x54mm R SNB gzh ammo pack (30 pcs) (SNB)</v>
      </c>
      <c r="C2518" s="80" t="str">
        <f>_xlfn.XLOOKUP(tbItems[[#This Row],[UID]],all_tki[uid],all_tki[tags/0])</f>
        <v>Ammo_boxes</v>
      </c>
      <c r="D2518" s="80" t="s">
        <v>629</v>
      </c>
      <c r="E2518" s="70">
        <f>_xlfn.XLOOKUP(tbItems[[#This Row],[UID]],all_tki[uid],all_tki[slots])</f>
        <v>1</v>
      </c>
      <c r="F2518" s="97">
        <f>_xlfn.XLOOKUP(tbItems[[#This Row],[UID]],all_tki[uid],all_tki[traderPrice])</f>
        <v>560</v>
      </c>
      <c r="G2518" s="97">
        <f>_xlfn.XLOOKUP(tbItems[[#This Row],[UID]],all_tki[uid],all_tki[avg7daysPrice])</f>
        <v>1000</v>
      </c>
      <c r="I2518" s="70">
        <v>0</v>
      </c>
    </row>
    <row r="2519" spans="1:10" ht="30" hidden="1" customHeight="1" x14ac:dyDescent="0.25">
      <c r="A2519" s="96" t="s">
        <v>13586</v>
      </c>
      <c r="B2519" s="80" t="str">
        <f>_xlfn.CONCAT(_xlfn.XLOOKUP(tbItems[[#This Row],[UID]],all_tki[uid],all_tki[name]), " (",_xlfn.XLOOKUP(tbItems[[#This Row],[UID]],all_tki[uid],all_tki[shortName]),")")</f>
        <v>9x39mm BP gs ammo pack (8 pcs) (BP)</v>
      </c>
      <c r="C2519" s="80" t="str">
        <f>_xlfn.XLOOKUP(tbItems[[#This Row],[UID]],all_tki[uid],all_tki[tags/0])</f>
        <v>Ammo_boxes</v>
      </c>
      <c r="D2519" s="80" t="s">
        <v>577</v>
      </c>
      <c r="E2519" s="70">
        <f>_xlfn.XLOOKUP(tbItems[[#This Row],[UID]],all_tki[uid],all_tki[slots])</f>
        <v>1</v>
      </c>
      <c r="F2519" s="97">
        <f>_xlfn.XLOOKUP(tbItems[[#This Row],[UID]],all_tki[uid],all_tki[traderPrice])</f>
        <v>560</v>
      </c>
      <c r="G2519" s="97">
        <f>_xlfn.XLOOKUP(tbItems[[#This Row],[UID]],all_tki[uid],all_tki[avg7daysPrice])</f>
        <v>1000</v>
      </c>
      <c r="I2519" s="70">
        <v>0</v>
      </c>
    </row>
    <row r="2520" spans="1:10" ht="30" hidden="1" customHeight="1" x14ac:dyDescent="0.25">
      <c r="A2520" s="96" t="s">
        <v>13590</v>
      </c>
      <c r="B2520" s="80" t="str">
        <f>_xlfn.CONCAT(_xlfn.XLOOKUP(tbItems[[#This Row],[UID]],all_tki[uid],all_tki[name]), " (",_xlfn.XLOOKUP(tbItems[[#This Row],[UID]],all_tki[uid],all_tki[shortName]),")")</f>
        <v>9x39mm SPP gs ammo pack (8 pcs) (SPP)</v>
      </c>
      <c r="C2520" s="80" t="str">
        <f>_xlfn.XLOOKUP(tbItems[[#This Row],[UID]],all_tki[uid],all_tki[tags/0])</f>
        <v>Ammo_boxes</v>
      </c>
      <c r="D2520" s="80" t="s">
        <v>577</v>
      </c>
      <c r="E2520" s="70">
        <f>_xlfn.XLOOKUP(tbItems[[#This Row],[UID]],all_tki[uid],all_tki[slots])</f>
        <v>1</v>
      </c>
      <c r="F2520" s="97">
        <f>_xlfn.XLOOKUP(tbItems[[#This Row],[UID]],all_tki[uid],all_tki[traderPrice])</f>
        <v>560</v>
      </c>
      <c r="G2520" s="97">
        <f>_xlfn.XLOOKUP(tbItems[[#This Row],[UID]],all_tki[uid],all_tki[avg7daysPrice])</f>
        <v>1000</v>
      </c>
      <c r="I2520" s="70">
        <v>0</v>
      </c>
    </row>
    <row r="2521" spans="1:10" ht="30" hidden="1" customHeight="1" x14ac:dyDescent="0.25">
      <c r="A2521" s="96" t="s">
        <v>14319</v>
      </c>
      <c r="B2521" s="80" t="str">
        <f>_xlfn.CONCAT(_xlfn.XLOOKUP(tbItems[[#This Row],[UID]],all_tki[uid],all_tki[name]), " (",_xlfn.XLOOKUP(tbItems[[#This Row],[UID]],all_tki[uid],all_tki[shortName]),")")</f>
        <v>Esmarch tourniquet (Esmarch)</v>
      </c>
      <c r="C2521" s="80" t="str">
        <f>_xlfn.XLOOKUP(tbItems[[#This Row],[UID]],all_tki[uid],all_tki[tags/0])</f>
        <v>Meds</v>
      </c>
      <c r="D2521" s="80" t="s">
        <v>381</v>
      </c>
      <c r="E2521" s="70">
        <f>_xlfn.XLOOKUP(tbItems[[#This Row],[UID]],all_tki[uid],all_tki[slots])</f>
        <v>1</v>
      </c>
      <c r="F2521" s="97">
        <f>_xlfn.XLOOKUP(tbItems[[#This Row],[UID]],all_tki[uid],all_tki[traderPrice])</f>
        <v>1210</v>
      </c>
      <c r="G2521" s="97">
        <f>_xlfn.XLOOKUP(tbItems[[#This Row],[UID]],all_tki[uid],all_tki[avg7daysPrice])</f>
        <v>4401</v>
      </c>
      <c r="H2521" s="106">
        <v>5</v>
      </c>
      <c r="I2521" s="106">
        <v>5</v>
      </c>
      <c r="J2521" s="104" t="s">
        <v>23506</v>
      </c>
    </row>
    <row r="2522" spans="1:10" ht="30" hidden="1" customHeight="1" x14ac:dyDescent="0.25">
      <c r="A2522" s="96" t="s">
        <v>14324</v>
      </c>
      <c r="B2522" s="80" t="str">
        <f>_xlfn.CONCAT(_xlfn.XLOOKUP(tbItems[[#This Row],[UID]],all_tki[uid],all_tki[name]), " (",_xlfn.XLOOKUP(tbItems[[#This Row],[UID]],all_tki[uid],all_tki[shortName]),")")</f>
        <v>CALOK-B hemostatic applicator (CALOK-B)</v>
      </c>
      <c r="C2522" s="80" t="str">
        <f>_xlfn.XLOOKUP(tbItems[[#This Row],[UID]],all_tki[uid],all_tki[tags/0])</f>
        <v>Meds</v>
      </c>
      <c r="D2522" s="80" t="s">
        <v>381</v>
      </c>
      <c r="E2522" s="70">
        <f>_xlfn.XLOOKUP(tbItems[[#This Row],[UID]],all_tki[uid],all_tki[slots])</f>
        <v>1</v>
      </c>
      <c r="F2522" s="97">
        <f>_xlfn.XLOOKUP(tbItems[[#This Row],[UID]],all_tki[uid],all_tki[traderPrice])</f>
        <v>3599</v>
      </c>
      <c r="G2522" s="97">
        <f>_xlfn.XLOOKUP(tbItems[[#This Row],[UID]],all_tki[uid],all_tki[avg7daysPrice])</f>
        <v>16340</v>
      </c>
      <c r="H2522" s="70">
        <v>4</v>
      </c>
      <c r="I2522" s="70">
        <v>0</v>
      </c>
      <c r="J2522" s="80" t="s">
        <v>419</v>
      </c>
    </row>
    <row r="2523" spans="1:10" ht="30" hidden="1" customHeight="1" x14ac:dyDescent="0.25">
      <c r="A2523" s="96" t="s">
        <v>14329</v>
      </c>
      <c r="B2523" s="80" t="str">
        <f>_xlfn.CONCAT(_xlfn.XLOOKUP(tbItems[[#This Row],[UID]],all_tki[uid],all_tki[name]), " (",_xlfn.XLOOKUP(tbItems[[#This Row],[UID]],all_tki[uid],all_tki[shortName]),")")</f>
        <v>VPO-101 "Vepr-Hunter" Rotor 43 7.62x51 muzzle brake-compensator (R43 101)</v>
      </c>
      <c r="C2523" s="80" t="str">
        <f>_xlfn.XLOOKUP(tbItems[[#This Row],[UID]],all_tki[uid],all_tki[tags/0])</f>
        <v>Suppressors</v>
      </c>
      <c r="D2523" s="80" t="s">
        <v>365</v>
      </c>
      <c r="E2523" s="70">
        <f>_xlfn.XLOOKUP(tbItems[[#This Row],[UID]],all_tki[uid],all_tki[slots])</f>
        <v>2</v>
      </c>
      <c r="F2523" s="97">
        <f>_xlfn.XLOOKUP(tbItems[[#This Row],[UID]],all_tki[uid],all_tki[traderPrice])</f>
        <v>18480</v>
      </c>
      <c r="G2523" s="97">
        <f>_xlfn.XLOOKUP(tbItems[[#This Row],[UID]],all_tki[uid],all_tki[avg7daysPrice])</f>
        <v>32994</v>
      </c>
      <c r="I2523" s="70">
        <v>0</v>
      </c>
    </row>
    <row r="2524" spans="1:10" ht="30" hidden="1" customHeight="1" x14ac:dyDescent="0.25">
      <c r="A2524" s="96" t="s">
        <v>14334</v>
      </c>
      <c r="B2524" s="80" t="str">
        <f>_xlfn.CONCAT(_xlfn.XLOOKUP(tbItems[[#This Row],[UID]],all_tki[uid],all_tki[name]), " (",_xlfn.XLOOKUP(tbItems[[#This Row],[UID]],all_tki[uid],all_tki[shortName]),")")</f>
        <v>Walker's XCEL 500BT Digital headset (XCEL)</v>
      </c>
      <c r="C2524" s="80" t="str">
        <f>_xlfn.XLOOKUP(tbItems[[#This Row],[UID]],all_tki[uid],all_tki[tags/0])</f>
        <v>Gear</v>
      </c>
      <c r="D2524" s="80" t="s">
        <v>60</v>
      </c>
      <c r="E2524" s="70">
        <f>_xlfn.XLOOKUP(tbItems[[#This Row],[UID]],all_tki[uid],all_tki[slots])</f>
        <v>4</v>
      </c>
      <c r="F2524" s="97">
        <f>_xlfn.XLOOKUP(tbItems[[#This Row],[UID]],all_tki[uid],all_tki[traderPrice])</f>
        <v>29822</v>
      </c>
      <c r="G2524" s="97">
        <f>_xlfn.XLOOKUP(tbItems[[#This Row],[UID]],all_tki[uid],all_tki[avg7daysPrice])</f>
        <v>36506</v>
      </c>
      <c r="H2524" s="70">
        <v>0</v>
      </c>
      <c r="I2524" s="70">
        <v>0</v>
      </c>
    </row>
    <row r="2525" spans="1:10" ht="30" hidden="1" customHeight="1" x14ac:dyDescent="0.25">
      <c r="A2525" s="96" t="s">
        <v>14339</v>
      </c>
      <c r="B2525" s="80" t="str">
        <f>_xlfn.CONCAT(_xlfn.XLOOKUP(tbItems[[#This Row],[UID]],all_tki[uid],all_tki[name]), " (",_xlfn.XLOOKUP(tbItems[[#This Row],[UID]],all_tki[uid],all_tki[shortName]),")")</f>
        <v>Caiman Hybrid Ballistic Applique (Black) (Applique)</v>
      </c>
      <c r="C2525" s="80" t="str">
        <f>_xlfn.XLOOKUP(tbItems[[#This Row],[UID]],all_tki[uid],all_tki[tags/0])</f>
        <v>Gear</v>
      </c>
      <c r="D2525" s="80" t="s">
        <v>387</v>
      </c>
      <c r="E2525" s="70">
        <f>_xlfn.XLOOKUP(tbItems[[#This Row],[UID]],all_tki[uid],all_tki[slots])</f>
        <v>2</v>
      </c>
      <c r="F2525" s="97">
        <f>_xlfn.XLOOKUP(tbItems[[#This Row],[UID]],all_tki[uid],all_tki[traderPrice])</f>
        <v>37386</v>
      </c>
      <c r="G2525" s="97">
        <f>_xlfn.XLOOKUP(tbItems[[#This Row],[UID]],all_tki[uid],all_tki[avg7daysPrice])</f>
        <v>47998</v>
      </c>
      <c r="H2525" s="70">
        <v>0</v>
      </c>
      <c r="I2525" s="70">
        <v>0</v>
      </c>
    </row>
    <row r="2526" spans="1:10" ht="30" hidden="1" customHeight="1" x14ac:dyDescent="0.25">
      <c r="A2526" s="96" t="s">
        <v>14344</v>
      </c>
      <c r="B2526" s="80" t="str">
        <f>_xlfn.CONCAT(_xlfn.XLOOKUP(tbItems[[#This Row],[UID]],all_tki[uid],all_tki[name]), " (",_xlfn.XLOOKUP(tbItems[[#This Row],[UID]],all_tki[uid],all_tki[shortName]),")")</f>
        <v>Caiman Fixed Arm Visor (Caiman FAV)</v>
      </c>
      <c r="C2526" s="80" t="str">
        <f>_xlfn.XLOOKUP(tbItems[[#This Row],[UID]],all_tki[uid],all_tki[tags/0])</f>
        <v>Gear</v>
      </c>
      <c r="D2526" s="80" t="s">
        <v>387</v>
      </c>
      <c r="E2526" s="70">
        <f>_xlfn.XLOOKUP(tbItems[[#This Row],[UID]],all_tki[uid],all_tki[slots])</f>
        <v>2</v>
      </c>
      <c r="F2526" s="97">
        <f>_xlfn.XLOOKUP(tbItems[[#This Row],[UID]],all_tki[uid],all_tki[traderPrice])</f>
        <v>11593</v>
      </c>
      <c r="G2526" s="97">
        <f>_xlfn.XLOOKUP(tbItems[[#This Row],[UID]],all_tki[uid],all_tki[avg7daysPrice])</f>
        <v>22894</v>
      </c>
      <c r="H2526" s="70">
        <v>0</v>
      </c>
      <c r="I2526" s="70">
        <v>0</v>
      </c>
    </row>
    <row r="2527" spans="1:10" ht="30" hidden="1" customHeight="1" x14ac:dyDescent="0.25">
      <c r="A2527" s="96" t="s">
        <v>14349</v>
      </c>
      <c r="B2527" s="80" t="str">
        <f>_xlfn.CONCAT(_xlfn.XLOOKUP(tbItems[[#This Row],[UID]],all_tki[uid],all_tki[name]), " (",_xlfn.XLOOKUP(tbItems[[#This Row],[UID]],all_tki[uid],all_tki[shortName]),")")</f>
        <v>Caiman Ballistic Mandible Guard (Caiman MG)</v>
      </c>
      <c r="C2527" s="80" t="str">
        <f>_xlfn.XLOOKUP(tbItems[[#This Row],[UID]],all_tki[uid],all_tki[tags/0])</f>
        <v>Gear</v>
      </c>
      <c r="E2527" s="70">
        <f>_xlfn.XLOOKUP(tbItems[[#This Row],[UID]],all_tki[uid],all_tki[slots])</f>
        <v>4</v>
      </c>
      <c r="F2527" s="97">
        <f>_xlfn.XLOOKUP(tbItems[[#This Row],[UID]],all_tki[uid],all_tki[traderPrice])</f>
        <v>15190</v>
      </c>
      <c r="G2527" s="97">
        <f>_xlfn.XLOOKUP(tbItems[[#This Row],[UID]],all_tki[uid],all_tki[avg7daysPrice])</f>
        <v>46353</v>
      </c>
      <c r="I2527" s="70">
        <v>0</v>
      </c>
    </row>
    <row r="2528" spans="1:10" ht="30" hidden="1" customHeight="1" x14ac:dyDescent="0.25">
      <c r="A2528" s="96" t="s">
        <v>14355</v>
      </c>
      <c r="B2528" s="80" t="str">
        <f>_xlfn.CONCAT(_xlfn.XLOOKUP(tbItems[[#This Row],[UID]],all_tki[uid],all_tki[name]), " (",_xlfn.XLOOKUP(tbItems[[#This Row],[UID]],all_tki[uid],all_tki[shortName]),")")</f>
        <v>"Rys-T" face shield (Rys-T FS)</v>
      </c>
      <c r="C2528" s="80" t="str">
        <f>_xlfn.XLOOKUP(tbItems[[#This Row],[UID]],all_tki[uid],all_tki[tags/0])</f>
        <v>Gear</v>
      </c>
      <c r="D2528" s="80" t="s">
        <v>387</v>
      </c>
      <c r="E2528" s="70">
        <f>_xlfn.XLOOKUP(tbItems[[#This Row],[UID]],all_tki[uid],all_tki[slots])</f>
        <v>2</v>
      </c>
      <c r="F2528" s="97">
        <f>_xlfn.XLOOKUP(tbItems[[#This Row],[UID]],all_tki[uid],all_tki[traderPrice])</f>
        <v>49265</v>
      </c>
      <c r="G2528" s="97">
        <f>_xlfn.XLOOKUP(tbItems[[#This Row],[UID]],all_tki[uid],all_tki[avg7daysPrice])</f>
        <v>79460</v>
      </c>
      <c r="H2528" s="70">
        <v>0</v>
      </c>
      <c r="I2528" s="70">
        <v>0</v>
      </c>
      <c r="J2528" s="80" t="s">
        <v>354</v>
      </c>
    </row>
    <row r="2529" spans="1:10" ht="30" hidden="1" customHeight="1" x14ac:dyDescent="0.25">
      <c r="A2529" s="96" t="s">
        <v>14359</v>
      </c>
      <c r="B2529" s="80" t="str">
        <f>_xlfn.CONCAT(_xlfn.XLOOKUP(tbItems[[#This Row],[UID]],all_tki[uid],all_tki[name]), " (",_xlfn.XLOOKUP(tbItems[[#This Row],[UID]],all_tki[uid],all_tki[shortName]),")")</f>
        <v>AK TDI X47 tactical handguard rail system (X47)</v>
      </c>
      <c r="C2529" s="80" t="str">
        <f>_xlfn.XLOOKUP(tbItems[[#This Row],[UID]],all_tki[uid],all_tki[tags/0])</f>
        <v>Weapon_parts</v>
      </c>
      <c r="D2529" s="80" t="s">
        <v>361</v>
      </c>
      <c r="E2529" s="70">
        <f>_xlfn.XLOOKUP(tbItems[[#This Row],[UID]],all_tki[uid],all_tki[slots])</f>
        <v>2</v>
      </c>
      <c r="F2529" s="97">
        <f>_xlfn.XLOOKUP(tbItems[[#This Row],[UID]],all_tki[uid],all_tki[traderPrice])</f>
        <v>10808</v>
      </c>
      <c r="G2529" s="97">
        <f>_xlfn.XLOOKUP(tbItems[[#This Row],[UID]],all_tki[uid],all_tki[avg7daysPrice])</f>
        <v>23100</v>
      </c>
      <c r="H2529" s="70">
        <v>0</v>
      </c>
      <c r="I2529" s="70">
        <v>0</v>
      </c>
    </row>
    <row r="2530" spans="1:10" ht="30" hidden="1" customHeight="1" x14ac:dyDescent="0.25">
      <c r="A2530" s="96" t="s">
        <v>14364</v>
      </c>
      <c r="B2530" s="80" t="str">
        <f>_xlfn.CONCAT(_xlfn.XLOOKUP(tbItems[[#This Row],[UID]],all_tki[uid],all_tki[name]), " (",_xlfn.XLOOKUP(tbItems[[#This Row],[UID]],all_tki[uid],all_tki[shortName]),")")</f>
        <v>AR-15 Daniel Defense RIS II 9.5 handguard (Coyote Brown) (RIS II 9.5 CB)</v>
      </c>
      <c r="C2530" s="80" t="str">
        <f>_xlfn.XLOOKUP(tbItems[[#This Row],[UID]],all_tki[uid],all_tki[tags/0])</f>
        <v>Weapon_parts</v>
      </c>
      <c r="D2530" s="80" t="s">
        <v>361</v>
      </c>
      <c r="E2530" s="70">
        <f>_xlfn.XLOOKUP(tbItems[[#This Row],[UID]],all_tki[uid],all_tki[slots])</f>
        <v>2</v>
      </c>
      <c r="F2530" s="97">
        <f>_xlfn.XLOOKUP(tbItems[[#This Row],[UID]],all_tki[uid],all_tki[traderPrice])</f>
        <v>8359</v>
      </c>
      <c r="G2530" s="97">
        <f>_xlfn.XLOOKUP(tbItems[[#This Row],[UID]],all_tki[uid],all_tki[avg7daysPrice])</f>
        <v>20871</v>
      </c>
      <c r="I2530" s="70">
        <v>0</v>
      </c>
    </row>
    <row r="2531" spans="1:10" ht="30" hidden="1" customHeight="1" x14ac:dyDescent="0.25">
      <c r="A2531" s="96" t="s">
        <v>14369</v>
      </c>
      <c r="B2531" s="80" t="str">
        <f>_xlfn.CONCAT(_xlfn.XLOOKUP(tbItems[[#This Row],[UID]],all_tki[uid],all_tki[name]), " (",_xlfn.XLOOKUP(tbItems[[#This Row],[UID]],all_tki[uid],all_tki[shortName]),")")</f>
        <v>AK Zenit B-30 handguard with B-31S upper handguard rail (B-30+B-31S)</v>
      </c>
      <c r="C2531" s="80" t="str">
        <f>_xlfn.XLOOKUP(tbItems[[#This Row],[UID]],all_tki[uid],all_tki[tags/0])</f>
        <v>Weapon_parts</v>
      </c>
      <c r="D2531" s="80" t="s">
        <v>361</v>
      </c>
      <c r="E2531" s="70">
        <f>_xlfn.XLOOKUP(tbItems[[#This Row],[UID]],all_tki[uid],all_tki[slots])</f>
        <v>2</v>
      </c>
      <c r="F2531" s="97">
        <f>_xlfn.XLOOKUP(tbItems[[#This Row],[UID]],all_tki[uid],all_tki[traderPrice])</f>
        <v>10263</v>
      </c>
      <c r="G2531" s="97">
        <f>_xlfn.XLOOKUP(tbItems[[#This Row],[UID]],all_tki[uid],all_tki[avg7daysPrice])</f>
        <v>42206</v>
      </c>
      <c r="I2531" s="70">
        <v>0</v>
      </c>
    </row>
    <row r="2532" spans="1:10" ht="30" hidden="1" customHeight="1" x14ac:dyDescent="0.25">
      <c r="A2532" s="96" t="s">
        <v>14374</v>
      </c>
      <c r="B2532" s="80" t="str">
        <f>_xlfn.CONCAT(_xlfn.XLOOKUP(tbItems[[#This Row],[UID]],all_tki[uid],all_tki[name]), " (",_xlfn.XLOOKUP(tbItems[[#This Row],[UID]],all_tki[uid],all_tki[shortName]),")")</f>
        <v>M45A1 .45 ACP slide (M45A1 slide)</v>
      </c>
      <c r="C2532" s="80" t="str">
        <f>_xlfn.XLOOKUP(tbItems[[#This Row],[UID]],all_tki[uid],all_tki[tags/0])</f>
        <v>Weapon_parts</v>
      </c>
      <c r="D2532" s="80" t="s">
        <v>368</v>
      </c>
      <c r="E2532" s="70">
        <f>_xlfn.XLOOKUP(tbItems[[#This Row],[UID]],all_tki[uid],all_tki[slots])</f>
        <v>2</v>
      </c>
      <c r="F2532" s="97">
        <f>_xlfn.XLOOKUP(tbItems[[#This Row],[UID]],all_tki[uid],all_tki[traderPrice])</f>
        <v>2856</v>
      </c>
      <c r="G2532" s="97">
        <f>_xlfn.XLOOKUP(tbItems[[#This Row],[UID]],all_tki[uid],all_tki[avg7daysPrice])</f>
        <v>39201</v>
      </c>
      <c r="I2532" s="70">
        <v>0</v>
      </c>
    </row>
    <row r="2533" spans="1:10" ht="30" hidden="1" customHeight="1" x14ac:dyDescent="0.25">
      <c r="A2533" s="96" t="s">
        <v>14380</v>
      </c>
      <c r="B2533" s="80" t="str">
        <f>_xlfn.CONCAT(_xlfn.XLOOKUP(tbItems[[#This Row],[UID]],all_tki[uid],all_tki[name]), " (",_xlfn.XLOOKUP(tbItems[[#This Row],[UID]],all_tki[uid],all_tki[shortName]),")")</f>
        <v>Beret (Black) (Beret)</v>
      </c>
      <c r="C2533" s="80" t="str">
        <f>_xlfn.XLOOKUP(tbItems[[#This Row],[UID]],all_tki[uid],all_tki[tags/0])</f>
        <v>Gear</v>
      </c>
      <c r="D2533" s="80" t="s">
        <v>392</v>
      </c>
      <c r="E2533" s="70">
        <f>_xlfn.XLOOKUP(tbItems[[#This Row],[UID]],all_tki[uid],all_tki[slots])</f>
        <v>1</v>
      </c>
      <c r="F2533" s="97">
        <f>_xlfn.XLOOKUP(tbItems[[#This Row],[UID]],all_tki[uid],all_tki[traderPrice])</f>
        <v>930</v>
      </c>
      <c r="G2533" s="97">
        <f>_xlfn.XLOOKUP(tbItems[[#This Row],[UID]],all_tki[uid],all_tki[avg7daysPrice])</f>
        <v>14552</v>
      </c>
      <c r="H2533" s="70">
        <v>0</v>
      </c>
      <c r="I2533" s="70">
        <v>0</v>
      </c>
    </row>
    <row r="2534" spans="1:10" ht="30" hidden="1" customHeight="1" x14ac:dyDescent="0.25">
      <c r="A2534" s="96" t="s">
        <v>14385</v>
      </c>
      <c r="B2534" s="80" t="str">
        <f>_xlfn.CONCAT(_xlfn.XLOOKUP(tbItems[[#This Row],[UID]],all_tki[uid],all_tki[name]), " (",_xlfn.XLOOKUP(tbItems[[#This Row],[UID]],all_tki[uid],all_tki[shortName]),")")</f>
        <v>Beret (Blue) (Beret)</v>
      </c>
      <c r="C2534" s="80" t="str">
        <f>_xlfn.XLOOKUP(tbItems[[#This Row],[UID]],all_tki[uid],all_tki[tags/0])</f>
        <v>Gear</v>
      </c>
      <c r="D2534" s="80" t="s">
        <v>392</v>
      </c>
      <c r="E2534" s="70">
        <f>_xlfn.XLOOKUP(tbItems[[#This Row],[UID]],all_tki[uid],all_tki[slots])</f>
        <v>1</v>
      </c>
      <c r="F2534" s="97">
        <f>_xlfn.XLOOKUP(tbItems[[#This Row],[UID]],all_tki[uid],all_tki[traderPrice])</f>
        <v>2108</v>
      </c>
      <c r="G2534" s="97">
        <f>_xlfn.XLOOKUP(tbItems[[#This Row],[UID]],all_tki[uid],all_tki[avg7daysPrice])</f>
        <v>13452</v>
      </c>
      <c r="H2534" s="70">
        <v>0</v>
      </c>
      <c r="I2534" s="70">
        <v>0</v>
      </c>
    </row>
    <row r="2535" spans="1:10" ht="30" hidden="1" customHeight="1" x14ac:dyDescent="0.25">
      <c r="A2535" s="96" t="s">
        <v>14389</v>
      </c>
      <c r="B2535" s="80" t="str">
        <f>_xlfn.CONCAT(_xlfn.XLOOKUP(tbItems[[#This Row],[UID]],all_tki[uid],all_tki[name]), " (",_xlfn.XLOOKUP(tbItems[[#This Row],[UID]],all_tki[uid],all_tki[shortName]),")")</f>
        <v>Beret (Olive) (Beret)</v>
      </c>
      <c r="C2535" s="80" t="str">
        <f>_xlfn.XLOOKUP(tbItems[[#This Row],[UID]],all_tki[uid],all_tki[tags/0])</f>
        <v>Gear</v>
      </c>
      <c r="D2535" s="80" t="s">
        <v>392</v>
      </c>
      <c r="E2535" s="70">
        <f>_xlfn.XLOOKUP(tbItems[[#This Row],[UID]],all_tki[uid],all_tki[slots])</f>
        <v>1</v>
      </c>
      <c r="F2535" s="97">
        <f>_xlfn.XLOOKUP(tbItems[[#This Row],[UID]],all_tki[uid],all_tki[traderPrice])</f>
        <v>839</v>
      </c>
      <c r="G2535" s="97">
        <f>_xlfn.XLOOKUP(tbItems[[#This Row],[UID]],all_tki[uid],all_tki[avg7daysPrice])</f>
        <v>11047</v>
      </c>
      <c r="H2535" s="70">
        <v>0</v>
      </c>
      <c r="I2535" s="70">
        <v>0</v>
      </c>
    </row>
    <row r="2536" spans="1:10" ht="30" hidden="1" customHeight="1" x14ac:dyDescent="0.25">
      <c r="A2536" s="96" t="s">
        <v>14393</v>
      </c>
      <c r="B2536" s="80" t="str">
        <f>_xlfn.CONCAT(_xlfn.XLOOKUP(tbItems[[#This Row],[UID]],all_tki[uid],all_tki[name]), " (",_xlfn.XLOOKUP(tbItems[[#This Row],[UID]],all_tki[uid],all_tki[shortName]),")")</f>
        <v>MDR handguard (Black) (MDR Black)</v>
      </c>
      <c r="C2536" s="80" t="str">
        <f>_xlfn.XLOOKUP(tbItems[[#This Row],[UID]],all_tki[uid],all_tki[tags/0])</f>
        <v>Weapon_parts</v>
      </c>
      <c r="D2536" s="80" t="s">
        <v>361</v>
      </c>
      <c r="E2536" s="70">
        <f>_xlfn.XLOOKUP(tbItems[[#This Row],[UID]],all_tki[uid],all_tki[slots])</f>
        <v>2</v>
      </c>
      <c r="F2536" s="97">
        <f>_xlfn.XLOOKUP(tbItems[[#This Row],[UID]],all_tki[uid],all_tki[traderPrice])</f>
        <v>4852</v>
      </c>
      <c r="G2536" s="97">
        <f>_xlfn.XLOOKUP(tbItems[[#This Row],[UID]],all_tki[uid],all_tki[avg7daysPrice])</f>
        <v>77454</v>
      </c>
      <c r="I2536" s="70">
        <v>0</v>
      </c>
    </row>
    <row r="2537" spans="1:10" ht="30" hidden="1" customHeight="1" x14ac:dyDescent="0.25">
      <c r="A2537" s="96" t="s">
        <v>14397</v>
      </c>
      <c r="B2537" s="80" t="str">
        <f>_xlfn.CONCAT(_xlfn.XLOOKUP(tbItems[[#This Row],[UID]],all_tki[uid],all_tki[name]), " (",_xlfn.XLOOKUP(tbItems[[#This Row],[UID]],all_tki[uid],all_tki[shortName]),")")</f>
        <v>Mossberg 590A1 Magpul MOE forestock (MOE 590)</v>
      </c>
      <c r="C2537" s="80" t="str">
        <f>_xlfn.XLOOKUP(tbItems[[#This Row],[UID]],all_tki[uid],all_tki[tags/0])</f>
        <v>Weapon_parts</v>
      </c>
      <c r="D2537" s="80" t="s">
        <v>361</v>
      </c>
      <c r="E2537" s="70">
        <f>_xlfn.XLOOKUP(tbItems[[#This Row],[UID]],all_tki[uid],all_tki[slots])</f>
        <v>2</v>
      </c>
      <c r="F2537" s="97">
        <f>_xlfn.XLOOKUP(tbItems[[#This Row],[UID]],all_tki[uid],all_tki[traderPrice])</f>
        <v>4424</v>
      </c>
      <c r="G2537" s="97">
        <f>_xlfn.XLOOKUP(tbItems[[#This Row],[UID]],all_tki[uid],all_tki[avg7daysPrice])</f>
        <v>13534</v>
      </c>
      <c r="H2537" s="70">
        <v>0</v>
      </c>
      <c r="I2537" s="70">
        <v>0</v>
      </c>
    </row>
    <row r="2538" spans="1:10" ht="30" hidden="1" customHeight="1" x14ac:dyDescent="0.25">
      <c r="A2538" s="96" t="s">
        <v>14401</v>
      </c>
      <c r="B2538" s="80" t="str">
        <f>_xlfn.CONCAT(_xlfn.XLOOKUP(tbItems[[#This Row],[UID]],all_tki[uid],all_tki[name]), " (",_xlfn.XLOOKUP(tbItems[[#This Row],[UID]],all_tki[uid],all_tki[shortName]),")")</f>
        <v>KS-23M forestock (KS23M)</v>
      </c>
      <c r="C2538" s="80" t="str">
        <f>_xlfn.XLOOKUP(tbItems[[#This Row],[UID]],all_tki[uid],all_tki[tags/0])</f>
        <v>Weapon_parts</v>
      </c>
      <c r="E2538" s="70">
        <f>_xlfn.XLOOKUP(tbItems[[#This Row],[UID]],all_tki[uid],all_tki[slots])</f>
        <v>2</v>
      </c>
      <c r="F2538" s="97">
        <f>_xlfn.XLOOKUP(tbItems[[#This Row],[UID]],all_tki[uid],all_tki[traderPrice])</f>
        <v>1176</v>
      </c>
      <c r="G2538" s="97">
        <f>_xlfn.XLOOKUP(tbItems[[#This Row],[UID]],all_tki[uid],all_tki[avg7daysPrice])</f>
        <v>12274</v>
      </c>
      <c r="I2538" s="70">
        <v>0</v>
      </c>
    </row>
    <row r="2539" spans="1:10" ht="30" hidden="1" customHeight="1" x14ac:dyDescent="0.25">
      <c r="A2539" s="96" t="s">
        <v>14406</v>
      </c>
      <c r="B2539" s="80" t="str">
        <f>_xlfn.CONCAT(_xlfn.XLOOKUP(tbItems[[#This Row],[UID]],all_tki[uid],all_tki[name]), " (",_xlfn.XLOOKUP(tbItems[[#This Row],[UID]],all_tki[uid],all_tki[shortName]),")")</f>
        <v>RFB handguard (RFB)</v>
      </c>
      <c r="C2539" s="80" t="str">
        <f>_xlfn.XLOOKUP(tbItems[[#This Row],[UID]],all_tki[uid],all_tki[tags/0])</f>
        <v>Weapon_parts</v>
      </c>
      <c r="D2539" s="80" t="s">
        <v>361</v>
      </c>
      <c r="E2539" s="70">
        <f>_xlfn.XLOOKUP(tbItems[[#This Row],[UID]],all_tki[uid],all_tki[slots])</f>
        <v>2</v>
      </c>
      <c r="F2539" s="97">
        <f>_xlfn.XLOOKUP(tbItems[[#This Row],[UID]],all_tki[uid],all_tki[traderPrice])</f>
        <v>6096</v>
      </c>
      <c r="G2539" s="97">
        <f>_xlfn.XLOOKUP(tbItems[[#This Row],[UID]],all_tki[uid],all_tki[avg7daysPrice])</f>
        <v>14612</v>
      </c>
      <c r="I2539" s="70">
        <v>0</v>
      </c>
    </row>
    <row r="2540" spans="1:10" ht="30" hidden="1" customHeight="1" x14ac:dyDescent="0.25">
      <c r="A2540" s="96" t="s">
        <v>14411</v>
      </c>
      <c r="B2540" s="80" t="str">
        <f>_xlfn.CONCAT(_xlfn.XLOOKUP(tbItems[[#This Row],[UID]],all_tki[uid],all_tki[name]), " (",_xlfn.XLOOKUP(tbItems[[#This Row],[UID]],all_tki[uid],all_tki[shortName]),")")</f>
        <v>SOK-12 Bravo-18 aluminium handguard (Bravo-18)</v>
      </c>
      <c r="C2540" s="80" t="str">
        <f>_xlfn.XLOOKUP(tbItems[[#This Row],[UID]],all_tki[uid],all_tki[tags/0])</f>
        <v>Weapon_parts</v>
      </c>
      <c r="D2540" s="80" t="s">
        <v>361</v>
      </c>
      <c r="E2540" s="70">
        <f>_xlfn.XLOOKUP(tbItems[[#This Row],[UID]],all_tki[uid],all_tki[slots])</f>
        <v>2</v>
      </c>
      <c r="F2540" s="97">
        <f>_xlfn.XLOOKUP(tbItems[[#This Row],[UID]],all_tki[uid],all_tki[traderPrice])</f>
        <v>7392</v>
      </c>
      <c r="G2540" s="97">
        <f>_xlfn.XLOOKUP(tbItems[[#This Row],[UID]],all_tki[uid],all_tki[avg7daysPrice])</f>
        <v>22353</v>
      </c>
      <c r="H2540" s="70">
        <v>0</v>
      </c>
      <c r="I2540" s="70">
        <v>0</v>
      </c>
    </row>
    <row r="2541" spans="1:10" ht="30" hidden="1" customHeight="1" x14ac:dyDescent="0.25">
      <c r="A2541" s="96" t="s">
        <v>14416</v>
      </c>
      <c r="B2541" s="80" t="str">
        <f>_xlfn.CONCAT(_xlfn.XLOOKUP(tbItems[[#This Row],[UID]],all_tki[uid],all_tki[name]), " (",_xlfn.XLOOKUP(tbItems[[#This Row],[UID]],all_tki[uid],all_tki[shortName]),")")</f>
        <v>Mossberg 590A1 SpeedFeed short handguard (590 SFeed)</v>
      </c>
      <c r="C2541" s="80" t="str">
        <f>_xlfn.XLOOKUP(tbItems[[#This Row],[UID]],all_tki[uid],all_tki[tags/0])</f>
        <v>Weapon_parts</v>
      </c>
      <c r="D2541" s="80" t="s">
        <v>361</v>
      </c>
      <c r="E2541" s="70">
        <f>_xlfn.XLOOKUP(tbItems[[#This Row],[UID]],all_tki[uid],all_tki[slots])</f>
        <v>2</v>
      </c>
      <c r="F2541" s="97">
        <f>_xlfn.XLOOKUP(tbItems[[#This Row],[UID]],all_tki[uid],all_tki[traderPrice])</f>
        <v>785</v>
      </c>
      <c r="G2541" s="97">
        <f>_xlfn.XLOOKUP(tbItems[[#This Row],[UID]],all_tki[uid],all_tki[avg7daysPrice])</f>
        <v>11757</v>
      </c>
      <c r="I2541" s="70">
        <v>0</v>
      </c>
    </row>
    <row r="2542" spans="1:10" ht="30" hidden="1" customHeight="1" x14ac:dyDescent="0.25">
      <c r="A2542" s="96" t="s">
        <v>14421</v>
      </c>
      <c r="B2542" s="80" t="str">
        <f>_xlfn.CONCAT(_xlfn.XLOOKUP(tbItems[[#This Row],[UID]],all_tki[uid],all_tki[name]), " (",_xlfn.XLOOKUP(tbItems[[#This Row],[UID]],all_tki[uid],all_tki[shortName]),")")</f>
        <v>AR-10 Lancer LCH7 12.5 inch M-LOK handguard (LCH7 12.5")</v>
      </c>
      <c r="C2542" s="80" t="str">
        <f>_xlfn.XLOOKUP(tbItems[[#This Row],[UID]],all_tki[uid],all_tki[tags/0])</f>
        <v>Weapon_parts</v>
      </c>
      <c r="D2542" s="80" t="s">
        <v>361</v>
      </c>
      <c r="E2542" s="70">
        <f>_xlfn.XLOOKUP(tbItems[[#This Row],[UID]],all_tki[uid],all_tki[slots])</f>
        <v>3</v>
      </c>
      <c r="F2542" s="97">
        <f>_xlfn.XLOOKUP(tbItems[[#This Row],[UID]],all_tki[uid],all_tki[traderPrice])</f>
        <v>11872</v>
      </c>
      <c r="G2542" s="97">
        <f>_xlfn.XLOOKUP(tbItems[[#This Row],[UID]],all_tki[uid],all_tki[avg7daysPrice])</f>
        <v>25966</v>
      </c>
      <c r="I2542" s="70">
        <v>0</v>
      </c>
    </row>
    <row r="2543" spans="1:10" ht="30" hidden="1" customHeight="1" x14ac:dyDescent="0.25">
      <c r="A2543" s="96" t="s">
        <v>14426</v>
      </c>
      <c r="B2543" s="80" t="str">
        <f>_xlfn.CONCAT(_xlfn.XLOOKUP(tbItems[[#This Row],[UID]],all_tki[uid],all_tki[name]), " (",_xlfn.XLOOKUP(tbItems[[#This Row],[UID]],all_tki[uid],all_tki[shortName]),")")</f>
        <v>Veritas guitar pick (Veritas)</v>
      </c>
      <c r="C2543" s="80" t="str">
        <f>_xlfn.XLOOKUP(tbItems[[#This Row],[UID]],all_tki[uid],all_tki[tags/0])</f>
        <v>Barter</v>
      </c>
      <c r="D2543" s="80" t="s">
        <v>397</v>
      </c>
      <c r="E2543" s="70">
        <f>_xlfn.XLOOKUP(tbItems[[#This Row],[UID]],all_tki[uid],all_tki[slots])</f>
        <v>1</v>
      </c>
      <c r="F2543" s="97">
        <f>_xlfn.XLOOKUP(tbItems[[#This Row],[UID]],all_tki[uid],all_tki[traderPrice])</f>
        <v>34650</v>
      </c>
      <c r="G2543" s="97">
        <f>_xlfn.XLOOKUP(tbItems[[#This Row],[UID]],all_tki[uid],all_tki[avg7daysPrice])</f>
        <v>35086</v>
      </c>
      <c r="H2543" s="70">
        <v>1</v>
      </c>
      <c r="I2543" s="70">
        <v>1</v>
      </c>
      <c r="J2543" s="104" t="s">
        <v>364</v>
      </c>
    </row>
    <row r="2544" spans="1:10" ht="30" hidden="1" customHeight="1" x14ac:dyDescent="0.25">
      <c r="A2544" s="96" t="s">
        <v>14431</v>
      </c>
      <c r="B2544" s="80" t="str">
        <f>_xlfn.CONCAT(_xlfn.XLOOKUP(tbItems[[#This Row],[UID]],all_tki[uid],all_tki[name]), " (",_xlfn.XLOOKUP(tbItems[[#This Row],[UID]],all_tki[uid],all_tki[shortName]),")")</f>
        <v>Tactical Dynamics Skeletonized Foregrip (SFG)</v>
      </c>
      <c r="C2544" s="80" t="str">
        <f>_xlfn.XLOOKUP(tbItems[[#This Row],[UID]],all_tki[uid],all_tki[tags/0])</f>
        <v>Weapon_parts</v>
      </c>
      <c r="E2544" s="70">
        <f>_xlfn.XLOOKUP(tbItems[[#This Row],[UID]],all_tki[uid],all_tki[slots])</f>
        <v>1</v>
      </c>
      <c r="F2544" s="97">
        <f>_xlfn.XLOOKUP(tbItems[[#This Row],[UID]],all_tki[uid],all_tki[traderPrice])</f>
        <v>4200</v>
      </c>
      <c r="G2544" s="97">
        <f>_xlfn.XLOOKUP(tbItems[[#This Row],[UID]],all_tki[uid],all_tki[avg7daysPrice])</f>
        <v>19853</v>
      </c>
      <c r="I2544" s="70">
        <v>0</v>
      </c>
    </row>
    <row r="2545" spans="1:9" ht="30" hidden="1" customHeight="1" x14ac:dyDescent="0.25">
      <c r="A2545" s="96" t="s">
        <v>14436</v>
      </c>
      <c r="B2545" s="80" t="str">
        <f>_xlfn.CONCAT(_xlfn.XLOOKUP(tbItems[[#This Row],[UID]],all_tki[uid],all_tki[name]), " (",_xlfn.XLOOKUP(tbItems[[#This Row],[UID]],all_tki[uid],all_tki[shortName]),")")</f>
        <v>AKM thread type JMac Customs RRD-4C 7.62x39 muzzle brake (RRD-4C)</v>
      </c>
      <c r="C2545" s="80" t="str">
        <f>_xlfn.XLOOKUP(tbItems[[#This Row],[UID]],all_tki[uid],all_tki[tags/0])</f>
        <v>Weapon_parts</v>
      </c>
      <c r="E2545" s="70">
        <f>_xlfn.XLOOKUP(tbItems[[#This Row],[UID]],all_tki[uid],all_tki[slots])</f>
        <v>1</v>
      </c>
      <c r="F2545" s="97">
        <f>_xlfn.XLOOKUP(tbItems[[#This Row],[UID]],all_tki[uid],all_tki[traderPrice])</f>
        <v>7336</v>
      </c>
      <c r="G2545" s="97">
        <f>_xlfn.XLOOKUP(tbItems[[#This Row],[UID]],all_tki[uid],all_tki[avg7daysPrice])</f>
        <v>36868</v>
      </c>
      <c r="I2545" s="70">
        <v>0</v>
      </c>
    </row>
    <row r="2546" spans="1:9" ht="30" hidden="1" customHeight="1" x14ac:dyDescent="0.25">
      <c r="A2546" s="96" t="s">
        <v>14441</v>
      </c>
      <c r="B2546" s="80" t="str">
        <f>_xlfn.CONCAT(_xlfn.XLOOKUP(tbItems[[#This Row],[UID]],all_tki[uid],all_tki[name]), " (",_xlfn.XLOOKUP(tbItems[[#This Row],[UID]],all_tki[uid],all_tki[shortName]),")")</f>
        <v>AK-74 thread type JMac Customs RRD-4C multi-caliber muzzle brake (RRD-4C)</v>
      </c>
      <c r="C2546" s="80" t="str">
        <f>_xlfn.XLOOKUP(tbItems[[#This Row],[UID]],all_tki[uid],all_tki[tags/0])</f>
        <v>Weapon_parts</v>
      </c>
      <c r="E2546" s="70">
        <f>_xlfn.XLOOKUP(tbItems[[#This Row],[UID]],all_tki[uid],all_tki[slots])</f>
        <v>1</v>
      </c>
      <c r="F2546" s="97">
        <f>_xlfn.XLOOKUP(tbItems[[#This Row],[UID]],all_tki[uid],all_tki[traderPrice])</f>
        <v>6608</v>
      </c>
      <c r="G2546" s="97">
        <f>_xlfn.XLOOKUP(tbItems[[#This Row],[UID]],all_tki[uid],all_tki[avg7daysPrice])</f>
        <v>44824</v>
      </c>
      <c r="I2546" s="70">
        <v>0</v>
      </c>
    </row>
    <row r="2547" spans="1:9" ht="30" hidden="1" customHeight="1" x14ac:dyDescent="0.25">
      <c r="A2547" s="96" t="s">
        <v>14446</v>
      </c>
      <c r="B2547" s="80" t="str">
        <f>_xlfn.CONCAT(_xlfn.XLOOKUP(tbItems[[#This Row],[UID]],all_tki[uid],all_tki[name]), " (",_xlfn.XLOOKUP(tbItems[[#This Row],[UID]],all_tki[uid],all_tki[shortName]),")")</f>
        <v>RFB 7.62x51 flash hider (RFB)</v>
      </c>
      <c r="C2547" s="80" t="str">
        <f>_xlfn.XLOOKUP(tbItems[[#This Row],[UID]],all_tki[uid],all_tki[tags/0])</f>
        <v>Weapon_parts</v>
      </c>
      <c r="E2547" s="70">
        <f>_xlfn.XLOOKUP(tbItems[[#This Row],[UID]],all_tki[uid],all_tki[slots])</f>
        <v>1</v>
      </c>
      <c r="F2547" s="97">
        <f>_xlfn.XLOOKUP(tbItems[[#This Row],[UID]],all_tki[uid],all_tki[traderPrice])</f>
        <v>750</v>
      </c>
      <c r="G2547" s="97">
        <f>_xlfn.XLOOKUP(tbItems[[#This Row],[UID]],all_tki[uid],all_tki[avg7daysPrice])</f>
        <v>9017</v>
      </c>
      <c r="I2547" s="70">
        <v>0</v>
      </c>
    </row>
    <row r="2548" spans="1:9" ht="30" hidden="1" customHeight="1" x14ac:dyDescent="0.25">
      <c r="A2548" s="96" t="s">
        <v>14451</v>
      </c>
      <c r="B2548" s="80" t="str">
        <f>_xlfn.CONCAT(_xlfn.XLOOKUP(tbItems[[#This Row],[UID]],all_tki[uid],all_tki[name]), " (",_xlfn.XLOOKUP(tbItems[[#This Row],[UID]],all_tki[uid],all_tki[shortName]),")")</f>
        <v>M1911A1 Anarchy Outdoors muzzle brake (1911 AO)</v>
      </c>
      <c r="C2548" s="80" t="str">
        <f>_xlfn.XLOOKUP(tbItems[[#This Row],[UID]],all_tki[uid],all_tki[tags/0])</f>
        <v>Weapon_parts</v>
      </c>
      <c r="E2548" s="70">
        <f>_xlfn.XLOOKUP(tbItems[[#This Row],[UID]],all_tki[uid],all_tki[slots])</f>
        <v>1</v>
      </c>
      <c r="F2548" s="97">
        <f>_xlfn.XLOOKUP(tbItems[[#This Row],[UID]],all_tki[uid],all_tki[traderPrice])</f>
        <v>2632</v>
      </c>
      <c r="G2548" s="97">
        <f>_xlfn.XLOOKUP(tbItems[[#This Row],[UID]],all_tki[uid],all_tki[avg7daysPrice])</f>
        <v>12709</v>
      </c>
      <c r="I2548" s="70">
        <v>0</v>
      </c>
    </row>
    <row r="2549" spans="1:9" ht="30" hidden="1" customHeight="1" x14ac:dyDescent="0.25">
      <c r="A2549" s="96" t="s">
        <v>14457</v>
      </c>
      <c r="B2549" s="80" t="str">
        <f>_xlfn.CONCAT(_xlfn.XLOOKUP(tbItems[[#This Row],[UID]],all_tki[uid],all_tki[name]), " (",_xlfn.XLOOKUP(tbItems[[#This Row],[UID]],all_tki[uid],all_tki[shortName]),")")</f>
        <v>Ferfrans CRD Concussion Reduction Device 5.56x45 (CRD 556)</v>
      </c>
      <c r="C2549" s="80" t="str">
        <f>_xlfn.XLOOKUP(tbItems[[#This Row],[UID]],all_tki[uid],all_tki[tags/0])</f>
        <v>Weapon_parts</v>
      </c>
      <c r="E2549" s="70">
        <f>_xlfn.XLOOKUP(tbItems[[#This Row],[UID]],all_tki[uid],all_tki[slots])</f>
        <v>1</v>
      </c>
      <c r="F2549" s="97">
        <f>_xlfn.XLOOKUP(tbItems[[#This Row],[UID]],all_tki[uid],all_tki[traderPrice])</f>
        <v>5404</v>
      </c>
      <c r="G2549" s="97">
        <f>_xlfn.XLOOKUP(tbItems[[#This Row],[UID]],all_tki[uid],all_tki[avg7daysPrice])</f>
        <v>18186</v>
      </c>
      <c r="I2549" s="70">
        <v>0</v>
      </c>
    </row>
    <row r="2550" spans="1:9" ht="30" hidden="1" customHeight="1" x14ac:dyDescent="0.25">
      <c r="A2550" s="96" t="s">
        <v>14463</v>
      </c>
      <c r="B2550" s="80" t="str">
        <f>_xlfn.CONCAT(_xlfn.XLOOKUP(tbItems[[#This Row],[UID]],all_tki[uid],all_tki[name]), " (",_xlfn.XLOOKUP(tbItems[[#This Row],[UID]],all_tki[uid],all_tki[shortName]),")")</f>
        <v>Ferfrans CQB 5.56x45 muzzle brake (CQB 556)</v>
      </c>
      <c r="C2550" s="80" t="str">
        <f>_xlfn.XLOOKUP(tbItems[[#This Row],[UID]],all_tki[uid],all_tki[tags/0])</f>
        <v>Weapon_parts</v>
      </c>
      <c r="E2550" s="70">
        <f>_xlfn.XLOOKUP(tbItems[[#This Row],[UID]],all_tki[uid],all_tki[slots])</f>
        <v>1</v>
      </c>
      <c r="F2550" s="97">
        <f>_xlfn.XLOOKUP(tbItems[[#This Row],[UID]],all_tki[uid],all_tki[traderPrice])</f>
        <v>4704</v>
      </c>
      <c r="G2550" s="97">
        <f>_xlfn.XLOOKUP(tbItems[[#This Row],[UID]],all_tki[uid],all_tki[avg7daysPrice])</f>
        <v>13549</v>
      </c>
      <c r="I2550" s="70">
        <v>0</v>
      </c>
    </row>
    <row r="2551" spans="1:9" ht="30" hidden="1" customHeight="1" x14ac:dyDescent="0.25">
      <c r="A2551" s="96" t="s">
        <v>14469</v>
      </c>
      <c r="B2551" s="80" t="str">
        <f>_xlfn.CONCAT(_xlfn.XLOOKUP(tbItems[[#This Row],[UID]],all_tki[uid],all_tki[name]), " (",_xlfn.XLOOKUP(tbItems[[#This Row],[UID]],all_tki[uid],all_tki[shortName]),")")</f>
        <v>Remington M700 thread protection cap (M700 cap)</v>
      </c>
      <c r="C2551" s="80" t="str">
        <f>_xlfn.XLOOKUP(tbItems[[#This Row],[UID]],all_tki[uid],all_tki[tags/0])</f>
        <v>Weapon_parts</v>
      </c>
      <c r="E2551" s="70">
        <f>_xlfn.XLOOKUP(tbItems[[#This Row],[UID]],all_tki[uid],all_tki[slots])</f>
        <v>1</v>
      </c>
      <c r="F2551" s="97">
        <f>_xlfn.XLOOKUP(tbItems[[#This Row],[UID]],all_tki[uid],all_tki[traderPrice])</f>
        <v>280</v>
      </c>
      <c r="G2551" s="97">
        <f>_xlfn.XLOOKUP(tbItems[[#This Row],[UID]],all_tki[uid],all_tki[avg7daysPrice])</f>
        <v>500</v>
      </c>
      <c r="I2551" s="70">
        <v>0</v>
      </c>
    </row>
    <row r="2552" spans="1:9" ht="30" hidden="1" customHeight="1" x14ac:dyDescent="0.25">
      <c r="A2552" s="96" t="s">
        <v>14473</v>
      </c>
      <c r="B2552" s="80" t="str">
        <f>_xlfn.CONCAT(_xlfn.XLOOKUP(tbItems[[#This Row],[UID]],all_tki[uid],all_tki[name]), " (",_xlfn.XLOOKUP(tbItems[[#This Row],[UID]],all_tki[uid],all_tki[shortName]),")")</f>
        <v>RFB thread spacer (RFB spacer)</v>
      </c>
      <c r="C2552" s="80" t="str">
        <f>_xlfn.XLOOKUP(tbItems[[#This Row],[UID]],all_tki[uid],all_tki[tags/0])</f>
        <v>Weapon_parts</v>
      </c>
      <c r="E2552" s="70">
        <f>_xlfn.XLOOKUP(tbItems[[#This Row],[UID]],all_tki[uid],all_tki[slots])</f>
        <v>1</v>
      </c>
      <c r="F2552" s="97">
        <f>_xlfn.XLOOKUP(tbItems[[#This Row],[UID]],all_tki[uid],all_tki[traderPrice])</f>
        <v>1232</v>
      </c>
      <c r="G2552" s="97">
        <f>_xlfn.XLOOKUP(tbItems[[#This Row],[UID]],all_tki[uid],all_tki[avg7daysPrice])</f>
        <v>12824</v>
      </c>
      <c r="I2552" s="70">
        <v>0</v>
      </c>
    </row>
    <row r="2553" spans="1:9" ht="30" hidden="1" customHeight="1" x14ac:dyDescent="0.25">
      <c r="A2553" s="96" t="s">
        <v>14479</v>
      </c>
      <c r="B2553" s="80" t="str">
        <f>_xlfn.CONCAT(_xlfn.XLOOKUP(tbItems[[#This Row],[UID]],all_tki[uid],all_tki[name]), " (",_xlfn.XLOOKUP(tbItems[[#This Row],[UID]],all_tki[uid],all_tki[shortName]),")")</f>
        <v>RFB thread protection cap (RFB cap)</v>
      </c>
      <c r="C2553" s="80" t="str">
        <f>_xlfn.XLOOKUP(tbItems[[#This Row],[UID]],all_tki[uid],all_tki[tags/0])</f>
        <v>Weapon_parts</v>
      </c>
      <c r="E2553" s="70">
        <f>_xlfn.XLOOKUP(tbItems[[#This Row],[UID]],all_tki[uid],all_tki[slots])</f>
        <v>1</v>
      </c>
      <c r="F2553" s="97">
        <f>_xlfn.XLOOKUP(tbItems[[#This Row],[UID]],all_tki[uid],all_tki[traderPrice])</f>
        <v>224</v>
      </c>
      <c r="G2553" s="97">
        <f>_xlfn.XLOOKUP(tbItems[[#This Row],[UID]],all_tki[uid],all_tki[avg7daysPrice])</f>
        <v>21470</v>
      </c>
      <c r="I2553" s="70">
        <v>0</v>
      </c>
    </row>
    <row r="2554" spans="1:9" ht="30" hidden="1" customHeight="1" x14ac:dyDescent="0.25">
      <c r="A2554" s="96" t="s">
        <v>14485</v>
      </c>
      <c r="B2554" s="80" t="str">
        <f>_xlfn.CONCAT(_xlfn.XLOOKUP(tbItems[[#This Row],[UID]],all_tki[uid],all_tki[name]), " (",_xlfn.XLOOKUP(tbItems[[#This Row],[UID]],all_tki[uid],all_tki[shortName]),")")</f>
        <v>Mossberg 590 Ghost Ring front sight (590 GR FS)</v>
      </c>
      <c r="C2554" s="80" t="str">
        <f>_xlfn.XLOOKUP(tbItems[[#This Row],[UID]],all_tki[uid],all_tki[tags/0])</f>
        <v>Weapon_parts</v>
      </c>
      <c r="E2554" s="70">
        <f>_xlfn.XLOOKUP(tbItems[[#This Row],[UID]],all_tki[uid],all_tki[slots])</f>
        <v>1</v>
      </c>
      <c r="F2554" s="97">
        <f>_xlfn.XLOOKUP(tbItems[[#This Row],[UID]],all_tki[uid],all_tki[traderPrice])</f>
        <v>392</v>
      </c>
      <c r="G2554" s="97">
        <f>_xlfn.XLOOKUP(tbItems[[#This Row],[UID]],all_tki[uid],all_tki[avg7daysPrice])</f>
        <v>700</v>
      </c>
      <c r="I2554" s="70">
        <v>0</v>
      </c>
    </row>
    <row r="2555" spans="1:9" ht="30" hidden="1" customHeight="1" x14ac:dyDescent="0.25">
      <c r="A2555" s="96" t="s">
        <v>14490</v>
      </c>
      <c r="B2555" s="80" t="str">
        <f>_xlfn.CONCAT(_xlfn.XLOOKUP(tbItems[[#This Row],[UID]],all_tki[uid],all_tki[name]), " (",_xlfn.XLOOKUP(tbItems[[#This Row],[UID]],all_tki[uid],all_tki[shortName]),")")</f>
        <v>Mossberg 590 Ghost Ring rear sight (590 GR RS)</v>
      </c>
      <c r="C2555" s="80" t="str">
        <f>_xlfn.XLOOKUP(tbItems[[#This Row],[UID]],all_tki[uid],all_tki[tags/0])</f>
        <v>Weapon_parts</v>
      </c>
      <c r="E2555" s="70">
        <f>_xlfn.XLOOKUP(tbItems[[#This Row],[UID]],all_tki[uid],all_tki[slots])</f>
        <v>1</v>
      </c>
      <c r="F2555" s="97">
        <f>_xlfn.XLOOKUP(tbItems[[#This Row],[UID]],all_tki[uid],all_tki[traderPrice])</f>
        <v>448</v>
      </c>
      <c r="G2555" s="97">
        <f>_xlfn.XLOOKUP(tbItems[[#This Row],[UID]],all_tki[uid],all_tki[avg7daysPrice])</f>
        <v>22000</v>
      </c>
      <c r="I2555" s="70">
        <v>0</v>
      </c>
    </row>
    <row r="2556" spans="1:9" ht="30" hidden="1" customHeight="1" x14ac:dyDescent="0.25">
      <c r="A2556" s="96" t="s">
        <v>14495</v>
      </c>
      <c r="B2556" s="80" t="str">
        <f>_xlfn.CONCAT(_xlfn.XLOOKUP(tbItems[[#This Row],[UID]],all_tki[uid],all_tki[name]), " (",_xlfn.XLOOKUP(tbItems[[#This Row],[UID]],all_tki[uid],all_tki[shortName]),")")</f>
        <v>M45A1 Novak Lomount front sight (M45 Lomount)</v>
      </c>
      <c r="C2556" s="80" t="str">
        <f>_xlfn.XLOOKUP(tbItems[[#This Row],[UID]],all_tki[uid],all_tki[tags/0])</f>
        <v>Weapon_parts</v>
      </c>
      <c r="E2556" s="70">
        <f>_xlfn.XLOOKUP(tbItems[[#This Row],[UID]],all_tki[uid],all_tki[slots])</f>
        <v>1</v>
      </c>
      <c r="F2556" s="97">
        <f>_xlfn.XLOOKUP(tbItems[[#This Row],[UID]],all_tki[uid],all_tki[traderPrice])</f>
        <v>420</v>
      </c>
      <c r="G2556" s="97">
        <f>_xlfn.XLOOKUP(tbItems[[#This Row],[UID]],all_tki[uid],all_tki[avg7daysPrice])</f>
        <v>9420</v>
      </c>
      <c r="I2556" s="70">
        <v>0</v>
      </c>
    </row>
    <row r="2557" spans="1:9" ht="30" hidden="1" customHeight="1" x14ac:dyDescent="0.25">
      <c r="A2557" s="96" t="s">
        <v>14501</v>
      </c>
      <c r="B2557" s="80" t="str">
        <f>_xlfn.CONCAT(_xlfn.XLOOKUP(tbItems[[#This Row],[UID]],all_tki[uid],all_tki[name]), " (",_xlfn.XLOOKUP(tbItems[[#This Row],[UID]],all_tki[uid],all_tki[shortName]),")")</f>
        <v>M45A1 Novak Lomount rear sight (M45 Lomount)</v>
      </c>
      <c r="C2557" s="80" t="str">
        <f>_xlfn.XLOOKUP(tbItems[[#This Row],[UID]],all_tki[uid],all_tki[tags/0])</f>
        <v>Weapon_parts</v>
      </c>
      <c r="E2557" s="70">
        <f>_xlfn.XLOOKUP(tbItems[[#This Row],[UID]],all_tki[uid],all_tki[slots])</f>
        <v>1</v>
      </c>
      <c r="F2557" s="97">
        <f>_xlfn.XLOOKUP(tbItems[[#This Row],[UID]],all_tki[uid],all_tki[traderPrice])</f>
        <v>448</v>
      </c>
      <c r="G2557" s="97">
        <f>_xlfn.XLOOKUP(tbItems[[#This Row],[UID]],all_tki[uid],all_tki[avg7daysPrice])</f>
        <v>18710</v>
      </c>
      <c r="I2557" s="70">
        <v>0</v>
      </c>
    </row>
    <row r="2558" spans="1:9" ht="30" hidden="1" customHeight="1" x14ac:dyDescent="0.25">
      <c r="A2558" s="96" t="s">
        <v>14506</v>
      </c>
      <c r="B2558" s="80" t="str">
        <f>_xlfn.CONCAT(_xlfn.XLOOKUP(tbItems[[#This Row],[UID]],all_tki[uid],all_tki[name]), " (",_xlfn.XLOOKUP(tbItems[[#This Row],[UID]],all_tki[uid],all_tki[shortName]),")")</f>
        <v>M1911A1 Wilson Extended slide stop (1911 Ext.)</v>
      </c>
      <c r="C2558" s="80" t="str">
        <f>_xlfn.XLOOKUP(tbItems[[#This Row],[UID]],all_tki[uid],all_tki[tags/0])</f>
        <v>Weapon_parts</v>
      </c>
      <c r="D2558" s="80" t="s">
        <v>368</v>
      </c>
      <c r="E2558" s="70">
        <f>_xlfn.XLOOKUP(tbItems[[#This Row],[UID]],all_tki[uid],all_tki[slots])</f>
        <v>1</v>
      </c>
      <c r="F2558" s="97">
        <f>_xlfn.XLOOKUP(tbItems[[#This Row],[UID]],all_tki[uid],all_tki[traderPrice])</f>
        <v>1008</v>
      </c>
      <c r="G2558" s="97">
        <f>_xlfn.XLOOKUP(tbItems[[#This Row],[UID]],all_tki[uid],all_tki[avg7daysPrice])</f>
        <v>21052</v>
      </c>
      <c r="I2558" s="70">
        <v>0</v>
      </c>
    </row>
    <row r="2559" spans="1:9" ht="30" hidden="1" customHeight="1" x14ac:dyDescent="0.25">
      <c r="A2559" s="96" t="s">
        <v>14512</v>
      </c>
      <c r="B2559" s="80" t="str">
        <f>_xlfn.CONCAT(_xlfn.XLOOKUP(tbItems[[#This Row],[UID]],all_tki[uid],all_tki[name]), " (",_xlfn.XLOOKUP(tbItems[[#This Row],[UID]],all_tki[uid],all_tki[shortName]),")")</f>
        <v>M1911A1 STI HEX hammer (1911 HEX)</v>
      </c>
      <c r="C2559" s="80" t="str">
        <f>_xlfn.XLOOKUP(tbItems[[#This Row],[UID]],all_tki[uid],all_tki[tags/0])</f>
        <v>Weapon_parts</v>
      </c>
      <c r="E2559" s="70">
        <f>_xlfn.XLOOKUP(tbItems[[#This Row],[UID]],all_tki[uid],all_tki[slots])</f>
        <v>1</v>
      </c>
      <c r="F2559" s="97">
        <f>_xlfn.XLOOKUP(tbItems[[#This Row],[UID]],all_tki[uid],all_tki[traderPrice])</f>
        <v>2240</v>
      </c>
      <c r="G2559" s="97">
        <f>_xlfn.XLOOKUP(tbItems[[#This Row],[UID]],all_tki[uid],all_tki[avg7daysPrice])</f>
        <v>16718</v>
      </c>
      <c r="I2559" s="70">
        <v>0</v>
      </c>
    </row>
    <row r="2560" spans="1:9" ht="30" hidden="1" customHeight="1" x14ac:dyDescent="0.25">
      <c r="A2560" s="96" t="s">
        <v>14518</v>
      </c>
      <c r="B2560" s="80" t="str">
        <f>_xlfn.CONCAT(_xlfn.XLOOKUP(tbItems[[#This Row],[UID]],all_tki[uid],all_tki[name]), " (",_xlfn.XLOOKUP(tbItems[[#This Row],[UID]],all_tki[uid],all_tki[shortName]),")")</f>
        <v>M1911A1 Wilson Retro Commander hammer (1911 RC)</v>
      </c>
      <c r="C2560" s="80" t="str">
        <f>_xlfn.XLOOKUP(tbItems[[#This Row],[UID]],all_tki[uid],all_tki[tags/0])</f>
        <v>Weapon_parts</v>
      </c>
      <c r="E2560" s="70">
        <f>_xlfn.XLOOKUP(tbItems[[#This Row],[UID]],all_tki[uid],all_tki[slots])</f>
        <v>1</v>
      </c>
      <c r="F2560" s="97">
        <f>_xlfn.XLOOKUP(tbItems[[#This Row],[UID]],all_tki[uid],all_tki[traderPrice])</f>
        <v>840</v>
      </c>
      <c r="G2560" s="97">
        <f>_xlfn.XLOOKUP(tbItems[[#This Row],[UID]],all_tki[uid],all_tki[avg7daysPrice])</f>
        <v>10886</v>
      </c>
      <c r="I2560" s="70">
        <v>0</v>
      </c>
    </row>
    <row r="2561" spans="1:9" ht="30" hidden="1" customHeight="1" x14ac:dyDescent="0.25">
      <c r="A2561" s="96" t="s">
        <v>22054</v>
      </c>
      <c r="B2561" s="80" t="str">
        <f>_xlfn.CONCAT(_xlfn.XLOOKUP(tbItems[[#This Row],[UID]],all_tki[uid],all_tki[name]), " (",_xlfn.XLOOKUP(tbItems[[#This Row],[UID]],all_tki[uid],all_tki[shortName]),")")</f>
        <v>Chiappa Rhino 200DS 9x19 revolver (CR 200DS 9mm)</v>
      </c>
      <c r="C2561" s="80" t="str">
        <f>_xlfn.XLOOKUP(tbItems[[#This Row],[UID]],all_tki[uid],all_tki[tags/0])</f>
        <v>Weapon</v>
      </c>
      <c r="D2561" s="80" t="s">
        <v>441</v>
      </c>
      <c r="E2561" s="70">
        <f>_xlfn.XLOOKUP(tbItems[[#This Row],[UID]],all_tki[uid],all_tki[slots])</f>
        <v>1</v>
      </c>
      <c r="F2561" s="97">
        <f>_xlfn.XLOOKUP(tbItems[[#This Row],[UID]],all_tki[uid],all_tki[traderPrice])</f>
        <v>3248</v>
      </c>
      <c r="G2561" s="97">
        <f>_xlfn.XLOOKUP(tbItems[[#This Row],[UID]],all_tki[uid],all_tki[avg7daysPrice])</f>
        <v>10546</v>
      </c>
      <c r="I2561" s="70">
        <v>0</v>
      </c>
    </row>
    <row r="2562" spans="1:9" ht="30" hidden="1" customHeight="1" x14ac:dyDescent="0.25">
      <c r="A2562" s="96" t="s">
        <v>22062</v>
      </c>
      <c r="B2562" s="80" t="str">
        <f>_xlfn.CONCAT(_xlfn.XLOOKUP(tbItems[[#This Row],[UID]],all_tki[uid],all_tki[name]), " (",_xlfn.XLOOKUP(tbItems[[#This Row],[UID]],all_tki[uid],all_tki[shortName]),")")</f>
        <v>Chiappa Rhino 50DS .357 revolver (CR 50DS .357)</v>
      </c>
      <c r="C2562" s="80" t="str">
        <f>_xlfn.XLOOKUP(tbItems[[#This Row],[UID]],all_tki[uid],all_tki[tags/0])</f>
        <v>Weapon</v>
      </c>
      <c r="D2562" s="80" t="s">
        <v>441</v>
      </c>
      <c r="E2562" s="70">
        <f>_xlfn.XLOOKUP(tbItems[[#This Row],[UID]],all_tki[uid],all_tki[slots])</f>
        <v>2</v>
      </c>
      <c r="F2562" s="97">
        <f>_xlfn.XLOOKUP(tbItems[[#This Row],[UID]],all_tki[uid],all_tki[traderPrice])</f>
        <v>5848</v>
      </c>
      <c r="G2562" s="97">
        <f>_xlfn.XLOOKUP(tbItems[[#This Row],[UID]],all_tki[uid],all_tki[avg7daysPrice])</f>
        <v>15564</v>
      </c>
      <c r="I2562" s="70">
        <v>0</v>
      </c>
    </row>
    <row r="2563" spans="1:9" ht="30" hidden="1" customHeight="1" x14ac:dyDescent="0.25">
      <c r="A2563" s="96" t="s">
        <v>22071</v>
      </c>
      <c r="B2563" s="80" t="str">
        <f>_xlfn.CONCAT(_xlfn.XLOOKUP(tbItems[[#This Row],[UID]],all_tki[uid],all_tki[name]), " (",_xlfn.XLOOKUP(tbItems[[#This Row],[UID]],all_tki[uid],all_tki[shortName]),")")</f>
        <v>.357 Magnum Hollow Point (.357 HP)</v>
      </c>
      <c r="C2563" s="80" t="str">
        <f>_xlfn.XLOOKUP(tbItems[[#This Row],[UID]],all_tki[uid],all_tki[tags/0])</f>
        <v>Ammo</v>
      </c>
      <c r="D2563" s="80" t="s">
        <v>441</v>
      </c>
      <c r="E2563" s="70">
        <f>_xlfn.XLOOKUP(tbItems[[#This Row],[UID]],all_tki[uid],all_tki[slots])</f>
        <v>1</v>
      </c>
      <c r="F2563" s="97">
        <f>_xlfn.XLOOKUP(tbItems[[#This Row],[UID]],all_tki[uid],all_tki[traderPrice])</f>
        <v>68</v>
      </c>
      <c r="G2563" s="97">
        <f>_xlfn.XLOOKUP(tbItems[[#This Row],[UID]],all_tki[uid],all_tki[avg7daysPrice])</f>
        <v>613</v>
      </c>
      <c r="I2563" s="70">
        <v>0</v>
      </c>
    </row>
    <row r="2564" spans="1:9" ht="30" hidden="1" customHeight="1" x14ac:dyDescent="0.25">
      <c r="A2564" s="96" t="s">
        <v>22080</v>
      </c>
      <c r="B2564" s="80" t="str">
        <f>_xlfn.CONCAT(_xlfn.XLOOKUP(tbItems[[#This Row],[UID]],all_tki[uid],all_tki[name]), " (",_xlfn.XLOOKUP(tbItems[[#This Row],[UID]],all_tki[uid],all_tki[shortName]),")")</f>
        <v>.357 Magnum FMJ (.357 FMJ)</v>
      </c>
      <c r="C2564" s="80" t="str">
        <f>_xlfn.XLOOKUP(tbItems[[#This Row],[UID]],all_tki[uid],all_tki[tags/0])</f>
        <v>Ammo</v>
      </c>
      <c r="D2564" s="80" t="s">
        <v>441</v>
      </c>
      <c r="E2564" s="70">
        <f>_xlfn.XLOOKUP(tbItems[[#This Row],[UID]],all_tki[uid],all_tki[slots])</f>
        <v>1</v>
      </c>
      <c r="F2564" s="97">
        <f>_xlfn.XLOOKUP(tbItems[[#This Row],[UID]],all_tki[uid],all_tki[traderPrice])</f>
        <v>80</v>
      </c>
      <c r="G2564" s="97">
        <f>_xlfn.XLOOKUP(tbItems[[#This Row],[UID]],all_tki[uid],all_tki[avg7daysPrice])</f>
        <v>393</v>
      </c>
      <c r="I2564" s="70">
        <v>0</v>
      </c>
    </row>
    <row r="2565" spans="1:9" ht="30" hidden="1" customHeight="1" x14ac:dyDescent="0.25">
      <c r="A2565" s="96" t="s">
        <v>22088</v>
      </c>
      <c r="B2565" s="80" t="str">
        <f>_xlfn.CONCAT(_xlfn.XLOOKUP(tbItems[[#This Row],[UID]],all_tki[uid],all_tki[name]), " (",_xlfn.XLOOKUP(tbItems[[#This Row],[UID]],all_tki[uid],all_tki[shortName]),")")</f>
        <v>.357 Magnum Soft Point (.357 SP)</v>
      </c>
      <c r="C2565" s="80" t="str">
        <f>_xlfn.XLOOKUP(tbItems[[#This Row],[UID]],all_tki[uid],all_tki[tags/0])</f>
        <v>Ammo</v>
      </c>
      <c r="D2565" s="80" t="s">
        <v>441</v>
      </c>
      <c r="E2565" s="70">
        <f>_xlfn.XLOOKUP(tbItems[[#This Row],[UID]],all_tki[uid],all_tki[slots])</f>
        <v>1</v>
      </c>
      <c r="F2565" s="97">
        <f>_xlfn.XLOOKUP(tbItems[[#This Row],[UID]],all_tki[uid],all_tki[traderPrice])</f>
        <v>56</v>
      </c>
      <c r="G2565" s="97">
        <f>_xlfn.XLOOKUP(tbItems[[#This Row],[UID]],all_tki[uid],all_tki[avg7daysPrice])</f>
        <v>370</v>
      </c>
      <c r="I2565" s="70">
        <v>0</v>
      </c>
    </row>
    <row r="2566" spans="1:9" ht="30" hidden="1" customHeight="1" x14ac:dyDescent="0.25">
      <c r="A2566" s="96" t="s">
        <v>22096</v>
      </c>
      <c r="B2566" s="80" t="str">
        <f>_xlfn.CONCAT(_xlfn.XLOOKUP(tbItems[[#This Row],[UID]],all_tki[uid],all_tki[name]), " (",_xlfn.XLOOKUP(tbItems[[#This Row],[UID]],all_tki[uid],all_tki[shortName]),")")</f>
        <v>.357 Magnum JHP (.357 JHP)</v>
      </c>
      <c r="C2566" s="80" t="str">
        <f>_xlfn.XLOOKUP(tbItems[[#This Row],[UID]],all_tki[uid],all_tki[tags/0])</f>
        <v>Ammo</v>
      </c>
      <c r="D2566" s="80" t="s">
        <v>441</v>
      </c>
      <c r="E2566" s="70">
        <f>_xlfn.XLOOKUP(tbItems[[#This Row],[UID]],all_tki[uid],all_tki[slots])</f>
        <v>1</v>
      </c>
      <c r="F2566" s="97">
        <f>_xlfn.XLOOKUP(tbItems[[#This Row],[UID]],all_tki[uid],all_tki[traderPrice])</f>
        <v>104</v>
      </c>
      <c r="G2566" s="97">
        <f>_xlfn.XLOOKUP(tbItems[[#This Row],[UID]],all_tki[uid],all_tki[avg7daysPrice])</f>
        <v>411</v>
      </c>
      <c r="I2566" s="70">
        <v>0</v>
      </c>
    </row>
    <row r="2567" spans="1:9" ht="30" hidden="1" customHeight="1" x14ac:dyDescent="0.25">
      <c r="A2567" s="96" t="s">
        <v>22104</v>
      </c>
      <c r="B2567" s="80" t="str">
        <f>_xlfn.CONCAT(_xlfn.XLOOKUP(tbItems[[#This Row],[UID]],all_tki[uid],all_tki[name]), " (",_xlfn.XLOOKUP(tbItems[[#This Row],[UID]],all_tki[uid],all_tki[shortName]),")")</f>
        <v>Chiappa Rhino front sight (CR FS)</v>
      </c>
      <c r="C2567" s="80" t="str">
        <f>_xlfn.XLOOKUP(tbItems[[#This Row],[UID]],all_tki[uid],all_tki[tags/0])</f>
        <v>Weapon_parts</v>
      </c>
      <c r="D2567" s="80" t="s">
        <v>441</v>
      </c>
      <c r="E2567" s="70">
        <f>_xlfn.XLOOKUP(tbItems[[#This Row],[UID]],all_tki[uid],all_tki[slots])</f>
        <v>1</v>
      </c>
      <c r="F2567" s="97">
        <f>_xlfn.XLOOKUP(tbItems[[#This Row],[UID]],all_tki[uid],all_tki[traderPrice])</f>
        <v>281</v>
      </c>
      <c r="G2567" s="97">
        <f>_xlfn.XLOOKUP(tbItems[[#This Row],[UID]],all_tki[uid],all_tki[avg7daysPrice])</f>
        <v>502</v>
      </c>
      <c r="I2567" s="70">
        <v>0</v>
      </c>
    </row>
    <row r="2568" spans="1:9" ht="30" hidden="1" customHeight="1" x14ac:dyDescent="0.25">
      <c r="A2568" s="96" t="s">
        <v>22111</v>
      </c>
      <c r="B2568" s="80" t="str">
        <f>_xlfn.CONCAT(_xlfn.XLOOKUP(tbItems[[#This Row],[UID]],all_tki[uid],all_tki[name]), " (",_xlfn.XLOOKUP(tbItems[[#This Row],[UID]],all_tki[uid],all_tki[shortName]),")")</f>
        <v>Chiappa Rhino Green Fiber Optic rear sight (CR GF)</v>
      </c>
      <c r="C2568" s="80" t="str">
        <f>_xlfn.XLOOKUP(tbItems[[#This Row],[UID]],all_tki[uid],all_tki[tags/0])</f>
        <v>Weapon_parts</v>
      </c>
      <c r="D2568" s="80" t="s">
        <v>441</v>
      </c>
      <c r="E2568" s="70">
        <f>_xlfn.XLOOKUP(tbItems[[#This Row],[UID]],all_tki[uid],all_tki[slots])</f>
        <v>1</v>
      </c>
      <c r="F2568" s="97">
        <f>_xlfn.XLOOKUP(tbItems[[#This Row],[UID]],all_tki[uid],all_tki[traderPrice])</f>
        <v>504</v>
      </c>
      <c r="G2568" s="97">
        <f>_xlfn.XLOOKUP(tbItems[[#This Row],[UID]],all_tki[uid],all_tki[avg7daysPrice])</f>
        <v>900</v>
      </c>
      <c r="I2568" s="70">
        <v>0</v>
      </c>
    </row>
    <row r="2569" spans="1:9" ht="30" hidden="1" customHeight="1" x14ac:dyDescent="0.25">
      <c r="A2569" s="96" t="s">
        <v>22118</v>
      </c>
      <c r="B2569" s="80" t="str">
        <f>_xlfn.CONCAT(_xlfn.XLOOKUP(tbItems[[#This Row],[UID]],all_tki[uid],all_tki[name]), " (",_xlfn.XLOOKUP(tbItems[[#This Row],[UID]],all_tki[uid],all_tki[shortName]),")")</f>
        <v>Chiappa Rhino Green Fiber Optic front sight (CR GF)</v>
      </c>
      <c r="C2569" s="80" t="str">
        <f>_xlfn.XLOOKUP(tbItems[[#This Row],[UID]],all_tki[uid],all_tki[tags/0])</f>
        <v>Weapon_parts</v>
      </c>
      <c r="D2569" s="80" t="s">
        <v>441</v>
      </c>
      <c r="E2569" s="70">
        <f>_xlfn.XLOOKUP(tbItems[[#This Row],[UID]],all_tki[uid],all_tki[slots])</f>
        <v>1</v>
      </c>
      <c r="F2569" s="97">
        <f>_xlfn.XLOOKUP(tbItems[[#This Row],[UID]],all_tki[uid],all_tki[traderPrice])</f>
        <v>498</v>
      </c>
      <c r="G2569" s="97">
        <f>_xlfn.XLOOKUP(tbItems[[#This Row],[UID]],all_tki[uid],all_tki[avg7daysPrice])</f>
        <v>890</v>
      </c>
      <c r="I2569" s="70">
        <v>0</v>
      </c>
    </row>
    <row r="2570" spans="1:9" ht="30" hidden="1" customHeight="1" x14ac:dyDescent="0.25">
      <c r="A2570" s="96" t="s">
        <v>22125</v>
      </c>
      <c r="B2570" s="80" t="str">
        <f>_xlfn.CONCAT(_xlfn.XLOOKUP(tbItems[[#This Row],[UID]],all_tki[uid],all_tki[name]), " (",_xlfn.XLOOKUP(tbItems[[#This Row],[UID]],all_tki[uid],all_tki[shortName]),")")</f>
        <v>Chiappa Rhino rear sight (CR RS)</v>
      </c>
      <c r="C2570" s="80" t="str">
        <f>_xlfn.XLOOKUP(tbItems[[#This Row],[UID]],all_tki[uid],all_tki[tags/0])</f>
        <v>Weapon_parts</v>
      </c>
      <c r="D2570" s="80" t="s">
        <v>441</v>
      </c>
      <c r="E2570" s="70">
        <f>_xlfn.XLOOKUP(tbItems[[#This Row],[UID]],all_tki[uid],all_tki[slots])</f>
        <v>1</v>
      </c>
      <c r="F2570" s="97">
        <f>_xlfn.XLOOKUP(tbItems[[#This Row],[UID]],all_tki[uid],all_tki[traderPrice])</f>
        <v>338</v>
      </c>
      <c r="G2570" s="97">
        <f>_xlfn.XLOOKUP(tbItems[[#This Row],[UID]],all_tki[uid],all_tki[avg7daysPrice])</f>
        <v>604</v>
      </c>
      <c r="I2570" s="70">
        <v>0</v>
      </c>
    </row>
    <row r="2571" spans="1:9" ht="30" hidden="1" customHeight="1" x14ac:dyDescent="0.25">
      <c r="A2571" s="96" t="s">
        <v>22132</v>
      </c>
      <c r="B2571" s="80" t="str">
        <f>_xlfn.CONCAT(_xlfn.XLOOKUP(tbItems[[#This Row],[UID]],all_tki[uid],all_tki[name]), " (",_xlfn.XLOOKUP(tbItems[[#This Row],[UID]],all_tki[uid],all_tki[shortName]),")")</f>
        <v>Chiappa Rhino 9x19 6-round cylinder (Cyl. CR 6)</v>
      </c>
      <c r="C2571" s="80" t="str">
        <f>_xlfn.XLOOKUP(tbItems[[#This Row],[UID]],all_tki[uid],all_tki[tags/0])</f>
        <v>Magazines</v>
      </c>
      <c r="D2571" s="80" t="s">
        <v>441</v>
      </c>
      <c r="E2571" s="70">
        <f>_xlfn.XLOOKUP(tbItems[[#This Row],[UID]],all_tki[uid],all_tki[slots])</f>
        <v>1</v>
      </c>
      <c r="F2571" s="97">
        <f>_xlfn.XLOOKUP(tbItems[[#This Row],[UID]],all_tki[uid],all_tki[traderPrice])</f>
        <v>448</v>
      </c>
      <c r="G2571" s="97">
        <f>_xlfn.XLOOKUP(tbItems[[#This Row],[UID]],all_tki[uid],all_tki[avg7daysPrice])</f>
        <v>15111</v>
      </c>
      <c r="I2571" s="70">
        <v>0</v>
      </c>
    </row>
    <row r="2572" spans="1:9" ht="30" hidden="1" customHeight="1" x14ac:dyDescent="0.25">
      <c r="A2572" s="96" t="s">
        <v>22139</v>
      </c>
      <c r="B2572" s="80" t="str">
        <f>_xlfn.CONCAT(_xlfn.XLOOKUP(tbItems[[#This Row],[UID]],all_tki[uid],all_tki[name]), " (",_xlfn.XLOOKUP(tbItems[[#This Row],[UID]],all_tki[uid],all_tki[shortName]),")")</f>
        <v>Chiappa Rhino .357 6-round cylinder (Cyl. CR 6)</v>
      </c>
      <c r="C2572" s="80" t="str">
        <f>_xlfn.XLOOKUP(tbItems[[#This Row],[UID]],all_tki[uid],all_tki[tags/0])</f>
        <v>Magazines</v>
      </c>
      <c r="D2572" s="80" t="s">
        <v>441</v>
      </c>
      <c r="E2572" s="70">
        <f>_xlfn.XLOOKUP(tbItems[[#This Row],[UID]],all_tki[uid],all_tki[slots])</f>
        <v>1</v>
      </c>
      <c r="F2572" s="97">
        <f>_xlfn.XLOOKUP(tbItems[[#This Row],[UID]],all_tki[uid],all_tki[traderPrice])</f>
        <v>616</v>
      </c>
      <c r="G2572" s="97">
        <f>_xlfn.XLOOKUP(tbItems[[#This Row],[UID]],all_tki[uid],all_tki[avg7daysPrice])</f>
        <v>32869</v>
      </c>
      <c r="I2572" s="70">
        <v>0</v>
      </c>
    </row>
    <row r="2573" spans="1:9" ht="30" hidden="1" customHeight="1" x14ac:dyDescent="0.25">
      <c r="A2573" s="96" t="s">
        <v>22145</v>
      </c>
      <c r="B2573" s="80" t="str">
        <f>_xlfn.CONCAT(_xlfn.XLOOKUP(tbItems[[#This Row],[UID]],all_tki[uid],all_tki[name]), " (",_xlfn.XLOOKUP(tbItems[[#This Row],[UID]],all_tki[uid],all_tki[shortName]),")")</f>
        <v>Chiappa Rhino .357 6-round speedloader (Load. CR)</v>
      </c>
      <c r="C2573" s="80" t="str">
        <f>_xlfn.XLOOKUP(tbItems[[#This Row],[UID]],all_tki[uid],all_tki[tags/0])</f>
        <v>Magazines</v>
      </c>
      <c r="D2573" s="80" t="s">
        <v>441</v>
      </c>
      <c r="E2573" s="70">
        <f>_xlfn.XLOOKUP(tbItems[[#This Row],[UID]],all_tki[uid],all_tki[slots])</f>
        <v>1</v>
      </c>
      <c r="F2573" s="97">
        <f>_xlfn.XLOOKUP(tbItems[[#This Row],[UID]],all_tki[uid],all_tki[traderPrice])</f>
        <v>840</v>
      </c>
      <c r="G2573" s="97">
        <f>_xlfn.XLOOKUP(tbItems[[#This Row],[UID]],all_tki[uid],all_tki[avg7daysPrice])</f>
        <v>1500</v>
      </c>
      <c r="I2573" s="70">
        <v>0</v>
      </c>
    </row>
    <row r="2574" spans="1:9" ht="30" hidden="1" customHeight="1" x14ac:dyDescent="0.25">
      <c r="A2574" s="96" t="s">
        <v>22150</v>
      </c>
      <c r="B2574" s="80" t="str">
        <f>_xlfn.CONCAT(_xlfn.XLOOKUP(tbItems[[#This Row],[UID]],all_tki[uid],all_tki[name]), " (",_xlfn.XLOOKUP(tbItems[[#This Row],[UID]],all_tki[uid],all_tki[shortName]),")")</f>
        <v>Chiappa Rhino wooden pistol grip (CR Wood)</v>
      </c>
      <c r="C2574" s="80" t="str">
        <f>_xlfn.XLOOKUP(tbItems[[#This Row],[UID]],all_tki[uid],all_tki[tags/0])</f>
        <v>Weapon_parts</v>
      </c>
      <c r="D2574" s="80" t="s">
        <v>441</v>
      </c>
      <c r="E2574" s="70">
        <f>_xlfn.XLOOKUP(tbItems[[#This Row],[UID]],all_tki[uid],all_tki[slots])</f>
        <v>1</v>
      </c>
      <c r="F2574" s="97">
        <f>_xlfn.XLOOKUP(tbItems[[#This Row],[UID]],all_tki[uid],all_tki[traderPrice])</f>
        <v>420</v>
      </c>
      <c r="G2574" s="97">
        <f>_xlfn.XLOOKUP(tbItems[[#This Row],[UID]],all_tki[uid],all_tki[avg7daysPrice])</f>
        <v>750</v>
      </c>
      <c r="I2574" s="70">
        <v>0</v>
      </c>
    </row>
    <row r="2575" spans="1:9" ht="30" hidden="1" customHeight="1" x14ac:dyDescent="0.25">
      <c r="A2575" s="96" t="s">
        <v>22157</v>
      </c>
      <c r="B2575" s="80" t="str">
        <f>_xlfn.CONCAT(_xlfn.XLOOKUP(tbItems[[#This Row],[UID]],all_tki[uid],all_tki[name]), " (",_xlfn.XLOOKUP(tbItems[[#This Row],[UID]],all_tki[uid],all_tki[shortName]),")")</f>
        <v>Chiappa Rhino plastic pistol grip (CR Plast.)</v>
      </c>
      <c r="C2575" s="80" t="str">
        <f>_xlfn.XLOOKUP(tbItems[[#This Row],[UID]],all_tki[uid],all_tki[tags/0])</f>
        <v>Weapon_parts</v>
      </c>
      <c r="D2575" s="80" t="s">
        <v>441</v>
      </c>
      <c r="E2575" s="70">
        <f>_xlfn.XLOOKUP(tbItems[[#This Row],[UID]],all_tki[uid],all_tki[slots])</f>
        <v>1</v>
      </c>
      <c r="F2575" s="97">
        <f>_xlfn.XLOOKUP(tbItems[[#This Row],[UID]],all_tki[uid],all_tki[traderPrice])</f>
        <v>672</v>
      </c>
      <c r="G2575" s="97">
        <f>_xlfn.XLOOKUP(tbItems[[#This Row],[UID]],all_tki[uid],all_tki[avg7daysPrice])</f>
        <v>1200</v>
      </c>
      <c r="I2575" s="70">
        <v>0</v>
      </c>
    </row>
    <row r="2576" spans="1:9" ht="30" hidden="1" customHeight="1" x14ac:dyDescent="0.25">
      <c r="A2576" s="96" t="s">
        <v>22164</v>
      </c>
      <c r="B2576" s="80" t="str">
        <f>_xlfn.CONCAT(_xlfn.XLOOKUP(tbItems[[#This Row],[UID]],all_tki[uid],all_tki[name]), " (",_xlfn.XLOOKUP(tbItems[[#This Row],[UID]],all_tki[uid],all_tki[shortName]),")")</f>
        <v>Body armor repair kit (Armor repair kit)</v>
      </c>
      <c r="C2576" s="80" t="str">
        <f>_xlfn.XLOOKUP(tbItems[[#This Row],[UID]],all_tki[uid],all_tki[tags/0])</f>
        <v>Repair</v>
      </c>
      <c r="D2576" s="80" t="s">
        <v>441</v>
      </c>
      <c r="E2576" s="70">
        <f>_xlfn.XLOOKUP(tbItems[[#This Row],[UID]],all_tki[uid],all_tki[slots])</f>
        <v>6</v>
      </c>
      <c r="F2576" s="97">
        <f>_xlfn.XLOOKUP(tbItems[[#This Row],[UID]],all_tki[uid],all_tki[traderPrice])</f>
        <v>140000</v>
      </c>
      <c r="G2576" s="97">
        <f>_xlfn.XLOOKUP(tbItems[[#This Row],[UID]],all_tki[uid],all_tki[avg7daysPrice])</f>
        <v>283850</v>
      </c>
      <c r="I2576" s="70">
        <v>0</v>
      </c>
    </row>
    <row r="2577" spans="1:10" ht="30" hidden="1" customHeight="1" x14ac:dyDescent="0.25">
      <c r="A2577" s="96" t="s">
        <v>22173</v>
      </c>
      <c r="B2577" s="80" t="str">
        <f>_xlfn.CONCAT(_xlfn.XLOOKUP(tbItems[[#This Row],[UID]],all_tki[uid],all_tki[name]), " (",_xlfn.XLOOKUP(tbItems[[#This Row],[UID]],all_tki[uid],all_tki[shortName]),")")</f>
        <v>Weapon repair kit (Weapon repair kit)</v>
      </c>
      <c r="C2577" s="80" t="str">
        <f>_xlfn.XLOOKUP(tbItems[[#This Row],[UID]],all_tki[uid],all_tki[tags/0])</f>
        <v>Repair</v>
      </c>
      <c r="D2577" s="80" t="s">
        <v>441</v>
      </c>
      <c r="E2577" s="70">
        <f>_xlfn.XLOOKUP(tbItems[[#This Row],[UID]],all_tki[uid],all_tki[slots])</f>
        <v>6</v>
      </c>
      <c r="F2577" s="97">
        <f>_xlfn.XLOOKUP(tbItems[[#This Row],[UID]],all_tki[uid],all_tki[traderPrice])</f>
        <v>56000</v>
      </c>
      <c r="G2577" s="97">
        <f>_xlfn.XLOOKUP(tbItems[[#This Row],[UID]],all_tki[uid],all_tki[avg7daysPrice])</f>
        <v>55426</v>
      </c>
      <c r="I2577" s="70">
        <v>0</v>
      </c>
    </row>
    <row r="2578" spans="1:10" ht="30" hidden="1" customHeight="1" x14ac:dyDescent="0.25">
      <c r="A2578" s="96" t="s">
        <v>22180</v>
      </c>
      <c r="B2578" s="80" t="str">
        <f>_xlfn.CONCAT(_xlfn.XLOOKUP(tbItems[[#This Row],[UID]],all_tki[uid],all_tki[name]), " (",_xlfn.XLOOKUP(tbItems[[#This Row],[UID]],all_tki[uid],all_tki[shortName]),")")</f>
        <v>Can of white salt (Salt)</v>
      </c>
      <c r="C2578" s="80" t="str">
        <f>_xlfn.XLOOKUP(tbItems[[#This Row],[UID]],all_tki[uid],all_tki[tags/0])</f>
        <v>Barter</v>
      </c>
      <c r="D2578" s="80" t="s">
        <v>441</v>
      </c>
      <c r="E2578" s="70">
        <f>_xlfn.XLOOKUP(tbItems[[#This Row],[UID]],all_tki[uid],all_tki[slots])</f>
        <v>1</v>
      </c>
      <c r="F2578" s="97">
        <f>_xlfn.XLOOKUP(tbItems[[#This Row],[UID]],all_tki[uid],all_tki[traderPrice])</f>
        <v>5040</v>
      </c>
      <c r="G2578" s="97">
        <f>_xlfn.XLOOKUP(tbItems[[#This Row],[UID]],all_tki[uid],all_tki[avg7daysPrice])</f>
        <v>8481</v>
      </c>
      <c r="H2578" s="70">
        <v>0</v>
      </c>
      <c r="I2578" s="70">
        <v>1</v>
      </c>
    </row>
    <row r="2579" spans="1:10" ht="30" hidden="1" customHeight="1" x14ac:dyDescent="0.25">
      <c r="A2579" s="96" t="s">
        <v>22188</v>
      </c>
      <c r="B2579" s="80" t="str">
        <f>_xlfn.CONCAT(_xlfn.XLOOKUP(tbItems[[#This Row],[UID]],all_tki[uid],all_tki[name]), " (",_xlfn.XLOOKUP(tbItems[[#This Row],[UID]],all_tki[uid],all_tki[shortName]),")")</f>
        <v>Bottle of OLOLO Multivitamins (Vitam.)</v>
      </c>
      <c r="C2579" s="80" t="str">
        <f>_xlfn.XLOOKUP(tbItems[[#This Row],[UID]],all_tki[uid],all_tki[tags/0])</f>
        <v>Barter</v>
      </c>
      <c r="D2579" s="80" t="s">
        <v>441</v>
      </c>
      <c r="E2579" s="70">
        <f>_xlfn.XLOOKUP(tbItems[[#This Row],[UID]],all_tki[uid],all_tki[slots])</f>
        <v>1</v>
      </c>
      <c r="F2579" s="97">
        <f>_xlfn.XLOOKUP(tbItems[[#This Row],[UID]],all_tki[uid],all_tki[traderPrice])</f>
        <v>15807</v>
      </c>
      <c r="G2579" s="97">
        <f>_xlfn.XLOOKUP(tbItems[[#This Row],[UID]],all_tki[uid],all_tki[avg7daysPrice])</f>
        <v>19671</v>
      </c>
      <c r="H2579" s="70">
        <v>10</v>
      </c>
      <c r="I2579" s="70">
        <v>9</v>
      </c>
      <c r="J2579" s="104" t="s">
        <v>23563</v>
      </c>
    </row>
    <row r="2580" spans="1:10" ht="30" hidden="1" customHeight="1" x14ac:dyDescent="0.25">
      <c r="A2580" s="96" t="s">
        <v>22197</v>
      </c>
      <c r="B2580" s="80" t="str">
        <f>_xlfn.CONCAT(_xlfn.XLOOKUP(tbItems[[#This Row],[UID]],all_tki[uid],all_tki[name]), " (",_xlfn.XLOOKUP(tbItems[[#This Row],[UID]],all_tki[uid],all_tki[shortName]),")")</f>
        <v>Awl (Awl)</v>
      </c>
      <c r="C2580" s="80" t="str">
        <f>_xlfn.XLOOKUP(tbItems[[#This Row],[UID]],all_tki[uid],all_tki[tags/0])</f>
        <v>Barter</v>
      </c>
      <c r="D2580" s="80" t="s">
        <v>441</v>
      </c>
      <c r="E2580" s="70">
        <f>_xlfn.XLOOKUP(tbItems[[#This Row],[UID]],all_tki[uid],all_tki[slots])</f>
        <v>1</v>
      </c>
      <c r="F2580" s="97">
        <f>_xlfn.XLOOKUP(tbItems[[#This Row],[UID]],all_tki[uid],all_tki[traderPrice])</f>
        <v>20790</v>
      </c>
      <c r="G2580" s="97">
        <f>_xlfn.XLOOKUP(tbItems[[#This Row],[UID]],all_tki[uid],all_tki[avg7daysPrice])</f>
        <v>23216</v>
      </c>
      <c r="H2580" s="106">
        <v>1</v>
      </c>
      <c r="I2580" s="106">
        <v>1</v>
      </c>
      <c r="J2580" s="107" t="s">
        <v>23540</v>
      </c>
    </row>
    <row r="2581" spans="1:10" ht="30" hidden="1" customHeight="1" x14ac:dyDescent="0.25">
      <c r="A2581" s="96" t="s">
        <v>22204</v>
      </c>
      <c r="B2581" s="80" t="str">
        <f>_xlfn.CONCAT(_xlfn.XLOOKUP(tbItems[[#This Row],[UID]],all_tki[uid],all_tki[name]), " (",_xlfn.XLOOKUP(tbItems[[#This Row],[UID]],all_tki[uid],all_tki[shortName]),")")</f>
        <v>Set of files "Master" (Master)</v>
      </c>
      <c r="C2581" s="80" t="str">
        <f>_xlfn.XLOOKUP(tbItems[[#This Row],[UID]],all_tki[uid],all_tki[tags/0])</f>
        <v>Barter</v>
      </c>
      <c r="D2581" s="80" t="s">
        <v>441</v>
      </c>
      <c r="E2581" s="70">
        <f>_xlfn.XLOOKUP(tbItems[[#This Row],[UID]],all_tki[uid],all_tki[slots])</f>
        <v>4</v>
      </c>
      <c r="F2581" s="97">
        <f>_xlfn.XLOOKUP(tbItems[[#This Row],[UID]],all_tki[uid],all_tki[traderPrice])</f>
        <v>22050</v>
      </c>
      <c r="G2581" s="97">
        <f>_xlfn.XLOOKUP(tbItems[[#This Row],[UID]],all_tki[uid],all_tki[avg7daysPrice])</f>
        <v>22160</v>
      </c>
      <c r="H2581" s="70">
        <v>1</v>
      </c>
      <c r="I2581" s="70">
        <v>2</v>
      </c>
      <c r="J2581" s="104" t="s">
        <v>23524</v>
      </c>
    </row>
    <row r="2582" spans="1:10" ht="30" hidden="1" customHeight="1" x14ac:dyDescent="0.25">
      <c r="A2582" s="96" t="s">
        <v>22212</v>
      </c>
      <c r="B2582" s="80" t="str">
        <f>_xlfn.CONCAT(_xlfn.XLOOKUP(tbItems[[#This Row],[UID]],all_tki[uid],all_tki[name]), " (",_xlfn.XLOOKUP(tbItems[[#This Row],[UID]],all_tki[uid],all_tki[shortName]),")")</f>
        <v>Bottle of "Pevko Light" beer (Pevko)</v>
      </c>
      <c r="C2582" s="80" t="str">
        <f>_xlfn.XLOOKUP(tbItems[[#This Row],[UID]],all_tki[uid],all_tki[tags/0])</f>
        <v>Provisions</v>
      </c>
      <c r="D2582" s="80" t="s">
        <v>441</v>
      </c>
      <c r="E2582" s="70">
        <f>_xlfn.XLOOKUP(tbItems[[#This Row],[UID]],all_tki[uid],all_tki[slots])</f>
        <v>2</v>
      </c>
      <c r="F2582" s="97">
        <f>_xlfn.XLOOKUP(tbItems[[#This Row],[UID]],all_tki[uid],all_tki[traderPrice])</f>
        <v>3150</v>
      </c>
      <c r="G2582" s="97">
        <f>_xlfn.XLOOKUP(tbItems[[#This Row],[UID]],all_tki[uid],all_tki[avg7daysPrice])</f>
        <v>25065</v>
      </c>
      <c r="I2582" s="70">
        <v>0</v>
      </c>
    </row>
    <row r="2583" spans="1:10" ht="30" hidden="1" customHeight="1" x14ac:dyDescent="0.25">
      <c r="A2583" s="96" t="s">
        <v>22220</v>
      </c>
      <c r="B2583" s="80" t="str">
        <f>_xlfn.CONCAT(_xlfn.XLOOKUP(tbItems[[#This Row],[UID]],all_tki[uid],all_tki[name]), " (",_xlfn.XLOOKUP(tbItems[[#This Row],[UID]],all_tki[uid],all_tki[shortName]),")")</f>
        <v>Topographic survey maps (Maps)</v>
      </c>
      <c r="C2583" s="80" t="str">
        <f>_xlfn.XLOOKUP(tbItems[[#This Row],[UID]],all_tki[uid],all_tki[tags/0])</f>
        <v>Barter</v>
      </c>
      <c r="D2583" s="80" t="s">
        <v>441</v>
      </c>
      <c r="E2583" s="70">
        <f>_xlfn.XLOOKUP(tbItems[[#This Row],[UID]],all_tki[uid],all_tki[slots])</f>
        <v>2</v>
      </c>
      <c r="F2583" s="97">
        <f>_xlfn.XLOOKUP(tbItems[[#This Row],[UID]],all_tki[uid],all_tki[traderPrice])</f>
        <v>315</v>
      </c>
      <c r="G2583" s="97">
        <f>_xlfn.XLOOKUP(tbItems[[#This Row],[UID]],all_tki[uid],all_tki[avg7daysPrice])</f>
        <v>32553</v>
      </c>
      <c r="H2583" s="106">
        <v>1</v>
      </c>
      <c r="I2583" s="106">
        <v>1</v>
      </c>
      <c r="J2583" s="104" t="s">
        <v>442</v>
      </c>
    </row>
    <row r="2584" spans="1:10" ht="30" hidden="1" customHeight="1" x14ac:dyDescent="0.25">
      <c r="A2584" s="96" t="s">
        <v>22228</v>
      </c>
      <c r="B2584" s="80" t="str">
        <f>_xlfn.CONCAT(_xlfn.XLOOKUP(tbItems[[#This Row],[UID]],all_tki[uid],all_tki[name]), " (",_xlfn.XLOOKUP(tbItems[[#This Row],[UID]],all_tki[uid],all_tki[shortName]),")")</f>
        <v>Military flash drive (MFD)</v>
      </c>
      <c r="C2584" s="80" t="str">
        <f>_xlfn.XLOOKUP(tbItems[[#This Row],[UID]],all_tki[uid],all_tki[tags/0])</f>
        <v>Barter</v>
      </c>
      <c r="D2584" s="80" t="s">
        <v>441</v>
      </c>
      <c r="E2584" s="70">
        <f>_xlfn.XLOOKUP(tbItems[[#This Row],[UID]],all_tki[uid],all_tki[slots])</f>
        <v>1</v>
      </c>
      <c r="F2584" s="97">
        <f>_xlfn.XLOOKUP(tbItems[[#This Row],[UID]],all_tki[uid],all_tki[traderPrice])</f>
        <v>263</v>
      </c>
      <c r="G2584" s="97">
        <f>_xlfn.XLOOKUP(tbItems[[#This Row],[UID]],all_tki[uid],all_tki[avg7daysPrice])</f>
        <v>83405</v>
      </c>
      <c r="H2584" s="106">
        <v>9</v>
      </c>
      <c r="I2584" s="106">
        <v>3</v>
      </c>
      <c r="J2584" s="107" t="s">
        <v>23552</v>
      </c>
    </row>
    <row r="2585" spans="1:10" ht="30" hidden="1" customHeight="1" x14ac:dyDescent="0.25">
      <c r="A2585" s="96" t="s">
        <v>22237</v>
      </c>
      <c r="B2585" s="80" t="str">
        <f>_xlfn.CONCAT(_xlfn.XLOOKUP(tbItems[[#This Row],[UID]],all_tki[uid],all_tki[name]), " (",_xlfn.XLOOKUP(tbItems[[#This Row],[UID]],all_tki[uid],all_tki[shortName]),")")</f>
        <v>BakeEzy cook book (BakeEzy)</v>
      </c>
      <c r="C2585" s="80" t="str">
        <f>_xlfn.XLOOKUP(tbItems[[#This Row],[UID]],all_tki[uid],all_tki[tags/0])</f>
        <v>Barter</v>
      </c>
      <c r="D2585" s="80" t="s">
        <v>441</v>
      </c>
      <c r="E2585" s="70">
        <f>_xlfn.XLOOKUP(tbItems[[#This Row],[UID]],all_tki[uid],all_tki[slots])</f>
        <v>2</v>
      </c>
      <c r="F2585" s="97">
        <f>_xlfn.XLOOKUP(tbItems[[#This Row],[UID]],all_tki[uid],all_tki[traderPrice])</f>
        <v>254</v>
      </c>
      <c r="G2585" s="97">
        <f>_xlfn.XLOOKUP(tbItems[[#This Row],[UID]],all_tki[uid],all_tki[avg7daysPrice])</f>
        <v>26367</v>
      </c>
      <c r="H2585" s="70">
        <v>2</v>
      </c>
      <c r="I2585" s="70">
        <v>2</v>
      </c>
      <c r="J2585" s="81" t="s">
        <v>23569</v>
      </c>
    </row>
    <row r="2586" spans="1:10" ht="30" hidden="1" customHeight="1" x14ac:dyDescent="0.25">
      <c r="A2586" s="96" t="s">
        <v>22245</v>
      </c>
      <c r="B2586" s="80" t="str">
        <f>_xlfn.CONCAT(_xlfn.XLOOKUP(tbItems[[#This Row],[UID]],all_tki[uid],all_tki[name]), " (",_xlfn.XLOOKUP(tbItems[[#This Row],[UID]],all_tki[uid],all_tki[shortName]),")")</f>
        <v>Video cassette with the Cyborg Killer movie (VHS)</v>
      </c>
      <c r="C2586" s="80" t="str">
        <f>_xlfn.XLOOKUP(tbItems[[#This Row],[UID]],all_tki[uid],all_tki[tags/0])</f>
        <v>Barter</v>
      </c>
      <c r="D2586" s="80" t="s">
        <v>441</v>
      </c>
      <c r="E2586" s="70">
        <f>_xlfn.XLOOKUP(tbItems[[#This Row],[UID]],all_tki[uid],all_tki[slots])</f>
        <v>2</v>
      </c>
      <c r="F2586" s="97">
        <f>_xlfn.XLOOKUP(tbItems[[#This Row],[UID]],all_tki[uid],all_tki[traderPrice])</f>
        <v>302</v>
      </c>
      <c r="G2586" s="97">
        <f>_xlfn.XLOOKUP(tbItems[[#This Row],[UID]],all_tki[uid],all_tki[avg7daysPrice])</f>
        <v>30075</v>
      </c>
      <c r="H2586" s="106">
        <v>1</v>
      </c>
      <c r="I2586" s="106">
        <v>1</v>
      </c>
      <c r="J2586" s="104" t="s">
        <v>364</v>
      </c>
    </row>
    <row r="2587" spans="1:10" ht="30" hidden="1" customHeight="1" x14ac:dyDescent="0.25">
      <c r="A2587" s="96" t="s">
        <v>22253</v>
      </c>
      <c r="B2587" s="80" t="str">
        <f>_xlfn.CONCAT(_xlfn.XLOOKUP(tbItems[[#This Row],[UID]],all_tki[uid],all_tki[name]), " (",_xlfn.XLOOKUP(tbItems[[#This Row],[UID]],all_tki[uid],all_tki[shortName]),")")</f>
        <v>TOZ-106 FAB Defense GPCP cheek rest (GPCP)</v>
      </c>
      <c r="C2587" s="80" t="str">
        <f>_xlfn.XLOOKUP(tbItems[[#This Row],[UID]],all_tki[uid],all_tki[tags/0])</f>
        <v>Weapon_parts</v>
      </c>
      <c r="D2587" s="80" t="s">
        <v>441</v>
      </c>
      <c r="E2587" s="70">
        <f>_xlfn.XLOOKUP(tbItems[[#This Row],[UID]],all_tki[uid],all_tki[slots])</f>
        <v>1</v>
      </c>
      <c r="F2587" s="97">
        <f>_xlfn.XLOOKUP(tbItems[[#This Row],[UID]],all_tki[uid],all_tki[traderPrice])</f>
        <v>728</v>
      </c>
      <c r="G2587" s="97">
        <f>_xlfn.XLOOKUP(tbItems[[#This Row],[UID]],all_tki[uid],all_tki[avg7daysPrice])</f>
        <v>15848</v>
      </c>
      <c r="I2587" s="70">
        <v>0</v>
      </c>
    </row>
    <row r="2588" spans="1:10" ht="30" hidden="1" customHeight="1" x14ac:dyDescent="0.25">
      <c r="A2588" s="96" t="s">
        <v>22261</v>
      </c>
      <c r="B2588" s="80" t="str">
        <f>_xlfn.CONCAT(_xlfn.XLOOKUP(tbItems[[#This Row],[UID]],all_tki[uid],all_tki[name]), " (",_xlfn.XLOOKUP(tbItems[[#This Row],[UID]],all_tki[uid],all_tki[shortName]),")")</f>
        <v>MP-18 7.62x54R single-shot rifle (MP-18)</v>
      </c>
      <c r="C2588" s="80" t="str">
        <f>_xlfn.XLOOKUP(tbItems[[#This Row],[UID]],all_tki[uid],all_tki[tags/0])</f>
        <v>Weapon</v>
      </c>
      <c r="D2588" s="80" t="s">
        <v>441</v>
      </c>
      <c r="E2588" s="70">
        <f>_xlfn.XLOOKUP(tbItems[[#This Row],[UID]],all_tki[uid],all_tki[slots])</f>
        <v>2</v>
      </c>
      <c r="F2588" s="97">
        <f>_xlfn.XLOOKUP(tbItems[[#This Row],[UID]],all_tki[uid],all_tki[traderPrice])</f>
        <v>4368</v>
      </c>
      <c r="G2588" s="97">
        <f>_xlfn.XLOOKUP(tbItems[[#This Row],[UID]],all_tki[uid],all_tki[avg7daysPrice])</f>
        <v>19396</v>
      </c>
      <c r="H2588" s="70">
        <v>1</v>
      </c>
      <c r="I2588" s="70">
        <v>1</v>
      </c>
    </row>
    <row r="2589" spans="1:10" ht="30" hidden="1" customHeight="1" x14ac:dyDescent="0.25">
      <c r="A2589" s="96" t="s">
        <v>22269</v>
      </c>
      <c r="B2589" s="80" t="str">
        <f>_xlfn.CONCAT(_xlfn.XLOOKUP(tbItems[[#This Row],[UID]],all_tki[uid],all_tki[name]), " (",_xlfn.XLOOKUP(tbItems[[#This Row],[UID]],all_tki[uid],all_tki[shortName]),")")</f>
        <v>Benelli M3 Super 90 dual-mode 12ga shotgun (M3 Super 90)</v>
      </c>
      <c r="C2589" s="80" t="str">
        <f>_xlfn.XLOOKUP(tbItems[[#This Row],[UID]],all_tki[uid],all_tki[tags/0])</f>
        <v>Weapon</v>
      </c>
      <c r="D2589" s="80" t="s">
        <v>441</v>
      </c>
      <c r="E2589" s="70">
        <f>_xlfn.XLOOKUP(tbItems[[#This Row],[UID]],all_tki[uid],all_tki[slots])</f>
        <v>3</v>
      </c>
      <c r="F2589" s="97">
        <f>_xlfn.XLOOKUP(tbItems[[#This Row],[UID]],all_tki[uid],all_tki[traderPrice])</f>
        <v>7897</v>
      </c>
      <c r="G2589" s="97">
        <f>_xlfn.XLOOKUP(tbItems[[#This Row],[UID]],all_tki[uid],all_tki[avg7daysPrice])</f>
        <v>19505</v>
      </c>
      <c r="H2589" s="70">
        <v>1</v>
      </c>
      <c r="I2589" s="70">
        <v>1</v>
      </c>
    </row>
    <row r="2590" spans="1:10" ht="30" hidden="1" customHeight="1" x14ac:dyDescent="0.25">
      <c r="A2590" s="96" t="s">
        <v>22277</v>
      </c>
      <c r="B2590" s="80" t="str">
        <f>_xlfn.CONCAT(_xlfn.XLOOKUP(tbItems[[#This Row],[UID]],all_tki[uid],all_tki[name]), " (",_xlfn.XLOOKUP(tbItems[[#This Row],[UID]],all_tki[uid],all_tki[shortName]),")")</f>
        <v>MP-18 wooden stock (MP18 wood)</v>
      </c>
      <c r="C2590" s="80" t="str">
        <f>_xlfn.XLOOKUP(tbItems[[#This Row],[UID]],all_tki[uid],all_tki[tags/0])</f>
        <v>Weapon_parts</v>
      </c>
      <c r="D2590" s="80" t="s">
        <v>441</v>
      </c>
      <c r="E2590" s="70">
        <f>_xlfn.XLOOKUP(tbItems[[#This Row],[UID]],all_tki[uid],all_tki[slots])</f>
        <v>2</v>
      </c>
      <c r="F2590" s="97">
        <f>_xlfn.XLOOKUP(tbItems[[#This Row],[UID]],all_tki[uid],all_tki[traderPrice])</f>
        <v>784</v>
      </c>
      <c r="G2590" s="97">
        <f>_xlfn.XLOOKUP(tbItems[[#This Row],[UID]],all_tki[uid],all_tki[avg7daysPrice])</f>
        <v>1273</v>
      </c>
      <c r="I2590" s="70">
        <v>0</v>
      </c>
    </row>
    <row r="2591" spans="1:10" ht="30" hidden="1" customHeight="1" x14ac:dyDescent="0.25">
      <c r="A2591" s="96" t="s">
        <v>22284</v>
      </c>
      <c r="B2591" s="80" t="str">
        <f>_xlfn.CONCAT(_xlfn.XLOOKUP(tbItems[[#This Row],[UID]],all_tki[uid],all_tki[name]), " (",_xlfn.XLOOKUP(tbItems[[#This Row],[UID]],all_tki[uid],all_tki[shortName]),")")</f>
        <v>MP-18 wooden handguard (MP18 wood)</v>
      </c>
      <c r="C2591" s="80" t="str">
        <f>_xlfn.XLOOKUP(tbItems[[#This Row],[UID]],all_tki[uid],all_tki[tags/0])</f>
        <v>Weapon_parts</v>
      </c>
      <c r="D2591" s="80" t="s">
        <v>441</v>
      </c>
      <c r="E2591" s="70">
        <f>_xlfn.XLOOKUP(tbItems[[#This Row],[UID]],all_tki[uid],all_tki[slots])</f>
        <v>2</v>
      </c>
      <c r="F2591" s="97">
        <f>_xlfn.XLOOKUP(tbItems[[#This Row],[UID]],all_tki[uid],all_tki[traderPrice])</f>
        <v>1120</v>
      </c>
      <c r="G2591" s="97">
        <f>_xlfn.XLOOKUP(tbItems[[#This Row],[UID]],all_tki[uid],all_tki[avg7daysPrice])</f>
        <v>6000</v>
      </c>
      <c r="I2591" s="70">
        <v>0</v>
      </c>
    </row>
    <row r="2592" spans="1:10" ht="30" hidden="1" customHeight="1" x14ac:dyDescent="0.25">
      <c r="A2592" s="96" t="s">
        <v>22291</v>
      </c>
      <c r="B2592" s="80" t="str">
        <f>_xlfn.CONCAT(_xlfn.XLOOKUP(tbItems[[#This Row],[UID]],all_tki[uid],all_tki[name]), " (",_xlfn.XLOOKUP(tbItems[[#This Row],[UID]],all_tki[uid],all_tki[shortName]),")")</f>
        <v>MP-18 7.62x54R 600mm barrel (MP18 600mm)</v>
      </c>
      <c r="C2592" s="80" t="str">
        <f>_xlfn.XLOOKUP(tbItems[[#This Row],[UID]],all_tki[uid],all_tki[tags/0])</f>
        <v>Weapon_parts</v>
      </c>
      <c r="D2592" s="80" t="s">
        <v>441</v>
      </c>
      <c r="E2592" s="70">
        <f>_xlfn.XLOOKUP(tbItems[[#This Row],[UID]],all_tki[uid],all_tki[slots])</f>
        <v>4</v>
      </c>
      <c r="F2592" s="97">
        <f>_xlfn.XLOOKUP(tbItems[[#This Row],[UID]],all_tki[uid],all_tki[traderPrice])</f>
        <v>2296</v>
      </c>
      <c r="G2592" s="97">
        <f>_xlfn.XLOOKUP(tbItems[[#This Row],[UID]],all_tki[uid],all_tki[avg7daysPrice])</f>
        <v>19888</v>
      </c>
      <c r="I2592" s="70">
        <v>0</v>
      </c>
    </row>
    <row r="2593" spans="1:10" ht="30" hidden="1" customHeight="1" x14ac:dyDescent="0.25">
      <c r="A2593" s="96" t="s">
        <v>22299</v>
      </c>
      <c r="B2593" s="80" t="str">
        <f>_xlfn.CONCAT(_xlfn.XLOOKUP(tbItems[[#This Row],[UID]],all_tki[uid],all_tki[name]), " (",_xlfn.XLOOKUP(tbItems[[#This Row],[UID]],all_tki[uid],all_tki[shortName]),")")</f>
        <v>Golden egg (Egg)</v>
      </c>
      <c r="C2593" s="80" t="str">
        <f>_xlfn.XLOOKUP(tbItems[[#This Row],[UID]],all_tki[uid],all_tki[tags/0])</f>
        <v>Barter</v>
      </c>
      <c r="D2593" s="80" t="s">
        <v>441</v>
      </c>
      <c r="E2593" s="70">
        <f>_xlfn.XLOOKUP(tbItems[[#This Row],[UID]],all_tki[uid],all_tki[slots])</f>
        <v>1</v>
      </c>
      <c r="F2593" s="97">
        <f>_xlfn.XLOOKUP(tbItems[[#This Row],[UID]],all_tki[uid],all_tki[traderPrice])</f>
        <v>42840</v>
      </c>
      <c r="G2593" s="97">
        <f>_xlfn.XLOOKUP(tbItems[[#This Row],[UID]],all_tki[uid],all_tki[avg7daysPrice])</f>
        <v>42747</v>
      </c>
      <c r="H2593" s="106">
        <v>2</v>
      </c>
      <c r="I2593" s="106">
        <v>2</v>
      </c>
      <c r="J2593" s="81" t="s">
        <v>23544</v>
      </c>
    </row>
    <row r="2594" spans="1:10" ht="30" hidden="1" customHeight="1" x14ac:dyDescent="0.25">
      <c r="A2594" s="96" t="s">
        <v>22307</v>
      </c>
      <c r="B2594" s="80" t="str">
        <f>_xlfn.CONCAT(_xlfn.XLOOKUP(tbItems[[#This Row],[UID]],all_tki[uid],all_tki[name]), " (",_xlfn.XLOOKUP(tbItems[[#This Row],[UID]],all_tki[uid],all_tki[shortName]),")")</f>
        <v>Axel parrot figurine (Axel)</v>
      </c>
      <c r="C2594" s="80" t="str">
        <f>_xlfn.XLOOKUP(tbItems[[#This Row],[UID]],all_tki[uid],all_tki[tags/0])</f>
        <v>Barter</v>
      </c>
      <c r="D2594" s="80" t="s">
        <v>441</v>
      </c>
      <c r="E2594" s="70">
        <f>_xlfn.XLOOKUP(tbItems[[#This Row],[UID]],all_tki[uid],all_tki[slots])</f>
        <v>2</v>
      </c>
      <c r="F2594" s="97">
        <f>_xlfn.XLOOKUP(tbItems[[#This Row],[UID]],all_tki[uid],all_tki[traderPrice])</f>
        <v>32130</v>
      </c>
      <c r="G2594" s="97">
        <f>_xlfn.XLOOKUP(tbItems[[#This Row],[UID]],all_tki[uid],all_tki[avg7daysPrice])</f>
        <v>32039</v>
      </c>
      <c r="H2594" s="70">
        <v>2</v>
      </c>
      <c r="I2594" s="70">
        <v>2</v>
      </c>
      <c r="J2594" s="81" t="s">
        <v>23568</v>
      </c>
    </row>
    <row r="2595" spans="1:10" ht="30" hidden="1" customHeight="1" x14ac:dyDescent="0.25">
      <c r="A2595" s="96" t="s">
        <v>22316</v>
      </c>
      <c r="B2595" s="80" t="str">
        <f>_xlfn.CONCAT(_xlfn.XLOOKUP(tbItems[[#This Row],[UID]],all_tki[uid],all_tki[name]), " (",_xlfn.XLOOKUP(tbItems[[#This Row],[UID]],all_tki[uid],all_tki[shortName]),")")</f>
        <v>Press pass (issued for NoiceGuy) (Pass)</v>
      </c>
      <c r="C2595" s="80" t="str">
        <f>_xlfn.XLOOKUP(tbItems[[#This Row],[UID]],all_tki[uid],all_tki[tags/0])</f>
        <v>Barter</v>
      </c>
      <c r="D2595" s="80" t="s">
        <v>441</v>
      </c>
      <c r="E2595" s="70">
        <f>_xlfn.XLOOKUP(tbItems[[#This Row],[UID]],all_tki[uid],all_tki[slots])</f>
        <v>2</v>
      </c>
      <c r="F2595" s="97">
        <f>_xlfn.XLOOKUP(tbItems[[#This Row],[UID]],all_tki[uid],all_tki[traderPrice])</f>
        <v>31500</v>
      </c>
      <c r="G2595" s="97">
        <f>_xlfn.XLOOKUP(tbItems[[#This Row],[UID]],all_tki[uid],all_tki[avg7daysPrice])</f>
        <v>31242</v>
      </c>
      <c r="H2595" s="70">
        <v>1</v>
      </c>
      <c r="I2595" s="70">
        <v>1</v>
      </c>
      <c r="J2595" s="104" t="s">
        <v>364</v>
      </c>
    </row>
    <row r="2596" spans="1:10" ht="30" hidden="1" customHeight="1" x14ac:dyDescent="0.25">
      <c r="A2596" s="96" t="s">
        <v>22324</v>
      </c>
      <c r="B2596" s="80" t="str">
        <f>_xlfn.CONCAT(_xlfn.XLOOKUP(tbItems[[#This Row],[UID]],all_tki[uid],all_tki[name]), " (",_xlfn.XLOOKUP(tbItems[[#This Row],[UID]],all_tki[uid],all_tki[shortName]),")")</f>
        <v>BEAR Buddy plush toy (BEAR Buddy)</v>
      </c>
      <c r="C2596" s="80" t="str">
        <f>_xlfn.XLOOKUP(tbItems[[#This Row],[UID]],all_tki[uid],all_tki[tags/0])</f>
        <v>Barter</v>
      </c>
      <c r="D2596" s="80" t="s">
        <v>441</v>
      </c>
      <c r="E2596" s="70">
        <f>_xlfn.XLOOKUP(tbItems[[#This Row],[UID]],all_tki[uid],all_tki[slots])</f>
        <v>4</v>
      </c>
      <c r="F2596" s="97">
        <f>_xlfn.XLOOKUP(tbItems[[#This Row],[UID]],all_tki[uid],all_tki[traderPrice])</f>
        <v>54621</v>
      </c>
      <c r="G2596" s="97">
        <f>_xlfn.XLOOKUP(tbItems[[#This Row],[UID]],all_tki[uid],all_tki[avg7daysPrice])</f>
        <v>69215</v>
      </c>
      <c r="H2596" s="70">
        <v>1</v>
      </c>
      <c r="I2596" s="70">
        <v>1</v>
      </c>
      <c r="J2596" s="80" t="s">
        <v>364</v>
      </c>
    </row>
    <row r="2597" spans="1:10" ht="30" hidden="1" customHeight="1" x14ac:dyDescent="0.25">
      <c r="A2597" s="96" t="s">
        <v>22333</v>
      </c>
      <c r="B2597" s="80" t="str">
        <f>_xlfn.CONCAT(_xlfn.XLOOKUP(tbItems[[#This Row],[UID]],all_tki[uid],all_tki[name]), " (",_xlfn.XLOOKUP(tbItems[[#This Row],[UID]],all_tki[uid],all_tki[shortName]),")")</f>
        <v>Baddie's red beard (Baddie)</v>
      </c>
      <c r="C2597" s="80" t="str">
        <f>_xlfn.XLOOKUP(tbItems[[#This Row],[UID]],all_tki[uid],all_tki[tags/0])</f>
        <v>Gear</v>
      </c>
      <c r="D2597" s="80" t="s">
        <v>441</v>
      </c>
      <c r="E2597" s="70">
        <f>_xlfn.XLOOKUP(tbItems[[#This Row],[UID]],all_tki[uid],all_tki[slots])</f>
        <v>2</v>
      </c>
      <c r="F2597" s="97">
        <f>_xlfn.XLOOKUP(tbItems[[#This Row],[UID]],all_tki[uid],all_tki[traderPrice])</f>
        <v>21700</v>
      </c>
      <c r="G2597" s="97">
        <f>_xlfn.XLOOKUP(tbItems[[#This Row],[UID]],all_tki[uid],all_tki[avg7daysPrice])</f>
        <v>24915</v>
      </c>
      <c r="H2597" s="106">
        <v>1</v>
      </c>
      <c r="I2597" s="106">
        <v>1</v>
      </c>
      <c r="J2597" s="104"/>
    </row>
    <row r="2598" spans="1:10" ht="30" hidden="1" customHeight="1" x14ac:dyDescent="0.25">
      <c r="A2598" s="96" t="s">
        <v>22342</v>
      </c>
      <c r="B2598" s="80" t="str">
        <f>_xlfn.CONCAT(_xlfn.XLOOKUP(tbItems[[#This Row],[UID]],all_tki[uid],all_tki[name]), " (",_xlfn.XLOOKUP(tbItems[[#This Row],[UID]],all_tki[uid],all_tki[shortName]),")")</f>
        <v>Glorious E lightweight armored mask (Glorious)</v>
      </c>
      <c r="C2598" s="80" t="str">
        <f>_xlfn.XLOOKUP(tbItems[[#This Row],[UID]],all_tki[uid],all_tki[tags/0])</f>
        <v>Gear</v>
      </c>
      <c r="D2598" s="80" t="s">
        <v>441</v>
      </c>
      <c r="E2598" s="70">
        <f>_xlfn.XLOOKUP(tbItems[[#This Row],[UID]],all_tki[uid],all_tki[slots])</f>
        <v>4</v>
      </c>
      <c r="F2598" s="97">
        <f>_xlfn.XLOOKUP(tbItems[[#This Row],[UID]],all_tki[uid],all_tki[traderPrice])</f>
        <v>21700</v>
      </c>
      <c r="G2598" s="97">
        <f>_xlfn.XLOOKUP(tbItems[[#This Row],[UID]],all_tki[uid],all_tki[avg7daysPrice])</f>
        <v>25393</v>
      </c>
      <c r="H2598" s="70">
        <v>1</v>
      </c>
      <c r="I2598" s="70">
        <v>1</v>
      </c>
      <c r="J2598" s="80" t="s">
        <v>23571</v>
      </c>
    </row>
    <row r="2599" spans="1:10" ht="30" hidden="1" customHeight="1" x14ac:dyDescent="0.25">
      <c r="A2599" s="96" t="s">
        <v>22350</v>
      </c>
      <c r="B2599" s="80" t="str">
        <f>_xlfn.CONCAT(_xlfn.XLOOKUP(tbItems[[#This Row],[UID]],all_tki[uid],all_tki[name]), " (",_xlfn.XLOOKUP(tbItems[[#This Row],[UID]],all_tki[uid],all_tki[shortName]),")")</f>
        <v>Hockey player mask "Captain" (Captain)</v>
      </c>
      <c r="C2599" s="80" t="str">
        <f>_xlfn.XLOOKUP(tbItems[[#This Row],[UID]],all_tki[uid],all_tki[tags/0])</f>
        <v>Gear</v>
      </c>
      <c r="D2599" s="80" t="s">
        <v>441</v>
      </c>
      <c r="E2599" s="70">
        <f>_xlfn.XLOOKUP(tbItems[[#This Row],[UID]],all_tki[uid],all_tki[slots])</f>
        <v>4</v>
      </c>
      <c r="F2599" s="97">
        <f>_xlfn.XLOOKUP(tbItems[[#This Row],[UID]],all_tki[uid],all_tki[traderPrice])</f>
        <v>9300</v>
      </c>
      <c r="G2599" s="97">
        <f>_xlfn.XLOOKUP(tbItems[[#This Row],[UID]],all_tki[uid],all_tki[avg7daysPrice])</f>
        <v>11886</v>
      </c>
      <c r="I2599" s="70">
        <v>0</v>
      </c>
    </row>
    <row r="2600" spans="1:10" ht="30" hidden="1" customHeight="1" x14ac:dyDescent="0.25">
      <c r="A2600" s="96" t="s">
        <v>22358</v>
      </c>
      <c r="B2600" s="80" t="str">
        <f>_xlfn.CONCAT(_xlfn.XLOOKUP(tbItems[[#This Row],[UID]],all_tki[uid],all_tki[name]), " (",_xlfn.XLOOKUP(tbItems[[#This Row],[UID]],all_tki[uid],all_tki[shortName]),")")</f>
        <v>Hockey player mask "Brawler" (Brawler)</v>
      </c>
      <c r="C2600" s="80" t="str">
        <f>_xlfn.XLOOKUP(tbItems[[#This Row],[UID]],all_tki[uid],all_tki[tags/0])</f>
        <v>Gear</v>
      </c>
      <c r="D2600" s="80" t="s">
        <v>441</v>
      </c>
      <c r="E2600" s="70">
        <f>_xlfn.XLOOKUP(tbItems[[#This Row],[UID]],all_tki[uid],all_tki[slots])</f>
        <v>4</v>
      </c>
      <c r="F2600" s="97">
        <f>_xlfn.XLOOKUP(tbItems[[#This Row],[UID]],all_tki[uid],all_tki[traderPrice])</f>
        <v>9300</v>
      </c>
      <c r="G2600" s="97">
        <f>_xlfn.XLOOKUP(tbItems[[#This Row],[UID]],all_tki[uid],all_tki[avg7daysPrice])</f>
        <v>11864</v>
      </c>
      <c r="I2600" s="70">
        <v>0</v>
      </c>
    </row>
    <row r="2601" spans="1:10" ht="30" hidden="1" customHeight="1" x14ac:dyDescent="0.25">
      <c r="A2601" s="96" t="s">
        <v>22366</v>
      </c>
      <c r="B2601" s="80" t="str">
        <f>_xlfn.CONCAT(_xlfn.XLOOKUP(tbItems[[#This Row],[UID]],all_tki[uid],all_tki[name]), " (",_xlfn.XLOOKUP(tbItems[[#This Row],[UID]],all_tki[uid],all_tki[shortName]),")")</f>
        <v>Hockey player mask "Quiet" (Quiet)</v>
      </c>
      <c r="C2601" s="80" t="str">
        <f>_xlfn.XLOOKUP(tbItems[[#This Row],[UID]],all_tki[uid],all_tki[tags/0])</f>
        <v>Gear</v>
      </c>
      <c r="D2601" s="80" t="s">
        <v>441</v>
      </c>
      <c r="E2601" s="70">
        <f>_xlfn.XLOOKUP(tbItems[[#This Row],[UID]],all_tki[uid],all_tki[slots])</f>
        <v>4</v>
      </c>
      <c r="F2601" s="97">
        <f>_xlfn.XLOOKUP(tbItems[[#This Row],[UID]],all_tki[uid],all_tki[traderPrice])</f>
        <v>9300</v>
      </c>
      <c r="G2601" s="97">
        <f>_xlfn.XLOOKUP(tbItems[[#This Row],[UID]],all_tki[uid],all_tki[avg7daysPrice])</f>
        <v>11594</v>
      </c>
      <c r="I2601" s="70">
        <v>0</v>
      </c>
    </row>
    <row r="2602" spans="1:10" ht="30" hidden="1" customHeight="1" x14ac:dyDescent="0.25">
      <c r="A2602" s="96" t="s">
        <v>22374</v>
      </c>
      <c r="B2602" s="80" t="str">
        <f>_xlfn.CONCAT(_xlfn.XLOOKUP(tbItems[[#This Row],[UID]],all_tki[uid],all_tki[name]), " (",_xlfn.XLOOKUP(tbItems[[#This Row],[UID]],all_tki[uid],all_tki[shortName]),")")</f>
        <v>Death Knight mask (Death Knight)</v>
      </c>
      <c r="C2602" s="80" t="str">
        <f>_xlfn.XLOOKUP(tbItems[[#This Row],[UID]],all_tki[uid],all_tki[tags/0])</f>
        <v>Gear</v>
      </c>
      <c r="D2602" s="80" t="s">
        <v>441</v>
      </c>
      <c r="E2602" s="70">
        <f>_xlfn.XLOOKUP(tbItems[[#This Row],[UID]],all_tki[uid],all_tki[slots])</f>
        <v>4</v>
      </c>
      <c r="F2602" s="97">
        <f>_xlfn.XLOOKUP(tbItems[[#This Row],[UID]],all_tki[uid],all_tki[traderPrice])</f>
        <v>44640</v>
      </c>
      <c r="G2602" s="97">
        <f>_xlfn.XLOOKUP(tbItems[[#This Row],[UID]],all_tki[uid],all_tki[avg7daysPrice])</f>
        <v>0</v>
      </c>
      <c r="I2602" s="70">
        <v>0</v>
      </c>
    </row>
    <row r="2603" spans="1:10" ht="30" hidden="1" customHeight="1" x14ac:dyDescent="0.25">
      <c r="A2603" s="96" t="s">
        <v>22382</v>
      </c>
      <c r="B2603" s="80" t="str">
        <f>_xlfn.CONCAT(_xlfn.XLOOKUP(tbItems[[#This Row],[UID]],all_tki[uid],all_tki[name]), " (",_xlfn.XLOOKUP(tbItems[[#This Row],[UID]],all_tki[uid],all_tki[shortName]),")")</f>
        <v>Big Pipe's smoking pipe (Pipe)</v>
      </c>
      <c r="C2603" s="80" t="str">
        <f>_xlfn.XLOOKUP(tbItems[[#This Row],[UID]],all_tki[uid],all_tki[tags/0])</f>
        <v>Gear</v>
      </c>
      <c r="D2603" s="80" t="s">
        <v>441</v>
      </c>
      <c r="E2603" s="70">
        <f>_xlfn.XLOOKUP(tbItems[[#This Row],[UID]],all_tki[uid],all_tki[slots])</f>
        <v>1</v>
      </c>
      <c r="F2603" s="97">
        <f>_xlfn.XLOOKUP(tbItems[[#This Row],[UID]],all_tki[uid],all_tki[traderPrice])</f>
        <v>13020</v>
      </c>
      <c r="G2603" s="97">
        <f>_xlfn.XLOOKUP(tbItems[[#This Row],[UID]],all_tki[uid],all_tki[avg7daysPrice])</f>
        <v>0</v>
      </c>
      <c r="I2603" s="70">
        <v>0</v>
      </c>
    </row>
    <row r="2604" spans="1:10" ht="30" hidden="1" customHeight="1" x14ac:dyDescent="0.25">
      <c r="A2604" s="96" t="s">
        <v>22391</v>
      </c>
      <c r="B2604" s="80" t="str">
        <f>_xlfn.CONCAT(_xlfn.XLOOKUP(tbItems[[#This Row],[UID]],all_tki[uid],all_tki[name]), " (",_xlfn.XLOOKUP(tbItems[[#This Row],[UID]],all_tki[uid],all_tki[shortName]),")")</f>
        <v>Big Pipe's bandana (Bandana)</v>
      </c>
      <c r="C2604" s="80" t="str">
        <f>_xlfn.XLOOKUP(tbItems[[#This Row],[UID]],all_tki[uid],all_tki[tags/0])</f>
        <v>Gear</v>
      </c>
      <c r="D2604" s="80" t="s">
        <v>441</v>
      </c>
      <c r="E2604" s="70">
        <f>_xlfn.XLOOKUP(tbItems[[#This Row],[UID]],all_tki[uid],all_tki[slots])</f>
        <v>1</v>
      </c>
      <c r="F2604" s="97">
        <f>_xlfn.XLOOKUP(tbItems[[#This Row],[UID]],all_tki[uid],all_tki[traderPrice])</f>
        <v>13020</v>
      </c>
      <c r="G2604" s="97">
        <f>_xlfn.XLOOKUP(tbItems[[#This Row],[UID]],all_tki[uid],all_tki[avg7daysPrice])</f>
        <v>45808</v>
      </c>
      <c r="I2604" s="70">
        <v>0</v>
      </c>
    </row>
    <row r="2605" spans="1:10" ht="30" hidden="1" customHeight="1" x14ac:dyDescent="0.25">
      <c r="A2605" s="96" t="s">
        <v>22398</v>
      </c>
      <c r="B2605" s="80" t="str">
        <f>_xlfn.CONCAT(_xlfn.XLOOKUP(tbItems[[#This Row],[UID]],all_tki[uid],all_tki[name]), " (",_xlfn.XLOOKUP(tbItems[[#This Row],[UID]],all_tki[uid],all_tki[shortName]),")")</f>
        <v>Oakley SI Batwolf glasses (Batwolf)</v>
      </c>
      <c r="C2605" s="80" t="str">
        <f>_xlfn.XLOOKUP(tbItems[[#This Row],[UID]],all_tki[uid],all_tki[tags/0])</f>
        <v>Gear</v>
      </c>
      <c r="D2605" s="80" t="s">
        <v>441</v>
      </c>
      <c r="E2605" s="70">
        <f>_xlfn.XLOOKUP(tbItems[[#This Row],[UID]],all_tki[uid],all_tki[slots])</f>
        <v>2</v>
      </c>
      <c r="F2605" s="97">
        <f>_xlfn.XLOOKUP(tbItems[[#This Row],[UID]],all_tki[uid],all_tki[traderPrice])</f>
        <v>11160</v>
      </c>
      <c r="G2605" s="97">
        <f>_xlfn.XLOOKUP(tbItems[[#This Row],[UID]],all_tki[uid],all_tki[avg7daysPrice])</f>
        <v>23777</v>
      </c>
      <c r="I2605" s="70">
        <v>0</v>
      </c>
    </row>
    <row r="2606" spans="1:10" ht="30" hidden="1" customHeight="1" x14ac:dyDescent="0.25">
      <c r="A2606" s="96" t="s">
        <v>22407</v>
      </c>
      <c r="B2606" s="80" t="str">
        <f>_xlfn.CONCAT(_xlfn.XLOOKUP(tbItems[[#This Row],[UID]],all_tki[uid],all_tki[name]), " (",_xlfn.XLOOKUP(tbItems[[#This Row],[UID]],all_tki[uid],all_tki[shortName]),")")</f>
        <v>Gruppa 99 T30 backpack (T30)</v>
      </c>
      <c r="C2606" s="80" t="str">
        <f>_xlfn.XLOOKUP(tbItems[[#This Row],[UID]],all_tki[uid],all_tki[tags/0])</f>
        <v>Gear</v>
      </c>
      <c r="D2606" s="80" t="s">
        <v>441</v>
      </c>
      <c r="E2606" s="70">
        <f>_xlfn.XLOOKUP(tbItems[[#This Row],[UID]],all_tki[uid],all_tki[slots])</f>
        <v>30</v>
      </c>
      <c r="F2606" s="97">
        <f>_xlfn.XLOOKUP(tbItems[[#This Row],[UID]],all_tki[uid],all_tki[traderPrice])</f>
        <v>30380</v>
      </c>
      <c r="G2606" s="97">
        <f>_xlfn.XLOOKUP(tbItems[[#This Row],[UID]],all_tki[uid],all_tki[avg7daysPrice])</f>
        <v>69061</v>
      </c>
      <c r="I2606" s="70">
        <v>0</v>
      </c>
    </row>
    <row r="2607" spans="1:10" ht="30" hidden="1" customHeight="1" x14ac:dyDescent="0.25">
      <c r="A2607" s="96" t="s">
        <v>22416</v>
      </c>
      <c r="B2607" s="80" t="str">
        <f>_xlfn.CONCAT(_xlfn.XLOOKUP(tbItems[[#This Row],[UID]],all_tki[uid],all_tki[name]), " (",_xlfn.XLOOKUP(tbItems[[#This Row],[UID]],all_tki[uid],all_tki[shortName]),")")</f>
        <v>Mystery Ranch NICE COMM 3 BVS frame system (COMM 3)</v>
      </c>
      <c r="C2607" s="80" t="str">
        <f>_xlfn.XLOOKUP(tbItems[[#This Row],[UID]],all_tki[uid],all_tki[tags/0])</f>
        <v>Gear</v>
      </c>
      <c r="D2607" s="80" t="s">
        <v>441</v>
      </c>
      <c r="E2607" s="70">
        <f>_xlfn.XLOOKUP(tbItems[[#This Row],[UID]],all_tki[uid],all_tki[slots])</f>
        <v>20</v>
      </c>
      <c r="F2607" s="97">
        <f>_xlfn.XLOOKUP(tbItems[[#This Row],[UID]],all_tki[uid],all_tki[traderPrice])</f>
        <v>217000</v>
      </c>
      <c r="G2607" s="97">
        <f>_xlfn.XLOOKUP(tbItems[[#This Row],[UID]],all_tki[uid],all_tki[avg7daysPrice])</f>
        <v>218236</v>
      </c>
      <c r="I2607" s="70">
        <v>0</v>
      </c>
    </row>
    <row r="2608" spans="1:10" ht="30" hidden="1" customHeight="1" x14ac:dyDescent="0.25">
      <c r="A2608" s="96" t="s">
        <v>22425</v>
      </c>
      <c r="B2608" s="80" t="str">
        <f>_xlfn.CONCAT(_xlfn.XLOOKUP(tbItems[[#This Row],[UID]],all_tki[uid],all_tki[name]), " (",_xlfn.XLOOKUP(tbItems[[#This Row],[UID]],all_tki[uid],all_tki[shortName]),")")</f>
        <v>Gruppa 99 T30 backpack (Multicam) (T30)</v>
      </c>
      <c r="C2608" s="80" t="str">
        <f>_xlfn.XLOOKUP(tbItems[[#This Row],[UID]],all_tki[uid],all_tki[tags/0])</f>
        <v>Gear</v>
      </c>
      <c r="D2608" s="80" t="s">
        <v>441</v>
      </c>
      <c r="E2608" s="70">
        <f>_xlfn.XLOOKUP(tbItems[[#This Row],[UID]],all_tki[uid],all_tki[slots])</f>
        <v>30</v>
      </c>
      <c r="F2608" s="97">
        <f>_xlfn.XLOOKUP(tbItems[[#This Row],[UID]],all_tki[uid],all_tki[traderPrice])</f>
        <v>31620</v>
      </c>
      <c r="G2608" s="97">
        <f>_xlfn.XLOOKUP(tbItems[[#This Row],[UID]],all_tki[uid],all_tki[avg7daysPrice])</f>
        <v>71046</v>
      </c>
      <c r="I2608" s="70">
        <v>0</v>
      </c>
    </row>
    <row r="2609" spans="1:9" ht="30" hidden="1" customHeight="1" x14ac:dyDescent="0.25">
      <c r="A2609" s="96" t="s">
        <v>22431</v>
      </c>
      <c r="B2609" s="80" t="str">
        <f>_xlfn.CONCAT(_xlfn.XLOOKUP(tbItems[[#This Row],[UID]],all_tki[uid],all_tki[name]), " (",_xlfn.XLOOKUP(tbItems[[#This Row],[UID]],all_tki[uid],all_tki[shortName]),")")</f>
        <v>LBT-1961A Load Bearing chest rig (Goons Edition) (LBCR GE)</v>
      </c>
      <c r="C2609" s="80" t="str">
        <f>_xlfn.XLOOKUP(tbItems[[#This Row],[UID]],all_tki[uid],all_tki[tags/0])</f>
        <v>Gear</v>
      </c>
      <c r="D2609" s="80" t="s">
        <v>441</v>
      </c>
      <c r="E2609" s="70">
        <f>_xlfn.XLOOKUP(tbItems[[#This Row],[UID]],all_tki[uid],all_tki[slots])</f>
        <v>9</v>
      </c>
      <c r="F2609" s="97">
        <f>_xlfn.XLOOKUP(tbItems[[#This Row],[UID]],all_tki[uid],all_tki[traderPrice])</f>
        <v>30380</v>
      </c>
      <c r="G2609" s="97">
        <f>_xlfn.XLOOKUP(tbItems[[#This Row],[UID]],all_tki[uid],all_tki[avg7daysPrice])</f>
        <v>86353</v>
      </c>
      <c r="I2609" s="70">
        <v>0</v>
      </c>
    </row>
    <row r="2610" spans="1:9" ht="30" hidden="1" customHeight="1" x14ac:dyDescent="0.25">
      <c r="A2610" s="96" t="s">
        <v>22439</v>
      </c>
      <c r="B2610" s="80" t="str">
        <f>_xlfn.CONCAT(_xlfn.XLOOKUP(tbItems[[#This Row],[UID]],all_tki[uid],all_tki[name]), " (",_xlfn.XLOOKUP(tbItems[[#This Row],[UID]],all_tki[uid],all_tki[shortName]),")")</f>
        <v>ECLiPSE RBAV-AF plate carrier (Ranger Green) (RBAV-AF)</v>
      </c>
      <c r="C2610" s="80" t="str">
        <f>_xlfn.XLOOKUP(tbItems[[#This Row],[UID]],all_tki[uid],all_tki[tags/0])</f>
        <v>Gear</v>
      </c>
      <c r="D2610" s="80" t="s">
        <v>441</v>
      </c>
      <c r="E2610" s="70">
        <f>_xlfn.XLOOKUP(tbItems[[#This Row],[UID]],all_tki[uid],all_tki[slots])</f>
        <v>12</v>
      </c>
      <c r="F2610" s="97">
        <f>_xlfn.XLOOKUP(tbItems[[#This Row],[UID]],all_tki[uid],all_tki[traderPrice])</f>
        <v>52700</v>
      </c>
      <c r="G2610" s="97">
        <f>_xlfn.XLOOKUP(tbItems[[#This Row],[UID]],all_tki[uid],all_tki[avg7daysPrice])</f>
        <v>0</v>
      </c>
      <c r="I2610" s="70">
        <v>0</v>
      </c>
    </row>
    <row r="2611" spans="1:9" ht="30" hidden="1" customHeight="1" x14ac:dyDescent="0.25">
      <c r="A2611" s="96" t="s">
        <v>22448</v>
      </c>
      <c r="B2611" s="80" t="str">
        <f>_xlfn.CONCAT(_xlfn.XLOOKUP(tbItems[[#This Row],[UID]],all_tki[uid],all_tki[name]), " (",_xlfn.XLOOKUP(tbItems[[#This Row],[UID]],all_tki[uid],all_tki[shortName]),")")</f>
        <v>NPP KlASS Bagariy armored rig (Bagariy)</v>
      </c>
      <c r="C2611" s="80" t="str">
        <f>_xlfn.XLOOKUP(tbItems[[#This Row],[UID]],all_tki[uid],all_tki[tags/0])</f>
        <v>Gear</v>
      </c>
      <c r="D2611" s="80" t="s">
        <v>441</v>
      </c>
      <c r="E2611" s="70">
        <f>_xlfn.XLOOKUP(tbItems[[#This Row],[UID]],all_tki[uid],all_tki[slots])</f>
        <v>16</v>
      </c>
      <c r="F2611" s="97">
        <f>_xlfn.XLOOKUP(tbItems[[#This Row],[UID]],all_tki[uid],all_tki[traderPrice])</f>
        <v>58280</v>
      </c>
      <c r="G2611" s="97">
        <f>_xlfn.XLOOKUP(tbItems[[#This Row],[UID]],all_tki[uid],all_tki[avg7daysPrice])</f>
        <v>0</v>
      </c>
      <c r="I2611" s="70">
        <v>0</v>
      </c>
    </row>
    <row r="2612" spans="1:9" ht="30" hidden="1" customHeight="1" x14ac:dyDescent="0.25">
      <c r="A2612" s="96" t="s">
        <v>22457</v>
      </c>
      <c r="B2612" s="80" t="str">
        <f>_xlfn.CONCAT(_xlfn.XLOOKUP(tbItems[[#This Row],[UID]],all_tki[uid],all_tki[name]), " (",_xlfn.XLOOKUP(tbItems[[#This Row],[UID]],all_tki[uid],all_tki[shortName]),")")</f>
        <v>S&amp;S Precision PlateFrame plate carrier (Goons Edition) (PlateFrame GE)</v>
      </c>
      <c r="C2612" s="80" t="str">
        <f>_xlfn.XLOOKUP(tbItems[[#This Row],[UID]],all_tki[uid],all_tki[tags/0])</f>
        <v>Gear</v>
      </c>
      <c r="D2612" s="80" t="s">
        <v>441</v>
      </c>
      <c r="E2612" s="70">
        <f>_xlfn.XLOOKUP(tbItems[[#This Row],[UID]],all_tki[uid],all_tki[slots])</f>
        <v>9</v>
      </c>
      <c r="F2612" s="97">
        <f>_xlfn.XLOOKUP(tbItems[[#This Row],[UID]],all_tki[uid],all_tki[traderPrice])</f>
        <v>105400</v>
      </c>
      <c r="G2612" s="97">
        <f>_xlfn.XLOOKUP(tbItems[[#This Row],[UID]],all_tki[uid],all_tki[avg7daysPrice])</f>
        <v>0</v>
      </c>
      <c r="I2612" s="70">
        <v>0</v>
      </c>
    </row>
    <row r="2613" spans="1:9" ht="30" hidden="1" customHeight="1" x14ac:dyDescent="0.25">
      <c r="A2613" s="96" t="s">
        <v>22466</v>
      </c>
      <c r="B2613" s="80" t="str">
        <f>_xlfn.CONCAT(_xlfn.XLOOKUP(tbItems[[#This Row],[UID]],all_tki[uid],all_tki[name]), " (",_xlfn.XLOOKUP(tbItems[[#This Row],[UID]],all_tki[uid],all_tki[shortName]),")")</f>
        <v>Crye Precision CPC plate carrier (Goons Edition) (CPC GE)</v>
      </c>
      <c r="C2613" s="80" t="str">
        <f>_xlfn.XLOOKUP(tbItems[[#This Row],[UID]],all_tki[uid],all_tki[tags/0])</f>
        <v>Gear</v>
      </c>
      <c r="D2613" s="80" t="s">
        <v>441</v>
      </c>
      <c r="E2613" s="70">
        <f>_xlfn.XLOOKUP(tbItems[[#This Row],[UID]],all_tki[uid],all_tki[slots])</f>
        <v>12</v>
      </c>
      <c r="F2613" s="97">
        <f>_xlfn.XLOOKUP(tbItems[[#This Row],[UID]],all_tki[uid],all_tki[traderPrice])</f>
        <v>120900</v>
      </c>
      <c r="G2613" s="97">
        <f>_xlfn.XLOOKUP(tbItems[[#This Row],[UID]],all_tki[uid],all_tki[avg7daysPrice])</f>
        <v>0</v>
      </c>
      <c r="I2613" s="70">
        <v>0</v>
      </c>
    </row>
    <row r="2614" spans="1:9" ht="30" hidden="1" customHeight="1" x14ac:dyDescent="0.25">
      <c r="A2614" s="96" t="s">
        <v>22475</v>
      </c>
      <c r="B2614" s="80" t="str">
        <f>_xlfn.CONCAT(_xlfn.XLOOKUP(tbItems[[#This Row],[UID]],all_tki[uid],all_tki[name]), " (",_xlfn.XLOOKUP(tbItems[[#This Row],[UID]],all_tki[uid],all_tki[shortName]),")")</f>
        <v>Tasmanian Tiger SK plate carrier (Multicam Black) (TT SK)</v>
      </c>
      <c r="C2614" s="80" t="str">
        <f>_xlfn.XLOOKUP(tbItems[[#This Row],[UID]],all_tki[uid],all_tki[tags/0])</f>
        <v>Gear</v>
      </c>
      <c r="D2614" s="80" t="s">
        <v>441</v>
      </c>
      <c r="E2614" s="70">
        <f>_xlfn.XLOOKUP(tbItems[[#This Row],[UID]],all_tki[uid],all_tki[slots])</f>
        <v>9</v>
      </c>
      <c r="F2614" s="97">
        <f>_xlfn.XLOOKUP(tbItems[[#This Row],[UID]],all_tki[uid],all_tki[traderPrice])</f>
        <v>62000</v>
      </c>
      <c r="G2614" s="97">
        <f>_xlfn.XLOOKUP(tbItems[[#This Row],[UID]],all_tki[uid],all_tki[avg7daysPrice])</f>
        <v>0</v>
      </c>
      <c r="I2614" s="70">
        <v>0</v>
      </c>
    </row>
    <row r="2615" spans="1:9" ht="30" hidden="1" customHeight="1" x14ac:dyDescent="0.25">
      <c r="A2615" s="96" t="s">
        <v>22483</v>
      </c>
      <c r="B2615" s="80" t="str">
        <f>_xlfn.CONCAT(_xlfn.XLOOKUP(tbItems[[#This Row],[UID]],all_tki[uid],all_tki[name]), " (",_xlfn.XLOOKUP(tbItems[[#This Row],[UID]],all_tki[uid],all_tki[shortName]),")")</f>
        <v>Gingy keychain (Gingy)</v>
      </c>
      <c r="C2615" s="80" t="str">
        <f>_xlfn.XLOOKUP(tbItems[[#This Row],[UID]],all_tki[uid],all_tki[tags/0])</f>
        <v>Containers</v>
      </c>
      <c r="D2615" s="80" t="s">
        <v>441</v>
      </c>
      <c r="E2615" s="70">
        <f>_xlfn.XLOOKUP(tbItems[[#This Row],[UID]],all_tki[uid],all_tki[slots])</f>
        <v>1</v>
      </c>
      <c r="F2615" s="97">
        <f>_xlfn.XLOOKUP(tbItems[[#This Row],[UID]],all_tki[uid],all_tki[traderPrice])</f>
        <v>50400</v>
      </c>
      <c r="G2615" s="97">
        <f>_xlfn.XLOOKUP(tbItems[[#This Row],[UID]],all_tki[uid],all_tki[avg7daysPrice])</f>
        <v>139308</v>
      </c>
      <c r="I2615" s="70">
        <v>0</v>
      </c>
    </row>
    <row r="2616" spans="1:9" ht="30" hidden="1" customHeight="1" x14ac:dyDescent="0.25">
      <c r="A2616" s="96" t="s">
        <v>22491</v>
      </c>
      <c r="B2616" s="80" t="str">
        <f>_xlfn.CONCAT(_xlfn.XLOOKUP(tbItems[[#This Row],[UID]],all_tki[uid],all_tki[name]), " (",_xlfn.XLOOKUP(tbItems[[#This Row],[UID]],all_tki[uid],all_tki[shortName]),")")</f>
        <v>M32A1 MSGL 40mm grenade launcher (MSGL)</v>
      </c>
      <c r="C2616" s="80" t="str">
        <f>_xlfn.XLOOKUP(tbItems[[#This Row],[UID]],all_tki[uid],all_tki[tags/0])</f>
        <v>Weapon</v>
      </c>
      <c r="D2616" s="80" t="s">
        <v>441</v>
      </c>
      <c r="E2616" s="70">
        <f>_xlfn.XLOOKUP(tbItems[[#This Row],[UID]],all_tki[uid],all_tki[slots])</f>
        <v>4</v>
      </c>
      <c r="F2616" s="97">
        <f>_xlfn.XLOOKUP(tbItems[[#This Row],[UID]],all_tki[uid],all_tki[traderPrice])</f>
        <v>103600</v>
      </c>
      <c r="G2616" s="97">
        <f>_xlfn.XLOOKUP(tbItems[[#This Row],[UID]],all_tki[uid],all_tki[avg7daysPrice])</f>
        <v>0</v>
      </c>
      <c r="I2616" s="70">
        <v>0</v>
      </c>
    </row>
    <row r="2617" spans="1:9" ht="30" hidden="1" customHeight="1" x14ac:dyDescent="0.25">
      <c r="A2617" s="96" t="s">
        <v>22499</v>
      </c>
      <c r="B2617" s="80" t="str">
        <f>_xlfn.CONCAT(_xlfn.XLOOKUP(tbItems[[#This Row],[UID]],all_tki[uid],all_tki[name]), " (",_xlfn.XLOOKUP(tbItems[[#This Row],[UID]],all_tki[uid],all_tki[shortName]),")")</f>
        <v>Accuracy International AXMC .338 LM bolt-action sniper rifle (AXMC)</v>
      </c>
      <c r="C2617" s="80" t="str">
        <f>_xlfn.XLOOKUP(tbItems[[#This Row],[UID]],all_tki[uid],all_tki[tags/0])</f>
        <v>Weapon</v>
      </c>
      <c r="D2617" s="80" t="s">
        <v>441</v>
      </c>
      <c r="E2617" s="70">
        <f>_xlfn.XLOOKUP(tbItems[[#This Row],[UID]],all_tki[uid],all_tki[slots])</f>
        <v>1</v>
      </c>
      <c r="F2617" s="97">
        <f>_xlfn.XLOOKUP(tbItems[[#This Row],[UID]],all_tki[uid],all_tki[traderPrice])</f>
        <v>13500</v>
      </c>
      <c r="G2617" s="97">
        <f>_xlfn.XLOOKUP(tbItems[[#This Row],[UID]],all_tki[uid],all_tki[avg7daysPrice])</f>
        <v>0</v>
      </c>
      <c r="I2617" s="70">
        <v>0</v>
      </c>
    </row>
    <row r="2618" spans="1:9" ht="30" hidden="1" customHeight="1" x14ac:dyDescent="0.25">
      <c r="A2618" s="96" t="s">
        <v>22507</v>
      </c>
      <c r="B2618" s="80" t="str">
        <f>_xlfn.CONCAT(_xlfn.XLOOKUP(tbItems[[#This Row],[UID]],all_tki[uid],all_tki[name]), " (",_xlfn.XLOOKUP(tbItems[[#This Row],[UID]],all_tki[uid],all_tki[shortName]),")")</f>
        <v>SAG AK-545 5.45x39 carbine (AK-545)</v>
      </c>
      <c r="C2618" s="80" t="str">
        <f>_xlfn.XLOOKUP(tbItems[[#This Row],[UID]],all_tki[uid],all_tki[tags/0])</f>
        <v>Weapon</v>
      </c>
      <c r="D2618" s="80" t="s">
        <v>441</v>
      </c>
      <c r="E2618" s="70">
        <f>_xlfn.XLOOKUP(tbItems[[#This Row],[UID]],all_tki[uid],all_tki[slots])</f>
        <v>4</v>
      </c>
      <c r="F2618" s="97">
        <f>_xlfn.XLOOKUP(tbItems[[#This Row],[UID]],all_tki[uid],all_tki[traderPrice])</f>
        <v>15848</v>
      </c>
      <c r="G2618" s="97">
        <f>_xlfn.XLOOKUP(tbItems[[#This Row],[UID]],all_tki[uid],all_tki[avg7daysPrice])</f>
        <v>48538</v>
      </c>
      <c r="H2618" s="70">
        <v>1</v>
      </c>
      <c r="I2618" s="70">
        <v>1</v>
      </c>
    </row>
    <row r="2619" spans="1:9" ht="30" hidden="1" customHeight="1" x14ac:dyDescent="0.25">
      <c r="A2619" s="96" t="s">
        <v>22515</v>
      </c>
      <c r="B2619" s="80" t="str">
        <f>_xlfn.CONCAT(_xlfn.XLOOKUP(tbItems[[#This Row],[UID]],all_tki[uid],all_tki[name]), " (",_xlfn.XLOOKUP(tbItems[[#This Row],[UID]],all_tki[uid],all_tki[shortName]),")")</f>
        <v>SAG AK-545 Short 5.45x39 carbine (AK-545 Short)</v>
      </c>
      <c r="C2619" s="80" t="str">
        <f>_xlfn.XLOOKUP(tbItems[[#This Row],[UID]],all_tki[uid],all_tki[tags/0])</f>
        <v>Weapon</v>
      </c>
      <c r="D2619" s="80" t="s">
        <v>441</v>
      </c>
      <c r="E2619" s="70">
        <f>_xlfn.XLOOKUP(tbItems[[#This Row],[UID]],all_tki[uid],all_tki[slots])</f>
        <v>3</v>
      </c>
      <c r="F2619" s="97">
        <f>_xlfn.XLOOKUP(tbItems[[#This Row],[UID]],all_tki[uid],all_tki[traderPrice])</f>
        <v>17360</v>
      </c>
      <c r="G2619" s="97">
        <f>_xlfn.XLOOKUP(tbItems[[#This Row],[UID]],all_tki[uid],all_tki[avg7daysPrice])</f>
        <v>48809</v>
      </c>
      <c r="H2619" s="70">
        <v>1</v>
      </c>
      <c r="I2619" s="70">
        <v>1</v>
      </c>
    </row>
    <row r="2620" spans="1:9" ht="30" hidden="1" customHeight="1" x14ac:dyDescent="0.25">
      <c r="A2620" s="96" t="s">
        <v>22522</v>
      </c>
      <c r="B2620" s="80" t="str">
        <f>_xlfn.CONCAT(_xlfn.XLOOKUP(tbItems[[#This Row],[UID]],all_tki[uid],all_tki[name]), " (",_xlfn.XLOOKUP(tbItems[[#This Row],[UID]],all_tki[uid],all_tki[shortName]),")")</f>
        <v>HK G36 5.56x45 assault rifle (G36)</v>
      </c>
      <c r="C2620" s="80" t="str">
        <f>_xlfn.XLOOKUP(tbItems[[#This Row],[UID]],all_tki[uid],all_tki[tags/0])</f>
        <v>Weapon</v>
      </c>
      <c r="D2620" s="80" t="s">
        <v>441</v>
      </c>
      <c r="E2620" s="70">
        <f>_xlfn.XLOOKUP(tbItems[[#This Row],[UID]],all_tki[uid],all_tki[slots])</f>
        <v>2</v>
      </c>
      <c r="F2620" s="97">
        <f>_xlfn.XLOOKUP(tbItems[[#This Row],[UID]],all_tki[uid],all_tki[traderPrice])</f>
        <v>7280</v>
      </c>
      <c r="G2620" s="97">
        <f>_xlfn.XLOOKUP(tbItems[[#This Row],[UID]],all_tki[uid],all_tki[avg7daysPrice])</f>
        <v>40554</v>
      </c>
      <c r="H2620" s="70">
        <v>1</v>
      </c>
      <c r="I2620" s="70">
        <v>1</v>
      </c>
    </row>
    <row r="2621" spans="1:9" ht="30" hidden="1" customHeight="1" x14ac:dyDescent="0.25">
      <c r="A2621" s="96" t="s">
        <v>22529</v>
      </c>
      <c r="B2621" s="80" t="str">
        <f>_xlfn.CONCAT(_xlfn.XLOOKUP(tbItems[[#This Row],[UID]],all_tki[uid],all_tki[name]), " (",_xlfn.XLOOKUP(tbItems[[#This Row],[UID]],all_tki[uid],all_tki[shortName]),")")</f>
        <v>Rifle Dynamics RD-704 7.62x39 assault rifle (RD-704)</v>
      </c>
      <c r="C2621" s="80" t="str">
        <f>_xlfn.XLOOKUP(tbItems[[#This Row],[UID]],all_tki[uid],all_tki[tags/0])</f>
        <v>Weapon</v>
      </c>
      <c r="D2621" s="80" t="s">
        <v>441</v>
      </c>
      <c r="E2621" s="70">
        <f>_xlfn.XLOOKUP(tbItems[[#This Row],[UID]],all_tki[uid],all_tki[slots])</f>
        <v>3</v>
      </c>
      <c r="F2621" s="97">
        <f>_xlfn.XLOOKUP(tbItems[[#This Row],[UID]],all_tki[uid],all_tki[traderPrice])</f>
        <v>25200</v>
      </c>
      <c r="G2621" s="97">
        <f>_xlfn.XLOOKUP(tbItems[[#This Row],[UID]],all_tki[uid],all_tki[avg7daysPrice])</f>
        <v>78947</v>
      </c>
      <c r="H2621" s="70">
        <v>1</v>
      </c>
      <c r="I2621" s="70">
        <v>1</v>
      </c>
    </row>
    <row r="2622" spans="1:9" ht="30" hidden="1" customHeight="1" x14ac:dyDescent="0.25">
      <c r="A2622" s="96" t="s">
        <v>22536</v>
      </c>
      <c r="B2622" s="80" t="str">
        <f>_xlfn.CONCAT(_xlfn.XLOOKUP(tbItems[[#This Row],[UID]],all_tki[uid],all_tki[name]), " (",_xlfn.XLOOKUP(tbItems[[#This Row],[UID]],all_tki[uid],all_tki[shortName]),")")</f>
        <v>JohnB Liquid DNB glasses (JohnB)</v>
      </c>
      <c r="C2622" s="80" t="str">
        <f>_xlfn.XLOOKUP(tbItems[[#This Row],[UID]],all_tki[uid],all_tki[tags/0])</f>
        <v>Gear</v>
      </c>
      <c r="D2622" s="80" t="s">
        <v>441</v>
      </c>
      <c r="E2622" s="70">
        <f>_xlfn.XLOOKUP(tbItems[[#This Row],[UID]],all_tki[uid],all_tki[slots])</f>
        <v>2</v>
      </c>
      <c r="F2622" s="97">
        <f>_xlfn.XLOOKUP(tbItems[[#This Row],[UID]],all_tki[uid],all_tki[traderPrice])</f>
        <v>7440</v>
      </c>
      <c r="G2622" s="97">
        <f>_xlfn.XLOOKUP(tbItems[[#This Row],[UID]],all_tki[uid],all_tki[avg7daysPrice])</f>
        <v>40350</v>
      </c>
      <c r="I2622" s="70">
        <v>0</v>
      </c>
    </row>
    <row r="2623" spans="1:9" ht="30" hidden="1" customHeight="1" x14ac:dyDescent="0.25">
      <c r="A2623" s="96" t="s">
        <v>22544</v>
      </c>
      <c r="B2623" s="80" t="str">
        <f>_xlfn.CONCAT(_xlfn.XLOOKUP(tbItems[[#This Row],[UID]],all_tki[uid],all_tki[name]), " (",_xlfn.XLOOKUP(tbItems[[#This Row],[UID]],all_tki[uid],all_tki[shortName]),")")</f>
        <v>Peltor ComTac 4 Hybrid headset (ComTac 4)</v>
      </c>
      <c r="C2623" s="80" t="str">
        <f>_xlfn.XLOOKUP(tbItems[[#This Row],[UID]],all_tki[uid],all_tki[tags/0])</f>
        <v>Gear</v>
      </c>
      <c r="D2623" s="80" t="s">
        <v>441</v>
      </c>
      <c r="E2623" s="70">
        <f>_xlfn.XLOOKUP(tbItems[[#This Row],[UID]],all_tki[uid],all_tki[slots])</f>
        <v>4</v>
      </c>
      <c r="F2623" s="97">
        <f>_xlfn.XLOOKUP(tbItems[[#This Row],[UID]],all_tki[uid],all_tki[traderPrice])</f>
        <v>42780</v>
      </c>
      <c r="G2623" s="97">
        <f>_xlfn.XLOOKUP(tbItems[[#This Row],[UID]],all_tki[uid],all_tki[avg7daysPrice])</f>
        <v>83778</v>
      </c>
      <c r="I2623" s="70">
        <v>0</v>
      </c>
    </row>
    <row r="2624" spans="1:9" ht="30" hidden="1" customHeight="1" x14ac:dyDescent="0.25">
      <c r="A2624" s="96" t="s">
        <v>22553</v>
      </c>
      <c r="B2624" s="80" t="str">
        <f>_xlfn.CONCAT(_xlfn.XLOOKUP(tbItems[[#This Row],[UID]],all_tki[uid],all_tki[name]), " (",_xlfn.XLOOKUP(tbItems[[#This Row],[UID]],all_tki[uid],all_tki[shortName]),")")</f>
        <v>HK G36 hand stop (G36 HS)</v>
      </c>
      <c r="C2624" s="80" t="str">
        <f>_xlfn.XLOOKUP(tbItems[[#This Row],[UID]],all_tki[uid],all_tki[tags/0])</f>
        <v>Weapon_parts</v>
      </c>
      <c r="D2624" s="80" t="s">
        <v>441</v>
      </c>
      <c r="E2624" s="70">
        <f>_xlfn.XLOOKUP(tbItems[[#This Row],[UID]],all_tki[uid],all_tki[slots])</f>
        <v>1</v>
      </c>
      <c r="F2624" s="97">
        <f>_xlfn.XLOOKUP(tbItems[[#This Row],[UID]],all_tki[uid],all_tki[traderPrice])</f>
        <v>280</v>
      </c>
      <c r="G2624" s="97">
        <f>_xlfn.XLOOKUP(tbItems[[#This Row],[UID]],all_tki[uid],all_tki[avg7daysPrice])</f>
        <v>7696</v>
      </c>
      <c r="I2624" s="70">
        <v>0</v>
      </c>
    </row>
    <row r="2625" spans="1:9" ht="30" hidden="1" customHeight="1" x14ac:dyDescent="0.25">
      <c r="A2625" s="96" t="s">
        <v>22561</v>
      </c>
      <c r="B2625" s="80" t="str">
        <f>_xlfn.CONCAT(_xlfn.XLOOKUP(tbItems[[#This Row],[UID]],all_tki[uid],all_tki[name]), " (",_xlfn.XLOOKUP(tbItems[[#This Row],[UID]],all_tki[uid],all_tki[shortName]),")")</f>
        <v>HK G36 bipod (G36 bipod)</v>
      </c>
      <c r="C2625" s="80" t="str">
        <f>_xlfn.XLOOKUP(tbItems[[#This Row],[UID]],all_tki[uid],all_tki[tags/0])</f>
        <v>Weapon_parts</v>
      </c>
      <c r="D2625" s="80" t="s">
        <v>441</v>
      </c>
      <c r="E2625" s="70">
        <f>_xlfn.XLOOKUP(tbItems[[#This Row],[UID]],all_tki[uid],all_tki[slots])</f>
        <v>2</v>
      </c>
      <c r="F2625" s="97">
        <f>_xlfn.XLOOKUP(tbItems[[#This Row],[UID]],all_tki[uid],all_tki[traderPrice])</f>
        <v>2391</v>
      </c>
      <c r="G2625" s="97">
        <f>_xlfn.XLOOKUP(tbItems[[#This Row],[UID]],all_tki[uid],all_tki[avg7daysPrice])</f>
        <v>23814</v>
      </c>
      <c r="I2625" s="70">
        <v>0</v>
      </c>
    </row>
    <row r="2626" spans="1:9" ht="30" hidden="1" customHeight="1" x14ac:dyDescent="0.25">
      <c r="A2626" s="96" t="s">
        <v>22569</v>
      </c>
      <c r="B2626" s="80" t="str">
        <f>_xlfn.CONCAT(_xlfn.XLOOKUP(tbItems[[#This Row],[UID]],all_tki[uid],all_tki[name]), " (",_xlfn.XLOOKUP(tbItems[[#This Row],[UID]],all_tki[uid],all_tki[shortName]),")")</f>
        <v>AI AXMC padded handguard grip (AXMC pad)</v>
      </c>
      <c r="C2626" s="80" t="str">
        <f>_xlfn.XLOOKUP(tbItems[[#This Row],[UID]],all_tki[uid],all_tki[tags/0])</f>
        <v>Weapon_parts</v>
      </c>
      <c r="D2626" s="80" t="s">
        <v>441</v>
      </c>
      <c r="E2626" s="70">
        <f>_xlfn.XLOOKUP(tbItems[[#This Row],[UID]],all_tki[uid],all_tki[slots])</f>
        <v>1</v>
      </c>
      <c r="F2626" s="97">
        <f>_xlfn.XLOOKUP(tbItems[[#This Row],[UID]],all_tki[uid],all_tki[traderPrice])</f>
        <v>1400</v>
      </c>
      <c r="G2626" s="97">
        <f>_xlfn.XLOOKUP(tbItems[[#This Row],[UID]],all_tki[uid],all_tki[avg7daysPrice])</f>
        <v>16969</v>
      </c>
      <c r="I2626" s="70">
        <v>0</v>
      </c>
    </row>
    <row r="2627" spans="1:9" ht="30" hidden="1" customHeight="1" x14ac:dyDescent="0.25">
      <c r="A2627" s="96" t="s">
        <v>22577</v>
      </c>
      <c r="B2627" s="80" t="str">
        <f>_xlfn.CONCAT(_xlfn.XLOOKUP(tbItems[[#This Row],[UID]],all_tki[uid],all_tki[name]), " (",_xlfn.XLOOKUP(tbItems[[#This Row],[UID]],all_tki[uid],all_tki[shortName]),")")</f>
        <v>AK-545 SAG Mk. 2.1 gas tube (SAG Mk.2.1)</v>
      </c>
      <c r="C2627" s="80" t="str">
        <f>_xlfn.XLOOKUP(tbItems[[#This Row],[UID]],all_tki[uid],all_tki[tags/0])</f>
        <v>Weapon_parts</v>
      </c>
      <c r="D2627" s="80" t="s">
        <v>441</v>
      </c>
      <c r="E2627" s="70">
        <f>_xlfn.XLOOKUP(tbItems[[#This Row],[UID]],all_tki[uid],all_tki[slots])</f>
        <v>1</v>
      </c>
      <c r="F2627" s="97">
        <f>_xlfn.XLOOKUP(tbItems[[#This Row],[UID]],all_tki[uid],all_tki[traderPrice])</f>
        <v>1288</v>
      </c>
      <c r="G2627" s="97">
        <f>_xlfn.XLOOKUP(tbItems[[#This Row],[UID]],all_tki[uid],all_tki[avg7daysPrice])</f>
        <v>11386</v>
      </c>
      <c r="I2627" s="70">
        <v>0</v>
      </c>
    </row>
    <row r="2628" spans="1:9" ht="30" hidden="1" customHeight="1" x14ac:dyDescent="0.25">
      <c r="A2628" s="96" t="s">
        <v>22585</v>
      </c>
      <c r="B2628" s="80" t="str">
        <f>_xlfn.CONCAT(_xlfn.XLOOKUP(tbItems[[#This Row],[UID]],all_tki[uid],all_tki[name]), " (",_xlfn.XLOOKUP(tbItems[[#This Row],[UID]],all_tki[uid],all_tki[shortName]),")")</f>
        <v>RD-704 SLR ION Lite + Railed Gas Tube handguard &amp; gas tube combo (ION Lite 9")</v>
      </c>
      <c r="C2628" s="80" t="str">
        <f>_xlfn.XLOOKUP(tbItems[[#This Row],[UID]],all_tki[uid],all_tki[tags/0])</f>
        <v>Weapon_parts</v>
      </c>
      <c r="D2628" s="80" t="s">
        <v>441</v>
      </c>
      <c r="E2628" s="70">
        <f>_xlfn.XLOOKUP(tbItems[[#This Row],[UID]],all_tki[uid],all_tki[slots])</f>
        <v>2</v>
      </c>
      <c r="F2628" s="97">
        <f>_xlfn.XLOOKUP(tbItems[[#This Row],[UID]],all_tki[uid],all_tki[traderPrice])</f>
        <v>11928</v>
      </c>
      <c r="G2628" s="97">
        <f>_xlfn.XLOOKUP(tbItems[[#This Row],[UID]],all_tki[uid],all_tki[avg7daysPrice])</f>
        <v>14275</v>
      </c>
      <c r="I2628" s="70">
        <v>0</v>
      </c>
    </row>
    <row r="2629" spans="1:9" ht="30" hidden="1" customHeight="1" x14ac:dyDescent="0.25">
      <c r="A2629" s="96" t="s">
        <v>22593</v>
      </c>
      <c r="B2629" s="80" t="str">
        <f>_xlfn.CONCAT(_xlfn.XLOOKUP(tbItems[[#This Row],[UID]],all_tki[uid],all_tki[name]), " (",_xlfn.XLOOKUP(tbItems[[#This Row],[UID]],all_tki[uid],all_tki[shortName]),")")</f>
        <v>HK G36 gas block (G36 block)</v>
      </c>
      <c r="C2629" s="80" t="str">
        <f>_xlfn.XLOOKUP(tbItems[[#This Row],[UID]],all_tki[uid],all_tki[tags/0])</f>
        <v>Weapon_parts</v>
      </c>
      <c r="D2629" s="80" t="s">
        <v>441</v>
      </c>
      <c r="E2629" s="70">
        <f>_xlfn.XLOOKUP(tbItems[[#This Row],[UID]],all_tki[uid],all_tki[slots])</f>
        <v>1</v>
      </c>
      <c r="F2629" s="97">
        <f>_xlfn.XLOOKUP(tbItems[[#This Row],[UID]],all_tki[uid],all_tki[traderPrice])</f>
        <v>1680</v>
      </c>
      <c r="G2629" s="97">
        <f>_xlfn.XLOOKUP(tbItems[[#This Row],[UID]],all_tki[uid],all_tki[avg7daysPrice])</f>
        <v>8599</v>
      </c>
      <c r="I2629" s="70">
        <v>0</v>
      </c>
    </row>
    <row r="2630" spans="1:9" ht="30" hidden="1" customHeight="1" x14ac:dyDescent="0.25">
      <c r="A2630" s="96" t="s">
        <v>22601</v>
      </c>
      <c r="B2630" s="80" t="str">
        <f>_xlfn.CONCAT(_xlfn.XLOOKUP(tbItems[[#This Row],[UID]],all_tki[uid],all_tki[name]), " (",_xlfn.XLOOKUP(tbItems[[#This Row],[UID]],all_tki[uid],all_tki[shortName]),")")</f>
        <v>AR-10 Dead Air Keymount 7.62x51 muzzle brake (Keymount)</v>
      </c>
      <c r="C2630" s="80" t="str">
        <f>_xlfn.XLOOKUP(tbItems[[#This Row],[UID]],all_tki[uid],all_tki[tags/0])</f>
        <v>Weapon_parts</v>
      </c>
      <c r="D2630" s="80" t="s">
        <v>441</v>
      </c>
      <c r="E2630" s="70">
        <f>_xlfn.XLOOKUP(tbItems[[#This Row],[UID]],all_tki[uid],all_tki[slots])</f>
        <v>1</v>
      </c>
      <c r="F2630" s="97">
        <f>_xlfn.XLOOKUP(tbItems[[#This Row],[UID]],all_tki[uid],all_tki[traderPrice])</f>
        <v>5040</v>
      </c>
      <c r="G2630" s="97">
        <f>_xlfn.XLOOKUP(tbItems[[#This Row],[UID]],all_tki[uid],all_tki[avg7daysPrice])</f>
        <v>7879</v>
      </c>
      <c r="I2630" s="70">
        <v>0</v>
      </c>
    </row>
    <row r="2631" spans="1:9" ht="30" hidden="1" customHeight="1" x14ac:dyDescent="0.25">
      <c r="A2631" s="96" t="s">
        <v>22609</v>
      </c>
      <c r="B2631" s="80" t="str">
        <f>_xlfn.CONCAT(_xlfn.XLOOKUP(tbItems[[#This Row],[UID]],all_tki[uid],all_tki[name]), " (",_xlfn.XLOOKUP(tbItems[[#This Row],[UID]],all_tki[uid],all_tki[shortName]),")")</f>
        <v>AI .338 LM Tactical Muzzle Brake  (TMB 338LM)</v>
      </c>
      <c r="C2631" s="80" t="str">
        <f>_xlfn.XLOOKUP(tbItems[[#This Row],[UID]],all_tki[uid],all_tki[tags/0])</f>
        <v>Weapon_parts</v>
      </c>
      <c r="D2631" s="80" t="s">
        <v>441</v>
      </c>
      <c r="E2631" s="70">
        <f>_xlfn.XLOOKUP(tbItems[[#This Row],[UID]],all_tki[uid],all_tki[slots])</f>
        <v>1</v>
      </c>
      <c r="F2631" s="97">
        <f>_xlfn.XLOOKUP(tbItems[[#This Row],[UID]],all_tki[uid],all_tki[traderPrice])</f>
        <v>7000</v>
      </c>
      <c r="G2631" s="97">
        <f>_xlfn.XLOOKUP(tbItems[[#This Row],[UID]],all_tki[uid],all_tki[avg7daysPrice])</f>
        <v>14212</v>
      </c>
      <c r="I2631" s="70">
        <v>0</v>
      </c>
    </row>
    <row r="2632" spans="1:9" ht="30" hidden="1" customHeight="1" x14ac:dyDescent="0.25">
      <c r="A2632" s="96" t="s">
        <v>22617</v>
      </c>
      <c r="B2632" s="80" t="str">
        <f>_xlfn.CONCAT(_xlfn.XLOOKUP(tbItems[[#This Row],[UID]],all_tki[uid],all_tki[name]), " (",_xlfn.XLOOKUP(tbItems[[#This Row],[UID]],all_tki[uid],all_tki[shortName]),")")</f>
        <v>AR-15 Yankee Hill Phantom 5.56x45 flash hider (Phantom)</v>
      </c>
      <c r="C2632" s="80" t="str">
        <f>_xlfn.XLOOKUP(tbItems[[#This Row],[UID]],all_tki[uid],all_tki[tags/0])</f>
        <v>Weapon_parts</v>
      </c>
      <c r="D2632" s="80" t="s">
        <v>441</v>
      </c>
      <c r="E2632" s="70">
        <f>_xlfn.XLOOKUP(tbItems[[#This Row],[UID]],all_tki[uid],all_tki[slots])</f>
        <v>1</v>
      </c>
      <c r="F2632" s="97">
        <f>_xlfn.XLOOKUP(tbItems[[#This Row],[UID]],all_tki[uid],all_tki[traderPrice])</f>
        <v>2800</v>
      </c>
      <c r="G2632" s="97">
        <f>_xlfn.XLOOKUP(tbItems[[#This Row],[UID]],all_tki[uid],all_tki[avg7daysPrice])</f>
        <v>9629</v>
      </c>
      <c r="I2632" s="70">
        <v>0</v>
      </c>
    </row>
    <row r="2633" spans="1:9" ht="30" hidden="1" customHeight="1" x14ac:dyDescent="0.25">
      <c r="A2633" s="96" t="s">
        <v>22625</v>
      </c>
      <c r="B2633" s="80" t="str">
        <f>_xlfn.CONCAT(_xlfn.XLOOKUP(tbItems[[#This Row],[UID]],all_tki[uid],all_tki[name]), " (",_xlfn.XLOOKUP(tbItems[[#This Row],[UID]],all_tki[uid],all_tki[shortName]),")")</f>
        <v>HK G36 5.56x45 4-prong flash hider (G36 long)</v>
      </c>
      <c r="C2633" s="80" t="str">
        <f>_xlfn.XLOOKUP(tbItems[[#This Row],[UID]],all_tki[uid],all_tki[tags/0])</f>
        <v>Weapon_parts</v>
      </c>
      <c r="D2633" s="80" t="s">
        <v>441</v>
      </c>
      <c r="E2633" s="70">
        <f>_xlfn.XLOOKUP(tbItems[[#This Row],[UID]],all_tki[uid],all_tki[slots])</f>
        <v>1</v>
      </c>
      <c r="F2633" s="97">
        <f>_xlfn.XLOOKUP(tbItems[[#This Row],[UID]],all_tki[uid],all_tki[traderPrice])</f>
        <v>3864</v>
      </c>
      <c r="G2633" s="97">
        <f>_xlfn.XLOOKUP(tbItems[[#This Row],[UID]],all_tki[uid],all_tki[avg7daysPrice])</f>
        <v>6409</v>
      </c>
      <c r="I2633" s="70">
        <v>0</v>
      </c>
    </row>
    <row r="2634" spans="1:9" ht="30" hidden="1" customHeight="1" x14ac:dyDescent="0.25">
      <c r="A2634" s="96" t="s">
        <v>22633</v>
      </c>
      <c r="B2634" s="80" t="str">
        <f>_xlfn.CONCAT(_xlfn.XLOOKUP(tbItems[[#This Row],[UID]],all_tki[uid],all_tki[name]), " (",_xlfn.XLOOKUP(tbItems[[#This Row],[UID]],all_tki[uid],all_tki[shortName]),")")</f>
        <v>HK G36C 5.56x45 4-prong flash hider (G36C short)</v>
      </c>
      <c r="C2634" s="80" t="str">
        <f>_xlfn.XLOOKUP(tbItems[[#This Row],[UID]],all_tki[uid],all_tki[tags/0])</f>
        <v>Weapon_parts</v>
      </c>
      <c r="D2634" s="80" t="s">
        <v>441</v>
      </c>
      <c r="E2634" s="70">
        <f>_xlfn.XLOOKUP(tbItems[[#This Row],[UID]],all_tki[uid],all_tki[slots])</f>
        <v>1</v>
      </c>
      <c r="F2634" s="97">
        <f>_xlfn.XLOOKUP(tbItems[[#This Row],[UID]],all_tki[uid],all_tki[traderPrice])</f>
        <v>3080</v>
      </c>
      <c r="G2634" s="97">
        <f>_xlfn.XLOOKUP(tbItems[[#This Row],[UID]],all_tki[uid],all_tki[avg7daysPrice])</f>
        <v>6189</v>
      </c>
      <c r="I2634" s="70">
        <v>0</v>
      </c>
    </row>
    <row r="2635" spans="1:9" ht="30" hidden="1" customHeight="1" x14ac:dyDescent="0.25">
      <c r="A2635" s="96" t="s">
        <v>22641</v>
      </c>
      <c r="B2635" s="80" t="str">
        <f>_xlfn.CONCAT(_xlfn.XLOOKUP(tbItems[[#This Row],[UID]],all_tki[uid],all_tki[name]), " (",_xlfn.XLOOKUP(tbItems[[#This Row],[UID]],all_tki[uid],all_tki[shortName]),")")</f>
        <v>HK G36 5.56x45 flash hider (G36 std)</v>
      </c>
      <c r="C2635" s="80" t="str">
        <f>_xlfn.XLOOKUP(tbItems[[#This Row],[UID]],all_tki[uid],all_tki[tags/0])</f>
        <v>Weapon_parts</v>
      </c>
      <c r="D2635" s="80" t="s">
        <v>441</v>
      </c>
      <c r="E2635" s="70">
        <f>_xlfn.XLOOKUP(tbItems[[#This Row],[UID]],all_tki[uid],all_tki[slots])</f>
        <v>1</v>
      </c>
      <c r="F2635" s="97">
        <f>_xlfn.XLOOKUP(tbItems[[#This Row],[UID]],all_tki[uid],all_tki[traderPrice])</f>
        <v>2856</v>
      </c>
      <c r="G2635" s="97">
        <f>_xlfn.XLOOKUP(tbItems[[#This Row],[UID]],all_tki[uid],all_tki[avg7daysPrice])</f>
        <v>8092</v>
      </c>
      <c r="I2635" s="70">
        <v>0</v>
      </c>
    </row>
    <row r="2636" spans="1:9" ht="30" hidden="1" customHeight="1" x14ac:dyDescent="0.25">
      <c r="A2636" s="96" t="s">
        <v>22649</v>
      </c>
      <c r="B2636" s="80" t="str">
        <f>_xlfn.CONCAT(_xlfn.XLOOKUP(tbItems[[#This Row],[UID]],all_tki[uid],all_tki[name]), " (",_xlfn.XLOOKUP(tbItems[[#This Row],[UID]],all_tki[uid],all_tki[shortName]),")")</f>
        <v>AR-15 SureFire Warden 5.56x45 blast regulator (War 556)</v>
      </c>
      <c r="C2636" s="80" t="str">
        <f>_xlfn.XLOOKUP(tbItems[[#This Row],[UID]],all_tki[uid],all_tki[tags/0])</f>
        <v>Weapon_parts</v>
      </c>
      <c r="D2636" s="80" t="s">
        <v>441</v>
      </c>
      <c r="E2636" s="70">
        <f>_xlfn.XLOOKUP(tbItems[[#This Row],[UID]],all_tki[uid],all_tki[slots])</f>
        <v>1</v>
      </c>
      <c r="F2636" s="97">
        <f>_xlfn.XLOOKUP(tbItems[[#This Row],[UID]],all_tki[uid],all_tki[traderPrice])</f>
        <v>4480</v>
      </c>
      <c r="G2636" s="97">
        <f>_xlfn.XLOOKUP(tbItems[[#This Row],[UID]],all_tki[uid],all_tki[avg7daysPrice])</f>
        <v>12591</v>
      </c>
      <c r="I2636" s="70">
        <v>0</v>
      </c>
    </row>
    <row r="2637" spans="1:9" ht="30" hidden="1" customHeight="1" x14ac:dyDescent="0.25">
      <c r="A2637" s="96" t="s">
        <v>22657</v>
      </c>
      <c r="B2637" s="80" t="str">
        <f>_xlfn.CONCAT(_xlfn.XLOOKUP(tbItems[[#This Row],[UID]],all_tki[uid],all_tki[name]), " (",_xlfn.XLOOKUP(tbItems[[#This Row],[UID]],all_tki[uid],all_tki[shortName]),")")</f>
        <v>KAC QDC 5.56x45 3-Prong Flash Eliminator (QDC-3 556)</v>
      </c>
      <c r="C2637" s="80" t="str">
        <f>_xlfn.XLOOKUP(tbItems[[#This Row],[UID]],all_tki[uid],all_tki[tags/0])</f>
        <v>Weapon_parts</v>
      </c>
      <c r="D2637" s="80" t="s">
        <v>441</v>
      </c>
      <c r="E2637" s="70">
        <f>_xlfn.XLOOKUP(tbItems[[#This Row],[UID]],all_tki[uid],all_tki[slots])</f>
        <v>1</v>
      </c>
      <c r="F2637" s="97">
        <f>_xlfn.XLOOKUP(tbItems[[#This Row],[UID]],all_tki[uid],all_tki[traderPrice])</f>
        <v>3976</v>
      </c>
      <c r="G2637" s="97">
        <f>_xlfn.XLOOKUP(tbItems[[#This Row],[UID]],all_tki[uid],all_tki[avg7daysPrice])</f>
        <v>16745</v>
      </c>
      <c r="I2637" s="70">
        <v>0</v>
      </c>
    </row>
    <row r="2638" spans="1:9" ht="30" hidden="1" customHeight="1" x14ac:dyDescent="0.25">
      <c r="A2638" s="96" t="s">
        <v>22665</v>
      </c>
      <c r="B2638" s="80" t="str">
        <f>_xlfn.CONCAT(_xlfn.XLOOKUP(tbItems[[#This Row],[UID]],all_tki[uid],all_tki[name]), " (",_xlfn.XLOOKUP(tbItems[[#This Row],[UID]],all_tki[uid],all_tki[shortName]),")")</f>
        <v>AI AXMC thread protection cap (AXMC cap)</v>
      </c>
      <c r="C2638" s="80" t="str">
        <f>_xlfn.XLOOKUP(tbItems[[#This Row],[UID]],all_tki[uid],all_tki[tags/0])</f>
        <v>Weapon_parts</v>
      </c>
      <c r="D2638" s="80" t="s">
        <v>441</v>
      </c>
      <c r="E2638" s="70">
        <f>_xlfn.XLOOKUP(tbItems[[#This Row],[UID]],all_tki[uid],all_tki[slots])</f>
        <v>1</v>
      </c>
      <c r="F2638" s="97">
        <f>_xlfn.XLOOKUP(tbItems[[#This Row],[UID]],all_tki[uid],all_tki[traderPrice])</f>
        <v>448</v>
      </c>
      <c r="G2638" s="97">
        <f>_xlfn.XLOOKUP(tbItems[[#This Row],[UID]],all_tki[uid],all_tki[avg7daysPrice])</f>
        <v>11029</v>
      </c>
      <c r="I2638" s="70">
        <v>0</v>
      </c>
    </row>
    <row r="2639" spans="1:9" ht="30" hidden="1" customHeight="1" x14ac:dyDescent="0.25">
      <c r="A2639" s="96" t="s">
        <v>22673</v>
      </c>
      <c r="B2639" s="80" t="str">
        <f>_xlfn.CONCAT(_xlfn.XLOOKUP(tbItems[[#This Row],[UID]],all_tki[uid],all_tki[name]), " (",_xlfn.XLOOKUP(tbItems[[#This Row],[UID]],all_tki[uid],all_tki[shortName]),")")</f>
        <v>GK-01 12ga compensator (GK-01)</v>
      </c>
      <c r="C2639" s="80" t="str">
        <f>_xlfn.XLOOKUP(tbItems[[#This Row],[UID]],all_tki[uid],all_tki[tags/0])</f>
        <v>Weapon_parts</v>
      </c>
      <c r="D2639" s="80" t="s">
        <v>441</v>
      </c>
      <c r="E2639" s="70">
        <f>_xlfn.XLOOKUP(tbItems[[#This Row],[UID]],all_tki[uid],all_tki[slots])</f>
        <v>1</v>
      </c>
      <c r="F2639" s="97">
        <f>_xlfn.XLOOKUP(tbItems[[#This Row],[UID]],all_tki[uid],all_tki[traderPrice])</f>
        <v>1120</v>
      </c>
      <c r="G2639" s="97">
        <f>_xlfn.XLOOKUP(tbItems[[#This Row],[UID]],all_tki[uid],all_tki[avg7daysPrice])</f>
        <v>2000</v>
      </c>
      <c r="I2639" s="70">
        <v>0</v>
      </c>
    </row>
    <row r="2640" spans="1:9" ht="30" hidden="1" customHeight="1" x14ac:dyDescent="0.25">
      <c r="A2640" s="96" t="s">
        <v>22678</v>
      </c>
      <c r="B2640" s="80" t="str">
        <f>_xlfn.CONCAT(_xlfn.XLOOKUP(tbItems[[#This Row],[UID]],all_tki[uid],all_tki[name]), " (",_xlfn.XLOOKUP(tbItems[[#This Row],[UID]],all_tki[uid],all_tki[shortName]),")")</f>
        <v>KAC QDC 6.5x35 sound suppressor (QDC 6.5x35)</v>
      </c>
      <c r="C2640" s="80" t="str">
        <f>_xlfn.XLOOKUP(tbItems[[#This Row],[UID]],all_tki[uid],all_tki[tags/0])</f>
        <v>Suppressors</v>
      </c>
      <c r="D2640" s="80" t="s">
        <v>441</v>
      </c>
      <c r="E2640" s="70">
        <f>_xlfn.XLOOKUP(tbItems[[#This Row],[UID]],all_tki[uid],all_tki[slots])</f>
        <v>2</v>
      </c>
      <c r="F2640" s="97">
        <f>_xlfn.XLOOKUP(tbItems[[#This Row],[UID]],all_tki[uid],all_tki[traderPrice])</f>
        <v>25760</v>
      </c>
      <c r="G2640" s="97">
        <f>_xlfn.XLOOKUP(tbItems[[#This Row],[UID]],all_tki[uid],all_tki[avg7daysPrice])</f>
        <v>46000</v>
      </c>
      <c r="I2640" s="70">
        <v>0</v>
      </c>
    </row>
    <row r="2641" spans="1:9" ht="30" hidden="1" customHeight="1" x14ac:dyDescent="0.25">
      <c r="A2641" s="96" t="s">
        <v>22684</v>
      </c>
      <c r="B2641" s="80" t="str">
        <f>_xlfn.CONCAT(_xlfn.XLOOKUP(tbItems[[#This Row],[UID]],all_tki[uid],all_tki[name]), " (",_xlfn.XLOOKUP(tbItems[[#This Row],[UID]],all_tki[uid],all_tki[shortName]),")")</f>
        <v>SilencerCo Sparrow 22 sound suppressor (Sparrow 22)</v>
      </c>
      <c r="C2641" s="80" t="str">
        <f>_xlfn.XLOOKUP(tbItems[[#This Row],[UID]],all_tki[uid],all_tki[tags/0])</f>
        <v>Suppressors</v>
      </c>
      <c r="D2641" s="80" t="s">
        <v>441</v>
      </c>
      <c r="E2641" s="70">
        <f>_xlfn.XLOOKUP(tbItems[[#This Row],[UID]],all_tki[uid],all_tki[slots])</f>
        <v>2</v>
      </c>
      <c r="F2641" s="97">
        <f>_xlfn.XLOOKUP(tbItems[[#This Row],[UID]],all_tki[uid],all_tki[traderPrice])</f>
        <v>29139</v>
      </c>
      <c r="G2641" s="97">
        <f>_xlfn.XLOOKUP(tbItems[[#This Row],[UID]],all_tki[uid],all_tki[avg7daysPrice])</f>
        <v>52034</v>
      </c>
      <c r="I2641" s="70">
        <v>0</v>
      </c>
    </row>
    <row r="2642" spans="1:9" ht="30" hidden="1" customHeight="1" x14ac:dyDescent="0.25">
      <c r="A2642" s="96" t="s">
        <v>22690</v>
      </c>
      <c r="B2642" s="80" t="str">
        <f>_xlfn.CONCAT(_xlfn.XLOOKUP(tbItems[[#This Row],[UID]],all_tki[uid],all_tki[name]), " (",_xlfn.XLOOKUP(tbItems[[#This Row],[UID]],all_tki[uid],all_tki[shortName]),")")</f>
        <v>AI .338 LM Tactical Sound Moderator (TSM .338LM)</v>
      </c>
      <c r="C2642" s="80" t="str">
        <f>_xlfn.XLOOKUP(tbItems[[#This Row],[UID]],all_tki[uid],all_tki[tags/0])</f>
        <v>Suppressors</v>
      </c>
      <c r="D2642" s="80" t="s">
        <v>441</v>
      </c>
      <c r="E2642" s="70">
        <f>_xlfn.XLOOKUP(tbItems[[#This Row],[UID]],all_tki[uid],all_tki[slots])</f>
        <v>2</v>
      </c>
      <c r="F2642" s="97">
        <f>_xlfn.XLOOKUP(tbItems[[#This Row],[UID]],all_tki[uid],all_tki[traderPrice])</f>
        <v>58240</v>
      </c>
      <c r="G2642" s="97">
        <f>_xlfn.XLOOKUP(tbItems[[#This Row],[UID]],all_tki[uid],all_tki[avg7daysPrice])</f>
        <v>73475</v>
      </c>
      <c r="I2642" s="70">
        <v>0</v>
      </c>
    </row>
    <row r="2643" spans="1:9" ht="30" hidden="1" customHeight="1" x14ac:dyDescent="0.25">
      <c r="A2643" s="96" t="s">
        <v>22699</v>
      </c>
      <c r="B2643" s="80" t="str">
        <f>_xlfn.CONCAT(_xlfn.XLOOKUP(tbItems[[#This Row],[UID]],all_tki[uid],all_tki[name]), " (",_xlfn.XLOOKUP(tbItems[[#This Row],[UID]],all_tki[uid],all_tki[shortName]),")")</f>
        <v>KAC QDC 5.56x45 sound suppressor (QDC 556)</v>
      </c>
      <c r="C2643" s="80" t="str">
        <f>_xlfn.XLOOKUP(tbItems[[#This Row],[UID]],all_tki[uid],all_tki[tags/0])</f>
        <v>Suppressors</v>
      </c>
      <c r="D2643" s="80" t="s">
        <v>441</v>
      </c>
      <c r="E2643" s="70">
        <f>_xlfn.XLOOKUP(tbItems[[#This Row],[UID]],all_tki[uid],all_tki[slots])</f>
        <v>2</v>
      </c>
      <c r="F2643" s="97">
        <f>_xlfn.XLOOKUP(tbItems[[#This Row],[UID]],all_tki[uid],all_tki[traderPrice])</f>
        <v>39760</v>
      </c>
      <c r="G2643" s="97">
        <f>_xlfn.XLOOKUP(tbItems[[#This Row],[UID]],all_tki[uid],all_tki[avg7daysPrice])</f>
        <v>41792</v>
      </c>
      <c r="I2643" s="70">
        <v>0</v>
      </c>
    </row>
    <row r="2644" spans="1:9" ht="30" hidden="1" customHeight="1" x14ac:dyDescent="0.25">
      <c r="A2644" s="96" t="s">
        <v>22707</v>
      </c>
      <c r="B2644" s="80" t="str">
        <f>_xlfn.CONCAT(_xlfn.XLOOKUP(tbItems[[#This Row],[UID]],all_tki[uid],all_tki[name]), " (",_xlfn.XLOOKUP(tbItems[[#This Row],[UID]],all_tki[uid],all_tki[shortName]),")")</f>
        <v>ELCAN Specter OS4x assault scope (OS4x)</v>
      </c>
      <c r="C2644" s="80" t="str">
        <f>_xlfn.XLOOKUP(tbItems[[#This Row],[UID]],all_tki[uid],all_tki[tags/0])</f>
        <v>Sights</v>
      </c>
      <c r="D2644" s="80" t="s">
        <v>441</v>
      </c>
      <c r="E2644" s="70">
        <f>_xlfn.XLOOKUP(tbItems[[#This Row],[UID]],all_tki[uid],all_tki[slots])</f>
        <v>2</v>
      </c>
      <c r="F2644" s="97">
        <f>_xlfn.XLOOKUP(tbItems[[#This Row],[UID]],all_tki[uid],all_tki[traderPrice])</f>
        <v>12387</v>
      </c>
      <c r="G2644" s="97">
        <f>_xlfn.XLOOKUP(tbItems[[#This Row],[UID]],all_tki[uid],all_tki[avg7daysPrice])</f>
        <v>22120</v>
      </c>
      <c r="I2644" s="70">
        <v>0</v>
      </c>
    </row>
    <row r="2645" spans="1:9" ht="30" hidden="1" customHeight="1" x14ac:dyDescent="0.25">
      <c r="A2645" s="96" t="s">
        <v>22713</v>
      </c>
      <c r="B2645" s="80" t="str">
        <f>_xlfn.CONCAT(_xlfn.XLOOKUP(tbItems[[#This Row],[UID]],all_tki[uid],all_tki[name]), " (",_xlfn.XLOOKUP(tbItems[[#This Row],[UID]],all_tki[uid],all_tki[shortName]),")")</f>
        <v>SwampFox Trihawk Prism Scope 3x30 (Trihawk 3x30)</v>
      </c>
      <c r="C2645" s="80" t="str">
        <f>_xlfn.XLOOKUP(tbItems[[#This Row],[UID]],all_tki[uid],all_tki[tags/0])</f>
        <v>Sights</v>
      </c>
      <c r="D2645" s="80" t="s">
        <v>441</v>
      </c>
      <c r="E2645" s="70">
        <f>_xlfn.XLOOKUP(tbItems[[#This Row],[UID]],all_tki[uid],all_tki[slots])</f>
        <v>2</v>
      </c>
      <c r="F2645" s="97">
        <f>_xlfn.XLOOKUP(tbItems[[#This Row],[UID]],all_tki[uid],all_tki[traderPrice])</f>
        <v>16679</v>
      </c>
      <c r="G2645" s="97">
        <f>_xlfn.XLOOKUP(tbItems[[#This Row],[UID]],all_tki[uid],all_tki[avg7daysPrice])</f>
        <v>29784</v>
      </c>
      <c r="I2645" s="70">
        <v>0</v>
      </c>
    </row>
    <row r="2646" spans="1:9" ht="30" hidden="1" customHeight="1" x14ac:dyDescent="0.25">
      <c r="A2646" s="96" t="s">
        <v>22722</v>
      </c>
      <c r="B2646" s="80" t="str">
        <f>_xlfn.CONCAT(_xlfn.XLOOKUP(tbItems[[#This Row],[UID]],all_tki[uid],all_tki[name]), " (",_xlfn.XLOOKUP(tbItems[[#This Row],[UID]],all_tki[uid],all_tki[shortName]),")")</f>
        <v>HK G36 HKV 3x carry handle (HKV 3x)</v>
      </c>
      <c r="C2646" s="80" t="str">
        <f>_xlfn.XLOOKUP(tbItems[[#This Row],[UID]],all_tki[uid],all_tki[tags/0])</f>
        <v>Sights</v>
      </c>
      <c r="D2646" s="80" t="s">
        <v>441</v>
      </c>
      <c r="E2646" s="70">
        <f>_xlfn.XLOOKUP(tbItems[[#This Row],[UID]],all_tki[uid],all_tki[slots])</f>
        <v>2</v>
      </c>
      <c r="F2646" s="97">
        <f>_xlfn.XLOOKUP(tbItems[[#This Row],[UID]],all_tki[uid],all_tki[traderPrice])</f>
        <v>5320</v>
      </c>
      <c r="G2646" s="97">
        <f>_xlfn.XLOOKUP(tbItems[[#This Row],[UID]],all_tki[uid],all_tki[avg7daysPrice])</f>
        <v>8553</v>
      </c>
      <c r="I2646" s="70">
        <v>0</v>
      </c>
    </row>
    <row r="2647" spans="1:9" ht="30" hidden="1" customHeight="1" x14ac:dyDescent="0.25">
      <c r="A2647" s="96" t="s">
        <v>22730</v>
      </c>
      <c r="B2647" s="80" t="str">
        <f>_xlfn.CONCAT(_xlfn.XLOOKUP(tbItems[[#This Row],[UID]],all_tki[uid],all_tki[name]), " (",_xlfn.XLOOKUP(tbItems[[#This Row],[UID]],all_tki[uid],all_tki[shortName]),")")</f>
        <v>HK G36 HKV ZF 1.5x carry handle (HKV 1.5x)</v>
      </c>
      <c r="C2647" s="80" t="str">
        <f>_xlfn.XLOOKUP(tbItems[[#This Row],[UID]],all_tki[uid],all_tki[tags/0])</f>
        <v>Sights</v>
      </c>
      <c r="D2647" s="80" t="s">
        <v>441</v>
      </c>
      <c r="E2647" s="70">
        <f>_xlfn.XLOOKUP(tbItems[[#This Row],[UID]],all_tki[uid],all_tki[slots])</f>
        <v>2</v>
      </c>
      <c r="F2647" s="97">
        <f>_xlfn.XLOOKUP(tbItems[[#This Row],[UID]],all_tki[uid],all_tki[traderPrice])</f>
        <v>4760</v>
      </c>
      <c r="G2647" s="97">
        <f>_xlfn.XLOOKUP(tbItems[[#This Row],[UID]],all_tki[uid],all_tki[avg7daysPrice])</f>
        <v>9814</v>
      </c>
      <c r="I2647" s="70">
        <v>0</v>
      </c>
    </row>
    <row r="2648" spans="1:9" ht="30" hidden="1" customHeight="1" x14ac:dyDescent="0.25">
      <c r="A2648" s="96" t="s">
        <v>22738</v>
      </c>
      <c r="B2648" s="80" t="str">
        <f>_xlfn.CONCAT(_xlfn.XLOOKUP(tbItems[[#This Row],[UID]],all_tki[uid],all_tki[name]), " (",_xlfn.XLOOKUP(tbItems[[#This Row],[UID]],all_tki[uid],all_tki[shortName]),")")</f>
        <v>Milkor M2A1 grenade launcher reflex sight (M2A1)</v>
      </c>
      <c r="C2648" s="80" t="str">
        <f>_xlfn.XLOOKUP(tbItems[[#This Row],[UID]],all_tki[uid],all_tki[tags/0])</f>
        <v>Sights</v>
      </c>
      <c r="D2648" s="80" t="s">
        <v>441</v>
      </c>
      <c r="E2648" s="70">
        <f>_xlfn.XLOOKUP(tbItems[[#This Row],[UID]],all_tki[uid],all_tki[slots])</f>
        <v>1</v>
      </c>
      <c r="F2648" s="97">
        <f>_xlfn.XLOOKUP(tbItems[[#This Row],[UID]],all_tki[uid],all_tki[traderPrice])</f>
        <v>11760</v>
      </c>
      <c r="G2648" s="97">
        <f>_xlfn.XLOOKUP(tbItems[[#This Row],[UID]],all_tki[uid],all_tki[avg7daysPrice])</f>
        <v>12080</v>
      </c>
      <c r="I2648" s="70">
        <v>0</v>
      </c>
    </row>
    <row r="2649" spans="1:9" ht="30" hidden="1" customHeight="1" x14ac:dyDescent="0.25">
      <c r="A2649" s="96" t="s">
        <v>22746</v>
      </c>
      <c r="B2649" s="80" t="str">
        <f>_xlfn.CONCAT(_xlfn.XLOOKUP(tbItems[[#This Row],[UID]],all_tki[uid],all_tki[name]), " (",_xlfn.XLOOKUP(tbItems[[#This Row],[UID]],all_tki[uid],all_tki[shortName]),")")</f>
        <v>Hensoldt RV red dot sight (RV)</v>
      </c>
      <c r="C2649" s="80" t="str">
        <f>_xlfn.XLOOKUP(tbItems[[#This Row],[UID]],all_tki[uid],all_tki[tags/0])</f>
        <v>Sights</v>
      </c>
      <c r="D2649" s="80" t="s">
        <v>441</v>
      </c>
      <c r="E2649" s="70">
        <f>_xlfn.XLOOKUP(tbItems[[#This Row],[UID]],all_tki[uid],all_tki[slots])</f>
        <v>1</v>
      </c>
      <c r="F2649" s="97">
        <f>_xlfn.XLOOKUP(tbItems[[#This Row],[UID]],all_tki[uid],all_tki[traderPrice])</f>
        <v>4480</v>
      </c>
      <c r="G2649" s="97">
        <f>_xlfn.XLOOKUP(tbItems[[#This Row],[UID]],all_tki[uid],all_tki[avg7daysPrice])</f>
        <v>7623</v>
      </c>
      <c r="I2649" s="70">
        <v>0</v>
      </c>
    </row>
    <row r="2650" spans="1:9" ht="30" hidden="1" customHeight="1" x14ac:dyDescent="0.25">
      <c r="A2650" s="96" t="s">
        <v>22754</v>
      </c>
      <c r="B2650" s="80" t="str">
        <f>_xlfn.CONCAT(_xlfn.XLOOKUP(tbItems[[#This Row],[UID]],all_tki[uid],all_tki[name]), " (",_xlfn.XLOOKUP(tbItems[[#This Row],[UID]],all_tki[uid],all_tki[shortName]),")")</f>
        <v>HK G36 front sight (G36 FS)</v>
      </c>
      <c r="C2650" s="80" t="str">
        <f>_xlfn.XLOOKUP(tbItems[[#This Row],[UID]],all_tki[uid],all_tki[tags/0])</f>
        <v>Weapon_parts</v>
      </c>
      <c r="D2650" s="80" t="s">
        <v>441</v>
      </c>
      <c r="E2650" s="70">
        <f>_xlfn.XLOOKUP(tbItems[[#This Row],[UID]],all_tki[uid],all_tki[slots])</f>
        <v>1</v>
      </c>
      <c r="F2650" s="97">
        <f>_xlfn.XLOOKUP(tbItems[[#This Row],[UID]],all_tki[uid],all_tki[traderPrice])</f>
        <v>1316</v>
      </c>
      <c r="G2650" s="97">
        <f>_xlfn.XLOOKUP(tbItems[[#This Row],[UID]],all_tki[uid],all_tki[avg7daysPrice])</f>
        <v>14002</v>
      </c>
      <c r="I2650" s="70">
        <v>0</v>
      </c>
    </row>
    <row r="2651" spans="1:9" ht="30" hidden="1" customHeight="1" x14ac:dyDescent="0.25">
      <c r="A2651" s="96" t="s">
        <v>22762</v>
      </c>
      <c r="B2651" s="80" t="str">
        <f>_xlfn.CONCAT(_xlfn.XLOOKUP(tbItems[[#This Row],[UID]],all_tki[uid],all_tki[name]), " (",_xlfn.XLOOKUP(tbItems[[#This Row],[UID]],all_tki[uid],all_tki[shortName]),")")</f>
        <v>AK RD Enhanced V2 Rear Sight (V2 ERS)</v>
      </c>
      <c r="C2651" s="80" t="str">
        <f>_xlfn.XLOOKUP(tbItems[[#This Row],[UID]],all_tki[uid],all_tki[tags/0])</f>
        <v>Weapon_parts</v>
      </c>
      <c r="D2651" s="80" t="s">
        <v>441</v>
      </c>
      <c r="E2651" s="70">
        <f>_xlfn.XLOOKUP(tbItems[[#This Row],[UID]],all_tki[uid],all_tki[slots])</f>
        <v>1</v>
      </c>
      <c r="F2651" s="97">
        <f>_xlfn.XLOOKUP(tbItems[[#This Row],[UID]],all_tki[uid],all_tki[traderPrice])</f>
        <v>1008</v>
      </c>
      <c r="G2651" s="97">
        <f>_xlfn.XLOOKUP(tbItems[[#This Row],[UID]],all_tki[uid],all_tki[avg7daysPrice])</f>
        <v>16251</v>
      </c>
      <c r="I2651" s="70">
        <v>0</v>
      </c>
    </row>
    <row r="2652" spans="1:9" ht="30" hidden="1" customHeight="1" x14ac:dyDescent="0.25">
      <c r="A2652" s="96" t="s">
        <v>22770</v>
      </c>
      <c r="B2652" s="80" t="str">
        <f>_xlfn.CONCAT(_xlfn.XLOOKUP(tbItems[[#This Row],[UID]],all_tki[uid],all_tki[name]), " (",_xlfn.XLOOKUP(tbItems[[#This Row],[UID]],all_tki[uid],all_tki[shortName]),")")</f>
        <v>AK-545 SAG rear sight (AK-545 RS)</v>
      </c>
      <c r="C2652" s="80" t="str">
        <f>_xlfn.XLOOKUP(tbItems[[#This Row],[UID]],all_tki[uid],all_tki[tags/0])</f>
        <v>Weapon_parts</v>
      </c>
      <c r="D2652" s="80" t="s">
        <v>441</v>
      </c>
      <c r="E2652" s="70">
        <f>_xlfn.XLOOKUP(tbItems[[#This Row],[UID]],all_tki[uid],all_tki[slots])</f>
        <v>1</v>
      </c>
      <c r="F2652" s="97">
        <f>_xlfn.XLOOKUP(tbItems[[#This Row],[UID]],all_tki[uid],all_tki[traderPrice])</f>
        <v>392</v>
      </c>
      <c r="G2652" s="97">
        <f>_xlfn.XLOOKUP(tbItems[[#This Row],[UID]],all_tki[uid],all_tki[avg7daysPrice])</f>
        <v>17840</v>
      </c>
      <c r="I2652" s="70">
        <v>0</v>
      </c>
    </row>
    <row r="2653" spans="1:9" ht="30" hidden="1" customHeight="1" x14ac:dyDescent="0.25">
      <c r="A2653" s="96" t="s">
        <v>22778</v>
      </c>
      <c r="B2653" s="80" t="str">
        <f>_xlfn.CONCAT(_xlfn.XLOOKUP(tbItems[[#This Row],[UID]],all_tki[uid],all_tki[name]), " (",_xlfn.XLOOKUP(tbItems[[#This Row],[UID]],all_tki[uid],all_tki[shortName]),")")</f>
        <v>HK G36 rear sight (G36 RS)</v>
      </c>
      <c r="C2653" s="80" t="str">
        <f>_xlfn.XLOOKUP(tbItems[[#This Row],[UID]],all_tki[uid],all_tki[tags/0])</f>
        <v>Weapon_parts</v>
      </c>
      <c r="D2653" s="80" t="s">
        <v>441</v>
      </c>
      <c r="E2653" s="70">
        <f>_xlfn.XLOOKUP(tbItems[[#This Row],[UID]],all_tki[uid],all_tki[slots])</f>
        <v>1</v>
      </c>
      <c r="F2653" s="97">
        <f>_xlfn.XLOOKUP(tbItems[[#This Row],[UID]],all_tki[uid],all_tki[traderPrice])</f>
        <v>700</v>
      </c>
      <c r="G2653" s="97">
        <f>_xlfn.XLOOKUP(tbItems[[#This Row],[UID]],all_tki[uid],all_tki[avg7daysPrice])</f>
        <v>10960</v>
      </c>
      <c r="I2653" s="70">
        <v>0</v>
      </c>
    </row>
    <row r="2654" spans="1:9" ht="30" hidden="1" customHeight="1" x14ac:dyDescent="0.25">
      <c r="A2654" s="96" t="s">
        <v>22787</v>
      </c>
      <c r="B2654" s="80" t="str">
        <f>_xlfn.CONCAT(_xlfn.XLOOKUP(tbItems[[#This Row],[UID]],all_tki[uid],all_tki[name]), " (",_xlfn.XLOOKUP(tbItems[[#This Row],[UID]],all_tki[uid],all_tki[shortName]),")")</f>
        <v>Benelli M3 Ghost Ring rear sight (M3 GR)</v>
      </c>
      <c r="C2654" s="80" t="str">
        <f>_xlfn.XLOOKUP(tbItems[[#This Row],[UID]],all_tki[uid],all_tki[tags/0])</f>
        <v>Weapon_parts</v>
      </c>
      <c r="D2654" s="80" t="s">
        <v>441</v>
      </c>
      <c r="E2654" s="70">
        <f>_xlfn.XLOOKUP(tbItems[[#This Row],[UID]],all_tki[uid],all_tki[slots])</f>
        <v>1</v>
      </c>
      <c r="F2654" s="97">
        <f>_xlfn.XLOOKUP(tbItems[[#This Row],[UID]],all_tki[uid],all_tki[traderPrice])</f>
        <v>448</v>
      </c>
      <c r="G2654" s="97">
        <f>_xlfn.XLOOKUP(tbItems[[#This Row],[UID]],all_tki[uid],all_tki[avg7daysPrice])</f>
        <v>800</v>
      </c>
      <c r="I2654" s="70">
        <v>0</v>
      </c>
    </row>
    <row r="2655" spans="1:9" ht="30" hidden="1" customHeight="1" x14ac:dyDescent="0.25">
      <c r="A2655" s="96" t="s">
        <v>22795</v>
      </c>
      <c r="B2655" s="80" t="str">
        <f>_xlfn.CONCAT(_xlfn.XLOOKUP(tbItems[[#This Row],[UID]],all_tki[uid],all_tki[name]), " (",_xlfn.XLOOKUP(tbItems[[#This Row],[UID]],all_tki[uid],all_tki[shortName]),")")</f>
        <v>Schmidt &amp; Bender PM II 5-25x56 34mm riflescope (PM II 5-25x56)</v>
      </c>
      <c r="C2655" s="80" t="str">
        <f>_xlfn.XLOOKUP(tbItems[[#This Row],[UID]],all_tki[uid],all_tki[tags/0])</f>
        <v>Sights</v>
      </c>
      <c r="D2655" s="80" t="s">
        <v>441</v>
      </c>
      <c r="E2655" s="70">
        <f>_xlfn.XLOOKUP(tbItems[[#This Row],[UID]],all_tki[uid],all_tki[slots])</f>
        <v>2</v>
      </c>
      <c r="F2655" s="97">
        <f>_xlfn.XLOOKUP(tbItems[[#This Row],[UID]],all_tki[uid],all_tki[traderPrice])</f>
        <v>53200</v>
      </c>
      <c r="G2655" s="97">
        <f>_xlfn.XLOOKUP(tbItems[[#This Row],[UID]],all_tki[uid],all_tki[avg7daysPrice])</f>
        <v>75611</v>
      </c>
      <c r="I2655" s="70">
        <v>0</v>
      </c>
    </row>
    <row r="2656" spans="1:9" ht="30" hidden="1" customHeight="1" x14ac:dyDescent="0.25">
      <c r="A2656" s="96" t="s">
        <v>22803</v>
      </c>
      <c r="B2656" s="80" t="str">
        <f>_xlfn.CONCAT(_xlfn.XLOOKUP(tbItems[[#This Row],[UID]],all_tki[uid],all_tki[name]), " (",_xlfn.XLOOKUP(tbItems[[#This Row],[UID]],all_tki[uid],all_tki[shortName]),")")</f>
        <v>Nightforce NXS 2.5-10x24 scope (NXS 2.5-10)</v>
      </c>
      <c r="C2656" s="80" t="str">
        <f>_xlfn.XLOOKUP(tbItems[[#This Row],[UID]],all_tki[uid],all_tki[tags/0])</f>
        <v>Sights</v>
      </c>
      <c r="D2656" s="80" t="s">
        <v>441</v>
      </c>
      <c r="E2656" s="70">
        <f>_xlfn.XLOOKUP(tbItems[[#This Row],[UID]],all_tki[uid],all_tki[slots])</f>
        <v>2</v>
      </c>
      <c r="F2656" s="97">
        <f>_xlfn.XLOOKUP(tbItems[[#This Row],[UID]],all_tki[uid],all_tki[traderPrice])</f>
        <v>341</v>
      </c>
      <c r="G2656" s="97">
        <f>_xlfn.XLOOKUP(tbItems[[#This Row],[UID]],all_tki[uid],all_tki[avg7daysPrice])</f>
        <v>609</v>
      </c>
      <c r="I2656" s="70">
        <v>0</v>
      </c>
    </row>
    <row r="2657" spans="1:9" ht="30" hidden="1" customHeight="1" x14ac:dyDescent="0.25">
      <c r="A2657" s="96" t="s">
        <v>22809</v>
      </c>
      <c r="B2657" s="80" t="str">
        <f>_xlfn.CONCAT(_xlfn.XLOOKUP(tbItems[[#This Row],[UID]],all_tki[uid],all_tki[name]), " (",_xlfn.XLOOKUP(tbItems[[#This Row],[UID]],all_tki[uid],all_tki[shortName]),")")</f>
        <v>Insight WMX200 tactical flashlight (WMX200)</v>
      </c>
      <c r="C2657" s="80" t="str">
        <f>_xlfn.XLOOKUP(tbItems[[#This Row],[UID]],all_tki[uid],all_tki[tags/0])</f>
        <v>Tactical_devices</v>
      </c>
      <c r="D2657" s="80" t="s">
        <v>441</v>
      </c>
      <c r="E2657" s="70">
        <f>_xlfn.XLOOKUP(tbItems[[#This Row],[UID]],all_tki[uid],all_tki[slots])</f>
        <v>1</v>
      </c>
      <c r="F2657" s="97">
        <f>_xlfn.XLOOKUP(tbItems[[#This Row],[UID]],all_tki[uid],all_tki[traderPrice])</f>
        <v>7424</v>
      </c>
      <c r="G2657" s="97">
        <f>_xlfn.XLOOKUP(tbItems[[#This Row],[UID]],all_tki[uid],all_tki[avg7daysPrice])</f>
        <v>17513</v>
      </c>
      <c r="I2657" s="70">
        <v>0</v>
      </c>
    </row>
    <row r="2658" spans="1:9" ht="30" hidden="1" customHeight="1" x14ac:dyDescent="0.25">
      <c r="A2658" s="96" t="s">
        <v>22818</v>
      </c>
      <c r="B2658" s="80" t="str">
        <f>_xlfn.CONCAT(_xlfn.XLOOKUP(tbItems[[#This Row],[UID]],all_tki[uid],all_tki[name]), " (",_xlfn.XLOOKUP(tbItems[[#This Row],[UID]],all_tki[uid],all_tki[shortName]),")")</f>
        <v>Olight Baldr Pro tactical flashlight with laser (BaldrPro)</v>
      </c>
      <c r="C2658" s="80" t="str">
        <f>_xlfn.XLOOKUP(tbItems[[#This Row],[UID]],all_tki[uid],all_tki[tags/0])</f>
        <v>Tactical_devices</v>
      </c>
      <c r="D2658" s="80" t="s">
        <v>441</v>
      </c>
      <c r="E2658" s="70">
        <f>_xlfn.XLOOKUP(tbItems[[#This Row],[UID]],all_tki[uid],all_tki[slots])</f>
        <v>1</v>
      </c>
      <c r="F2658" s="97">
        <f>_xlfn.XLOOKUP(tbItems[[#This Row],[UID]],all_tki[uid],all_tki[traderPrice])</f>
        <v>4618</v>
      </c>
      <c r="G2658" s="97">
        <f>_xlfn.XLOOKUP(tbItems[[#This Row],[UID]],all_tki[uid],all_tki[avg7daysPrice])</f>
        <v>20535</v>
      </c>
      <c r="I2658" s="70">
        <v>0</v>
      </c>
    </row>
    <row r="2659" spans="1:9" ht="30" hidden="1" customHeight="1" x14ac:dyDescent="0.25">
      <c r="A2659" s="96" t="s">
        <v>22827</v>
      </c>
      <c r="B2659" s="80" t="str">
        <f>_xlfn.CONCAT(_xlfn.XLOOKUP(tbItems[[#This Row],[UID]],all_tki[uid],all_tki[name]), " (",_xlfn.XLOOKUP(tbItems[[#This Row],[UID]],all_tki[uid],all_tki[shortName]),")")</f>
        <v>Olight Baldr Pro tactical flashlight with laser (Tan) (BaldrPro)</v>
      </c>
      <c r="C2659" s="80" t="str">
        <f>_xlfn.XLOOKUP(tbItems[[#This Row],[UID]],all_tki[uid],all_tki[tags/0])</f>
        <v>Tactical_devices</v>
      </c>
      <c r="D2659" s="80" t="s">
        <v>441</v>
      </c>
      <c r="E2659" s="70">
        <f>_xlfn.XLOOKUP(tbItems[[#This Row],[UID]],all_tki[uid],all_tki[slots])</f>
        <v>1</v>
      </c>
      <c r="F2659" s="97">
        <f>_xlfn.XLOOKUP(tbItems[[#This Row],[UID]],all_tki[uid],all_tki[traderPrice])</f>
        <v>4842</v>
      </c>
      <c r="G2659" s="97">
        <f>_xlfn.XLOOKUP(tbItems[[#This Row],[UID]],all_tki[uid],all_tki[avg7daysPrice])</f>
        <v>19936</v>
      </c>
      <c r="I2659" s="70">
        <v>0</v>
      </c>
    </row>
    <row r="2660" spans="1:9" ht="30" hidden="1" customHeight="1" x14ac:dyDescent="0.25">
      <c r="A2660" s="96" t="s">
        <v>22834</v>
      </c>
      <c r="B2660" s="80" t="str">
        <f>_xlfn.CONCAT(_xlfn.XLOOKUP(tbItems[[#This Row],[UID]],all_tki[uid],all_tki[name]), " (",_xlfn.XLOOKUP(tbItems[[#This Row],[UID]],all_tki[uid],all_tki[shortName]),")")</f>
        <v>AI AXMC .338 LM bolt assembly (AXMC .338LM)</v>
      </c>
      <c r="C2660" s="80" t="str">
        <f>_xlfn.XLOOKUP(tbItems[[#This Row],[UID]],all_tki[uid],all_tki[tags/0])</f>
        <v>Weapon_parts</v>
      </c>
      <c r="D2660" s="80" t="s">
        <v>441</v>
      </c>
      <c r="E2660" s="70">
        <f>_xlfn.XLOOKUP(tbItems[[#This Row],[UID]],all_tki[uid],all_tki[slots])</f>
        <v>1</v>
      </c>
      <c r="F2660" s="97">
        <f>_xlfn.XLOOKUP(tbItems[[#This Row],[UID]],all_tki[uid],all_tki[traderPrice])</f>
        <v>7280</v>
      </c>
      <c r="G2660" s="97">
        <f>_xlfn.XLOOKUP(tbItems[[#This Row],[UID]],all_tki[uid],all_tki[avg7daysPrice])</f>
        <v>13000</v>
      </c>
      <c r="I2660" s="70">
        <v>0</v>
      </c>
    </row>
    <row r="2661" spans="1:9" ht="30" hidden="1" customHeight="1" x14ac:dyDescent="0.25">
      <c r="A2661" s="96" t="s">
        <v>22842</v>
      </c>
      <c r="B2661" s="80" t="str">
        <f>_xlfn.CONCAT(_xlfn.XLOOKUP(tbItems[[#This Row],[UID]],all_tki[uid],all_tki[name]), " (",_xlfn.XLOOKUP(tbItems[[#This Row],[UID]],all_tki[uid],all_tki[shortName]),")")</f>
        <v>Benelli M3 Super 90 charging handle (M3)</v>
      </c>
      <c r="C2661" s="80" t="str">
        <f>_xlfn.XLOOKUP(tbItems[[#This Row],[UID]],all_tki[uid],all_tki[tags/0])</f>
        <v>Weapon_parts</v>
      </c>
      <c r="D2661" s="80" t="s">
        <v>441</v>
      </c>
      <c r="E2661" s="70">
        <f>_xlfn.XLOOKUP(tbItems[[#This Row],[UID]],all_tki[uid],all_tki[slots])</f>
        <v>1</v>
      </c>
      <c r="F2661" s="97">
        <f>_xlfn.XLOOKUP(tbItems[[#This Row],[UID]],all_tki[uid],all_tki[traderPrice])</f>
        <v>728</v>
      </c>
      <c r="G2661" s="97">
        <f>_xlfn.XLOOKUP(tbItems[[#This Row],[UID]],all_tki[uid],all_tki[avg7daysPrice])</f>
        <v>17811</v>
      </c>
      <c r="I2661" s="70">
        <v>0</v>
      </c>
    </row>
    <row r="2662" spans="1:9" ht="30" hidden="1" customHeight="1" x14ac:dyDescent="0.25">
      <c r="A2662" s="96" t="s">
        <v>22850</v>
      </c>
      <c r="B2662" s="80" t="str">
        <f>_xlfn.CONCAT(_xlfn.XLOOKUP(tbItems[[#This Row],[UID]],all_tki[uid],all_tki[name]), " (",_xlfn.XLOOKUP(tbItems[[#This Row],[UID]],all_tki[uid],all_tki[shortName]),")")</f>
        <v>M32A1 40mm cylinder (MSGL)</v>
      </c>
      <c r="C2662" s="80" t="str">
        <f>_xlfn.XLOOKUP(tbItems[[#This Row],[UID]],all_tki[uid],all_tki[tags/0])</f>
        <v>Magazines</v>
      </c>
      <c r="D2662" s="80" t="s">
        <v>441</v>
      </c>
      <c r="E2662" s="70">
        <f>_xlfn.XLOOKUP(tbItems[[#This Row],[UID]],all_tki[uid],all_tki[slots])</f>
        <v>4</v>
      </c>
      <c r="F2662" s="97">
        <f>_xlfn.XLOOKUP(tbItems[[#This Row],[UID]],all_tki[uid],all_tki[traderPrice])</f>
        <v>25200</v>
      </c>
      <c r="G2662" s="97">
        <f>_xlfn.XLOOKUP(tbItems[[#This Row],[UID]],all_tki[uid],all_tki[avg7daysPrice])</f>
        <v>25616</v>
      </c>
      <c r="I2662" s="70">
        <v>0</v>
      </c>
    </row>
    <row r="2663" spans="1:9" ht="30" hidden="1" customHeight="1" x14ac:dyDescent="0.25">
      <c r="A2663" s="96" t="s">
        <v>22857</v>
      </c>
      <c r="B2663" s="80" t="str">
        <f>_xlfn.CONCAT(_xlfn.XLOOKUP(tbItems[[#This Row],[UID]],all_tki[uid],all_tki[name]), " (",_xlfn.XLOOKUP(tbItems[[#This Row],[UID]],all_tki[uid],all_tki[shortName]),")")</f>
        <v>Benelli M3 Super 90 12ga 7-shell magazine (M3x7)</v>
      </c>
      <c r="C2663" s="80" t="str">
        <f>_xlfn.XLOOKUP(tbItems[[#This Row],[UID]],all_tki[uid],all_tki[tags/0])</f>
        <v>Magazines</v>
      </c>
      <c r="D2663" s="80" t="s">
        <v>441</v>
      </c>
      <c r="E2663" s="70">
        <f>_xlfn.XLOOKUP(tbItems[[#This Row],[UID]],all_tki[uid],all_tki[slots])</f>
        <v>2</v>
      </c>
      <c r="F2663" s="97">
        <f>_xlfn.XLOOKUP(tbItems[[#This Row],[UID]],all_tki[uid],all_tki[traderPrice])</f>
        <v>1288</v>
      </c>
      <c r="G2663" s="97">
        <f>_xlfn.XLOOKUP(tbItems[[#This Row],[UID]],all_tki[uid],all_tki[avg7daysPrice])</f>
        <v>17951</v>
      </c>
      <c r="I2663" s="70">
        <v>0</v>
      </c>
    </row>
    <row r="2664" spans="1:9" ht="30" hidden="1" customHeight="1" x14ac:dyDescent="0.25">
      <c r="A2664" s="96" t="s">
        <v>22865</v>
      </c>
      <c r="B2664" s="80" t="str">
        <f>_xlfn.CONCAT(_xlfn.XLOOKUP(tbItems[[#This Row],[UID]],all_tki[uid],all_tki[name]), " (",_xlfn.XLOOKUP(tbItems[[#This Row],[UID]],all_tki[uid],all_tki[shortName]),")")</f>
        <v>HK G36 5.56x45 30-round magazine (G36)</v>
      </c>
      <c r="C2664" s="80" t="str">
        <f>_xlfn.XLOOKUP(tbItems[[#This Row],[UID]],all_tki[uid],all_tki[tags/0])</f>
        <v>Magazines</v>
      </c>
      <c r="D2664" s="80" t="s">
        <v>441</v>
      </c>
      <c r="E2664" s="70">
        <f>_xlfn.XLOOKUP(tbItems[[#This Row],[UID]],all_tki[uid],all_tki[slots])</f>
        <v>2</v>
      </c>
      <c r="F2664" s="97">
        <f>_xlfn.XLOOKUP(tbItems[[#This Row],[UID]],all_tki[uid],all_tki[traderPrice])</f>
        <v>1316</v>
      </c>
      <c r="G2664" s="97">
        <f>_xlfn.XLOOKUP(tbItems[[#This Row],[UID]],all_tki[uid],all_tki[avg7daysPrice])</f>
        <v>13823</v>
      </c>
      <c r="I2664" s="70">
        <v>0</v>
      </c>
    </row>
    <row r="2665" spans="1:9" ht="30" hidden="1" customHeight="1" x14ac:dyDescent="0.25">
      <c r="A2665" s="96" t="s">
        <v>22872</v>
      </c>
      <c r="B2665" s="80" t="str">
        <f>_xlfn.CONCAT(_xlfn.XLOOKUP(tbItems[[#This Row],[UID]],all_tki[uid],all_tki[name]), " (",_xlfn.XLOOKUP(tbItems[[#This Row],[UID]],all_tki[uid],all_tki[shortName]),")")</f>
        <v>Benelli M3 Super 90 12ga 5-shell magazine cap (M3x5)</v>
      </c>
      <c r="C2665" s="80" t="str">
        <f>_xlfn.XLOOKUP(tbItems[[#This Row],[UID]],all_tki[uid],all_tki[tags/0])</f>
        <v>Magazines</v>
      </c>
      <c r="D2665" s="80" t="s">
        <v>441</v>
      </c>
      <c r="E2665" s="70">
        <f>_xlfn.XLOOKUP(tbItems[[#This Row],[UID]],all_tki[uid],all_tki[slots])</f>
        <v>1</v>
      </c>
      <c r="F2665" s="97">
        <f>_xlfn.XLOOKUP(tbItems[[#This Row],[UID]],all_tki[uid],all_tki[traderPrice])</f>
        <v>840</v>
      </c>
      <c r="G2665" s="97">
        <f>_xlfn.XLOOKUP(tbItems[[#This Row],[UID]],all_tki[uid],all_tki[avg7daysPrice])</f>
        <v>17662</v>
      </c>
      <c r="I2665" s="70">
        <v>0</v>
      </c>
    </row>
    <row r="2666" spans="1:9" ht="30" hidden="1" customHeight="1" x14ac:dyDescent="0.25">
      <c r="A2666" s="96" t="s">
        <v>22880</v>
      </c>
      <c r="B2666" s="80" t="str">
        <f>_xlfn.CONCAT(_xlfn.XLOOKUP(tbItems[[#This Row],[UID]],all_tki[uid],all_tki[name]), " (",_xlfn.XLOOKUP(tbItems[[#This Row],[UID]],all_tki[uid],all_tki[shortName]),")")</f>
        <v>Benelli M3 Super 90 12ga Toni System 9-shell magazine (M3x9)</v>
      </c>
      <c r="C2666" s="80" t="str">
        <f>_xlfn.XLOOKUP(tbItems[[#This Row],[UID]],all_tki[uid],all_tki[tags/0])</f>
        <v>Magazines</v>
      </c>
      <c r="D2666" s="80" t="s">
        <v>441</v>
      </c>
      <c r="E2666" s="70">
        <f>_xlfn.XLOOKUP(tbItems[[#This Row],[UID]],all_tki[uid],all_tki[slots])</f>
        <v>3</v>
      </c>
      <c r="F2666" s="97">
        <f>_xlfn.XLOOKUP(tbItems[[#This Row],[UID]],all_tki[uid],all_tki[traderPrice])</f>
        <v>1400</v>
      </c>
      <c r="G2666" s="97">
        <f>_xlfn.XLOOKUP(tbItems[[#This Row],[UID]],all_tki[uid],all_tki[avg7daysPrice])</f>
        <v>18211</v>
      </c>
      <c r="I2666" s="70">
        <v>0</v>
      </c>
    </row>
    <row r="2667" spans="1:9" ht="30" hidden="1" customHeight="1" x14ac:dyDescent="0.25">
      <c r="A2667" s="96" t="s">
        <v>22888</v>
      </c>
      <c r="B2667" s="80" t="str">
        <f>_xlfn.CONCAT(_xlfn.XLOOKUP(tbItems[[#This Row],[UID]],all_tki[uid],all_tki[name]), " (",_xlfn.XLOOKUP(tbItems[[#This Row],[UID]],all_tki[uid],all_tki[shortName]),")")</f>
        <v>AK 7.62x39 FAB Defense Ultimag 30R 30-round magazine (Ultimag)</v>
      </c>
      <c r="C2667" s="80" t="str">
        <f>_xlfn.XLOOKUP(tbItems[[#This Row],[UID]],all_tki[uid],all_tki[tags/0])</f>
        <v>Magazines</v>
      </c>
      <c r="D2667" s="80" t="s">
        <v>441</v>
      </c>
      <c r="E2667" s="70">
        <f>_xlfn.XLOOKUP(tbItems[[#This Row],[UID]],all_tki[uid],all_tki[slots])</f>
        <v>2</v>
      </c>
      <c r="F2667" s="97">
        <f>_xlfn.XLOOKUP(tbItems[[#This Row],[UID]],all_tki[uid],all_tki[traderPrice])</f>
        <v>1288</v>
      </c>
      <c r="G2667" s="97">
        <f>_xlfn.XLOOKUP(tbItems[[#This Row],[UID]],all_tki[uid],all_tki[avg7daysPrice])</f>
        <v>17584</v>
      </c>
      <c r="I2667" s="70">
        <v>0</v>
      </c>
    </row>
    <row r="2668" spans="1:9" ht="30" hidden="1" customHeight="1" x14ac:dyDescent="0.25">
      <c r="A2668" s="96" t="s">
        <v>22896</v>
      </c>
      <c r="B2668" s="80" t="str">
        <f>_xlfn.CONCAT(_xlfn.XLOOKUP(tbItems[[#This Row],[UID]],all_tki[uid],all_tki[name]), " (",_xlfn.XLOOKUP(tbItems[[#This Row],[UID]],all_tki[uid],all_tki[shortName]),")")</f>
        <v>5.56x45 Magpul PMAG 30 GEN M3 STANAG 30-round magazine (FDE) (GEN M3)</v>
      </c>
      <c r="C2668" s="80" t="str">
        <f>_xlfn.XLOOKUP(tbItems[[#This Row],[UID]],all_tki[uid],all_tki[tags/0])</f>
        <v>Magazines</v>
      </c>
      <c r="D2668" s="80" t="s">
        <v>441</v>
      </c>
      <c r="E2668" s="70">
        <f>_xlfn.XLOOKUP(tbItems[[#This Row],[UID]],all_tki[uid],all_tki[slots])</f>
        <v>2</v>
      </c>
      <c r="F2668" s="97">
        <f>_xlfn.XLOOKUP(tbItems[[#This Row],[UID]],all_tki[uid],all_tki[traderPrice])</f>
        <v>1743</v>
      </c>
      <c r="G2668" s="97">
        <f>_xlfn.XLOOKUP(tbItems[[#This Row],[UID]],all_tki[uid],all_tki[avg7daysPrice])</f>
        <v>31037</v>
      </c>
      <c r="I2668" s="70">
        <v>0</v>
      </c>
    </row>
    <row r="2669" spans="1:9" ht="30" hidden="1" customHeight="1" x14ac:dyDescent="0.25">
      <c r="A2669" s="96" t="s">
        <v>22901</v>
      </c>
      <c r="B2669" s="80" t="str">
        <f>_xlfn.CONCAT(_xlfn.XLOOKUP(tbItems[[#This Row],[UID]],all_tki[uid],all_tki[name]), " (",_xlfn.XLOOKUP(tbItems[[#This Row],[UID]],all_tki[uid],all_tki[shortName]),")")</f>
        <v>AI AXMC .338 LM 10-round magazine (AXMC 338LM)</v>
      </c>
      <c r="C2669" s="80" t="str">
        <f>_xlfn.XLOOKUP(tbItems[[#This Row],[UID]],all_tki[uid],all_tki[tags/0])</f>
        <v>Magazines</v>
      </c>
      <c r="D2669" s="80" t="s">
        <v>441</v>
      </c>
      <c r="E2669" s="70">
        <f>_xlfn.XLOOKUP(tbItems[[#This Row],[UID]],all_tki[uid],all_tki[slots])</f>
        <v>2</v>
      </c>
      <c r="F2669" s="97">
        <f>_xlfn.XLOOKUP(tbItems[[#This Row],[UID]],all_tki[uid],all_tki[traderPrice])</f>
        <v>5432</v>
      </c>
      <c r="G2669" s="97">
        <f>_xlfn.XLOOKUP(tbItems[[#This Row],[UID]],all_tki[uid],all_tki[avg7daysPrice])</f>
        <v>13977</v>
      </c>
      <c r="I2669" s="70">
        <v>0</v>
      </c>
    </row>
    <row r="2670" spans="1:9" ht="30" hidden="1" customHeight="1" x14ac:dyDescent="0.25">
      <c r="A2670" s="96" t="s">
        <v>22909</v>
      </c>
      <c r="B2670" s="80" t="str">
        <f>_xlfn.CONCAT(_xlfn.XLOOKUP(tbItems[[#This Row],[UID]],all_tki[uid],all_tki[name]), " (",_xlfn.XLOOKUP(tbItems[[#This Row],[UID]],all_tki[uid],all_tki[shortName]),")")</f>
        <v>Benelli M3 Super 90 12ga Toni System 11-shell magazine (M3x11)</v>
      </c>
      <c r="C2670" s="80" t="str">
        <f>_xlfn.XLOOKUP(tbItems[[#This Row],[UID]],all_tki[uid],all_tki[tags/0])</f>
        <v>Magazines</v>
      </c>
      <c r="D2670" s="80" t="s">
        <v>441</v>
      </c>
      <c r="E2670" s="70">
        <f>_xlfn.XLOOKUP(tbItems[[#This Row],[UID]],all_tki[uid],all_tki[slots])</f>
        <v>3</v>
      </c>
      <c r="F2670" s="97">
        <f>_xlfn.XLOOKUP(tbItems[[#This Row],[UID]],all_tki[uid],all_tki[traderPrice])</f>
        <v>2016</v>
      </c>
      <c r="G2670" s="97">
        <f>_xlfn.XLOOKUP(tbItems[[#This Row],[UID]],all_tki[uid],all_tki[avg7daysPrice])</f>
        <v>17191</v>
      </c>
      <c r="I2670" s="70">
        <v>0</v>
      </c>
    </row>
    <row r="2671" spans="1:9" ht="30" hidden="1" customHeight="1" x14ac:dyDescent="0.25">
      <c r="A2671" s="96" t="s">
        <v>22917</v>
      </c>
      <c r="B2671" s="80" t="str">
        <f>_xlfn.CONCAT(_xlfn.XLOOKUP(tbItems[[#This Row],[UID]],all_tki[uid],all_tki[name]), " (",_xlfn.XLOOKUP(tbItems[[#This Row],[UID]],all_tki[uid],all_tki[shortName]),")")</f>
        <v>Benelli M3 Super 90 12ga Toni System 13-shell magazine (M3x13)</v>
      </c>
      <c r="C2671" s="80" t="str">
        <f>_xlfn.XLOOKUP(tbItems[[#This Row],[UID]],all_tki[uid],all_tki[tags/0])</f>
        <v>Magazines</v>
      </c>
      <c r="D2671" s="80" t="s">
        <v>441</v>
      </c>
      <c r="E2671" s="70">
        <f>_xlfn.XLOOKUP(tbItems[[#This Row],[UID]],all_tki[uid],all_tki[slots])</f>
        <v>4</v>
      </c>
      <c r="F2671" s="97">
        <f>_xlfn.XLOOKUP(tbItems[[#This Row],[UID]],all_tki[uid],all_tki[traderPrice])</f>
        <v>2660</v>
      </c>
      <c r="G2671" s="97">
        <f>_xlfn.XLOOKUP(tbItems[[#This Row],[UID]],all_tki[uid],all_tki[avg7daysPrice])</f>
        <v>18357</v>
      </c>
      <c r="I2671" s="70">
        <v>0</v>
      </c>
    </row>
    <row r="2672" spans="1:9" ht="30" hidden="1" customHeight="1" x14ac:dyDescent="0.25">
      <c r="A2672" s="96" t="s">
        <v>22925</v>
      </c>
      <c r="B2672" s="80" t="str">
        <f>_xlfn.CONCAT(_xlfn.XLOOKUP(tbItems[[#This Row],[UID]],all_tki[uid],all_tki[name]), " (",_xlfn.XLOOKUP(tbItems[[#This Row],[UID]],all_tki[uid],all_tki[shortName]),")")</f>
        <v>MP-18 sight mount (MP18 RIS)</v>
      </c>
      <c r="C2672" s="80" t="str">
        <f>_xlfn.XLOOKUP(tbItems[[#This Row],[UID]],all_tki[uid],all_tki[tags/0])</f>
        <v>Weapon_parts</v>
      </c>
      <c r="D2672" s="80" t="s">
        <v>441</v>
      </c>
      <c r="E2672" s="70">
        <f>_xlfn.XLOOKUP(tbItems[[#This Row],[UID]],all_tki[uid],all_tki[slots])</f>
        <v>1</v>
      </c>
      <c r="F2672" s="97">
        <f>_xlfn.XLOOKUP(tbItems[[#This Row],[UID]],all_tki[uid],all_tki[traderPrice])</f>
        <v>2128</v>
      </c>
      <c r="G2672" s="97">
        <f>_xlfn.XLOOKUP(tbItems[[#This Row],[UID]],all_tki[uid],all_tki[avg7daysPrice])</f>
        <v>21832</v>
      </c>
      <c r="I2672" s="70">
        <v>0</v>
      </c>
    </row>
    <row r="2673" spans="1:9" ht="30" hidden="1" customHeight="1" x14ac:dyDescent="0.25">
      <c r="A2673" s="96" t="s">
        <v>22933</v>
      </c>
      <c r="B2673" s="80" t="str">
        <f>_xlfn.CONCAT(_xlfn.XLOOKUP(tbItems[[#This Row],[UID]],all_tki[uid],all_tki[name]), " (",_xlfn.XLOOKUP(tbItems[[#This Row],[UID]],all_tki[uid],all_tki[shortName]),")")</f>
        <v>HK G36 sight mount (G36)</v>
      </c>
      <c r="C2673" s="80" t="str">
        <f>_xlfn.XLOOKUP(tbItems[[#This Row],[UID]],all_tki[uid],all_tki[tags/0])</f>
        <v>Weapon_parts</v>
      </c>
      <c r="D2673" s="80" t="s">
        <v>441</v>
      </c>
      <c r="E2673" s="70">
        <f>_xlfn.XLOOKUP(tbItems[[#This Row],[UID]],all_tki[uid],all_tki[slots])</f>
        <v>2</v>
      </c>
      <c r="F2673" s="97">
        <f>_xlfn.XLOOKUP(tbItems[[#This Row],[UID]],all_tki[uid],all_tki[traderPrice])</f>
        <v>2240</v>
      </c>
      <c r="G2673" s="97">
        <f>_xlfn.XLOOKUP(tbItems[[#This Row],[UID]],all_tki[uid],all_tki[avg7daysPrice])</f>
        <v>17148</v>
      </c>
      <c r="I2673" s="70">
        <v>0</v>
      </c>
    </row>
    <row r="2674" spans="1:9" ht="30" hidden="1" customHeight="1" x14ac:dyDescent="0.25">
      <c r="A2674" s="96" t="s">
        <v>22940</v>
      </c>
      <c r="B2674" s="80" t="str">
        <f>_xlfn.CONCAT(_xlfn.XLOOKUP(tbItems[[#This Row],[UID]],all_tki[uid],all_tki[name]), " (",_xlfn.XLOOKUP(tbItems[[#This Row],[UID]],all_tki[uid],all_tki[shortName]),")")</f>
        <v>Hensoldt RIS top rail (HKV RIS)</v>
      </c>
      <c r="C2674" s="80" t="str">
        <f>_xlfn.XLOOKUP(tbItems[[#This Row],[UID]],all_tki[uid],all_tki[tags/0])</f>
        <v>Weapon_parts</v>
      </c>
      <c r="D2674" s="80" t="s">
        <v>441</v>
      </c>
      <c r="E2674" s="70">
        <f>_xlfn.XLOOKUP(tbItems[[#This Row],[UID]],all_tki[uid],all_tki[slots])</f>
        <v>1</v>
      </c>
      <c r="F2674" s="97">
        <f>_xlfn.XLOOKUP(tbItems[[#This Row],[UID]],all_tki[uid],all_tki[traderPrice])</f>
        <v>784</v>
      </c>
      <c r="G2674" s="97">
        <f>_xlfn.XLOOKUP(tbItems[[#This Row],[UID]],all_tki[uid],all_tki[avg7daysPrice])</f>
        <v>9425</v>
      </c>
      <c r="I2674" s="70">
        <v>0</v>
      </c>
    </row>
    <row r="2675" spans="1:9" ht="30" hidden="1" customHeight="1" x14ac:dyDescent="0.25">
      <c r="A2675" s="96" t="s">
        <v>22948</v>
      </c>
      <c r="B2675" s="80" t="str">
        <f>_xlfn.CONCAT(_xlfn.XLOOKUP(tbItems[[#This Row],[UID]],all_tki[uid],all_tki[name]), " (",_xlfn.XLOOKUP(tbItems[[#This Row],[UID]],all_tki[uid],all_tki[shortName]),")")</f>
        <v>HK G36 side handguard rail (G36 side)</v>
      </c>
      <c r="C2675" s="80" t="str">
        <f>_xlfn.XLOOKUP(tbItems[[#This Row],[UID]],all_tki[uid],all_tki[tags/0])</f>
        <v>Weapon_parts</v>
      </c>
      <c r="D2675" s="80" t="s">
        <v>441</v>
      </c>
      <c r="E2675" s="70">
        <f>_xlfn.XLOOKUP(tbItems[[#This Row],[UID]],all_tki[uid],all_tki[slots])</f>
        <v>1</v>
      </c>
      <c r="F2675" s="97">
        <f>_xlfn.XLOOKUP(tbItems[[#This Row],[UID]],all_tki[uid],all_tki[traderPrice])</f>
        <v>578</v>
      </c>
      <c r="G2675" s="97">
        <f>_xlfn.XLOOKUP(tbItems[[#This Row],[UID]],all_tki[uid],all_tki[avg7daysPrice])</f>
        <v>12581</v>
      </c>
      <c r="I2675" s="70">
        <v>0</v>
      </c>
    </row>
    <row r="2676" spans="1:9" ht="30" hidden="1" customHeight="1" x14ac:dyDescent="0.25">
      <c r="A2676" s="96" t="s">
        <v>22956</v>
      </c>
      <c r="B2676" s="80" t="str">
        <f>_xlfn.CONCAT(_xlfn.XLOOKUP(tbItems[[#This Row],[UID]],all_tki[uid],all_tki[name]), " (",_xlfn.XLOOKUP(tbItems[[#This Row],[UID]],all_tki[uid],all_tki[shortName]),")")</f>
        <v>HK G36 magwell (G36 std.)</v>
      </c>
      <c r="C2676" s="80" t="str">
        <f>_xlfn.XLOOKUP(tbItems[[#This Row],[UID]],all_tki[uid],all_tki[tags/0])</f>
        <v>Weapon_parts</v>
      </c>
      <c r="D2676" s="80" t="s">
        <v>441</v>
      </c>
      <c r="E2676" s="70">
        <f>_xlfn.XLOOKUP(tbItems[[#This Row],[UID]],all_tki[uid],all_tki[slots])</f>
        <v>1</v>
      </c>
      <c r="F2676" s="97">
        <f>_xlfn.XLOOKUP(tbItems[[#This Row],[UID]],all_tki[uid],all_tki[traderPrice])</f>
        <v>560</v>
      </c>
      <c r="G2676" s="97">
        <f>_xlfn.XLOOKUP(tbItems[[#This Row],[UID]],all_tki[uid],all_tki[avg7daysPrice])</f>
        <v>14478</v>
      </c>
      <c r="I2676" s="70">
        <v>0</v>
      </c>
    </row>
    <row r="2677" spans="1:9" ht="30" hidden="1" customHeight="1" x14ac:dyDescent="0.25">
      <c r="A2677" s="96" t="s">
        <v>22964</v>
      </c>
      <c r="B2677" s="80" t="str">
        <f>_xlfn.CONCAT(_xlfn.XLOOKUP(tbItems[[#This Row],[UID]],all_tki[uid],all_tki[name]), " (",_xlfn.XLOOKUP(tbItems[[#This Row],[UID]],all_tki[uid],all_tki[shortName]),")")</f>
        <v>Benelli M3 Super 90 upper receiver top rail (M3 top)</v>
      </c>
      <c r="C2677" s="80" t="str">
        <f>_xlfn.XLOOKUP(tbItems[[#This Row],[UID]],all_tki[uid],all_tki[tags/0])</f>
        <v>Weapon_parts</v>
      </c>
      <c r="D2677" s="80" t="s">
        <v>441</v>
      </c>
      <c r="E2677" s="70">
        <f>_xlfn.XLOOKUP(tbItems[[#This Row],[UID]],all_tki[uid],all_tki[slots])</f>
        <v>1</v>
      </c>
      <c r="F2677" s="97">
        <f>_xlfn.XLOOKUP(tbItems[[#This Row],[UID]],all_tki[uid],all_tki[traderPrice])</f>
        <v>812</v>
      </c>
      <c r="G2677" s="97">
        <f>_xlfn.XLOOKUP(tbItems[[#This Row],[UID]],all_tki[uid],all_tki[avg7daysPrice])</f>
        <v>18089</v>
      </c>
      <c r="I2677" s="70">
        <v>0</v>
      </c>
    </row>
    <row r="2678" spans="1:9" ht="30" hidden="1" customHeight="1" x14ac:dyDescent="0.25">
      <c r="A2678" s="96" t="s">
        <v>22972</v>
      </c>
      <c r="B2678" s="80" t="str">
        <f>_xlfn.CONCAT(_xlfn.XLOOKUP(tbItems[[#This Row],[UID]],all_tki[uid],all_tki[name]), " (",_xlfn.XLOOKUP(tbItems[[#This Row],[UID]],all_tki[uid],all_tki[shortName]),")")</f>
        <v>HK G36 bottom handguard rail (G36 bott)</v>
      </c>
      <c r="C2678" s="80" t="str">
        <f>_xlfn.XLOOKUP(tbItems[[#This Row],[UID]],all_tki[uid],all_tki[tags/0])</f>
        <v>Weapon_parts</v>
      </c>
      <c r="D2678" s="80" t="s">
        <v>441</v>
      </c>
      <c r="E2678" s="70">
        <f>_xlfn.XLOOKUP(tbItems[[#This Row],[UID]],all_tki[uid],all_tki[slots])</f>
        <v>1</v>
      </c>
      <c r="F2678" s="97">
        <f>_xlfn.XLOOKUP(tbItems[[#This Row],[UID]],all_tki[uid],all_tki[traderPrice])</f>
        <v>881</v>
      </c>
      <c r="G2678" s="97">
        <f>_xlfn.XLOOKUP(tbItems[[#This Row],[UID]],all_tki[uid],all_tki[avg7daysPrice])</f>
        <v>14834</v>
      </c>
      <c r="I2678" s="70">
        <v>0</v>
      </c>
    </row>
    <row r="2679" spans="1:9" ht="30" hidden="1" customHeight="1" x14ac:dyDescent="0.25">
      <c r="A2679" s="96" t="s">
        <v>22980</v>
      </c>
      <c r="B2679" s="80" t="str">
        <f>_xlfn.CONCAT(_xlfn.XLOOKUP(tbItems[[#This Row],[UID]],all_tki[uid],all_tki[name]), " (",_xlfn.XLOOKUP(tbItems[[#This Row],[UID]],all_tki[uid],all_tki[shortName]),")")</f>
        <v>HK G36 optic rail with flip-up sights (G36 flip-up)</v>
      </c>
      <c r="C2679" s="80" t="str">
        <f>_xlfn.XLOOKUP(tbItems[[#This Row],[UID]],all_tki[uid],all_tki[tags/0])</f>
        <v>Weapon_parts</v>
      </c>
      <c r="D2679" s="80" t="s">
        <v>441</v>
      </c>
      <c r="E2679" s="70">
        <f>_xlfn.XLOOKUP(tbItems[[#This Row],[UID]],all_tki[uid],all_tki[slots])</f>
        <v>2</v>
      </c>
      <c r="F2679" s="97">
        <f>_xlfn.XLOOKUP(tbItems[[#This Row],[UID]],all_tki[uid],all_tki[traderPrice])</f>
        <v>1680</v>
      </c>
      <c r="G2679" s="97">
        <f>_xlfn.XLOOKUP(tbItems[[#This Row],[UID]],all_tki[uid],all_tki[avg7daysPrice])</f>
        <v>28200</v>
      </c>
      <c r="I2679" s="70">
        <v>0</v>
      </c>
    </row>
    <row r="2680" spans="1:9" ht="30" hidden="1" customHeight="1" x14ac:dyDescent="0.25">
      <c r="A2680" s="96" t="s">
        <v>22988</v>
      </c>
      <c r="B2680" s="80" t="str">
        <f>_xlfn.CONCAT(_xlfn.XLOOKUP(tbItems[[#This Row],[UID]],all_tki[uid],all_tki[name]), " (",_xlfn.XLOOKUP(tbItems[[#This Row],[UID]],all_tki[uid],all_tki[shortName]),")")</f>
        <v>HK G36 STANAG magwell (G36 NATO)</v>
      </c>
      <c r="C2680" s="80" t="str">
        <f>_xlfn.XLOOKUP(tbItems[[#This Row],[UID]],all_tki[uid],all_tki[tags/0])</f>
        <v>Weapon_parts</v>
      </c>
      <c r="D2680" s="80" t="s">
        <v>441</v>
      </c>
      <c r="E2680" s="70">
        <f>_xlfn.XLOOKUP(tbItems[[#This Row],[UID]],all_tki[uid],all_tki[slots])</f>
        <v>1</v>
      </c>
      <c r="F2680" s="97">
        <f>_xlfn.XLOOKUP(tbItems[[#This Row],[UID]],all_tki[uid],all_tki[traderPrice])</f>
        <v>840</v>
      </c>
      <c r="G2680" s="97">
        <f>_xlfn.XLOOKUP(tbItems[[#This Row],[UID]],all_tki[uid],all_tki[avg7daysPrice])</f>
        <v>19810</v>
      </c>
      <c r="I2680" s="70">
        <v>0</v>
      </c>
    </row>
    <row r="2681" spans="1:9" ht="30" hidden="1" customHeight="1" x14ac:dyDescent="0.25">
      <c r="A2681" s="96" t="s">
        <v>22996</v>
      </c>
      <c r="B2681" s="80" t="str">
        <f>_xlfn.CONCAT(_xlfn.XLOOKUP(tbItems[[#This Row],[UID]],all_tki[uid],all_tki[name]), " (",_xlfn.XLOOKUP(tbItems[[#This Row],[UID]],all_tki[uid],all_tki[shortName]),")")</f>
        <v>CNC Guns KeyMod 4 inch rail (CNC 4")</v>
      </c>
      <c r="C2681" s="80" t="str">
        <f>_xlfn.XLOOKUP(tbItems[[#This Row],[UID]],all_tki[uid],all_tki[tags/0])</f>
        <v>Weapon_parts</v>
      </c>
      <c r="D2681" s="80" t="s">
        <v>441</v>
      </c>
      <c r="E2681" s="70">
        <f>_xlfn.XLOOKUP(tbItems[[#This Row],[UID]],all_tki[uid],all_tki[slots])</f>
        <v>1</v>
      </c>
      <c r="F2681" s="97">
        <f>_xlfn.XLOOKUP(tbItems[[#This Row],[UID]],all_tki[uid],all_tki[traderPrice])</f>
        <v>565</v>
      </c>
      <c r="G2681" s="97">
        <f>_xlfn.XLOOKUP(tbItems[[#This Row],[UID]],all_tki[uid],all_tki[avg7daysPrice])</f>
        <v>18478</v>
      </c>
      <c r="I2681" s="70">
        <v>0</v>
      </c>
    </row>
    <row r="2682" spans="1:9" ht="30" hidden="1" customHeight="1" x14ac:dyDescent="0.25">
      <c r="A2682" s="96" t="s">
        <v>23004</v>
      </c>
      <c r="B2682" s="80" t="str">
        <f>_xlfn.CONCAT(_xlfn.XLOOKUP(tbItems[[#This Row],[UID]],all_tki[uid],all_tki[name]), " (",_xlfn.XLOOKUP(tbItems[[#This Row],[UID]],all_tki[uid],all_tki[shortName]),")")</f>
        <v>Daniel Defense 25mm accessory ring mount (25mm DD)</v>
      </c>
      <c r="C2682" s="80" t="str">
        <f>_xlfn.XLOOKUP(tbItems[[#This Row],[UID]],all_tki[uid],all_tki[tags/0])</f>
        <v>Weapon_parts</v>
      </c>
      <c r="D2682" s="80" t="s">
        <v>441</v>
      </c>
      <c r="E2682" s="70">
        <f>_xlfn.XLOOKUP(tbItems[[#This Row],[UID]],all_tki[uid],all_tki[slots])</f>
        <v>1</v>
      </c>
      <c r="F2682" s="97">
        <f>_xlfn.XLOOKUP(tbItems[[#This Row],[UID]],all_tki[uid],all_tki[traderPrice])</f>
        <v>1232</v>
      </c>
      <c r="G2682" s="97">
        <f>_xlfn.XLOOKUP(tbItems[[#This Row],[UID]],all_tki[uid],all_tki[avg7daysPrice])</f>
        <v>12736</v>
      </c>
      <c r="I2682" s="70">
        <v>0</v>
      </c>
    </row>
    <row r="2683" spans="1:9" ht="30" hidden="1" customHeight="1" x14ac:dyDescent="0.25">
      <c r="A2683" s="96" t="s">
        <v>23012</v>
      </c>
      <c r="B2683" s="80" t="str">
        <f>_xlfn.CONCAT(_xlfn.XLOOKUP(tbItems[[#This Row],[UID]],all_tki[uid],all_tki[name]), " (",_xlfn.XLOOKUP(tbItems[[#This Row],[UID]],all_tki[uid],all_tki[shortName]),")")</f>
        <v>CNC Guns KeyMod 2 inch rail (CNC 2")</v>
      </c>
      <c r="C2683" s="80" t="str">
        <f>_xlfn.XLOOKUP(tbItems[[#This Row],[UID]],all_tki[uid],all_tki[tags/0])</f>
        <v>Weapon_parts</v>
      </c>
      <c r="D2683" s="80" t="s">
        <v>441</v>
      </c>
      <c r="E2683" s="70">
        <f>_xlfn.XLOOKUP(tbItems[[#This Row],[UID]],all_tki[uid],all_tki[slots])</f>
        <v>1</v>
      </c>
      <c r="F2683" s="97">
        <f>_xlfn.XLOOKUP(tbItems[[#This Row],[UID]],all_tki[uid],all_tki[traderPrice])</f>
        <v>565</v>
      </c>
      <c r="G2683" s="97">
        <f>_xlfn.XLOOKUP(tbItems[[#This Row],[UID]],all_tki[uid],all_tki[avg7daysPrice])</f>
        <v>13239</v>
      </c>
      <c r="I2683" s="70">
        <v>0</v>
      </c>
    </row>
    <row r="2684" spans="1:9" ht="30" hidden="1" customHeight="1" x14ac:dyDescent="0.25">
      <c r="A2684" s="96" t="s">
        <v>23020</v>
      </c>
      <c r="B2684" s="80" t="str">
        <f>_xlfn.CONCAT(_xlfn.XLOOKUP(tbItems[[#This Row],[UID]],all_tki[uid],all_tki[name]), " (",_xlfn.XLOOKUP(tbItems[[#This Row],[UID]],all_tki[uid],all_tki[shortName]),")")</f>
        <v>AI AX-50 34mm scope mount (AX-50 34mm)</v>
      </c>
      <c r="C2684" s="80" t="str">
        <f>_xlfn.XLOOKUP(tbItems[[#This Row],[UID]],all_tki[uid],all_tki[tags/0])</f>
        <v>Weapon_parts</v>
      </c>
      <c r="D2684" s="80" t="s">
        <v>441</v>
      </c>
      <c r="E2684" s="70">
        <f>_xlfn.XLOOKUP(tbItems[[#This Row],[UID]],all_tki[uid],all_tki[slots])</f>
        <v>2</v>
      </c>
      <c r="F2684" s="97">
        <f>_xlfn.XLOOKUP(tbItems[[#This Row],[UID]],all_tki[uid],all_tki[traderPrice])</f>
        <v>4592</v>
      </c>
      <c r="G2684" s="97">
        <f>_xlfn.XLOOKUP(tbItems[[#This Row],[UID]],all_tki[uid],all_tki[avg7daysPrice])</f>
        <v>19510</v>
      </c>
      <c r="I2684" s="70">
        <v>0</v>
      </c>
    </row>
    <row r="2685" spans="1:9" ht="30" hidden="1" customHeight="1" x14ac:dyDescent="0.25">
      <c r="A2685" s="96" t="s">
        <v>23028</v>
      </c>
      <c r="B2685" s="80" t="str">
        <f>_xlfn.CONCAT(_xlfn.XLOOKUP(tbItems[[#This Row],[UID]],all_tki[uid],all_tki[name]), " (",_xlfn.XLOOKUP(tbItems[[#This Row],[UID]],all_tki[uid],all_tki[shortName]),")")</f>
        <v>Magpul M-LOK Cantilever Mount (M-LOK RL)</v>
      </c>
      <c r="C2685" s="80" t="str">
        <f>_xlfn.XLOOKUP(tbItems[[#This Row],[UID]],all_tki[uid],all_tki[tags/0])</f>
        <v>Weapon_parts</v>
      </c>
      <c r="D2685" s="80" t="s">
        <v>441</v>
      </c>
      <c r="E2685" s="70">
        <f>_xlfn.XLOOKUP(tbItems[[#This Row],[UID]],all_tki[uid],all_tki[slots])</f>
        <v>1</v>
      </c>
      <c r="F2685" s="97">
        <f>_xlfn.XLOOKUP(tbItems[[#This Row],[UID]],all_tki[uid],all_tki[traderPrice])</f>
        <v>1008</v>
      </c>
      <c r="G2685" s="97">
        <f>_xlfn.XLOOKUP(tbItems[[#This Row],[UID]],all_tki[uid],all_tki[avg7daysPrice])</f>
        <v>23867</v>
      </c>
      <c r="I2685" s="70">
        <v>0</v>
      </c>
    </row>
    <row r="2686" spans="1:9" ht="30" hidden="1" customHeight="1" x14ac:dyDescent="0.25">
      <c r="A2686" s="96" t="s">
        <v>23036</v>
      </c>
      <c r="B2686" s="80" t="str">
        <f>_xlfn.CONCAT(_xlfn.XLOOKUP(tbItems[[#This Row],[UID]],all_tki[uid],all_tki[name]), " (",_xlfn.XLOOKUP(tbItems[[#This Row],[UID]],all_tki[uid],all_tki[shortName]),")")</f>
        <v>Magpul M-LOK Offset Light Mount (M-LOK Off)</v>
      </c>
      <c r="C2686" s="80" t="str">
        <f>_xlfn.XLOOKUP(tbItems[[#This Row],[UID]],all_tki[uid],all_tki[tags/0])</f>
        <v>Weapon_parts</v>
      </c>
      <c r="D2686" s="80" t="s">
        <v>441</v>
      </c>
      <c r="E2686" s="70">
        <f>_xlfn.XLOOKUP(tbItems[[#This Row],[UID]],all_tki[uid],all_tki[slots])</f>
        <v>1</v>
      </c>
      <c r="F2686" s="97">
        <f>_xlfn.XLOOKUP(tbItems[[#This Row],[UID]],all_tki[uid],all_tki[traderPrice])</f>
        <v>784</v>
      </c>
      <c r="G2686" s="97">
        <f>_xlfn.XLOOKUP(tbItems[[#This Row],[UID]],all_tki[uid],all_tki[avg7daysPrice])</f>
        <v>13587</v>
      </c>
      <c r="I2686" s="70">
        <v>0</v>
      </c>
    </row>
    <row r="2687" spans="1:9" ht="30" hidden="1" customHeight="1" x14ac:dyDescent="0.25">
      <c r="A2687" s="96" t="s">
        <v>23044</v>
      </c>
      <c r="B2687" s="80" t="str">
        <f>_xlfn.CONCAT(_xlfn.XLOOKUP(tbItems[[#This Row],[UID]],all_tki[uid],all_tki[name]), " (",_xlfn.XLOOKUP(tbItems[[#This Row],[UID]],all_tki[uid],all_tki[shortName]),")")</f>
        <v>AI AXMC Adapter Kit medium length rail (AXMC med)</v>
      </c>
      <c r="C2687" s="80" t="str">
        <f>_xlfn.XLOOKUP(tbItems[[#This Row],[UID]],all_tki[uid],all_tki[tags/0])</f>
        <v>Weapon_parts</v>
      </c>
      <c r="D2687" s="80" t="s">
        <v>441</v>
      </c>
      <c r="E2687" s="70">
        <f>_xlfn.XLOOKUP(tbItems[[#This Row],[UID]],all_tki[uid],all_tki[slots])</f>
        <v>1</v>
      </c>
      <c r="F2687" s="97">
        <f>_xlfn.XLOOKUP(tbItems[[#This Row],[UID]],all_tki[uid],all_tki[traderPrice])</f>
        <v>1064</v>
      </c>
      <c r="G2687" s="97">
        <f>_xlfn.XLOOKUP(tbItems[[#This Row],[UID]],all_tki[uid],all_tki[avg7daysPrice])</f>
        <v>9055</v>
      </c>
      <c r="I2687" s="70">
        <v>0</v>
      </c>
    </row>
    <row r="2688" spans="1:9" ht="30" hidden="1" customHeight="1" x14ac:dyDescent="0.25">
      <c r="A2688" s="96" t="s">
        <v>23052</v>
      </c>
      <c r="B2688" s="80" t="str">
        <f>_xlfn.CONCAT(_xlfn.XLOOKUP(tbItems[[#This Row],[UID]],all_tki[uid],all_tki[name]), " (",_xlfn.XLOOKUP(tbItems[[#This Row],[UID]],all_tki[uid],all_tki[shortName]),")")</f>
        <v>AI AXMC Adapter Kit short length rail (AXMC short)</v>
      </c>
      <c r="C2688" s="80" t="str">
        <f>_xlfn.XLOOKUP(tbItems[[#This Row],[UID]],all_tki[uid],all_tki[tags/0])</f>
        <v>Weapon_parts</v>
      </c>
      <c r="D2688" s="80" t="s">
        <v>441</v>
      </c>
      <c r="E2688" s="70">
        <f>_xlfn.XLOOKUP(tbItems[[#This Row],[UID]],all_tki[uid],all_tki[slots])</f>
        <v>1</v>
      </c>
      <c r="F2688" s="97">
        <f>_xlfn.XLOOKUP(tbItems[[#This Row],[UID]],all_tki[uid],all_tki[traderPrice])</f>
        <v>980</v>
      </c>
      <c r="G2688" s="97">
        <f>_xlfn.XLOOKUP(tbItems[[#This Row],[UID]],all_tki[uid],all_tki[avg7daysPrice])</f>
        <v>8781</v>
      </c>
      <c r="I2688" s="70">
        <v>0</v>
      </c>
    </row>
    <row r="2689" spans="1:9" ht="30" hidden="1" customHeight="1" x14ac:dyDescent="0.25">
      <c r="A2689" s="96" t="s">
        <v>23060</v>
      </c>
      <c r="B2689" s="80" t="str">
        <f>_xlfn.CONCAT(_xlfn.XLOOKUP(tbItems[[#This Row],[UID]],all_tki[uid],all_tki[name]), " (",_xlfn.XLOOKUP(tbItems[[#This Row],[UID]],all_tki[uid],all_tki[shortName]),")")</f>
        <v>AI AXMC AT X Top Rail  (AXMC top)</v>
      </c>
      <c r="C2689" s="80" t="str">
        <f>_xlfn.XLOOKUP(tbItems[[#This Row],[UID]],all_tki[uid],all_tki[tags/0])</f>
        <v>Weapon_parts</v>
      </c>
      <c r="D2689" s="80" t="s">
        <v>441</v>
      </c>
      <c r="E2689" s="70">
        <f>_xlfn.XLOOKUP(tbItems[[#This Row],[UID]],all_tki[uid],all_tki[slots])</f>
        <v>3</v>
      </c>
      <c r="F2689" s="97">
        <f>_xlfn.XLOOKUP(tbItems[[#This Row],[UID]],all_tki[uid],all_tki[traderPrice])</f>
        <v>857</v>
      </c>
      <c r="G2689" s="97">
        <f>_xlfn.XLOOKUP(tbItems[[#This Row],[UID]],all_tki[uid],all_tki[avg7daysPrice])</f>
        <v>9691</v>
      </c>
      <c r="I2689" s="70">
        <v>0</v>
      </c>
    </row>
    <row r="2690" spans="1:9" ht="30" hidden="1" customHeight="1" x14ac:dyDescent="0.25">
      <c r="A2690" s="96" t="s">
        <v>23068</v>
      </c>
      <c r="B2690" s="80" t="str">
        <f>_xlfn.CONCAT(_xlfn.XLOOKUP(tbItems[[#This Row],[UID]],all_tki[uid],all_tki[name]), " (",_xlfn.XLOOKUP(tbItems[[#This Row],[UID]],all_tki[uid],all_tki[shortName]),")")</f>
        <v>AK-545 SAG buffer tube (SAG tube)</v>
      </c>
      <c r="C2690" s="80" t="str">
        <f>_xlfn.XLOOKUP(tbItems[[#This Row],[UID]],all_tki[uid],all_tki[tags/0])</f>
        <v>Weapon_parts</v>
      </c>
      <c r="D2690" s="80" t="s">
        <v>441</v>
      </c>
      <c r="E2690" s="70">
        <f>_xlfn.XLOOKUP(tbItems[[#This Row],[UID]],all_tki[uid],all_tki[slots])</f>
        <v>2</v>
      </c>
      <c r="F2690" s="97">
        <f>_xlfn.XLOOKUP(tbItems[[#This Row],[UID]],all_tki[uid],all_tki[traderPrice])</f>
        <v>4368</v>
      </c>
      <c r="G2690" s="97">
        <f>_xlfn.XLOOKUP(tbItems[[#This Row],[UID]],all_tki[uid],all_tki[avg7daysPrice])</f>
        <v>24408</v>
      </c>
      <c r="I2690" s="70">
        <v>0</v>
      </c>
    </row>
    <row r="2691" spans="1:9" ht="30" hidden="1" customHeight="1" x14ac:dyDescent="0.25">
      <c r="A2691" s="96" t="s">
        <v>23076</v>
      </c>
      <c r="B2691" s="80" t="str">
        <f>_xlfn.CONCAT(_xlfn.XLOOKUP(tbItems[[#This Row],[UID]],all_tki[uid],all_tki[name]), " (",_xlfn.XLOOKUP(tbItems[[#This Row],[UID]],all_tki[uid],all_tki[shortName]),")")</f>
        <v>CNC Guns OV-SV98 M12B stock (M12B)</v>
      </c>
      <c r="C2691" s="80" t="str">
        <f>_xlfn.XLOOKUP(tbItems[[#This Row],[UID]],all_tki[uid],all_tki[tags/0])</f>
        <v>Weapon_parts</v>
      </c>
      <c r="D2691" s="80" t="s">
        <v>441</v>
      </c>
      <c r="E2691" s="70">
        <f>_xlfn.XLOOKUP(tbItems[[#This Row],[UID]],all_tki[uid],all_tki[slots])</f>
        <v>2</v>
      </c>
      <c r="F2691" s="97">
        <f>_xlfn.XLOOKUP(tbItems[[#This Row],[UID]],all_tki[uid],all_tki[traderPrice])</f>
        <v>2968</v>
      </c>
      <c r="G2691" s="97">
        <f>_xlfn.XLOOKUP(tbItems[[#This Row],[UID]],all_tki[uid],all_tki[avg7daysPrice])</f>
        <v>15117</v>
      </c>
      <c r="I2691" s="70">
        <v>0</v>
      </c>
    </row>
    <row r="2692" spans="1:9" ht="30" hidden="1" customHeight="1" x14ac:dyDescent="0.25">
      <c r="A2692" s="96" t="s">
        <v>23085</v>
      </c>
      <c r="B2692" s="80" t="str">
        <f>_xlfn.CONCAT(_xlfn.XLOOKUP(tbItems[[#This Row],[UID]],all_tki[uid],all_tki[name]), " (",_xlfn.XLOOKUP(tbItems[[#This Row],[UID]],all_tki[uid],all_tki[shortName]),")")</f>
        <v>HK G36 KV adjustable stock (G36 KV)</v>
      </c>
      <c r="C2692" s="80" t="str">
        <f>_xlfn.XLOOKUP(tbItems[[#This Row],[UID]],all_tki[uid],all_tki[tags/0])</f>
        <v>Weapon_parts</v>
      </c>
      <c r="D2692" s="80" t="s">
        <v>441</v>
      </c>
      <c r="E2692" s="70">
        <f>_xlfn.XLOOKUP(tbItems[[#This Row],[UID]],all_tki[uid],all_tki[slots])</f>
        <v>2</v>
      </c>
      <c r="F2692" s="97">
        <f>_xlfn.XLOOKUP(tbItems[[#This Row],[UID]],all_tki[uid],all_tki[traderPrice])</f>
        <v>7000</v>
      </c>
      <c r="G2692" s="97">
        <f>_xlfn.XLOOKUP(tbItems[[#This Row],[UID]],all_tki[uid],all_tki[avg7daysPrice])</f>
        <v>20414</v>
      </c>
      <c r="I2692" s="70">
        <v>0</v>
      </c>
    </row>
    <row r="2693" spans="1:9" ht="30" hidden="1" customHeight="1" x14ac:dyDescent="0.25">
      <c r="A2693" s="96" t="s">
        <v>23093</v>
      </c>
      <c r="B2693" s="80" t="str">
        <f>_xlfn.CONCAT(_xlfn.XLOOKUP(tbItems[[#This Row],[UID]],all_tki[uid],all_tki[name]), " (",_xlfn.XLOOKUP(tbItems[[#This Row],[UID]],all_tki[uid],all_tki[shortName]),")")</f>
        <v>AKM/AK-74 RD AK to M4 buffer tube adapter (AKtoM4)</v>
      </c>
      <c r="C2693" s="80" t="str">
        <f>_xlfn.XLOOKUP(tbItems[[#This Row],[UID]],all_tki[uid],all_tki[tags/0])</f>
        <v>Weapon_parts</v>
      </c>
      <c r="D2693" s="80" t="s">
        <v>441</v>
      </c>
      <c r="E2693" s="70">
        <f>_xlfn.XLOOKUP(tbItems[[#This Row],[UID]],all_tki[uid],all_tki[slots])</f>
        <v>1</v>
      </c>
      <c r="F2693" s="97">
        <f>_xlfn.XLOOKUP(tbItems[[#This Row],[UID]],all_tki[uid],all_tki[traderPrice])</f>
        <v>2352</v>
      </c>
      <c r="G2693" s="97">
        <f>_xlfn.XLOOKUP(tbItems[[#This Row],[UID]],all_tki[uid],all_tki[avg7daysPrice])</f>
        <v>12706</v>
      </c>
      <c r="I2693" s="70">
        <v>0</v>
      </c>
    </row>
    <row r="2694" spans="1:9" ht="30" hidden="1" customHeight="1" x14ac:dyDescent="0.25">
      <c r="A2694" s="96" t="s">
        <v>23101</v>
      </c>
      <c r="B2694" s="80" t="str">
        <f>_xlfn.CONCAT(_xlfn.XLOOKUP(tbItems[[#This Row],[UID]],all_tki[uid],all_tki[name]), " (",_xlfn.XLOOKUP(tbItems[[#This Row],[UID]],all_tki[uid],all_tki[shortName]),")")</f>
        <v>AI AXMC pistol grip (AXMC PG)</v>
      </c>
      <c r="C2694" s="80" t="str">
        <f>_xlfn.XLOOKUP(tbItems[[#This Row],[UID]],all_tki[uid],all_tki[tags/0])</f>
        <v>Weapon_parts</v>
      </c>
      <c r="D2694" s="80" t="s">
        <v>441</v>
      </c>
      <c r="E2694" s="70">
        <f>_xlfn.XLOOKUP(tbItems[[#This Row],[UID]],all_tki[uid],all_tki[slots])</f>
        <v>1</v>
      </c>
      <c r="F2694" s="97">
        <f>_xlfn.XLOOKUP(tbItems[[#This Row],[UID]],all_tki[uid],all_tki[traderPrice])</f>
        <v>1680</v>
      </c>
      <c r="G2694" s="97">
        <f>_xlfn.XLOOKUP(tbItems[[#This Row],[UID]],all_tki[uid],all_tki[avg7daysPrice])</f>
        <v>15380</v>
      </c>
      <c r="I2694" s="70">
        <v>0</v>
      </c>
    </row>
    <row r="2695" spans="1:9" ht="30" hidden="1" customHeight="1" x14ac:dyDescent="0.25">
      <c r="A2695" s="96" t="s">
        <v>23109</v>
      </c>
      <c r="B2695" s="80" t="str">
        <f>_xlfn.CONCAT(_xlfn.XLOOKUP(tbItems[[#This Row],[UID]],all_tki[uid],all_tki[name]), " (",_xlfn.XLOOKUP(tbItems[[#This Row],[UID]],all_tki[uid],all_tki[shortName]),")")</f>
        <v>AI AXMC GTAC AR-type pistol grip adapter (GTAC)</v>
      </c>
      <c r="C2695" s="80" t="str">
        <f>_xlfn.XLOOKUP(tbItems[[#This Row],[UID]],all_tki[uid],all_tki[tags/0])</f>
        <v>Weapon_parts</v>
      </c>
      <c r="D2695" s="80" t="s">
        <v>441</v>
      </c>
      <c r="E2695" s="70">
        <f>_xlfn.XLOOKUP(tbItems[[#This Row],[UID]],all_tki[uid],all_tki[slots])</f>
        <v>1</v>
      </c>
      <c r="F2695" s="97">
        <f>_xlfn.XLOOKUP(tbItems[[#This Row],[UID]],all_tki[uid],all_tki[traderPrice])</f>
        <v>840</v>
      </c>
      <c r="G2695" s="97">
        <f>_xlfn.XLOOKUP(tbItems[[#This Row],[UID]],all_tki[uid],all_tki[avg7daysPrice])</f>
        <v>41279</v>
      </c>
      <c r="I2695" s="70">
        <v>0</v>
      </c>
    </row>
    <row r="2696" spans="1:9" ht="30" hidden="1" customHeight="1" x14ac:dyDescent="0.25">
      <c r="A2696" s="96" t="s">
        <v>23117</v>
      </c>
      <c r="B2696" s="80" t="str">
        <f>_xlfn.CONCAT(_xlfn.XLOOKUP(tbItems[[#This Row],[UID]],all_tki[uid],all_tki[name]), " (",_xlfn.XLOOKUP(tbItems[[#This Row],[UID]],all_tki[uid],all_tki[shortName]),")")</f>
        <v>HK G36 polymer stock (G36)</v>
      </c>
      <c r="C2696" s="80" t="str">
        <f>_xlfn.XLOOKUP(tbItems[[#This Row],[UID]],all_tki[uid],all_tki[tags/0])</f>
        <v>Weapon_parts</v>
      </c>
      <c r="D2696" s="80" t="s">
        <v>441</v>
      </c>
      <c r="E2696" s="70">
        <f>_xlfn.XLOOKUP(tbItems[[#This Row],[UID]],all_tki[uid],all_tki[slots])</f>
        <v>2</v>
      </c>
      <c r="F2696" s="97">
        <f>_xlfn.XLOOKUP(tbItems[[#This Row],[UID]],all_tki[uid],all_tki[traderPrice])</f>
        <v>3360</v>
      </c>
      <c r="G2696" s="97">
        <f>_xlfn.XLOOKUP(tbItems[[#This Row],[UID]],all_tki[uid],all_tki[avg7daysPrice])</f>
        <v>8890</v>
      </c>
      <c r="I2696" s="70">
        <v>0</v>
      </c>
    </row>
    <row r="2697" spans="1:9" ht="30" hidden="1" customHeight="1" x14ac:dyDescent="0.25">
      <c r="A2697" s="96" t="s">
        <v>23124</v>
      </c>
      <c r="B2697" s="80" t="str">
        <f>_xlfn.CONCAT(_xlfn.XLOOKUP(tbItems[[#This Row],[UID]],all_tki[uid],all_tki[name]), " (",_xlfn.XLOOKUP(tbItems[[#This Row],[UID]],all_tki[uid],all_tki[shortName]),")")</f>
        <v>Benelli M3 Mesa Tactical Urbino stock (M3 Urbino)</v>
      </c>
      <c r="C2697" s="80" t="str">
        <f>_xlfn.XLOOKUP(tbItems[[#This Row],[UID]],all_tki[uid],all_tki[tags/0])</f>
        <v>Weapon_parts</v>
      </c>
      <c r="D2697" s="80" t="s">
        <v>441</v>
      </c>
      <c r="E2697" s="70">
        <f>_xlfn.XLOOKUP(tbItems[[#This Row],[UID]],all_tki[uid],all_tki[slots])</f>
        <v>4</v>
      </c>
      <c r="F2697" s="97">
        <f>_xlfn.XLOOKUP(tbItems[[#This Row],[UID]],all_tki[uid],all_tki[traderPrice])</f>
        <v>3696</v>
      </c>
      <c r="G2697" s="97">
        <f>_xlfn.XLOOKUP(tbItems[[#This Row],[UID]],all_tki[uid],all_tki[avg7daysPrice])</f>
        <v>21334</v>
      </c>
      <c r="I2697" s="70">
        <v>0</v>
      </c>
    </row>
    <row r="2698" spans="1:9" ht="30" hidden="1" customHeight="1" x14ac:dyDescent="0.25">
      <c r="A2698" s="96" t="s">
        <v>23132</v>
      </c>
      <c r="B2698" s="80" t="str">
        <f>_xlfn.CONCAT(_xlfn.XLOOKUP(tbItems[[#This Row],[UID]],all_tki[uid],all_tki[name]), " (",_xlfn.XLOOKUP(tbItems[[#This Row],[UID]],all_tki[uid],all_tki[shortName]),")")</f>
        <v>Strike Industries Viper PDW stock (Viper PDW)</v>
      </c>
      <c r="C2698" s="80" t="str">
        <f>_xlfn.XLOOKUP(tbItems[[#This Row],[UID]],all_tki[uid],all_tki[tags/0])</f>
        <v>Weapon_parts</v>
      </c>
      <c r="D2698" s="80" t="s">
        <v>441</v>
      </c>
      <c r="E2698" s="70">
        <f>_xlfn.XLOOKUP(tbItems[[#This Row],[UID]],all_tki[uid],all_tki[slots])</f>
        <v>2</v>
      </c>
      <c r="F2698" s="97">
        <f>_xlfn.XLOOKUP(tbItems[[#This Row],[UID]],all_tki[uid],all_tki[traderPrice])</f>
        <v>5488</v>
      </c>
      <c r="G2698" s="97">
        <f>_xlfn.XLOOKUP(tbItems[[#This Row],[UID]],all_tki[uid],all_tki[avg7daysPrice])</f>
        <v>12704</v>
      </c>
      <c r="I2698" s="70">
        <v>0</v>
      </c>
    </row>
    <row r="2699" spans="1:9" ht="30" hidden="1" customHeight="1" x14ac:dyDescent="0.25">
      <c r="A2699" s="96" t="s">
        <v>23140</v>
      </c>
      <c r="B2699" s="80" t="str">
        <f>_xlfn.CONCAT(_xlfn.XLOOKUP(tbItems[[#This Row],[UID]],all_tki[uid],all_tki[name]), " (",_xlfn.XLOOKUP(tbItems[[#This Row],[UID]],all_tki[uid],all_tki[shortName]),")")</f>
        <v>SB Tactical SBA3 buttstock (SBA3)</v>
      </c>
      <c r="C2699" s="80" t="str">
        <f>_xlfn.XLOOKUP(tbItems[[#This Row],[UID]],all_tki[uid],all_tki[tags/0])</f>
        <v>Weapon_parts</v>
      </c>
      <c r="D2699" s="80" t="s">
        <v>441</v>
      </c>
      <c r="E2699" s="70">
        <f>_xlfn.XLOOKUP(tbItems[[#This Row],[UID]],all_tki[uid],all_tki[slots])</f>
        <v>2</v>
      </c>
      <c r="F2699" s="97">
        <f>_xlfn.XLOOKUP(tbItems[[#This Row],[UID]],all_tki[uid],all_tki[traderPrice])</f>
        <v>4816</v>
      </c>
      <c r="G2699" s="97">
        <f>_xlfn.XLOOKUP(tbItems[[#This Row],[UID]],all_tki[uid],all_tki[avg7daysPrice])</f>
        <v>10296</v>
      </c>
      <c r="I2699" s="70">
        <v>0</v>
      </c>
    </row>
    <row r="2700" spans="1:9" ht="30" hidden="1" customHeight="1" x14ac:dyDescent="0.25">
      <c r="A2700" s="96" t="s">
        <v>23148</v>
      </c>
      <c r="B2700" s="80" t="str">
        <f>_xlfn.CONCAT(_xlfn.XLOOKUP(tbItems[[#This Row],[UID]],all_tki[uid],all_tki[name]), " (",_xlfn.XLOOKUP(tbItems[[#This Row],[UID]],all_tki[uid],all_tki[shortName]),")")</f>
        <v>MP-18 polymer stock (MP18 poly)</v>
      </c>
      <c r="C2700" s="80" t="str">
        <f>_xlfn.XLOOKUP(tbItems[[#This Row],[UID]],all_tki[uid],all_tki[tags/0])</f>
        <v>Weapon_parts</v>
      </c>
      <c r="D2700" s="80" t="s">
        <v>441</v>
      </c>
      <c r="E2700" s="70">
        <f>_xlfn.XLOOKUP(tbItems[[#This Row],[UID]],all_tki[uid],all_tki[slots])</f>
        <v>2</v>
      </c>
      <c r="F2700" s="97">
        <f>_xlfn.XLOOKUP(tbItems[[#This Row],[UID]],all_tki[uid],all_tki[traderPrice])</f>
        <v>952</v>
      </c>
      <c r="G2700" s="97">
        <f>_xlfn.XLOOKUP(tbItems[[#This Row],[UID]],all_tki[uid],all_tki[avg7daysPrice])</f>
        <v>32146</v>
      </c>
      <c r="I2700" s="70">
        <v>0</v>
      </c>
    </row>
    <row r="2701" spans="1:9" ht="30" hidden="1" customHeight="1" x14ac:dyDescent="0.25">
      <c r="A2701" s="96" t="s">
        <v>23156</v>
      </c>
      <c r="B2701" s="80" t="str">
        <f>_xlfn.CONCAT(_xlfn.XLOOKUP(tbItems[[#This Row],[UID]],all_tki[uid],all_tki[name]), " (",_xlfn.XLOOKUP(tbItems[[#This Row],[UID]],all_tki[uid],all_tki[shortName]),")")</f>
        <v>Benelli M3 telescopic stock (M3 tel.)</v>
      </c>
      <c r="C2701" s="80" t="str">
        <f>_xlfn.XLOOKUP(tbItems[[#This Row],[UID]],all_tki[uid],all_tki[tags/0])</f>
        <v>Weapon_parts</v>
      </c>
      <c r="D2701" s="80" t="s">
        <v>441</v>
      </c>
      <c r="E2701" s="70">
        <f>_xlfn.XLOOKUP(tbItems[[#This Row],[UID]],all_tki[uid],all_tki[slots])</f>
        <v>2</v>
      </c>
      <c r="F2701" s="97">
        <f>_xlfn.XLOOKUP(tbItems[[#This Row],[UID]],all_tki[uid],all_tki[traderPrice])</f>
        <v>1680</v>
      </c>
      <c r="G2701" s="97">
        <f>_xlfn.XLOOKUP(tbItems[[#This Row],[UID]],all_tki[uid],all_tki[avg7daysPrice])</f>
        <v>11150</v>
      </c>
      <c r="I2701" s="70">
        <v>0</v>
      </c>
    </row>
    <row r="2702" spans="1:9" ht="30" hidden="1" customHeight="1" x14ac:dyDescent="0.25">
      <c r="A2702" s="96" t="s">
        <v>23164</v>
      </c>
      <c r="B2702" s="80" t="str">
        <f>_xlfn.CONCAT(_xlfn.XLOOKUP(tbItems[[#This Row],[UID]],all_tki[uid],all_tki[name]), " (",_xlfn.XLOOKUP(tbItems[[#This Row],[UID]],all_tki[uid],all_tki[shortName]),")")</f>
        <v>AI AXMC AX buttstock (AXMC)</v>
      </c>
      <c r="C2702" s="80" t="str">
        <f>_xlfn.XLOOKUP(tbItems[[#This Row],[UID]],all_tki[uid],all_tki[tags/0])</f>
        <v>Weapon_parts</v>
      </c>
      <c r="D2702" s="80" t="s">
        <v>441</v>
      </c>
      <c r="E2702" s="70">
        <f>_xlfn.XLOOKUP(tbItems[[#This Row],[UID]],all_tki[uid],all_tki[slots])</f>
        <v>2</v>
      </c>
      <c r="F2702" s="97">
        <f>_xlfn.XLOOKUP(tbItems[[#This Row],[UID]],all_tki[uid],all_tki[traderPrice])</f>
        <v>1747</v>
      </c>
      <c r="G2702" s="97">
        <f>_xlfn.XLOOKUP(tbItems[[#This Row],[UID]],all_tki[uid],all_tki[avg7daysPrice])</f>
        <v>8226</v>
      </c>
      <c r="I2702" s="70">
        <v>0</v>
      </c>
    </row>
    <row r="2703" spans="1:9" ht="30" hidden="1" customHeight="1" x14ac:dyDescent="0.25">
      <c r="A2703" s="96" t="s">
        <v>23171</v>
      </c>
      <c r="B2703" s="80" t="str">
        <f>_xlfn.CONCAT(_xlfn.XLOOKUP(tbItems[[#This Row],[UID]],all_tki[uid],all_tki[name]), " (",_xlfn.XLOOKUP(tbItems[[#This Row],[UID]],all_tki[uid],all_tki[shortName]),")")</f>
        <v>SV-98 CNC Guns OV-SV98 chassis (OV-SV98)</v>
      </c>
      <c r="C2703" s="80" t="str">
        <f>_xlfn.XLOOKUP(tbItems[[#This Row],[UID]],all_tki[uid],all_tki[tags/0])</f>
        <v>Weapon_parts</v>
      </c>
      <c r="D2703" s="80" t="s">
        <v>441</v>
      </c>
      <c r="E2703" s="70">
        <f>_xlfn.XLOOKUP(tbItems[[#This Row],[UID]],all_tki[uid],all_tki[slots])</f>
        <v>3</v>
      </c>
      <c r="F2703" s="97">
        <f>_xlfn.XLOOKUP(tbItems[[#This Row],[UID]],all_tki[uid],all_tki[traderPrice])</f>
        <v>13720</v>
      </c>
      <c r="G2703" s="97">
        <f>_xlfn.XLOOKUP(tbItems[[#This Row],[UID]],all_tki[uid],all_tki[avg7daysPrice])</f>
        <v>18420</v>
      </c>
      <c r="I2703" s="70">
        <v>0</v>
      </c>
    </row>
    <row r="2704" spans="1:9" ht="30" hidden="1" customHeight="1" x14ac:dyDescent="0.25">
      <c r="A2704" s="96" t="s">
        <v>23179</v>
      </c>
      <c r="B2704" s="80" t="str">
        <f>_xlfn.CONCAT(_xlfn.XLOOKUP(tbItems[[#This Row],[UID]],all_tki[uid],all_tki[name]), " (",_xlfn.XLOOKUP(tbItems[[#This Row],[UID]],all_tki[uid],all_tki[shortName]),")")</f>
        <v>SV-98 wooden stock (SV98 wood)</v>
      </c>
      <c r="C2704" s="80" t="str">
        <f>_xlfn.XLOOKUP(tbItems[[#This Row],[UID]],all_tki[uid],all_tki[tags/0])</f>
        <v>Weapon_parts</v>
      </c>
      <c r="D2704" s="80" t="s">
        <v>441</v>
      </c>
      <c r="E2704" s="70">
        <f>_xlfn.XLOOKUP(tbItems[[#This Row],[UID]],all_tki[uid],all_tki[slots])</f>
        <v>4</v>
      </c>
      <c r="F2704" s="97">
        <f>_xlfn.XLOOKUP(tbItems[[#This Row],[UID]],all_tki[uid],all_tki[traderPrice])</f>
        <v>2117</v>
      </c>
      <c r="G2704" s="97">
        <f>_xlfn.XLOOKUP(tbItems[[#This Row],[UID]],all_tki[uid],all_tki[avg7daysPrice])</f>
        <v>7201</v>
      </c>
      <c r="I2704" s="70">
        <v>0</v>
      </c>
    </row>
    <row r="2705" spans="1:9" ht="30" hidden="1" customHeight="1" x14ac:dyDescent="0.25">
      <c r="A2705" s="96" t="s">
        <v>23187</v>
      </c>
      <c r="B2705" s="80" t="str">
        <f>_xlfn.CONCAT(_xlfn.XLOOKUP(tbItems[[#This Row],[UID]],all_tki[uid],all_tki[name]), " (",_xlfn.XLOOKUP(tbItems[[#This Row],[UID]],all_tki[uid],all_tki[shortName]),")")</f>
        <v>Benelli M3 Super 90 12ga 500mm barrel (M3 500mm)</v>
      </c>
      <c r="C2705" s="80" t="str">
        <f>_xlfn.XLOOKUP(tbItems[[#This Row],[UID]],all_tki[uid],all_tki[tags/0])</f>
        <v>Weapon_parts</v>
      </c>
      <c r="D2705" s="80" t="s">
        <v>441</v>
      </c>
      <c r="E2705" s="70">
        <f>_xlfn.XLOOKUP(tbItems[[#This Row],[UID]],all_tki[uid],all_tki[slots])</f>
        <v>3</v>
      </c>
      <c r="F2705" s="97">
        <f>_xlfn.XLOOKUP(tbItems[[#This Row],[UID]],all_tki[uid],all_tki[traderPrice])</f>
        <v>7560</v>
      </c>
      <c r="G2705" s="97">
        <f>_xlfn.XLOOKUP(tbItems[[#This Row],[UID]],all_tki[uid],all_tki[avg7daysPrice])</f>
        <v>17244</v>
      </c>
      <c r="I2705" s="70">
        <v>0</v>
      </c>
    </row>
    <row r="2706" spans="1:9" ht="30" hidden="1" customHeight="1" x14ac:dyDescent="0.25">
      <c r="A2706" s="96" t="s">
        <v>23195</v>
      </c>
      <c r="B2706" s="80" t="str">
        <f>_xlfn.CONCAT(_xlfn.XLOOKUP(tbItems[[#This Row],[UID]],all_tki[uid],all_tki[name]), " (",_xlfn.XLOOKUP(tbItems[[#This Row],[UID]],all_tki[uid],all_tki[shortName]),")")</f>
        <v>HK G36 5.56x45 318mm barrel (G36 318mm)</v>
      </c>
      <c r="C2706" s="80" t="str">
        <f>_xlfn.XLOOKUP(tbItems[[#This Row],[UID]],all_tki[uid],all_tki[tags/0])</f>
        <v>Weapon_parts</v>
      </c>
      <c r="D2706" s="80" t="s">
        <v>441</v>
      </c>
      <c r="E2706" s="70">
        <f>_xlfn.XLOOKUP(tbItems[[#This Row],[UID]],all_tki[uid],all_tki[slots])</f>
        <v>3</v>
      </c>
      <c r="F2706" s="97">
        <f>_xlfn.XLOOKUP(tbItems[[#This Row],[UID]],all_tki[uid],all_tki[traderPrice])</f>
        <v>9240</v>
      </c>
      <c r="G2706" s="97">
        <f>_xlfn.XLOOKUP(tbItems[[#This Row],[UID]],all_tki[uid],all_tki[avg7daysPrice])</f>
        <v>33945</v>
      </c>
      <c r="I2706" s="70">
        <v>0</v>
      </c>
    </row>
    <row r="2707" spans="1:9" ht="30" hidden="1" customHeight="1" x14ac:dyDescent="0.25">
      <c r="A2707" s="96" t="s">
        <v>23203</v>
      </c>
      <c r="B2707" s="80" t="str">
        <f>_xlfn.CONCAT(_xlfn.XLOOKUP(tbItems[[#This Row],[UID]],all_tki[uid],all_tki[name]), " (",_xlfn.XLOOKUP(tbItems[[#This Row],[UID]],all_tki[uid],all_tki[shortName]),")")</f>
        <v>HK G36 5.56x45 228mm barrel (G36 228mm)</v>
      </c>
      <c r="C2707" s="80" t="str">
        <f>_xlfn.XLOOKUP(tbItems[[#This Row],[UID]],all_tki[uid],all_tki[tags/0])</f>
        <v>Weapon_parts</v>
      </c>
      <c r="D2707" s="80" t="s">
        <v>441</v>
      </c>
      <c r="E2707" s="70">
        <f>_xlfn.XLOOKUP(tbItems[[#This Row],[UID]],all_tki[uid],all_tki[slots])</f>
        <v>2</v>
      </c>
      <c r="F2707" s="97">
        <f>_xlfn.XLOOKUP(tbItems[[#This Row],[UID]],all_tki[uid],all_tki[traderPrice])</f>
        <v>7840</v>
      </c>
      <c r="G2707" s="97">
        <f>_xlfn.XLOOKUP(tbItems[[#This Row],[UID]],all_tki[uid],all_tki[avg7daysPrice])</f>
        <v>26984</v>
      </c>
      <c r="I2707" s="70">
        <v>0</v>
      </c>
    </row>
    <row r="2708" spans="1:9" ht="30" hidden="1" customHeight="1" x14ac:dyDescent="0.25">
      <c r="A2708" s="96" t="s">
        <v>23211</v>
      </c>
      <c r="B2708" s="80" t="str">
        <f>_xlfn.CONCAT(_xlfn.XLOOKUP(tbItems[[#This Row],[UID]],all_tki[uid],all_tki[name]), " (",_xlfn.XLOOKUP(tbItems[[#This Row],[UID]],all_tki[uid],all_tki[shortName]),")")</f>
        <v>HK G36 5.56x45 480mm barrel (G36 480mm)</v>
      </c>
      <c r="C2708" s="80" t="str">
        <f>_xlfn.XLOOKUP(tbItems[[#This Row],[UID]],all_tki[uid],all_tki[tags/0])</f>
        <v>Weapon_parts</v>
      </c>
      <c r="D2708" s="80" t="s">
        <v>441</v>
      </c>
      <c r="E2708" s="70">
        <f>_xlfn.XLOOKUP(tbItems[[#This Row],[UID]],all_tki[uid],all_tki[slots])</f>
        <v>4</v>
      </c>
      <c r="F2708" s="97">
        <f>_xlfn.XLOOKUP(tbItems[[#This Row],[UID]],all_tki[uid],all_tki[traderPrice])</f>
        <v>10416</v>
      </c>
      <c r="G2708" s="97">
        <f>_xlfn.XLOOKUP(tbItems[[#This Row],[UID]],all_tki[uid],all_tki[avg7daysPrice])</f>
        <v>16439</v>
      </c>
      <c r="I2708" s="70">
        <v>0</v>
      </c>
    </row>
    <row r="2709" spans="1:9" ht="30" hidden="1" customHeight="1" x14ac:dyDescent="0.25">
      <c r="A2709" s="96" t="s">
        <v>23220</v>
      </c>
      <c r="B2709" s="80" t="str">
        <f>_xlfn.CONCAT(_xlfn.XLOOKUP(tbItems[[#This Row],[UID]],all_tki[uid],all_tki[name]), " (",_xlfn.XLOOKUP(tbItems[[#This Row],[UID]],all_tki[uid],all_tki[shortName]),")")</f>
        <v>AI AXMC .338 LM 28 inch barrel (AXMC .338LM 28")</v>
      </c>
      <c r="C2709" s="80" t="str">
        <f>_xlfn.XLOOKUP(tbItems[[#This Row],[UID]],all_tki[uid],all_tki[tags/0])</f>
        <v>Weapon_parts</v>
      </c>
      <c r="D2709" s="80" t="s">
        <v>441</v>
      </c>
      <c r="E2709" s="70">
        <f>_xlfn.XLOOKUP(tbItems[[#This Row],[UID]],all_tki[uid],all_tki[slots])</f>
        <v>4</v>
      </c>
      <c r="F2709" s="97">
        <f>_xlfn.XLOOKUP(tbItems[[#This Row],[UID]],all_tki[uid],all_tki[traderPrice])</f>
        <v>32480</v>
      </c>
      <c r="G2709" s="97">
        <f>_xlfn.XLOOKUP(tbItems[[#This Row],[UID]],all_tki[uid],all_tki[avg7daysPrice])</f>
        <v>58000</v>
      </c>
      <c r="I2709" s="70">
        <v>0</v>
      </c>
    </row>
    <row r="2710" spans="1:9" ht="30" hidden="1" customHeight="1" x14ac:dyDescent="0.25">
      <c r="A2710" s="96" t="s">
        <v>23228</v>
      </c>
      <c r="B2710" s="80" t="str">
        <f>_xlfn.CONCAT(_xlfn.XLOOKUP(tbItems[[#This Row],[UID]],all_tki[uid],all_tki[name]), " (",_xlfn.XLOOKUP(tbItems[[#This Row],[UID]],all_tki[uid],all_tki[shortName]),")")</f>
        <v>HK G36 2-vent handguard (G36 2-vent)</v>
      </c>
      <c r="C2710" s="80" t="str">
        <f>_xlfn.XLOOKUP(tbItems[[#This Row],[UID]],all_tki[uid],all_tki[tags/0])</f>
        <v>Weapon_parts</v>
      </c>
      <c r="D2710" s="80" t="s">
        <v>441</v>
      </c>
      <c r="E2710" s="70">
        <f>_xlfn.XLOOKUP(tbItems[[#This Row],[UID]],all_tki[uid],all_tki[slots])</f>
        <v>2</v>
      </c>
      <c r="F2710" s="97">
        <f>_xlfn.XLOOKUP(tbItems[[#This Row],[UID]],all_tki[uid],all_tki[traderPrice])</f>
        <v>1400</v>
      </c>
      <c r="G2710" s="97">
        <f>_xlfn.XLOOKUP(tbItems[[#This Row],[UID]],all_tki[uid],all_tki[avg7daysPrice])</f>
        <v>20361</v>
      </c>
      <c r="I2710" s="70">
        <v>0</v>
      </c>
    </row>
    <row r="2711" spans="1:9" ht="30" hidden="1" customHeight="1" x14ac:dyDescent="0.25">
      <c r="A2711" s="96" t="s">
        <v>23236</v>
      </c>
      <c r="B2711" s="80" t="str">
        <f>_xlfn.CONCAT(_xlfn.XLOOKUP(tbItems[[#This Row],[UID]],all_tki[uid],all_tki[name]), " (",_xlfn.XLOOKUP(tbItems[[#This Row],[UID]],all_tki[uid],all_tki[shortName]),")")</f>
        <v>HK G36 4-vent handguard (G36 4-vent)</v>
      </c>
      <c r="C2711" s="80" t="str">
        <f>_xlfn.XLOOKUP(tbItems[[#This Row],[UID]],all_tki[uid],all_tki[tags/0])</f>
        <v>Weapon_parts</v>
      </c>
      <c r="D2711" s="80" t="s">
        <v>441</v>
      </c>
      <c r="E2711" s="70">
        <f>_xlfn.XLOOKUP(tbItems[[#This Row],[UID]],all_tki[uid],all_tki[slots])</f>
        <v>2</v>
      </c>
      <c r="F2711" s="97">
        <f>_xlfn.XLOOKUP(tbItems[[#This Row],[UID]],all_tki[uid],all_tki[traderPrice])</f>
        <v>2240</v>
      </c>
      <c r="G2711" s="97">
        <f>_xlfn.XLOOKUP(tbItems[[#This Row],[UID]],all_tki[uid],all_tki[avg7daysPrice])</f>
        <v>23196</v>
      </c>
      <c r="I2711" s="70">
        <v>0</v>
      </c>
    </row>
    <row r="2712" spans="1:9" ht="30" hidden="1" customHeight="1" x14ac:dyDescent="0.25">
      <c r="A2712" s="96" t="s">
        <v>23244</v>
      </c>
      <c r="B2712" s="80" t="str">
        <f>_xlfn.CONCAT(_xlfn.XLOOKUP(tbItems[[#This Row],[UID]],all_tki[uid],all_tki[name]), " (",_xlfn.XLOOKUP(tbItems[[#This Row],[UID]],all_tki[uid],all_tki[shortName]),")")</f>
        <v>AK-545 SAG Mk.3 handguard (AK-545 HG)</v>
      </c>
      <c r="C2712" s="80" t="str">
        <f>_xlfn.XLOOKUP(tbItems[[#This Row],[UID]],all_tki[uid],all_tki[tags/0])</f>
        <v>Weapon_parts</v>
      </c>
      <c r="D2712" s="80" t="s">
        <v>441</v>
      </c>
      <c r="E2712" s="70">
        <f>_xlfn.XLOOKUP(tbItems[[#This Row],[UID]],all_tki[uid],all_tki[slots])</f>
        <v>2</v>
      </c>
      <c r="F2712" s="97">
        <f>_xlfn.XLOOKUP(tbItems[[#This Row],[UID]],all_tki[uid],all_tki[traderPrice])</f>
        <v>15456</v>
      </c>
      <c r="G2712" s="97">
        <f>_xlfn.XLOOKUP(tbItems[[#This Row],[UID]],all_tki[uid],all_tki[avg7daysPrice])</f>
        <v>17321</v>
      </c>
      <c r="I2712" s="70">
        <v>0</v>
      </c>
    </row>
    <row r="2713" spans="1:9" ht="30" hidden="1" customHeight="1" x14ac:dyDescent="0.25">
      <c r="A2713" s="96" t="s">
        <v>23253</v>
      </c>
      <c r="B2713" s="80" t="str">
        <f>_xlfn.CONCAT(_xlfn.XLOOKUP(tbItems[[#This Row],[UID]],all_tki[uid],all_tki[name]), " (",_xlfn.XLOOKUP(tbItems[[#This Row],[UID]],all_tki[uid],all_tki[shortName]),")")</f>
        <v>HK G36 6-vent handguard (G36 6-vent)</v>
      </c>
      <c r="C2713" s="80" t="str">
        <f>_xlfn.XLOOKUP(tbItems[[#This Row],[UID]],all_tki[uid],all_tki[tags/0])</f>
        <v>Weapon_parts</v>
      </c>
      <c r="D2713" s="80" t="s">
        <v>441</v>
      </c>
      <c r="E2713" s="70">
        <f>_xlfn.XLOOKUP(tbItems[[#This Row],[UID]],all_tki[uid],all_tki[slots])</f>
        <v>3</v>
      </c>
      <c r="F2713" s="97">
        <f>_xlfn.XLOOKUP(tbItems[[#This Row],[UID]],all_tki[uid],all_tki[traderPrice])</f>
        <v>3304</v>
      </c>
      <c r="G2713" s="97">
        <f>_xlfn.XLOOKUP(tbItems[[#This Row],[UID]],all_tki[uid],all_tki[avg7daysPrice])</f>
        <v>12456</v>
      </c>
      <c r="I2713" s="70">
        <v>0</v>
      </c>
    </row>
    <row r="2714" spans="1:9" ht="30" hidden="1" customHeight="1" x14ac:dyDescent="0.25">
      <c r="A2714" s="96" t="s">
        <v>23261</v>
      </c>
      <c r="B2714" s="80" t="str">
        <f>_xlfn.CONCAT(_xlfn.XLOOKUP(tbItems[[#This Row],[UID]],all_tki[uid],all_tki[name]), " (",_xlfn.XLOOKUP(tbItems[[#This Row],[UID]],all_tki[uid],all_tki[shortName]),")")</f>
        <v>Benelli M3 forend (M3 std)</v>
      </c>
      <c r="C2714" s="80" t="str">
        <f>_xlfn.XLOOKUP(tbItems[[#This Row],[UID]],all_tki[uid],all_tki[tags/0])</f>
        <v>Weapon_parts</v>
      </c>
      <c r="D2714" s="80" t="s">
        <v>441</v>
      </c>
      <c r="E2714" s="70">
        <f>_xlfn.XLOOKUP(tbItems[[#This Row],[UID]],all_tki[uid],all_tki[slots])</f>
        <v>2</v>
      </c>
      <c r="F2714" s="97">
        <f>_xlfn.XLOOKUP(tbItems[[#This Row],[UID]],all_tki[uid],all_tki[traderPrice])</f>
        <v>1120</v>
      </c>
      <c r="G2714" s="97">
        <f>_xlfn.XLOOKUP(tbItems[[#This Row],[UID]],all_tki[uid],all_tki[avg7daysPrice])</f>
        <v>11480</v>
      </c>
      <c r="I2714" s="70">
        <v>0</v>
      </c>
    </row>
    <row r="2715" spans="1:9" ht="30" hidden="1" customHeight="1" x14ac:dyDescent="0.25">
      <c r="A2715" s="96" t="s">
        <v>23269</v>
      </c>
      <c r="B2715" s="80" t="str">
        <f>_xlfn.CONCAT(_xlfn.XLOOKUP(tbItems[[#This Row],[UID]],all_tki[uid],all_tki[name]), " (",_xlfn.XLOOKUP(tbItems[[#This Row],[UID]],all_tki[uid],all_tki[shortName]),")")</f>
        <v>MP-18 polymer handguard (MP18 poly)</v>
      </c>
      <c r="C2715" s="80" t="str">
        <f>_xlfn.XLOOKUP(tbItems[[#This Row],[UID]],all_tki[uid],all_tki[tags/0])</f>
        <v>Weapon_parts</v>
      </c>
      <c r="D2715" s="80" t="s">
        <v>441</v>
      </c>
      <c r="E2715" s="70">
        <f>_xlfn.XLOOKUP(tbItems[[#This Row],[UID]],all_tki[uid],all_tki[slots])</f>
        <v>2</v>
      </c>
      <c r="F2715" s="97">
        <f>_xlfn.XLOOKUP(tbItems[[#This Row],[UID]],all_tki[uid],all_tki[traderPrice])</f>
        <v>1400</v>
      </c>
      <c r="G2715" s="97">
        <f>_xlfn.XLOOKUP(tbItems[[#This Row],[UID]],all_tki[uid],all_tki[avg7daysPrice])</f>
        <v>17055</v>
      </c>
      <c r="I2715" s="70">
        <v>0</v>
      </c>
    </row>
    <row r="2716" spans="1:9" ht="30" hidden="1" customHeight="1" x14ac:dyDescent="0.25">
      <c r="A2716" s="96" t="s">
        <v>23276</v>
      </c>
      <c r="B2716" s="80" t="str">
        <f>_xlfn.CONCAT(_xlfn.XLOOKUP(tbItems[[#This Row],[UID]],all_tki[uid],all_tki[name]), " (",_xlfn.XLOOKUP(tbItems[[#This Row],[UID]],all_tki[uid],all_tki[shortName]),")")</f>
        <v>AI AXMC AX KeySlot 16 inch handguard (AX 16")</v>
      </c>
      <c r="C2716" s="80" t="str">
        <f>_xlfn.XLOOKUP(tbItems[[#This Row],[UID]],all_tki[uid],all_tki[tags/0])</f>
        <v>Weapon_parts</v>
      </c>
      <c r="D2716" s="80" t="s">
        <v>441</v>
      </c>
      <c r="E2716" s="70">
        <f>_xlfn.XLOOKUP(tbItems[[#This Row],[UID]],all_tki[uid],all_tki[slots])</f>
        <v>3</v>
      </c>
      <c r="F2716" s="97">
        <f>_xlfn.XLOOKUP(tbItems[[#This Row],[UID]],all_tki[uid],all_tki[traderPrice])</f>
        <v>8960</v>
      </c>
      <c r="G2716" s="97">
        <f>_xlfn.XLOOKUP(tbItems[[#This Row],[UID]],all_tki[uid],all_tki[avg7daysPrice])</f>
        <v>13392</v>
      </c>
      <c r="I2716" s="70">
        <v>0</v>
      </c>
    </row>
    <row r="2717" spans="1:9" ht="30" hidden="1" customHeight="1" x14ac:dyDescent="0.25">
      <c r="A2717" s="96" t="s">
        <v>23284</v>
      </c>
      <c r="B2717" s="80" t="str">
        <f>_xlfn.CONCAT(_xlfn.XLOOKUP(tbItems[[#This Row],[UID]],all_tki[uid],all_tki[name]), " (",_xlfn.XLOOKUP(tbItems[[#This Row],[UID]],all_tki[uid],all_tki[shortName]),")")</f>
        <v>SV-98 CNC Guns OV-SV98 KeyMod handguard (OV KM)</v>
      </c>
      <c r="C2717" s="80" t="str">
        <f>_xlfn.XLOOKUP(tbItems[[#This Row],[UID]],all_tki[uid],all_tki[tags/0])</f>
        <v>Weapon_parts</v>
      </c>
      <c r="D2717" s="80" t="s">
        <v>441</v>
      </c>
      <c r="E2717" s="70">
        <f>_xlfn.XLOOKUP(tbItems[[#This Row],[UID]],all_tki[uid],all_tki[slots])</f>
        <v>2</v>
      </c>
      <c r="F2717" s="97">
        <f>_xlfn.XLOOKUP(tbItems[[#This Row],[UID]],all_tki[uid],all_tki[traderPrice])</f>
        <v>4480</v>
      </c>
      <c r="G2717" s="97">
        <f>_xlfn.XLOOKUP(tbItems[[#This Row],[UID]],all_tki[uid],all_tki[avg7daysPrice])</f>
        <v>18772</v>
      </c>
      <c r="I2717" s="70">
        <v>0</v>
      </c>
    </row>
    <row r="2718" spans="1:9" ht="30" hidden="1" customHeight="1" x14ac:dyDescent="0.25">
      <c r="A2718" s="96" t="s">
        <v>23292</v>
      </c>
      <c r="B2718" s="80" t="str">
        <f>_xlfn.CONCAT(_xlfn.XLOOKUP(tbItems[[#This Row],[UID]],all_tki[uid],all_tki[name]), " (",_xlfn.XLOOKUP(tbItems[[#This Row],[UID]],all_tki[uid],all_tki[shortName]),")")</f>
        <v>AK FAB Defense AGR-47 pistol grip (AGR47)</v>
      </c>
      <c r="C2718" s="80" t="str">
        <f>_xlfn.XLOOKUP(tbItems[[#This Row],[UID]],all_tki[uid],all_tki[tags/0])</f>
        <v>Weapon_parts</v>
      </c>
      <c r="D2718" s="80" t="s">
        <v>441</v>
      </c>
      <c r="E2718" s="70">
        <f>_xlfn.XLOOKUP(tbItems[[#This Row],[UID]],all_tki[uid],all_tki[slots])</f>
        <v>1</v>
      </c>
      <c r="F2718" s="97">
        <f>_xlfn.XLOOKUP(tbItems[[#This Row],[UID]],all_tki[uid],all_tki[traderPrice])</f>
        <v>1680</v>
      </c>
      <c r="G2718" s="97">
        <f>_xlfn.XLOOKUP(tbItems[[#This Row],[UID]],all_tki[uid],all_tki[avg7daysPrice])</f>
        <v>15590</v>
      </c>
      <c r="I2718" s="70">
        <v>0</v>
      </c>
    </row>
    <row r="2719" spans="1:9" ht="30" hidden="1" customHeight="1" x14ac:dyDescent="0.25">
      <c r="A2719" s="96" t="s">
        <v>23300</v>
      </c>
      <c r="B2719" s="80" t="str">
        <f>_xlfn.CONCAT(_xlfn.XLOOKUP(tbItems[[#This Row],[UID]],all_tki[uid],all_tki[name]), " (",_xlfn.XLOOKUP(tbItems[[#This Row],[UID]],all_tki[uid],all_tki[shortName]),")")</f>
        <v>AK TangoDown Battle Grip pistol grip (TD BG)</v>
      </c>
      <c r="C2719" s="80" t="str">
        <f>_xlfn.XLOOKUP(tbItems[[#This Row],[UID]],all_tki[uid],all_tki[tags/0])</f>
        <v>Weapon_parts</v>
      </c>
      <c r="D2719" s="80" t="s">
        <v>441</v>
      </c>
      <c r="E2719" s="70">
        <f>_xlfn.XLOOKUP(tbItems[[#This Row],[UID]],all_tki[uid],all_tki[slots])</f>
        <v>1</v>
      </c>
      <c r="F2719" s="97">
        <f>_xlfn.XLOOKUP(tbItems[[#This Row],[UID]],all_tki[uid],all_tki[traderPrice])</f>
        <v>4200</v>
      </c>
      <c r="G2719" s="97">
        <f>_xlfn.XLOOKUP(tbItems[[#This Row],[UID]],all_tki[uid],all_tki[avg7daysPrice])</f>
        <v>18442</v>
      </c>
      <c r="I2719" s="70">
        <v>0</v>
      </c>
    </row>
    <row r="2720" spans="1:9" ht="30" hidden="1" customHeight="1" x14ac:dyDescent="0.25">
      <c r="A2720" s="96" t="s">
        <v>23308</v>
      </c>
      <c r="B2720" s="80" t="str">
        <f>_xlfn.CONCAT(_xlfn.XLOOKUP(tbItems[[#This Row],[UID]],all_tki[uid],all_tki[name]), " (",_xlfn.XLOOKUP(tbItems[[#This Row],[UID]],all_tki[uid],all_tki[shortName]),")")</f>
        <v>AK TangoDown Battle Grip pistol grip (FDE) (TD BG)</v>
      </c>
      <c r="C2720" s="80" t="str">
        <f>_xlfn.XLOOKUP(tbItems[[#This Row],[UID]],all_tki[uid],all_tki[tags/0])</f>
        <v>Weapon_parts</v>
      </c>
      <c r="D2720" s="80" t="s">
        <v>441</v>
      </c>
      <c r="E2720" s="70">
        <f>_xlfn.XLOOKUP(tbItems[[#This Row],[UID]],all_tki[uid],all_tki[slots])</f>
        <v>1</v>
      </c>
      <c r="F2720" s="97">
        <f>_xlfn.XLOOKUP(tbItems[[#This Row],[UID]],all_tki[uid],all_tki[traderPrice])</f>
        <v>4424</v>
      </c>
      <c r="G2720" s="97">
        <f>_xlfn.XLOOKUP(tbItems[[#This Row],[UID]],all_tki[uid],all_tki[avg7daysPrice])</f>
        <v>19047</v>
      </c>
      <c r="I2720" s="70">
        <v>0</v>
      </c>
    </row>
    <row r="2721" spans="1:10" ht="30" hidden="1" customHeight="1" x14ac:dyDescent="0.25">
      <c r="A2721" s="96" t="s">
        <v>23314</v>
      </c>
      <c r="B2721" s="80" t="str">
        <f>_xlfn.CONCAT(_xlfn.XLOOKUP(tbItems[[#This Row],[UID]],all_tki[uid],all_tki[name]), " (",_xlfn.XLOOKUP(tbItems[[#This Row],[UID]],all_tki[uid],all_tki[shortName]),")")</f>
        <v>M1911 Kiba Arms Geneburn custom side grips (Geneburn)</v>
      </c>
      <c r="C2721" s="80" t="str">
        <f>_xlfn.XLOOKUP(tbItems[[#This Row],[UID]],all_tki[uid],all_tki[tags/0])</f>
        <v>Weapon_parts</v>
      </c>
      <c r="D2721" s="80" t="s">
        <v>441</v>
      </c>
      <c r="E2721" s="70">
        <f>_xlfn.XLOOKUP(tbItems[[#This Row],[UID]],all_tki[uid],all_tki[slots])</f>
        <v>1</v>
      </c>
      <c r="F2721" s="97">
        <f>_xlfn.XLOOKUP(tbItems[[#This Row],[UID]],all_tki[uid],all_tki[traderPrice])</f>
        <v>44800</v>
      </c>
      <c r="G2721" s="97">
        <f>_xlfn.XLOOKUP(tbItems[[#This Row],[UID]],all_tki[uid],all_tki[avg7daysPrice])</f>
        <v>94031</v>
      </c>
      <c r="I2721" s="70">
        <v>0</v>
      </c>
    </row>
    <row r="2722" spans="1:10" ht="30" hidden="1" customHeight="1" x14ac:dyDescent="0.25">
      <c r="A2722" s="96" t="s">
        <v>23323</v>
      </c>
      <c r="B2722" s="80" t="str">
        <f>_xlfn.CONCAT(_xlfn.XLOOKUP(tbItems[[#This Row],[UID]],all_tki[uid],all_tki[name]), " (",_xlfn.XLOOKUP(tbItems[[#This Row],[UID]],all_tki[uid],all_tki[shortName]),")")</f>
        <v>Benelli M3 telescopic stock pistol grip (M3 PGrip)</v>
      </c>
      <c r="C2722" s="80" t="str">
        <f>_xlfn.XLOOKUP(tbItems[[#This Row],[UID]],all_tki[uid],all_tki[tags/0])</f>
        <v>Weapon_parts</v>
      </c>
      <c r="D2722" s="80" t="s">
        <v>441</v>
      </c>
      <c r="E2722" s="70">
        <f>_xlfn.XLOOKUP(tbItems[[#This Row],[UID]],all_tki[uid],all_tki[slots])</f>
        <v>1</v>
      </c>
      <c r="F2722" s="97">
        <f>_xlfn.XLOOKUP(tbItems[[#This Row],[UID]],all_tki[uid],all_tki[traderPrice])</f>
        <v>1176</v>
      </c>
      <c r="G2722" s="97">
        <f>_xlfn.XLOOKUP(tbItems[[#This Row],[UID]],all_tki[uid],all_tki[avg7daysPrice])</f>
        <v>11204</v>
      </c>
      <c r="I2722" s="70">
        <v>0</v>
      </c>
    </row>
    <row r="2723" spans="1:10" ht="30" hidden="1" customHeight="1" x14ac:dyDescent="0.25">
      <c r="A2723" s="96" t="s">
        <v>23331</v>
      </c>
      <c r="B2723" s="80" t="str">
        <f>_xlfn.CONCAT(_xlfn.XLOOKUP(tbItems[[#This Row],[UID]],all_tki[uid],all_tki[name]), " (",_xlfn.XLOOKUP(tbItems[[#This Row],[UID]],all_tki[uid],all_tki[shortName]),")")</f>
        <v>AK-545 SAG railed dust cover (AK-545 DC)</v>
      </c>
      <c r="C2723" s="80" t="str">
        <f>_xlfn.XLOOKUP(tbItems[[#This Row],[UID]],all_tki[uid],all_tki[tags/0])</f>
        <v>Weapon_parts</v>
      </c>
      <c r="D2723" s="80" t="s">
        <v>441</v>
      </c>
      <c r="E2723" s="70">
        <f>_xlfn.XLOOKUP(tbItems[[#This Row],[UID]],all_tki[uid],all_tki[slots])</f>
        <v>1</v>
      </c>
      <c r="F2723" s="97">
        <f>_xlfn.XLOOKUP(tbItems[[#This Row],[UID]],all_tki[uid],all_tki[traderPrice])</f>
        <v>1120</v>
      </c>
      <c r="G2723" s="97">
        <f>_xlfn.XLOOKUP(tbItems[[#This Row],[UID]],all_tki[uid],all_tki[avg7daysPrice])</f>
        <v>25656</v>
      </c>
      <c r="I2723" s="70">
        <v>0</v>
      </c>
    </row>
    <row r="2724" spans="1:10" ht="30" hidden="1" customHeight="1" x14ac:dyDescent="0.25">
      <c r="A2724" s="96" t="s">
        <v>23339</v>
      </c>
      <c r="B2724" s="80" t="str">
        <f>_xlfn.CONCAT(_xlfn.XLOOKUP(tbItems[[#This Row],[UID]],all_tki[uid],all_tki[name]), " (",_xlfn.XLOOKUP(tbItems[[#This Row],[UID]],all_tki[uid],all_tki[shortName]),")")</f>
        <v>RD-704 dust cover (RD-704 DC)</v>
      </c>
      <c r="C2724" s="80" t="str">
        <f>_xlfn.XLOOKUP(tbItems[[#This Row],[UID]],all_tki[uid],all_tki[tags/0])</f>
        <v>Weapon_parts</v>
      </c>
      <c r="D2724" s="80" t="s">
        <v>441</v>
      </c>
      <c r="E2724" s="70">
        <f>_xlfn.XLOOKUP(tbItems[[#This Row],[UID]],all_tki[uid],all_tki[slots])</f>
        <v>2</v>
      </c>
      <c r="F2724" s="97">
        <f>_xlfn.XLOOKUP(tbItems[[#This Row],[UID]],all_tki[uid],all_tki[traderPrice])</f>
        <v>1120</v>
      </c>
      <c r="G2724" s="97">
        <f>_xlfn.XLOOKUP(tbItems[[#This Row],[UID]],all_tki[uid],all_tki[avg7daysPrice])</f>
        <v>37274</v>
      </c>
      <c r="I2724" s="70">
        <v>0</v>
      </c>
    </row>
    <row r="2725" spans="1:10" ht="30" hidden="1" customHeight="1" x14ac:dyDescent="0.25">
      <c r="A2725" s="96" t="s">
        <v>23347</v>
      </c>
      <c r="B2725" s="80" t="str">
        <f>_xlfn.CONCAT(_xlfn.XLOOKUP(tbItems[[#This Row],[UID]],all_tki[uid],all_tki[name]), " (",_xlfn.XLOOKUP(tbItems[[#This Row],[UID]],all_tki[uid],all_tki[shortName]),")")</f>
        <v>AI AXMC upper receiver (AXMC upper)</v>
      </c>
      <c r="C2725" s="80" t="str">
        <f>_xlfn.XLOOKUP(tbItems[[#This Row],[UID]],all_tki[uid],all_tki[tags/0])</f>
        <v>Weapon_parts</v>
      </c>
      <c r="D2725" s="80" t="s">
        <v>441</v>
      </c>
      <c r="E2725" s="70">
        <f>_xlfn.XLOOKUP(tbItems[[#This Row],[UID]],all_tki[uid],all_tki[slots])</f>
        <v>2</v>
      </c>
      <c r="F2725" s="97">
        <f>_xlfn.XLOOKUP(tbItems[[#This Row],[UID]],all_tki[uid],all_tki[traderPrice])</f>
        <v>3920</v>
      </c>
      <c r="G2725" s="97">
        <f>_xlfn.XLOOKUP(tbItems[[#This Row],[UID]],all_tki[uid],all_tki[avg7daysPrice])</f>
        <v>11357</v>
      </c>
      <c r="I2725" s="70">
        <v>0</v>
      </c>
    </row>
    <row r="2726" spans="1:10" ht="30" hidden="1" customHeight="1" x14ac:dyDescent="0.25">
      <c r="A2726" s="96" t="s">
        <v>23355</v>
      </c>
      <c r="B2726" s="80" t="str">
        <f>_xlfn.CONCAT(_xlfn.XLOOKUP(tbItems[[#This Row],[UID]],all_tki[uid],all_tki[name]), " (",_xlfn.XLOOKUP(tbItems[[#This Row],[UID]],all_tki[uid],all_tki[shortName]),")")</f>
        <v>AI AXMC .338 LM chassis (AXMC .338LM)</v>
      </c>
      <c r="C2726" s="80" t="str">
        <f>_xlfn.XLOOKUP(tbItems[[#This Row],[UID]],all_tki[uid],all_tki[tags/0])</f>
        <v>Weapon_parts</v>
      </c>
      <c r="D2726" s="80" t="s">
        <v>441</v>
      </c>
      <c r="E2726" s="70">
        <f>_xlfn.XLOOKUP(tbItems[[#This Row],[UID]],all_tki[uid],all_tki[slots])</f>
        <v>2</v>
      </c>
      <c r="F2726" s="97">
        <f>_xlfn.XLOOKUP(tbItems[[#This Row],[UID]],all_tki[uid],all_tki[traderPrice])</f>
        <v>3080</v>
      </c>
      <c r="G2726" s="97">
        <f>_xlfn.XLOOKUP(tbItems[[#This Row],[UID]],all_tki[uid],all_tki[avg7daysPrice])</f>
        <v>21982</v>
      </c>
      <c r="I2726" s="70">
        <v>0</v>
      </c>
    </row>
    <row r="2727" spans="1:10" ht="30" hidden="1" customHeight="1" x14ac:dyDescent="0.25">
      <c r="A2727" s="96" t="s">
        <v>23362</v>
      </c>
      <c r="B2727" s="80" t="str">
        <f>_xlfn.CONCAT(_xlfn.XLOOKUP(tbItems[[#This Row],[UID]],all_tki[uid],all_tki[name]), " (",_xlfn.XLOOKUP(tbItems[[#This Row],[UID]],all_tki[uid],all_tki[shortName]),")")</f>
        <v>ZiD SP-81 26x75 signal pistol (SP-81)</v>
      </c>
      <c r="C2727" s="80" t="str">
        <f>_xlfn.XLOOKUP(tbItems[[#This Row],[UID]],all_tki[uid],all_tki[tags/0])</f>
        <v>Weapon</v>
      </c>
      <c r="D2727" s="80" t="s">
        <v>441</v>
      </c>
      <c r="E2727" s="70">
        <f>_xlfn.XLOOKUP(tbItems[[#This Row],[UID]],all_tki[uid],all_tki[slots])</f>
        <v>2</v>
      </c>
      <c r="F2727" s="97">
        <f>_xlfn.XLOOKUP(tbItems[[#This Row],[UID]],all_tki[uid],all_tki[traderPrice])</f>
        <v>56000</v>
      </c>
      <c r="G2727" s="97">
        <f>_xlfn.XLOOKUP(tbItems[[#This Row],[UID]],all_tki[uid],all_tki[avg7daysPrice])</f>
        <v>0</v>
      </c>
      <c r="I2727" s="70">
        <v>0</v>
      </c>
    </row>
    <row r="2728" spans="1:10" ht="30" hidden="1" customHeight="1" x14ac:dyDescent="0.25">
      <c r="A2728" s="96" t="s">
        <v>23369</v>
      </c>
      <c r="B2728" s="80" t="str">
        <f>_xlfn.CONCAT(_xlfn.XLOOKUP(tbItems[[#This Row],[UID]],all_tki[uid],all_tki[name]), " (",_xlfn.XLOOKUP(tbItems[[#This Row],[UID]],all_tki[uid],all_tki[shortName]),")")</f>
        <v>26x75mm flare cartridge (Green) (Green)</v>
      </c>
      <c r="C2728" s="80" t="str">
        <f>_xlfn.XLOOKUP(tbItems[[#This Row],[UID]],all_tki[uid],all_tki[tags/0])</f>
        <v>Ammo</v>
      </c>
      <c r="D2728" s="80" t="s">
        <v>441</v>
      </c>
      <c r="E2728" s="70">
        <f>_xlfn.XLOOKUP(tbItems[[#This Row],[UID]],all_tki[uid],all_tki[slots])</f>
        <v>1</v>
      </c>
      <c r="F2728" s="97">
        <f>_xlfn.XLOOKUP(tbItems[[#This Row],[UID]],all_tki[uid],all_tki[traderPrice])</f>
        <v>11200</v>
      </c>
      <c r="G2728" s="97">
        <f>_xlfn.XLOOKUP(tbItems[[#This Row],[UID]],all_tki[uid],all_tki[avg7daysPrice])</f>
        <v>0</v>
      </c>
      <c r="I2728" s="70">
        <v>0</v>
      </c>
    </row>
    <row r="2729" spans="1:10" ht="30" hidden="1" customHeight="1" x14ac:dyDescent="0.25">
      <c r="A2729" s="96" t="s">
        <v>23377</v>
      </c>
      <c r="B2729" s="80" t="str">
        <f>_xlfn.CONCAT(_xlfn.XLOOKUP(tbItems[[#This Row],[UID]],all_tki[uid],all_tki[name]), " (",_xlfn.XLOOKUP(tbItems[[#This Row],[UID]],all_tki[uid],all_tki[shortName]),")")</f>
        <v>26x75mm flare cartridge (Red) (Red)</v>
      </c>
      <c r="C2729" s="80" t="str">
        <f>_xlfn.XLOOKUP(tbItems[[#This Row],[UID]],all_tki[uid],all_tki[tags/0])</f>
        <v>Ammo</v>
      </c>
      <c r="D2729" s="80" t="s">
        <v>441</v>
      </c>
      <c r="E2729" s="70">
        <f>_xlfn.XLOOKUP(tbItems[[#This Row],[UID]],all_tki[uid],all_tki[slots])</f>
        <v>1</v>
      </c>
      <c r="F2729" s="97">
        <f>_xlfn.XLOOKUP(tbItems[[#This Row],[UID]],all_tki[uid],all_tki[traderPrice])</f>
        <v>16800</v>
      </c>
      <c r="G2729" s="97">
        <f>_xlfn.XLOOKUP(tbItems[[#This Row],[UID]],all_tki[uid],all_tki[avg7daysPrice])</f>
        <v>0</v>
      </c>
      <c r="I2729" s="70">
        <v>0</v>
      </c>
    </row>
    <row r="2730" spans="1:10" ht="30" hidden="1" customHeight="1" x14ac:dyDescent="0.25">
      <c r="A2730" s="96" t="s">
        <v>23385</v>
      </c>
      <c r="B2730" s="80" t="str">
        <f>_xlfn.CONCAT(_xlfn.XLOOKUP(tbItems[[#This Row],[UID]],all_tki[uid],all_tki[name]), " (",_xlfn.XLOOKUP(tbItems[[#This Row],[UID]],all_tki[uid],all_tki[shortName]),")")</f>
        <v>26x75mm flare cartridge (White) (Flare)</v>
      </c>
      <c r="C2730" s="80" t="str">
        <f>_xlfn.XLOOKUP(tbItems[[#This Row],[UID]],all_tki[uid],all_tki[tags/0])</f>
        <v>Ammo</v>
      </c>
      <c r="D2730" s="80" t="s">
        <v>441</v>
      </c>
      <c r="E2730" s="70">
        <f>_xlfn.XLOOKUP(tbItems[[#This Row],[UID]],all_tki[uid],all_tki[slots])</f>
        <v>1</v>
      </c>
      <c r="F2730" s="97">
        <f>_xlfn.XLOOKUP(tbItems[[#This Row],[UID]],all_tki[uid],all_tki[traderPrice])</f>
        <v>2800</v>
      </c>
      <c r="G2730" s="97">
        <f>_xlfn.XLOOKUP(tbItems[[#This Row],[UID]],all_tki[uid],all_tki[avg7daysPrice])</f>
        <v>22383</v>
      </c>
      <c r="H2730" s="70">
        <v>0</v>
      </c>
      <c r="I2730" s="70">
        <v>1</v>
      </c>
    </row>
    <row r="2731" spans="1:10" ht="30" hidden="1" customHeight="1" x14ac:dyDescent="0.25">
      <c r="A2731" s="96" t="s">
        <v>23393</v>
      </c>
      <c r="B2731" s="80" t="str">
        <f>_xlfn.CONCAT(_xlfn.XLOOKUP(tbItems[[#This Row],[UID]],all_tki[uid],all_tki[name]), " (",_xlfn.XLOOKUP(tbItems[[#This Row],[UID]],all_tki[uid],all_tki[shortName]),")")</f>
        <v>26x75mm flare cartridge (Yellow) (Yellow)</v>
      </c>
      <c r="C2731" s="80" t="str">
        <f>_xlfn.XLOOKUP(tbItems[[#This Row],[UID]],all_tki[uid],all_tki[tags/0])</f>
        <v>Ammo</v>
      </c>
      <c r="D2731" s="80" t="s">
        <v>441</v>
      </c>
      <c r="E2731" s="70">
        <f>_xlfn.XLOOKUP(tbItems[[#This Row],[UID]],all_tki[uid],all_tki[slots])</f>
        <v>1</v>
      </c>
      <c r="F2731" s="97">
        <f>_xlfn.XLOOKUP(tbItems[[#This Row],[UID]],all_tki[uid],all_tki[traderPrice])</f>
        <v>8400</v>
      </c>
      <c r="G2731" s="97">
        <f>_xlfn.XLOOKUP(tbItems[[#This Row],[UID]],all_tki[uid],all_tki[avg7daysPrice])</f>
        <v>0</v>
      </c>
      <c r="I2731" s="70">
        <v>0</v>
      </c>
    </row>
    <row r="2732" spans="1:10" ht="30" hidden="1" customHeight="1" x14ac:dyDescent="0.25">
      <c r="A2732" s="96" t="s">
        <v>12029</v>
      </c>
      <c r="B2732" s="80" t="str">
        <f>_xlfn.CONCAT(_xlfn.XLOOKUP(tbItems[[#This Row],[UID]],all_tki[uid],all_tki[name]), " (",_xlfn.XLOOKUP(tbItems[[#This Row],[UID]],all_tki[uid],all_tki[shortName]),")")</f>
        <v>USEC second safe key (USEC 2)</v>
      </c>
      <c r="C2732" s="80" t="str">
        <f>_xlfn.XLOOKUP(tbItems[[#This Row],[UID]],all_tki[uid],all_tki[tags/0])</f>
        <v>Keys</v>
      </c>
      <c r="E2732" s="70">
        <f>_xlfn.XLOOKUP(tbItems[[#This Row],[UID]],all_tki[uid],all_tki[slots])</f>
        <v>1</v>
      </c>
      <c r="F2732" s="97">
        <f>_xlfn.XLOOKUP(tbItems[[#This Row],[UID]],all_tki[uid],all_tki[traderPrice])</f>
        <v>18900</v>
      </c>
      <c r="G2732" s="97">
        <f>_xlfn.XLOOKUP(tbItems[[#This Row],[UID]],all_tki[uid],all_tki[avg7daysPrice])</f>
        <v>49103</v>
      </c>
      <c r="H2732" s="70">
        <v>1</v>
      </c>
      <c r="I2732" s="70">
        <v>1</v>
      </c>
    </row>
    <row r="2733" spans="1:10" ht="30" hidden="1" customHeight="1" x14ac:dyDescent="0.25">
      <c r="A2733" s="96" t="s">
        <v>23405</v>
      </c>
      <c r="B2733" s="80" t="str">
        <f>_xlfn.CONCAT(_xlfn.XLOOKUP(tbItems[[#This Row],[UID]],all_tki[uid],all_tki[name]), " (",_xlfn.XLOOKUP(tbItems[[#This Row],[UID]],all_tki[uid],all_tki[shortName]),")")</f>
        <v>Missam forklift key (Danex)</v>
      </c>
      <c r="C2733" s="80" t="str">
        <f>_xlfn.XLOOKUP(tbItems[[#This Row],[UID]],all_tki[uid],all_tki[tags/0])</f>
        <v>Barter</v>
      </c>
      <c r="D2733" s="80" t="s">
        <v>441</v>
      </c>
      <c r="E2733" s="70">
        <f>_xlfn.XLOOKUP(tbItems[[#This Row],[UID]],all_tki[uid],all_tki[slots])</f>
        <v>1</v>
      </c>
      <c r="F2733" s="97">
        <f>_xlfn.XLOOKUP(tbItems[[#This Row],[UID]],all_tki[uid],all_tki[traderPrice])</f>
        <v>18900</v>
      </c>
      <c r="G2733" s="97">
        <f>_xlfn.XLOOKUP(tbItems[[#This Row],[UID]],all_tki[uid],all_tki[avg7daysPrice])</f>
        <v>20904</v>
      </c>
      <c r="H2733" s="70">
        <v>1</v>
      </c>
      <c r="I2733" s="70">
        <v>1</v>
      </c>
      <c r="J2733" s="81" t="s">
        <v>23521</v>
      </c>
    </row>
    <row r="2734" spans="1:10" ht="30" hidden="1" customHeight="1" x14ac:dyDescent="0.25">
      <c r="A2734" s="96" t="s">
        <v>13287</v>
      </c>
      <c r="B2734" s="80" t="str">
        <f>_xlfn.CONCAT(_xlfn.XLOOKUP(tbItems[[#This Row],[UID]],all_tki[uid],all_tki[name]), " (",_xlfn.XLOOKUP(tbItems[[#This Row],[UID]],all_tki[uid],all_tki[shortName]),")")</f>
        <v>USEC stash key (USEC)</v>
      </c>
      <c r="C2734" s="80" t="str">
        <f>_xlfn.XLOOKUP(tbItems[[#This Row],[UID]],all_tki[uid],all_tki[tags/0])</f>
        <v>Keys</v>
      </c>
      <c r="D2734" s="80" t="s">
        <v>416</v>
      </c>
      <c r="E2734" s="70">
        <f>_xlfn.XLOOKUP(tbItems[[#This Row],[UID]],all_tki[uid],all_tki[slots])</f>
        <v>1</v>
      </c>
      <c r="F2734" s="97">
        <f>_xlfn.XLOOKUP(tbItems[[#This Row],[UID]],all_tki[uid],all_tki[traderPrice])</f>
        <v>52920</v>
      </c>
      <c r="G2734" s="97">
        <f>_xlfn.XLOOKUP(tbItems[[#This Row],[UID]],all_tki[uid],all_tki[avg7daysPrice])</f>
        <v>77347</v>
      </c>
      <c r="H2734" s="70">
        <v>1</v>
      </c>
      <c r="I2734" s="70">
        <v>1</v>
      </c>
      <c r="J2734" s="80" t="s">
        <v>662</v>
      </c>
    </row>
    <row r="2735" spans="1:10" ht="30" hidden="1" customHeight="1" x14ac:dyDescent="0.25">
      <c r="A2735" s="96" t="s">
        <v>13309</v>
      </c>
      <c r="B2735" s="80" t="str">
        <f>_xlfn.CONCAT(_xlfn.XLOOKUP(tbItems[[#This Row],[UID]],all_tki[uid],all_tki[name]), " (",_xlfn.XLOOKUP(tbItems[[#This Row],[UID]],all_tki[uid],all_tki[shortName]),")")</f>
        <v>VAZ car key (Shestyorka)</v>
      </c>
      <c r="C2735" s="80" t="str">
        <f>_xlfn.XLOOKUP(tbItems[[#This Row],[UID]],all_tki[uid],all_tki[tags/0])</f>
        <v>Keys</v>
      </c>
      <c r="D2735" s="80" t="s">
        <v>416</v>
      </c>
      <c r="E2735" s="70">
        <f>_xlfn.XLOOKUP(tbItems[[#This Row],[UID]],all_tki[uid],all_tki[slots])</f>
        <v>1</v>
      </c>
      <c r="F2735" s="97">
        <f>_xlfn.XLOOKUP(tbItems[[#This Row],[UID]],all_tki[uid],all_tki[traderPrice])</f>
        <v>5166</v>
      </c>
      <c r="G2735" s="97">
        <f>_xlfn.XLOOKUP(tbItems[[#This Row],[UID]],all_tki[uid],all_tki[avg7daysPrice])</f>
        <v>9575</v>
      </c>
      <c r="H2735" s="70">
        <v>0</v>
      </c>
      <c r="I2735" s="70">
        <v>0</v>
      </c>
      <c r="J2735" s="80" t="s">
        <v>568</v>
      </c>
    </row>
    <row r="2736" spans="1:10" ht="30" hidden="1" customHeight="1" x14ac:dyDescent="0.25">
      <c r="A2736" s="96" t="s">
        <v>23445</v>
      </c>
      <c r="B2736" s="80" t="str">
        <f>_xlfn.CONCAT(_xlfn.XLOOKUP(tbItems[[#This Row],[UID]],all_tki[uid],all_tki[name]), " (",_xlfn.XLOOKUP(tbItems[[#This Row],[UID]],all_tki[uid],all_tki[shortName]),")")</f>
        <v>Water treatment plant storage room key (WTP store)</v>
      </c>
      <c r="C2736" s="80" t="str">
        <f>_xlfn.XLOOKUP(tbItems[[#This Row],[UID]],all_tki[uid],all_tki[tags/0])</f>
        <v>Keys</v>
      </c>
      <c r="D2736" s="80" t="s">
        <v>441</v>
      </c>
      <c r="E2736" s="70">
        <f>_xlfn.XLOOKUP(tbItems[[#This Row],[UID]],all_tki[uid],all_tki[slots])</f>
        <v>1</v>
      </c>
      <c r="F2736" s="97">
        <f>_xlfn.XLOOKUP(tbItems[[#This Row],[UID]],all_tki[uid],all_tki[traderPrice])</f>
        <v>38430</v>
      </c>
      <c r="G2736" s="97">
        <f>_xlfn.XLOOKUP(tbItems[[#This Row],[UID]],all_tki[uid],all_tki[avg7daysPrice])</f>
        <v>73631</v>
      </c>
      <c r="H2736" s="70">
        <v>1</v>
      </c>
      <c r="I2736" s="70">
        <v>0</v>
      </c>
    </row>
    <row r="2737" spans="1:10" ht="30" hidden="1" customHeight="1" x14ac:dyDescent="0.25">
      <c r="A2737" s="96" t="s">
        <v>13501</v>
      </c>
      <c r="B2737" s="80" t="str">
        <f>_xlfn.CONCAT(_xlfn.XLOOKUP(tbItems[[#This Row],[UID]],all_tki[uid],all_tki[name]), " (",_xlfn.XLOOKUP(tbItems[[#This Row],[UID]],all_tki[uid],all_tki[shortName]),")")</f>
        <v>Weapon safe key (WSafe)</v>
      </c>
      <c r="C2737" s="80" t="str">
        <f>_xlfn.XLOOKUP(tbItems[[#This Row],[UID]],all_tki[uid],all_tki[tags/0])</f>
        <v>Keys</v>
      </c>
      <c r="D2737" s="80" t="s">
        <v>416</v>
      </c>
      <c r="E2737" s="70">
        <f>_xlfn.XLOOKUP(tbItems[[#This Row],[UID]],all_tki[uid],all_tki[slots])</f>
        <v>1</v>
      </c>
      <c r="F2737" s="97">
        <f>_xlfn.XLOOKUP(tbItems[[#This Row],[UID]],all_tki[uid],all_tki[traderPrice])</f>
        <v>6930</v>
      </c>
      <c r="G2737" s="97">
        <f>_xlfn.XLOOKUP(tbItems[[#This Row],[UID]],all_tki[uid],all_tki[avg7daysPrice])</f>
        <v>8247</v>
      </c>
      <c r="H2737" s="70">
        <v>1</v>
      </c>
      <c r="I2737" s="70">
        <v>1</v>
      </c>
      <c r="J2737" s="80" t="s">
        <v>620</v>
      </c>
    </row>
    <row r="2738" spans="1:10" ht="30" hidden="1" customHeight="1" x14ac:dyDescent="0.25">
      <c r="A2738" s="96" t="s">
        <v>2938</v>
      </c>
      <c r="B2738" s="80" t="str">
        <f>_xlfn.CONCAT(_xlfn.XLOOKUP(tbItems[[#This Row],[UID]],all_tki[uid],all_tki[name]), " (",_xlfn.XLOOKUP(tbItems[[#This Row],[UID]],all_tki[uid],all_tki[shortName]),")")</f>
        <v>Weather station safe key (Safe)</v>
      </c>
      <c r="C2738" s="80" t="str">
        <f>_xlfn.XLOOKUP(tbItems[[#This Row],[UID]],all_tki[uid],all_tki[tags/0])</f>
        <v>Keys</v>
      </c>
      <c r="E2738" s="70">
        <f>_xlfn.XLOOKUP(tbItems[[#This Row],[UID]],all_tki[uid],all_tki[slots])</f>
        <v>1</v>
      </c>
      <c r="F2738" s="97">
        <f>_xlfn.XLOOKUP(tbItems[[#This Row],[UID]],all_tki[uid],all_tki[traderPrice])</f>
        <v>47250</v>
      </c>
      <c r="G2738" s="97">
        <f>_xlfn.XLOOKUP(tbItems[[#This Row],[UID]],all_tki[uid],all_tki[avg7daysPrice])</f>
        <v>48228</v>
      </c>
      <c r="H2738" s="70">
        <v>1</v>
      </c>
      <c r="I2738" s="70">
        <v>0</v>
      </c>
    </row>
    <row r="2739" spans="1:10" ht="30" hidden="1" customHeight="1" x14ac:dyDescent="0.25">
      <c r="A2739" s="96" t="s">
        <v>3027</v>
      </c>
      <c r="B2739" s="80" t="str">
        <f>_xlfn.CONCAT(_xlfn.XLOOKUP(tbItems[[#This Row],[UID]],all_tki[uid],all_tki[name]), " (",_xlfn.XLOOKUP(tbItems[[#This Row],[UID]],all_tki[uid],all_tki[shortName]),")")</f>
        <v>Yotota car key (Yotota)</v>
      </c>
      <c r="C2739" s="80" t="str">
        <f>_xlfn.XLOOKUP(tbItems[[#This Row],[UID]],all_tki[uid],all_tki[tags/0])</f>
        <v>Keys</v>
      </c>
      <c r="D2739" s="80" t="s">
        <v>416</v>
      </c>
      <c r="E2739" s="70">
        <f>_xlfn.XLOOKUP(tbItems[[#This Row],[UID]],all_tki[uid],all_tki[slots])</f>
        <v>1</v>
      </c>
      <c r="F2739" s="97">
        <f>_xlfn.XLOOKUP(tbItems[[#This Row],[UID]],all_tki[uid],all_tki[traderPrice])</f>
        <v>630</v>
      </c>
      <c r="G2739" s="97">
        <f>_xlfn.XLOOKUP(tbItems[[#This Row],[UID]],all_tki[uid],all_tki[avg7daysPrice])</f>
        <v>7138</v>
      </c>
      <c r="H2739" s="70">
        <v>1</v>
      </c>
      <c r="I2739" s="70">
        <v>1</v>
      </c>
      <c r="J2739" s="80" t="s">
        <v>622</v>
      </c>
    </row>
    <row r="2740" spans="1:10" ht="30" hidden="1" customHeight="1" x14ac:dyDescent="0.25">
      <c r="A2740" s="96" t="s">
        <v>2919</v>
      </c>
      <c r="B2740" s="80" t="str">
        <f>_xlfn.CONCAT(_xlfn.XLOOKUP(tbItems[[#This Row],[UID]],all_tki[uid],all_tki[name]), " (",_xlfn.XLOOKUP(tbItems[[#This Row],[UID]],all_tki[uid],all_tki[shortName]),")")</f>
        <v>ZB-014 key (ZB-014)</v>
      </c>
      <c r="C2740" s="80" t="str">
        <f>_xlfn.XLOOKUP(tbItems[[#This Row],[UID]],all_tki[uid],all_tki[tags/0])</f>
        <v>Keys</v>
      </c>
      <c r="D2740" s="80" t="s">
        <v>416</v>
      </c>
      <c r="E2740" s="70">
        <f>_xlfn.XLOOKUP(tbItems[[#This Row],[UID]],all_tki[uid],all_tki[slots])</f>
        <v>1</v>
      </c>
      <c r="F2740" s="97">
        <f>_xlfn.XLOOKUP(tbItems[[#This Row],[UID]],all_tki[uid],all_tki[traderPrice])</f>
        <v>2919</v>
      </c>
      <c r="G2740" s="97">
        <f>_xlfn.XLOOKUP(tbItems[[#This Row],[UID]],all_tki[uid],all_tki[avg7daysPrice])</f>
        <v>11692</v>
      </c>
      <c r="H2740" s="70">
        <v>1</v>
      </c>
      <c r="I2740" s="70">
        <v>1</v>
      </c>
      <c r="J2740" s="80" t="s">
        <v>455</v>
      </c>
    </row>
    <row r="2741" spans="1:10" ht="30" hidden="1" customHeight="1" x14ac:dyDescent="0.25">
      <c r="A2741" s="96" t="s">
        <v>23468</v>
      </c>
      <c r="B2741" s="80" t="str">
        <f>_xlfn.CONCAT(_xlfn.XLOOKUP(tbItems[[#This Row],[UID]],all_tki[uid],all_tki[name]), " (",_xlfn.XLOOKUP(tbItems[[#This Row],[UID]],all_tki[uid],all_tki[shortName]),")")</f>
        <v>RSP-30 reactive signal cartridge (Green) (Green)</v>
      </c>
      <c r="C2741" s="80" t="str">
        <f>_xlfn.XLOOKUP(tbItems[[#This Row],[UID]],all_tki[uid],all_tki[tags/0])</f>
        <v>Weapon</v>
      </c>
      <c r="D2741" s="80" t="s">
        <v>441</v>
      </c>
      <c r="E2741" s="70">
        <f>_xlfn.XLOOKUP(tbItems[[#This Row],[UID]],all_tki[uid],all_tki[slots])</f>
        <v>2</v>
      </c>
      <c r="F2741" s="97">
        <f>_xlfn.XLOOKUP(tbItems[[#This Row],[UID]],all_tki[uid],all_tki[traderPrice])</f>
        <v>11200</v>
      </c>
      <c r="G2741" s="97">
        <f>_xlfn.XLOOKUP(tbItems[[#This Row],[UID]],all_tki[uid],all_tki[avg7daysPrice])</f>
        <v>0</v>
      </c>
      <c r="I2741" s="70">
        <v>0</v>
      </c>
    </row>
    <row r="2742" spans="1:10" ht="30" hidden="1" customHeight="1" x14ac:dyDescent="0.25">
      <c r="A2742" s="96" t="s">
        <v>23475</v>
      </c>
      <c r="B2742" s="80" t="str">
        <f>_xlfn.CONCAT(_xlfn.XLOOKUP(tbItems[[#This Row],[UID]],all_tki[uid],all_tki[name]), " (",_xlfn.XLOOKUP(tbItems[[#This Row],[UID]],all_tki[uid],all_tki[shortName]),")")</f>
        <v>RSP-30 reactive signal cartridge (Red) (Red)</v>
      </c>
      <c r="C2742" s="80" t="str">
        <f>_xlfn.XLOOKUP(tbItems[[#This Row],[UID]],all_tki[uid],all_tki[tags/0])</f>
        <v>Weapon</v>
      </c>
      <c r="D2742" s="80" t="s">
        <v>441</v>
      </c>
      <c r="E2742" s="70">
        <f>_xlfn.XLOOKUP(tbItems[[#This Row],[UID]],all_tki[uid],all_tki[slots])</f>
        <v>2</v>
      </c>
      <c r="F2742" s="97">
        <f>_xlfn.XLOOKUP(tbItems[[#This Row],[UID]],all_tki[uid],all_tki[traderPrice])</f>
        <v>16800</v>
      </c>
      <c r="G2742" s="97">
        <f>_xlfn.XLOOKUP(tbItems[[#This Row],[UID]],all_tki[uid],all_tki[avg7daysPrice])</f>
        <v>0</v>
      </c>
      <c r="I2742" s="70">
        <v>0</v>
      </c>
    </row>
    <row r="2743" spans="1:10" ht="30" hidden="1" customHeight="1" x14ac:dyDescent="0.25">
      <c r="A2743" s="96" t="s">
        <v>23482</v>
      </c>
      <c r="B2743" s="80" t="str">
        <f>_xlfn.CONCAT(_xlfn.XLOOKUP(tbItems[[#This Row],[UID]],all_tki[uid],all_tki[name]), " (",_xlfn.XLOOKUP(tbItems[[#This Row],[UID]],all_tki[uid],all_tki[shortName]),")")</f>
        <v>ROP-30 reactive flare cartridge (White) (Flare)</v>
      </c>
      <c r="C2743" s="80" t="str">
        <f>_xlfn.XLOOKUP(tbItems[[#This Row],[UID]],all_tki[uid],all_tki[tags/0])</f>
        <v>Weapon</v>
      </c>
      <c r="D2743" s="80" t="s">
        <v>441</v>
      </c>
      <c r="E2743" s="70">
        <f>_xlfn.XLOOKUP(tbItems[[#This Row],[UID]],all_tki[uid],all_tki[slots])</f>
        <v>2</v>
      </c>
      <c r="F2743" s="97">
        <f>_xlfn.XLOOKUP(tbItems[[#This Row],[UID]],all_tki[uid],all_tki[traderPrice])</f>
        <v>5600</v>
      </c>
      <c r="G2743" s="97">
        <f>_xlfn.XLOOKUP(tbItems[[#This Row],[UID]],all_tki[uid],all_tki[avg7daysPrice])</f>
        <v>23998</v>
      </c>
      <c r="I2743" s="70">
        <v>0</v>
      </c>
    </row>
    <row r="2744" spans="1:10" ht="30" hidden="1" customHeight="1" x14ac:dyDescent="0.25">
      <c r="A2744" s="96" t="s">
        <v>23489</v>
      </c>
      <c r="B2744" s="80" t="str">
        <f>_xlfn.CONCAT(_xlfn.XLOOKUP(tbItems[[#This Row],[UID]],all_tki[uid],all_tki[name]), " (",_xlfn.XLOOKUP(tbItems[[#This Row],[UID]],all_tki[uid],all_tki[shortName]),")")</f>
        <v>RSP-30 reactive signal cartridge (Yellow) (Yellow)</v>
      </c>
      <c r="C2744" s="80" t="str">
        <f>_xlfn.XLOOKUP(tbItems[[#This Row],[UID]],all_tki[uid],all_tki[tags/0])</f>
        <v>Weapon</v>
      </c>
      <c r="D2744" s="80" t="s">
        <v>441</v>
      </c>
      <c r="E2744" s="70">
        <f>_xlfn.XLOOKUP(tbItems[[#This Row],[UID]],all_tki[uid],all_tki[slots])</f>
        <v>2</v>
      </c>
      <c r="F2744" s="97">
        <f>_xlfn.XLOOKUP(tbItems[[#This Row],[UID]],all_tki[uid],all_tki[traderPrice])</f>
        <v>25200</v>
      </c>
      <c r="G2744" s="97">
        <f>_xlfn.XLOOKUP(tbItems[[#This Row],[UID]],all_tki[uid],all_tki[avg7daysPrice])</f>
        <v>0</v>
      </c>
      <c r="I2744" s="70">
        <v>0</v>
      </c>
    </row>
    <row r="2745" spans="1:10" ht="30" hidden="1" customHeight="1" x14ac:dyDescent="0.25">
      <c r="A2745" s="96" t="s">
        <v>23496</v>
      </c>
      <c r="B2745" s="80" t="str">
        <f>_xlfn.CONCAT(_xlfn.XLOOKUP(tbItems[[#This Row],[UID]],all_tki[uid],all_tki[name]), " (",_xlfn.XLOOKUP(tbItems[[#This Row],[UID]],all_tki[uid],all_tki[shortName]),")")</f>
        <v>DRD body armor (DRD)</v>
      </c>
      <c r="C2745" s="80" t="str">
        <f>_xlfn.XLOOKUP(tbItems[[#This Row],[UID]],all_tki[uid],all_tki[tags/0])</f>
        <v>Gear</v>
      </c>
      <c r="D2745" s="80" t="s">
        <v>441</v>
      </c>
      <c r="E2745" s="70">
        <f>_xlfn.XLOOKUP(tbItems[[#This Row],[UID]],all_tki[uid],all_tki[slots])</f>
        <v>9</v>
      </c>
      <c r="F2745" s="97">
        <f>_xlfn.XLOOKUP(tbItems[[#This Row],[UID]],all_tki[uid],all_tki[traderPrice])</f>
        <v>43400</v>
      </c>
      <c r="G2745" s="97">
        <f>_xlfn.XLOOKUP(tbItems[[#This Row],[UID]],all_tki[uid],all_tki[avg7daysPrice])</f>
        <v>45368</v>
      </c>
      <c r="I2745" s="70">
        <v>0</v>
      </c>
    </row>
  </sheetData>
  <phoneticPr fontId="30" type="noConversion"/>
  <conditionalFormatting sqref="H239:I239">
    <cfRule type="containsBlanks" dxfId="102" priority="77">
      <formula>LEN(TRIM(H239))=0</formula>
    </cfRule>
  </conditionalFormatting>
  <conditionalFormatting sqref="H241:I241">
    <cfRule type="containsBlanks" dxfId="101" priority="75">
      <formula>LEN(TRIM(H241))=0</formula>
    </cfRule>
  </conditionalFormatting>
  <conditionalFormatting sqref="H124:I124">
    <cfRule type="containsBlanks" dxfId="100" priority="74">
      <formula>LEN(TRIM(H124))=0</formula>
    </cfRule>
  </conditionalFormatting>
  <conditionalFormatting sqref="H120:I120">
    <cfRule type="containsBlanks" dxfId="99" priority="73">
      <formula>LEN(TRIM(H120))=0</formula>
    </cfRule>
  </conditionalFormatting>
  <conditionalFormatting sqref="I321">
    <cfRule type="containsBlanks" dxfId="98" priority="72">
      <formula>LEN(TRIM(I321))=0</formula>
    </cfRule>
  </conditionalFormatting>
  <conditionalFormatting sqref="H225:I225">
    <cfRule type="containsBlanks" dxfId="97" priority="71">
      <formula>LEN(TRIM(H225))=0</formula>
    </cfRule>
  </conditionalFormatting>
  <conditionalFormatting sqref="H26:I26">
    <cfRule type="containsBlanks" dxfId="96" priority="70">
      <formula>LEN(TRIM(H26))=0</formula>
    </cfRule>
  </conditionalFormatting>
  <conditionalFormatting sqref="H274:I274">
    <cfRule type="containsBlanks" dxfId="95" priority="69">
      <formula>LEN(TRIM(H274))=0</formula>
    </cfRule>
  </conditionalFormatting>
  <conditionalFormatting sqref="I248">
    <cfRule type="containsBlanks" dxfId="94" priority="68">
      <formula>LEN(TRIM(I248))=0</formula>
    </cfRule>
  </conditionalFormatting>
  <conditionalFormatting sqref="H121:I121">
    <cfRule type="containsBlanks" dxfId="93" priority="67">
      <formula>LEN(TRIM(H121))=0</formula>
    </cfRule>
  </conditionalFormatting>
  <conditionalFormatting sqref="H244:I244">
    <cfRule type="containsBlanks" dxfId="92" priority="66">
      <formula>LEN(TRIM(H244))=0</formula>
    </cfRule>
  </conditionalFormatting>
  <conditionalFormatting sqref="H2391:I2391">
    <cfRule type="containsBlanks" dxfId="91" priority="65">
      <formula>LEN(TRIM(H2391))=0</formula>
    </cfRule>
  </conditionalFormatting>
  <conditionalFormatting sqref="H1485:I1485">
    <cfRule type="containsBlanks" dxfId="90" priority="64">
      <formula>LEN(TRIM(H1485))=0</formula>
    </cfRule>
  </conditionalFormatting>
  <conditionalFormatting sqref="H111:I111">
    <cfRule type="containsBlanks" dxfId="89" priority="63">
      <formula>LEN(TRIM(H111))=0</formula>
    </cfRule>
  </conditionalFormatting>
  <conditionalFormatting sqref="H496:I496">
    <cfRule type="containsBlanks" dxfId="88" priority="62">
      <formula>LEN(TRIM(H496))=0</formula>
    </cfRule>
  </conditionalFormatting>
  <conditionalFormatting sqref="H142:I143">
    <cfRule type="containsBlanks" dxfId="87" priority="61">
      <formula>LEN(TRIM(H142))=0</formula>
    </cfRule>
  </conditionalFormatting>
  <conditionalFormatting sqref="H348:I348">
    <cfRule type="containsBlanks" dxfId="86" priority="60">
      <formula>LEN(TRIM(H348))=0</formula>
    </cfRule>
  </conditionalFormatting>
  <conditionalFormatting sqref="H279:I279">
    <cfRule type="containsBlanks" dxfId="85" priority="59">
      <formula>LEN(TRIM(H279))=0</formula>
    </cfRule>
  </conditionalFormatting>
  <conditionalFormatting sqref="I2217">
    <cfRule type="containsBlanks" dxfId="84" priority="57">
      <formula>LEN(TRIM(I2217))=0</formula>
    </cfRule>
  </conditionalFormatting>
  <conditionalFormatting sqref="H220:I220">
    <cfRule type="containsBlanks" dxfId="83" priority="56">
      <formula>LEN(TRIM(H220))=0</formula>
    </cfRule>
  </conditionalFormatting>
  <conditionalFormatting sqref="H2586:I2586">
    <cfRule type="containsBlanks" dxfId="82" priority="55">
      <formula>LEN(TRIM(H2586))=0</formula>
    </cfRule>
  </conditionalFormatting>
  <conditionalFormatting sqref="I15">
    <cfRule type="containsBlanks" dxfId="81" priority="53">
      <formula>LEN(TRIM(I15))=0</formula>
    </cfRule>
  </conditionalFormatting>
  <conditionalFormatting sqref="H128:I128">
    <cfRule type="containsBlanks" dxfId="80" priority="52">
      <formula>LEN(TRIM(H128))=0</formula>
    </cfRule>
  </conditionalFormatting>
  <conditionalFormatting sqref="H123:I123">
    <cfRule type="containsBlanks" dxfId="79" priority="51">
      <formula>LEN(TRIM(H123))=0</formula>
    </cfRule>
  </conditionalFormatting>
  <conditionalFormatting sqref="H2384:I2384">
    <cfRule type="containsBlanks" dxfId="78" priority="50">
      <formula>LEN(TRIM(H2384))=0</formula>
    </cfRule>
  </conditionalFormatting>
  <conditionalFormatting sqref="H156:I156">
    <cfRule type="containsBlanks" dxfId="77" priority="49">
      <formula>LEN(TRIM(H156))=0</formula>
    </cfRule>
  </conditionalFormatting>
  <conditionalFormatting sqref="H234:I234">
    <cfRule type="containsBlanks" dxfId="76" priority="48">
      <formula>LEN(TRIM(H234))=0</formula>
    </cfRule>
  </conditionalFormatting>
  <conditionalFormatting sqref="H233:I233">
    <cfRule type="containsBlanks" dxfId="75" priority="47">
      <formula>LEN(TRIM(H233))=0</formula>
    </cfRule>
  </conditionalFormatting>
  <conditionalFormatting sqref="I289">
    <cfRule type="containsBlanks" dxfId="74" priority="46">
      <formula>LEN(TRIM(I289))=0</formula>
    </cfRule>
  </conditionalFormatting>
  <conditionalFormatting sqref="H235:I235">
    <cfRule type="containsBlanks" dxfId="73" priority="45">
      <formula>LEN(TRIM(H235))=0</formula>
    </cfRule>
  </conditionalFormatting>
  <conditionalFormatting sqref="H2580:I2580">
    <cfRule type="containsBlanks" dxfId="72" priority="44">
      <formula>LEN(TRIM(H2580))=0</formula>
    </cfRule>
  </conditionalFormatting>
  <conditionalFormatting sqref="H2597:I2597">
    <cfRule type="containsBlanks" dxfId="71" priority="43">
      <formula>LEN(TRIM(H2597))=0</formula>
    </cfRule>
  </conditionalFormatting>
  <conditionalFormatting sqref="H2025:I2025">
    <cfRule type="containsBlanks" dxfId="70" priority="42">
      <formula>LEN(TRIM(H2025))=0</formula>
    </cfRule>
  </conditionalFormatting>
  <conditionalFormatting sqref="H149:I149">
    <cfRule type="containsBlanks" dxfId="69" priority="41">
      <formula>LEN(TRIM(H149))=0</formula>
    </cfRule>
  </conditionalFormatting>
  <conditionalFormatting sqref="H33:I33">
    <cfRule type="containsBlanks" dxfId="68" priority="40">
      <formula>LEN(TRIM(H33))=0</formula>
    </cfRule>
  </conditionalFormatting>
  <conditionalFormatting sqref="H2393:I2393">
    <cfRule type="containsBlanks" dxfId="67" priority="39">
      <formula>LEN(TRIM(H2393))=0</formula>
    </cfRule>
  </conditionalFormatting>
  <conditionalFormatting sqref="H2387:I2387">
    <cfRule type="containsBlanks" dxfId="66" priority="38">
      <formula>LEN(TRIM(H2387))=0</formula>
    </cfRule>
  </conditionalFormatting>
  <conditionalFormatting sqref="H2395:I2395">
    <cfRule type="containsBlanks" dxfId="65" priority="37">
      <formula>LEN(TRIM(H2395))=0</formula>
    </cfRule>
  </conditionalFormatting>
  <conditionalFormatting sqref="H221:I221">
    <cfRule type="containsBlanks" dxfId="64" priority="36">
      <formula>LEN(TRIM(H221))=0</formula>
    </cfRule>
  </conditionalFormatting>
  <conditionalFormatting sqref="H334:I334">
    <cfRule type="containsBlanks" dxfId="63" priority="35">
      <formula>LEN(TRIM(H334))=0</formula>
    </cfRule>
  </conditionalFormatting>
  <conditionalFormatting sqref="H259:I259">
    <cfRule type="containsBlanks" dxfId="62" priority="34">
      <formula>LEN(TRIM(H259))=0</formula>
    </cfRule>
  </conditionalFormatting>
  <conditionalFormatting sqref="H2593:I2593">
    <cfRule type="containsBlanks" dxfId="61" priority="33">
      <formula>LEN(TRIM(H2593))=0</formula>
    </cfRule>
  </conditionalFormatting>
  <conditionalFormatting sqref="H154:I154">
    <cfRule type="containsBlanks" dxfId="60" priority="32">
      <formula>LEN(TRIM(H154))=0</formula>
    </cfRule>
  </conditionalFormatting>
  <conditionalFormatting sqref="H2521:I2521">
    <cfRule type="containsBlanks" dxfId="59" priority="31">
      <formula>LEN(TRIM(H2521))=0</formula>
    </cfRule>
  </conditionalFormatting>
  <conditionalFormatting sqref="H569:I569">
    <cfRule type="containsBlanks" dxfId="58" priority="30">
      <formula>LEN(TRIM(H569))=0</formula>
    </cfRule>
  </conditionalFormatting>
  <conditionalFormatting sqref="H237:I237">
    <cfRule type="containsBlanks" dxfId="57" priority="29">
      <formula>LEN(TRIM(H237))=0</formula>
    </cfRule>
  </conditionalFormatting>
  <conditionalFormatting sqref="H229:I229">
    <cfRule type="containsBlanks" dxfId="56" priority="28">
      <formula>LEN(TRIM(H229))=0</formula>
    </cfRule>
  </conditionalFormatting>
  <conditionalFormatting sqref="H2:I2">
    <cfRule type="containsBlanks" dxfId="55" priority="27">
      <formula>LEN(TRIM(H2))=0</formula>
    </cfRule>
  </conditionalFormatting>
  <conditionalFormatting sqref="H431:I431">
    <cfRule type="containsBlanks" dxfId="54" priority="26">
      <formula>LEN(TRIM(H431))=0</formula>
    </cfRule>
  </conditionalFormatting>
  <conditionalFormatting sqref="H144:I144">
    <cfRule type="containsBlanks" dxfId="53" priority="25">
      <formula>LEN(TRIM(H144))=0</formula>
    </cfRule>
  </conditionalFormatting>
  <conditionalFormatting sqref="H276:I276">
    <cfRule type="containsBlanks" dxfId="52" priority="24">
      <formula>LEN(TRIM(H276))=0</formula>
    </cfRule>
  </conditionalFormatting>
  <conditionalFormatting sqref="H291:I291">
    <cfRule type="containsBlanks" dxfId="51" priority="23">
      <formula>LEN(TRIM(H291))=0</formula>
    </cfRule>
  </conditionalFormatting>
  <conditionalFormatting sqref="H2209:I2209">
    <cfRule type="containsBlanks" dxfId="50" priority="22">
      <formula>LEN(TRIM(H2209))=0</formula>
    </cfRule>
  </conditionalFormatting>
  <conditionalFormatting sqref="H126:I126">
    <cfRule type="containsBlanks" dxfId="49" priority="21">
      <formula>LEN(TRIM(H126))=0</formula>
    </cfRule>
  </conditionalFormatting>
  <conditionalFormatting sqref="H261:I261">
    <cfRule type="containsBlanks" dxfId="48" priority="20">
      <formula>LEN(TRIM(H261))=0</formula>
    </cfRule>
  </conditionalFormatting>
  <conditionalFormatting sqref="H2583:I2583">
    <cfRule type="containsBlanks" dxfId="47" priority="19">
      <formula>LEN(TRIM(H2583))=0</formula>
    </cfRule>
  </conditionalFormatting>
  <conditionalFormatting sqref="H2022:I2022">
    <cfRule type="containsBlanks" dxfId="46" priority="18">
      <formula>LEN(TRIM(H2022))=0</formula>
    </cfRule>
  </conditionalFormatting>
  <conditionalFormatting sqref="H2584:I2584">
    <cfRule type="containsBlanks" dxfId="45" priority="17">
      <formula>LEN(TRIM(H2584))=0</formula>
    </cfRule>
  </conditionalFormatting>
  <conditionalFormatting sqref="H283:I283">
    <cfRule type="containsBlanks" dxfId="44" priority="16">
      <formula>LEN(TRIM(H283))=0</formula>
    </cfRule>
  </conditionalFormatting>
  <conditionalFormatting sqref="H2023:I2023">
    <cfRule type="containsBlanks" dxfId="43" priority="15">
      <formula>LEN(TRIM(H2023))=0</formula>
    </cfRule>
  </conditionalFormatting>
  <conditionalFormatting sqref="H22:I22">
    <cfRule type="containsBlanks" dxfId="42" priority="14">
      <formula>LEN(TRIM(H22))=0</formula>
    </cfRule>
  </conditionalFormatting>
  <conditionalFormatting sqref="I112">
    <cfRule type="containsBlanks" dxfId="41" priority="13">
      <formula>LEN(TRIM(I112))=0</formula>
    </cfRule>
  </conditionalFormatting>
  <conditionalFormatting sqref="H476:I476">
    <cfRule type="containsBlanks" dxfId="40" priority="12">
      <formula>LEN(TRIM(H476))=0</formula>
    </cfRule>
  </conditionalFormatting>
  <conditionalFormatting sqref="H162:I162">
    <cfRule type="containsBlanks" dxfId="39" priority="11">
      <formula>LEN(TRIM(H162))=0</formula>
    </cfRule>
  </conditionalFormatting>
  <conditionalFormatting sqref="H174:I174">
    <cfRule type="containsBlanks" dxfId="38" priority="10">
      <formula>LEN(TRIM(H174))=0</formula>
    </cfRule>
  </conditionalFormatting>
  <conditionalFormatting sqref="H157:I157">
    <cfRule type="containsBlanks" dxfId="37" priority="9">
      <formula>LEN(TRIM(H157))=0</formula>
    </cfRule>
  </conditionalFormatting>
  <conditionalFormatting sqref="H2475:I2475">
    <cfRule type="containsBlanks" dxfId="36" priority="8">
      <formula>LEN(TRIM(H2475))=0</formula>
    </cfRule>
  </conditionalFormatting>
  <conditionalFormatting sqref="H119:I119">
    <cfRule type="containsBlanks" dxfId="35" priority="7">
      <formula>LEN(TRIM(H119))=0</formula>
    </cfRule>
  </conditionalFormatting>
  <conditionalFormatting sqref="H2024:I2024">
    <cfRule type="containsBlanks" dxfId="34" priority="6">
      <formula>LEN(TRIM(H2024))=0</formula>
    </cfRule>
  </conditionalFormatting>
  <conditionalFormatting sqref="I340">
    <cfRule type="containsBlanks" dxfId="33" priority="5">
      <formula>LEN(TRIM(I340))=0</formula>
    </cfRule>
  </conditionalFormatting>
  <conditionalFormatting sqref="I153">
    <cfRule type="containsBlanks" dxfId="32" priority="4">
      <formula>LEN(TRIM(I153))=0</formula>
    </cfRule>
  </conditionalFormatting>
  <conditionalFormatting sqref="I188">
    <cfRule type="containsBlanks" dxfId="31" priority="3">
      <formula>LEN(TRIM(I188))=0</formula>
    </cfRule>
  </conditionalFormatting>
  <conditionalFormatting sqref="I194">
    <cfRule type="containsBlanks" dxfId="30" priority="2">
      <formula>LEN(TRIM(I194))=0</formula>
    </cfRule>
  </conditionalFormatting>
  <conditionalFormatting sqref="I303">
    <cfRule type="containsBlanks" dxfId="29" priority="1">
      <formula>LEN(TRIM(I303))=0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C1ABF-7050-48CE-A1D1-76E08BDEDBD0}">
  <dimension ref="A1:Z2745"/>
  <sheetViews>
    <sheetView topLeftCell="A148" workbookViewId="0">
      <selection activeCell="A168" sqref="A168"/>
    </sheetView>
  </sheetViews>
  <sheetFormatPr defaultRowHeight="15" x14ac:dyDescent="0.25"/>
  <cols>
    <col min="1" max="1" width="38.7109375" bestFit="1" customWidth="1"/>
    <col min="2" max="2" width="75.140625" bestFit="1" customWidth="1"/>
    <col min="3" max="3" width="16.42578125" bestFit="1" customWidth="1"/>
    <col min="4" max="4" width="18.140625" bestFit="1" customWidth="1"/>
    <col min="5" max="5" width="18.42578125" bestFit="1" customWidth="1"/>
    <col min="6" max="6" width="22.28515625" bestFit="1" customWidth="1"/>
    <col min="7" max="7" width="8" bestFit="1" customWidth="1"/>
    <col min="8" max="8" width="11.85546875" bestFit="1" customWidth="1"/>
    <col min="9" max="9" width="13.85546875" bestFit="1" customWidth="1"/>
    <col min="10" max="10" width="15.85546875" bestFit="1" customWidth="1"/>
    <col min="11" max="11" width="14" bestFit="1" customWidth="1"/>
    <col min="12" max="12" width="13.140625" bestFit="1" customWidth="1"/>
    <col min="13" max="13" width="16.28515625" bestFit="1" customWidth="1"/>
    <col min="14" max="14" width="16.7109375" bestFit="1" customWidth="1"/>
    <col min="15" max="15" width="13.5703125" bestFit="1" customWidth="1"/>
    <col min="16" max="16" width="7.42578125" bestFit="1" customWidth="1"/>
    <col min="17" max="17" width="9.5703125" bestFit="1" customWidth="1"/>
    <col min="18" max="18" width="11.42578125" bestFit="1" customWidth="1"/>
    <col min="19" max="23" width="75.140625" bestFit="1" customWidth="1"/>
    <col min="24" max="24" width="27.28515625" bestFit="1" customWidth="1"/>
    <col min="25" max="25" width="14" customWidth="1"/>
    <col min="26" max="27" width="39.140625" bestFit="1" customWidth="1"/>
    <col min="28" max="28" width="11.140625" bestFit="1" customWidth="1"/>
    <col min="29" max="30" width="5.28515625" bestFit="1" customWidth="1"/>
    <col min="31" max="31" width="39.140625" bestFit="1" customWidth="1"/>
    <col min="32" max="32" width="24.140625" bestFit="1" customWidth="1"/>
    <col min="33" max="33" width="18.28515625" bestFit="1" customWidth="1"/>
    <col min="34" max="34" width="14.7109375" bestFit="1" customWidth="1"/>
  </cols>
  <sheetData>
    <row r="1" spans="1:26" x14ac:dyDescent="0.25">
      <c r="A1" t="s">
        <v>1733</v>
      </c>
      <c r="B1" t="s">
        <v>1734</v>
      </c>
      <c r="C1" t="s">
        <v>14698</v>
      </c>
      <c r="D1" t="s">
        <v>14699</v>
      </c>
      <c r="E1" t="s">
        <v>14700</v>
      </c>
      <c r="F1" t="s">
        <v>1735</v>
      </c>
      <c r="G1" t="s">
        <v>1736</v>
      </c>
      <c r="H1" t="s">
        <v>1737</v>
      </c>
      <c r="I1" t="s">
        <v>1738</v>
      </c>
      <c r="J1" t="s">
        <v>1739</v>
      </c>
      <c r="K1" t="s">
        <v>1740</v>
      </c>
      <c r="L1" t="s">
        <v>1741</v>
      </c>
      <c r="M1" t="s">
        <v>1742</v>
      </c>
      <c r="N1" t="s">
        <v>14701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  <c r="T1" t="s">
        <v>1748</v>
      </c>
      <c r="U1" t="s">
        <v>1749</v>
      </c>
      <c r="V1" t="s">
        <v>1750</v>
      </c>
      <c r="W1" t="s">
        <v>1751</v>
      </c>
      <c r="X1" t="s">
        <v>1752</v>
      </c>
      <c r="Y1" t="s">
        <v>1753</v>
      </c>
      <c r="Z1" t="s">
        <v>1754</v>
      </c>
    </row>
    <row r="2" spans="1:26" x14ac:dyDescent="0.25">
      <c r="A2" t="s">
        <v>1755</v>
      </c>
      <c r="B2" t="s">
        <v>1195</v>
      </c>
      <c r="C2" t="s">
        <v>14702</v>
      </c>
      <c r="D2" t="s">
        <v>14703</v>
      </c>
      <c r="E2" t="s">
        <v>1756</v>
      </c>
      <c r="F2" t="s">
        <v>1711</v>
      </c>
      <c r="G2">
        <v>46000</v>
      </c>
      <c r="H2">
        <v>40152</v>
      </c>
      <c r="I2">
        <v>55686</v>
      </c>
      <c r="J2">
        <v>56405</v>
      </c>
      <c r="K2" t="s">
        <v>50</v>
      </c>
      <c r="L2">
        <v>176</v>
      </c>
      <c r="M2" t="s">
        <v>1757</v>
      </c>
      <c r="N2" t="s">
        <v>14704</v>
      </c>
      <c r="O2" s="95">
        <v>44845.676836122686</v>
      </c>
      <c r="P2">
        <v>1</v>
      </c>
      <c r="Q2">
        <v>-17.39</v>
      </c>
      <c r="R2">
        <v>-18.45</v>
      </c>
      <c r="S2" t="s">
        <v>14705</v>
      </c>
      <c r="T2" t="s">
        <v>1758</v>
      </c>
      <c r="U2" t="s">
        <v>1759</v>
      </c>
      <c r="V2" t="s">
        <v>14705</v>
      </c>
      <c r="W2" t="s">
        <v>14706</v>
      </c>
      <c r="X2" t="s">
        <v>1760</v>
      </c>
      <c r="Y2" t="b">
        <v>1</v>
      </c>
      <c r="Z2" t="s">
        <v>1761</v>
      </c>
    </row>
    <row r="3" spans="1:26" x14ac:dyDescent="0.25">
      <c r="A3" t="s">
        <v>1762</v>
      </c>
      <c r="B3" t="s">
        <v>837</v>
      </c>
      <c r="C3" t="s">
        <v>14702</v>
      </c>
      <c r="D3" t="s">
        <v>14703</v>
      </c>
      <c r="E3" t="s">
        <v>1756</v>
      </c>
      <c r="F3" t="s">
        <v>1763</v>
      </c>
      <c r="G3">
        <v>40000</v>
      </c>
      <c r="H3">
        <v>80000</v>
      </c>
      <c r="I3">
        <v>39716</v>
      </c>
      <c r="J3">
        <v>38500</v>
      </c>
      <c r="K3" t="s">
        <v>50</v>
      </c>
      <c r="L3">
        <v>350</v>
      </c>
      <c r="M3" t="s">
        <v>1757</v>
      </c>
      <c r="N3" t="s">
        <v>14707</v>
      </c>
      <c r="O3" s="95">
        <v>44845.676330856484</v>
      </c>
      <c r="P3">
        <v>1</v>
      </c>
      <c r="Q3">
        <v>0.72</v>
      </c>
      <c r="R3">
        <v>3.9</v>
      </c>
      <c r="S3" t="s">
        <v>14708</v>
      </c>
      <c r="T3" t="s">
        <v>1764</v>
      </c>
      <c r="U3" t="s">
        <v>1765</v>
      </c>
      <c r="V3" t="s">
        <v>14708</v>
      </c>
      <c r="W3" t="s">
        <v>14709</v>
      </c>
      <c r="X3" t="s">
        <v>1766</v>
      </c>
      <c r="Y3" t="b">
        <v>1</v>
      </c>
      <c r="Z3" t="s">
        <v>1761</v>
      </c>
    </row>
    <row r="4" spans="1:26" x14ac:dyDescent="0.25">
      <c r="A4" t="s">
        <v>1767</v>
      </c>
      <c r="B4" t="s">
        <v>1001</v>
      </c>
      <c r="C4" t="s">
        <v>14703</v>
      </c>
      <c r="D4" t="s">
        <v>14702</v>
      </c>
      <c r="E4" t="s">
        <v>379</v>
      </c>
      <c r="F4" t="s">
        <v>1768</v>
      </c>
      <c r="G4">
        <v>355794</v>
      </c>
      <c r="H4">
        <v>355794</v>
      </c>
      <c r="I4">
        <v>355794</v>
      </c>
      <c r="J4">
        <v>355794</v>
      </c>
      <c r="K4" t="s">
        <v>54</v>
      </c>
      <c r="L4">
        <v>199245</v>
      </c>
      <c r="M4" t="s">
        <v>1769</v>
      </c>
      <c r="N4" t="s">
        <v>14710</v>
      </c>
      <c r="O4" s="95">
        <v>44540.18694925926</v>
      </c>
      <c r="P4">
        <v>2</v>
      </c>
      <c r="Q4">
        <v>0</v>
      </c>
      <c r="R4">
        <v>0</v>
      </c>
      <c r="S4" t="s">
        <v>14711</v>
      </c>
      <c r="T4" t="s">
        <v>1770</v>
      </c>
      <c r="U4" t="s">
        <v>1771</v>
      </c>
      <c r="V4" t="s">
        <v>14711</v>
      </c>
      <c r="W4" t="s">
        <v>14712</v>
      </c>
      <c r="X4" t="s">
        <v>1772</v>
      </c>
      <c r="Y4" t="b">
        <v>1</v>
      </c>
      <c r="Z4" t="s">
        <v>1761</v>
      </c>
    </row>
    <row r="5" spans="1:26" x14ac:dyDescent="0.25">
      <c r="A5" t="s">
        <v>1773</v>
      </c>
      <c r="B5" t="s">
        <v>980</v>
      </c>
      <c r="C5" t="s">
        <v>14702</v>
      </c>
      <c r="D5" t="s">
        <v>14703</v>
      </c>
      <c r="E5" t="s">
        <v>379</v>
      </c>
      <c r="F5" t="s">
        <v>1774</v>
      </c>
      <c r="G5">
        <v>25000</v>
      </c>
      <c r="H5">
        <v>480000</v>
      </c>
      <c r="I5">
        <v>15372000</v>
      </c>
      <c r="J5">
        <v>15372000</v>
      </c>
      <c r="K5" t="s">
        <v>54</v>
      </c>
      <c r="L5">
        <v>268800</v>
      </c>
      <c r="M5" t="s">
        <v>1769</v>
      </c>
      <c r="N5" t="s">
        <v>14713</v>
      </c>
      <c r="O5" s="95">
        <v>44833.864587430558</v>
      </c>
      <c r="P5">
        <v>2</v>
      </c>
      <c r="Q5">
        <v>0</v>
      </c>
      <c r="R5">
        <v>0</v>
      </c>
      <c r="S5" t="s">
        <v>14714</v>
      </c>
      <c r="T5" t="s">
        <v>1775</v>
      </c>
      <c r="U5" t="s">
        <v>14715</v>
      </c>
      <c r="V5" t="s">
        <v>14714</v>
      </c>
      <c r="W5" t="s">
        <v>14716</v>
      </c>
      <c r="X5" t="s">
        <v>1776</v>
      </c>
      <c r="Y5" t="b">
        <v>1</v>
      </c>
      <c r="Z5" t="s">
        <v>1761</v>
      </c>
    </row>
    <row r="6" spans="1:26" x14ac:dyDescent="0.25">
      <c r="A6" t="s">
        <v>1777</v>
      </c>
      <c r="B6" t="s">
        <v>1442</v>
      </c>
      <c r="C6" t="s">
        <v>14702</v>
      </c>
      <c r="D6" t="s">
        <v>14703</v>
      </c>
      <c r="E6" t="s">
        <v>382</v>
      </c>
      <c r="F6" t="s">
        <v>1778</v>
      </c>
      <c r="G6">
        <v>119000</v>
      </c>
      <c r="H6">
        <v>50000</v>
      </c>
      <c r="I6">
        <v>118989</v>
      </c>
      <c r="J6">
        <v>117725</v>
      </c>
      <c r="K6" t="s">
        <v>55</v>
      </c>
      <c r="L6">
        <v>31500</v>
      </c>
      <c r="M6" t="s">
        <v>1769</v>
      </c>
      <c r="N6" t="s">
        <v>14717</v>
      </c>
      <c r="O6" s="95">
        <v>44845.670757523148</v>
      </c>
      <c r="P6">
        <v>4</v>
      </c>
      <c r="Q6">
        <v>0.01</v>
      </c>
      <c r="R6">
        <v>1.08</v>
      </c>
      <c r="S6" t="s">
        <v>14718</v>
      </c>
      <c r="T6" t="s">
        <v>1779</v>
      </c>
      <c r="U6" t="s">
        <v>14719</v>
      </c>
      <c r="V6" t="s">
        <v>14718</v>
      </c>
      <c r="W6" t="s">
        <v>14720</v>
      </c>
      <c r="X6" t="s">
        <v>1780</v>
      </c>
      <c r="Y6" t="b">
        <v>1</v>
      </c>
      <c r="Z6" t="s">
        <v>1761</v>
      </c>
    </row>
    <row r="7" spans="1:26" x14ac:dyDescent="0.25">
      <c r="A7" t="s">
        <v>1781</v>
      </c>
      <c r="B7" t="s">
        <v>1433</v>
      </c>
      <c r="C7" t="s">
        <v>14703</v>
      </c>
      <c r="D7" t="s">
        <v>14702</v>
      </c>
      <c r="E7" t="s">
        <v>379</v>
      </c>
      <c r="F7" t="s">
        <v>1782</v>
      </c>
      <c r="G7">
        <v>145004</v>
      </c>
      <c r="H7">
        <v>145004</v>
      </c>
      <c r="I7">
        <v>145004</v>
      </c>
      <c r="J7">
        <v>145004</v>
      </c>
      <c r="K7" t="s">
        <v>54</v>
      </c>
      <c r="L7">
        <v>81202</v>
      </c>
      <c r="M7" t="s">
        <v>1769</v>
      </c>
      <c r="N7" t="s">
        <v>14721</v>
      </c>
      <c r="O7" s="95">
        <v>44540.186787175924</v>
      </c>
      <c r="P7">
        <v>2</v>
      </c>
      <c r="Q7">
        <v>0</v>
      </c>
      <c r="R7">
        <v>0</v>
      </c>
      <c r="S7" t="s">
        <v>14722</v>
      </c>
      <c r="T7" t="s">
        <v>1783</v>
      </c>
      <c r="U7" t="s">
        <v>1784</v>
      </c>
      <c r="V7" t="s">
        <v>14722</v>
      </c>
      <c r="W7" t="s">
        <v>14723</v>
      </c>
      <c r="X7" t="s">
        <v>1785</v>
      </c>
      <c r="Y7" t="b">
        <v>1</v>
      </c>
      <c r="Z7" t="s">
        <v>1761</v>
      </c>
    </row>
    <row r="8" spans="1:26" x14ac:dyDescent="0.25">
      <c r="A8" t="s">
        <v>1786</v>
      </c>
      <c r="B8" t="s">
        <v>1787</v>
      </c>
      <c r="C8" t="s">
        <v>14703</v>
      </c>
      <c r="D8" t="s">
        <v>14702</v>
      </c>
      <c r="E8" t="s">
        <v>329</v>
      </c>
      <c r="F8" t="s">
        <v>1788</v>
      </c>
      <c r="G8">
        <v>8800000</v>
      </c>
      <c r="H8">
        <v>1350000</v>
      </c>
      <c r="I8">
        <v>8475000</v>
      </c>
      <c r="J8">
        <v>7964422</v>
      </c>
      <c r="K8" t="s">
        <v>55</v>
      </c>
      <c r="L8">
        <v>850500</v>
      </c>
      <c r="M8" t="s">
        <v>1769</v>
      </c>
      <c r="N8" t="s">
        <v>14724</v>
      </c>
      <c r="O8" s="95">
        <v>44784.400893229169</v>
      </c>
      <c r="P8">
        <v>10</v>
      </c>
      <c r="Q8">
        <v>3.83</v>
      </c>
      <c r="R8">
        <v>10.49</v>
      </c>
      <c r="S8" t="s">
        <v>14725</v>
      </c>
      <c r="T8" t="s">
        <v>1789</v>
      </c>
      <c r="U8" t="s">
        <v>1790</v>
      </c>
      <c r="V8" t="s">
        <v>14725</v>
      </c>
      <c r="W8" t="s">
        <v>14726</v>
      </c>
      <c r="X8" t="s">
        <v>1791</v>
      </c>
      <c r="Y8" t="b">
        <v>1</v>
      </c>
      <c r="Z8" t="s">
        <v>1761</v>
      </c>
    </row>
    <row r="9" spans="1:26" x14ac:dyDescent="0.25">
      <c r="A9" t="s">
        <v>1792</v>
      </c>
      <c r="B9" t="s">
        <v>1472</v>
      </c>
      <c r="C9" t="s">
        <v>14703</v>
      </c>
      <c r="D9" t="s">
        <v>14702</v>
      </c>
      <c r="E9" t="s">
        <v>329</v>
      </c>
      <c r="F9" t="s">
        <v>1793</v>
      </c>
      <c r="G9">
        <v>1108776</v>
      </c>
      <c r="H9">
        <v>1215269</v>
      </c>
      <c r="I9">
        <v>1107638</v>
      </c>
      <c r="J9">
        <v>1114655</v>
      </c>
      <c r="K9" t="s">
        <v>55</v>
      </c>
      <c r="L9">
        <v>765619</v>
      </c>
      <c r="M9" t="s">
        <v>1769</v>
      </c>
      <c r="N9" t="s">
        <v>14727</v>
      </c>
      <c r="O9" s="95">
        <v>44784.482891111111</v>
      </c>
      <c r="P9">
        <v>16</v>
      </c>
      <c r="Q9">
        <v>0.1</v>
      </c>
      <c r="R9">
        <v>-0.53</v>
      </c>
      <c r="S9" t="s">
        <v>14728</v>
      </c>
      <c r="T9" t="s">
        <v>1794</v>
      </c>
      <c r="U9" t="s">
        <v>1795</v>
      </c>
      <c r="V9" t="s">
        <v>14728</v>
      </c>
      <c r="W9" t="s">
        <v>14729</v>
      </c>
      <c r="X9" t="s">
        <v>1796</v>
      </c>
      <c r="Y9" t="b">
        <v>1</v>
      </c>
      <c r="Z9" t="s">
        <v>1761</v>
      </c>
    </row>
    <row r="10" spans="1:26" x14ac:dyDescent="0.25">
      <c r="A10" t="s">
        <v>1797</v>
      </c>
      <c r="B10" t="s">
        <v>1798</v>
      </c>
      <c r="C10" t="s">
        <v>14702</v>
      </c>
      <c r="D10" t="s">
        <v>14703</v>
      </c>
      <c r="E10" t="s">
        <v>1799</v>
      </c>
      <c r="F10" t="s">
        <v>1800</v>
      </c>
      <c r="G10">
        <v>180000</v>
      </c>
      <c r="H10">
        <v>300000</v>
      </c>
      <c r="I10">
        <v>180000</v>
      </c>
      <c r="J10">
        <v>94850</v>
      </c>
      <c r="K10" t="s">
        <v>55</v>
      </c>
      <c r="L10">
        <v>189000</v>
      </c>
      <c r="M10" t="s">
        <v>1769</v>
      </c>
      <c r="N10" t="s">
        <v>14730</v>
      </c>
      <c r="O10" s="95">
        <v>44845.096152361111</v>
      </c>
      <c r="P10">
        <v>1</v>
      </c>
      <c r="Q10">
        <v>0</v>
      </c>
      <c r="R10">
        <v>89.77</v>
      </c>
      <c r="S10" t="s">
        <v>14731</v>
      </c>
      <c r="T10" t="s">
        <v>1801</v>
      </c>
      <c r="U10" t="s">
        <v>1802</v>
      </c>
      <c r="V10" t="s">
        <v>14731</v>
      </c>
      <c r="W10" t="s">
        <v>14732</v>
      </c>
      <c r="X10" t="s">
        <v>1803</v>
      </c>
      <c r="Y10" t="b">
        <v>1</v>
      </c>
      <c r="Z10" t="s">
        <v>1761</v>
      </c>
    </row>
    <row r="11" spans="1:26" x14ac:dyDescent="0.25">
      <c r="A11" t="s">
        <v>1804</v>
      </c>
      <c r="B11" t="s">
        <v>1226</v>
      </c>
      <c r="C11" t="s">
        <v>14703</v>
      </c>
      <c r="D11" t="s">
        <v>14702</v>
      </c>
      <c r="E11" t="s">
        <v>1799</v>
      </c>
      <c r="F11" t="s">
        <v>1805</v>
      </c>
      <c r="G11">
        <v>100000</v>
      </c>
      <c r="H11">
        <v>100000</v>
      </c>
      <c r="I11">
        <v>100000</v>
      </c>
      <c r="J11">
        <v>100000</v>
      </c>
      <c r="K11" t="s">
        <v>55</v>
      </c>
      <c r="L11">
        <v>63000</v>
      </c>
      <c r="M11" t="s">
        <v>1769</v>
      </c>
      <c r="N11" t="s">
        <v>14733</v>
      </c>
      <c r="O11" s="95">
        <v>44552.139080381945</v>
      </c>
      <c r="P11">
        <v>1</v>
      </c>
      <c r="Q11">
        <v>0</v>
      </c>
      <c r="R11">
        <v>0</v>
      </c>
      <c r="S11" t="s">
        <v>14734</v>
      </c>
      <c r="T11" t="s">
        <v>1806</v>
      </c>
      <c r="U11" t="s">
        <v>1807</v>
      </c>
      <c r="V11" t="s">
        <v>14734</v>
      </c>
      <c r="W11" t="s">
        <v>14735</v>
      </c>
      <c r="X11" t="s">
        <v>1808</v>
      </c>
      <c r="Y11" t="b">
        <v>1</v>
      </c>
      <c r="Z11" t="s">
        <v>1761</v>
      </c>
    </row>
    <row r="12" spans="1:26" x14ac:dyDescent="0.25">
      <c r="A12" t="s">
        <v>1809</v>
      </c>
      <c r="B12" t="s">
        <v>1810</v>
      </c>
      <c r="C12" t="s">
        <v>14702</v>
      </c>
      <c r="D12" t="s">
        <v>14703</v>
      </c>
      <c r="E12" t="s">
        <v>329</v>
      </c>
      <c r="F12" t="s">
        <v>1811</v>
      </c>
      <c r="G12">
        <v>398201</v>
      </c>
      <c r="H12">
        <v>398201</v>
      </c>
      <c r="I12">
        <v>398201</v>
      </c>
      <c r="J12">
        <v>398201</v>
      </c>
      <c r="K12" t="s">
        <v>55</v>
      </c>
      <c r="L12">
        <v>250867</v>
      </c>
      <c r="M12" t="s">
        <v>1769</v>
      </c>
      <c r="N12" t="s">
        <v>14736</v>
      </c>
      <c r="O12" s="95">
        <v>44832.11736271991</v>
      </c>
      <c r="P12">
        <v>6</v>
      </c>
      <c r="Q12">
        <v>0</v>
      </c>
      <c r="R12">
        <v>0</v>
      </c>
      <c r="S12" t="s">
        <v>14737</v>
      </c>
      <c r="T12" t="s">
        <v>1812</v>
      </c>
      <c r="U12" t="s">
        <v>1813</v>
      </c>
      <c r="V12" t="s">
        <v>14737</v>
      </c>
      <c r="W12" t="s">
        <v>14738</v>
      </c>
      <c r="X12" t="s">
        <v>1814</v>
      </c>
      <c r="Y12" t="b">
        <v>1</v>
      </c>
      <c r="Z12" t="s">
        <v>1761</v>
      </c>
    </row>
    <row r="13" spans="1:26" x14ac:dyDescent="0.25">
      <c r="A13" t="s">
        <v>1815</v>
      </c>
      <c r="B13" t="s">
        <v>1816</v>
      </c>
      <c r="C13" t="s">
        <v>14702</v>
      </c>
      <c r="D13" t="s">
        <v>14703</v>
      </c>
      <c r="E13" t="s">
        <v>370</v>
      </c>
      <c r="F13" t="s">
        <v>1817</v>
      </c>
      <c r="G13">
        <v>3700000</v>
      </c>
      <c r="H13">
        <v>1106630</v>
      </c>
      <c r="I13">
        <v>3745912</v>
      </c>
      <c r="J13">
        <v>3521845</v>
      </c>
      <c r="K13" t="s">
        <v>128</v>
      </c>
      <c r="L13">
        <v>663978</v>
      </c>
      <c r="M13" t="s">
        <v>1769</v>
      </c>
      <c r="N13" t="s">
        <v>14739</v>
      </c>
      <c r="O13" s="95">
        <v>44845.665704131941</v>
      </c>
      <c r="P13">
        <v>3</v>
      </c>
      <c r="Q13">
        <v>-1.23</v>
      </c>
      <c r="R13">
        <v>5.0599999999999996</v>
      </c>
      <c r="S13" t="s">
        <v>14740</v>
      </c>
      <c r="T13" t="s">
        <v>1818</v>
      </c>
      <c r="U13" t="s">
        <v>1819</v>
      </c>
      <c r="V13" t="s">
        <v>14740</v>
      </c>
      <c r="W13" t="s">
        <v>14741</v>
      </c>
      <c r="X13" t="s">
        <v>1820</v>
      </c>
      <c r="Y13" t="b">
        <v>1</v>
      </c>
      <c r="Z13" t="s">
        <v>1761</v>
      </c>
    </row>
    <row r="14" spans="1:26" x14ac:dyDescent="0.25">
      <c r="A14" t="s">
        <v>1821</v>
      </c>
      <c r="B14" t="s">
        <v>1822</v>
      </c>
      <c r="C14" t="s">
        <v>14702</v>
      </c>
      <c r="D14" t="s">
        <v>14703</v>
      </c>
      <c r="E14" t="s">
        <v>329</v>
      </c>
      <c r="F14" t="s">
        <v>357</v>
      </c>
      <c r="G14">
        <v>210000</v>
      </c>
      <c r="H14">
        <v>162552</v>
      </c>
      <c r="I14">
        <v>223581</v>
      </c>
      <c r="J14">
        <v>198332</v>
      </c>
      <c r="K14" t="s">
        <v>55</v>
      </c>
      <c r="L14">
        <v>102408</v>
      </c>
      <c r="M14" t="s">
        <v>1769</v>
      </c>
      <c r="N14" t="s">
        <v>14742</v>
      </c>
      <c r="O14" s="95">
        <v>44845.660988900461</v>
      </c>
      <c r="P14">
        <v>4</v>
      </c>
      <c r="Q14">
        <v>-6.07</v>
      </c>
      <c r="R14">
        <v>5.88</v>
      </c>
      <c r="S14" t="s">
        <v>14743</v>
      </c>
      <c r="T14" t="s">
        <v>1823</v>
      </c>
      <c r="U14" t="s">
        <v>1824</v>
      </c>
      <c r="V14" t="s">
        <v>14743</v>
      </c>
      <c r="W14" t="s">
        <v>14744</v>
      </c>
      <c r="X14" t="s">
        <v>1825</v>
      </c>
      <c r="Y14" t="b">
        <v>1</v>
      </c>
      <c r="Z14" t="s">
        <v>1761</v>
      </c>
    </row>
    <row r="15" spans="1:26" x14ac:dyDescent="0.25">
      <c r="A15" t="s">
        <v>1826</v>
      </c>
      <c r="B15" t="s">
        <v>1710</v>
      </c>
      <c r="C15" t="s">
        <v>14702</v>
      </c>
      <c r="D15" t="s">
        <v>14703</v>
      </c>
      <c r="E15" t="s">
        <v>1756</v>
      </c>
      <c r="F15" t="s">
        <v>1827</v>
      </c>
      <c r="G15">
        <v>185000</v>
      </c>
      <c r="H15">
        <v>69000</v>
      </c>
      <c r="I15">
        <v>177751</v>
      </c>
      <c r="J15">
        <v>185084</v>
      </c>
      <c r="K15" t="s">
        <v>50</v>
      </c>
      <c r="L15">
        <v>302</v>
      </c>
      <c r="M15" t="s">
        <v>1757</v>
      </c>
      <c r="N15" t="s">
        <v>14745</v>
      </c>
      <c r="O15" s="95">
        <v>44845.665895104168</v>
      </c>
      <c r="P15">
        <v>2</v>
      </c>
      <c r="Q15">
        <v>4.08</v>
      </c>
      <c r="R15">
        <v>-0.05</v>
      </c>
      <c r="S15" t="s">
        <v>14746</v>
      </c>
      <c r="T15" t="s">
        <v>1828</v>
      </c>
      <c r="U15" t="s">
        <v>1829</v>
      </c>
      <c r="V15" t="s">
        <v>14746</v>
      </c>
      <c r="W15" t="s">
        <v>14747</v>
      </c>
      <c r="X15" t="s">
        <v>1830</v>
      </c>
      <c r="Y15" t="b">
        <v>1</v>
      </c>
      <c r="Z15" t="s">
        <v>1761</v>
      </c>
    </row>
    <row r="16" spans="1:26" x14ac:dyDescent="0.25">
      <c r="A16" t="s">
        <v>1831</v>
      </c>
      <c r="B16" t="s">
        <v>1316</v>
      </c>
      <c r="C16" t="s">
        <v>14703</v>
      </c>
      <c r="D16" t="s">
        <v>14703</v>
      </c>
      <c r="E16" t="s">
        <v>1756</v>
      </c>
      <c r="F16" t="s">
        <v>1832</v>
      </c>
      <c r="G16">
        <v>110261</v>
      </c>
      <c r="H16">
        <v>175148</v>
      </c>
      <c r="I16">
        <v>110342</v>
      </c>
      <c r="J16">
        <v>111662</v>
      </c>
      <c r="K16" t="s">
        <v>55</v>
      </c>
      <c r="L16">
        <v>110261</v>
      </c>
      <c r="M16" t="s">
        <v>1769</v>
      </c>
      <c r="N16" t="s">
        <v>14748</v>
      </c>
      <c r="O16" s="95">
        <v>44845.712568553237</v>
      </c>
      <c r="P16">
        <v>1</v>
      </c>
      <c r="Q16">
        <v>-7.0000000000000007E-2</v>
      </c>
      <c r="R16">
        <v>-1.25</v>
      </c>
      <c r="S16" t="s">
        <v>14749</v>
      </c>
      <c r="T16" t="s">
        <v>1833</v>
      </c>
      <c r="U16" t="s">
        <v>14750</v>
      </c>
      <c r="V16" t="s">
        <v>14749</v>
      </c>
      <c r="W16" t="s">
        <v>14751</v>
      </c>
      <c r="X16" t="s">
        <v>1834</v>
      </c>
      <c r="Y16" t="b">
        <v>1</v>
      </c>
      <c r="Z16" t="s">
        <v>1761</v>
      </c>
    </row>
    <row r="17" spans="1:26" x14ac:dyDescent="0.25">
      <c r="A17" t="s">
        <v>1835</v>
      </c>
      <c r="B17" t="s">
        <v>1836</v>
      </c>
      <c r="C17" t="s">
        <v>14702</v>
      </c>
      <c r="D17" t="s">
        <v>14703</v>
      </c>
      <c r="E17" t="s">
        <v>329</v>
      </c>
      <c r="F17" t="s">
        <v>1837</v>
      </c>
      <c r="G17">
        <v>400000</v>
      </c>
      <c r="H17">
        <v>167469</v>
      </c>
      <c r="I17">
        <v>409876</v>
      </c>
      <c r="J17">
        <v>405047</v>
      </c>
      <c r="K17" t="s">
        <v>55</v>
      </c>
      <c r="L17">
        <v>105505</v>
      </c>
      <c r="M17" t="s">
        <v>1769</v>
      </c>
      <c r="N17" t="s">
        <v>14752</v>
      </c>
      <c r="O17" s="95">
        <v>44845.685489502313</v>
      </c>
      <c r="P17">
        <v>2</v>
      </c>
      <c r="Q17">
        <v>-2.41</v>
      </c>
      <c r="R17">
        <v>-1.25</v>
      </c>
      <c r="S17" t="s">
        <v>14753</v>
      </c>
      <c r="T17" t="s">
        <v>1838</v>
      </c>
      <c r="U17" t="s">
        <v>1839</v>
      </c>
      <c r="V17" t="s">
        <v>14753</v>
      </c>
      <c r="W17" t="s">
        <v>14754</v>
      </c>
      <c r="X17" t="s">
        <v>1840</v>
      </c>
      <c r="Y17" t="b">
        <v>1</v>
      </c>
      <c r="Z17" t="s">
        <v>1761</v>
      </c>
    </row>
    <row r="18" spans="1:26" x14ac:dyDescent="0.25">
      <c r="A18" t="s">
        <v>1841</v>
      </c>
      <c r="B18" t="s">
        <v>1842</v>
      </c>
      <c r="C18" t="s">
        <v>14702</v>
      </c>
      <c r="D18" t="s">
        <v>14703</v>
      </c>
      <c r="E18" t="s">
        <v>329</v>
      </c>
      <c r="F18" t="s">
        <v>337</v>
      </c>
      <c r="G18">
        <v>730000</v>
      </c>
      <c r="H18">
        <v>366106</v>
      </c>
      <c r="I18">
        <v>759500</v>
      </c>
      <c r="J18">
        <v>734972</v>
      </c>
      <c r="K18" t="s">
        <v>55</v>
      </c>
      <c r="L18">
        <v>230647</v>
      </c>
      <c r="M18" t="s">
        <v>1769</v>
      </c>
      <c r="N18" t="s">
        <v>14755</v>
      </c>
      <c r="O18" s="95">
        <v>44845.696810636575</v>
      </c>
      <c r="P18">
        <v>9</v>
      </c>
      <c r="Q18">
        <v>-3.88</v>
      </c>
      <c r="R18">
        <v>-0.68</v>
      </c>
      <c r="S18" t="s">
        <v>14756</v>
      </c>
      <c r="T18" t="s">
        <v>1843</v>
      </c>
      <c r="U18" t="s">
        <v>1844</v>
      </c>
      <c r="V18" t="s">
        <v>14756</v>
      </c>
      <c r="W18" t="s">
        <v>14757</v>
      </c>
      <c r="X18" t="s">
        <v>1845</v>
      </c>
      <c r="Y18" t="b">
        <v>1</v>
      </c>
      <c r="Z18" t="s">
        <v>1761</v>
      </c>
    </row>
    <row r="19" spans="1:26" x14ac:dyDescent="0.25">
      <c r="A19" t="s">
        <v>1846</v>
      </c>
      <c r="B19" t="s">
        <v>951</v>
      </c>
      <c r="C19" t="s">
        <v>14702</v>
      </c>
      <c r="D19" t="s">
        <v>14703</v>
      </c>
      <c r="E19" t="s">
        <v>1756</v>
      </c>
      <c r="F19" t="s">
        <v>1847</v>
      </c>
      <c r="G19">
        <v>111111</v>
      </c>
      <c r="H19">
        <v>162935</v>
      </c>
      <c r="I19">
        <v>112082</v>
      </c>
      <c r="J19">
        <v>110637</v>
      </c>
      <c r="K19" t="s">
        <v>55</v>
      </c>
      <c r="L19">
        <v>102649</v>
      </c>
      <c r="M19" t="s">
        <v>1769</v>
      </c>
      <c r="N19" t="s">
        <v>14758</v>
      </c>
      <c r="O19" s="95">
        <v>44845.70893346065</v>
      </c>
      <c r="P19">
        <v>6</v>
      </c>
      <c r="Q19">
        <v>-0.87</v>
      </c>
      <c r="R19">
        <v>0.43</v>
      </c>
      <c r="S19" t="s">
        <v>14759</v>
      </c>
      <c r="T19" t="s">
        <v>1848</v>
      </c>
      <c r="U19" t="s">
        <v>1849</v>
      </c>
      <c r="V19" t="s">
        <v>14759</v>
      </c>
      <c r="W19" t="s">
        <v>14760</v>
      </c>
      <c r="X19" t="s">
        <v>1850</v>
      </c>
      <c r="Y19" t="b">
        <v>1</v>
      </c>
      <c r="Z19" t="s">
        <v>1761</v>
      </c>
    </row>
    <row r="20" spans="1:26" x14ac:dyDescent="0.25">
      <c r="A20" t="s">
        <v>1851</v>
      </c>
      <c r="B20" t="s">
        <v>1852</v>
      </c>
      <c r="C20" t="s">
        <v>14703</v>
      </c>
      <c r="D20" t="s">
        <v>14702</v>
      </c>
      <c r="E20" t="s">
        <v>329</v>
      </c>
      <c r="F20" t="s">
        <v>1788</v>
      </c>
      <c r="G20">
        <v>3100000</v>
      </c>
      <c r="H20">
        <v>3100000</v>
      </c>
      <c r="I20">
        <v>3100000</v>
      </c>
      <c r="J20">
        <v>3100000</v>
      </c>
      <c r="K20" t="s">
        <v>55</v>
      </c>
      <c r="L20">
        <v>1953000</v>
      </c>
      <c r="M20" t="s">
        <v>1769</v>
      </c>
      <c r="N20" t="s">
        <v>14761</v>
      </c>
      <c r="O20" s="95">
        <v>44540.158936250002</v>
      </c>
      <c r="P20">
        <v>15</v>
      </c>
      <c r="Q20">
        <v>0</v>
      </c>
      <c r="R20">
        <v>0</v>
      </c>
      <c r="S20" t="s">
        <v>14762</v>
      </c>
      <c r="T20" t="s">
        <v>1853</v>
      </c>
      <c r="U20" t="s">
        <v>1854</v>
      </c>
      <c r="V20" t="s">
        <v>14762</v>
      </c>
      <c r="W20" t="s">
        <v>14763</v>
      </c>
      <c r="X20" t="s">
        <v>1855</v>
      </c>
      <c r="Y20" t="b">
        <v>1</v>
      </c>
      <c r="Z20" t="s">
        <v>1761</v>
      </c>
    </row>
    <row r="21" spans="1:26" x14ac:dyDescent="0.25">
      <c r="A21" t="s">
        <v>1856</v>
      </c>
      <c r="B21" t="s">
        <v>1857</v>
      </c>
      <c r="C21" t="s">
        <v>14702</v>
      </c>
      <c r="D21" t="s">
        <v>14703</v>
      </c>
      <c r="E21" t="s">
        <v>1799</v>
      </c>
      <c r="F21" t="s">
        <v>1858</v>
      </c>
      <c r="G21">
        <v>53333</v>
      </c>
      <c r="H21">
        <v>70000</v>
      </c>
      <c r="I21">
        <v>118097</v>
      </c>
      <c r="J21">
        <v>99883</v>
      </c>
      <c r="K21" t="s">
        <v>55</v>
      </c>
      <c r="L21">
        <v>44100</v>
      </c>
      <c r="M21" t="s">
        <v>1769</v>
      </c>
      <c r="N21" t="s">
        <v>14764</v>
      </c>
      <c r="O21" s="95">
        <v>44845.716383865743</v>
      </c>
      <c r="P21">
        <v>1</v>
      </c>
      <c r="Q21">
        <v>-54.84</v>
      </c>
      <c r="R21">
        <v>-46.6</v>
      </c>
      <c r="S21" t="s">
        <v>14765</v>
      </c>
      <c r="T21" t="s">
        <v>1859</v>
      </c>
      <c r="U21" t="s">
        <v>14766</v>
      </c>
      <c r="V21" t="s">
        <v>14765</v>
      </c>
      <c r="W21" t="s">
        <v>14767</v>
      </c>
      <c r="X21" t="s">
        <v>1860</v>
      </c>
      <c r="Y21" t="b">
        <v>1</v>
      </c>
      <c r="Z21" t="s">
        <v>1761</v>
      </c>
    </row>
    <row r="22" spans="1:26" x14ac:dyDescent="0.25">
      <c r="A22" t="s">
        <v>1862</v>
      </c>
      <c r="B22" t="s">
        <v>1399</v>
      </c>
      <c r="C22" t="s">
        <v>14702</v>
      </c>
      <c r="D22" t="s">
        <v>14703</v>
      </c>
      <c r="E22" t="s">
        <v>382</v>
      </c>
      <c r="F22" t="s">
        <v>1863</v>
      </c>
      <c r="G22">
        <v>240000</v>
      </c>
      <c r="H22">
        <v>200000</v>
      </c>
      <c r="I22">
        <v>240071</v>
      </c>
      <c r="J22">
        <v>241482</v>
      </c>
      <c r="K22" t="s">
        <v>55</v>
      </c>
      <c r="L22">
        <v>126000</v>
      </c>
      <c r="M22" t="s">
        <v>1769</v>
      </c>
      <c r="N22" t="s">
        <v>14768</v>
      </c>
      <c r="O22" s="95">
        <v>44845.669897604166</v>
      </c>
      <c r="P22">
        <v>2</v>
      </c>
      <c r="Q22">
        <v>-0.03</v>
      </c>
      <c r="R22">
        <v>-0.61</v>
      </c>
      <c r="S22" t="s">
        <v>14769</v>
      </c>
      <c r="T22" t="s">
        <v>1864</v>
      </c>
      <c r="U22" t="s">
        <v>1865</v>
      </c>
      <c r="V22" t="s">
        <v>14769</v>
      </c>
      <c r="W22" t="s">
        <v>14770</v>
      </c>
      <c r="X22" t="s">
        <v>1866</v>
      </c>
      <c r="Y22" t="b">
        <v>1</v>
      </c>
      <c r="Z22" t="s">
        <v>1761</v>
      </c>
    </row>
    <row r="23" spans="1:26" x14ac:dyDescent="0.25">
      <c r="A23" t="s">
        <v>1867</v>
      </c>
      <c r="B23" t="s">
        <v>1342</v>
      </c>
      <c r="C23" t="s">
        <v>14702</v>
      </c>
      <c r="D23" t="s">
        <v>14703</v>
      </c>
      <c r="E23" t="s">
        <v>1756</v>
      </c>
      <c r="F23" t="s">
        <v>1868</v>
      </c>
      <c r="G23">
        <v>198999</v>
      </c>
      <c r="H23">
        <v>198000</v>
      </c>
      <c r="I23">
        <v>176200</v>
      </c>
      <c r="J23">
        <v>177522</v>
      </c>
      <c r="K23" t="s">
        <v>55</v>
      </c>
      <c r="L23">
        <v>124740</v>
      </c>
      <c r="M23" t="s">
        <v>1769</v>
      </c>
      <c r="N23" t="s">
        <v>14771</v>
      </c>
      <c r="O23" s="95">
        <v>44845.688970763891</v>
      </c>
      <c r="P23">
        <v>2</v>
      </c>
      <c r="Q23">
        <v>12.94</v>
      </c>
      <c r="R23">
        <v>12.1</v>
      </c>
      <c r="S23" t="s">
        <v>14772</v>
      </c>
      <c r="T23" t="s">
        <v>1869</v>
      </c>
      <c r="U23" t="s">
        <v>1870</v>
      </c>
      <c r="V23" t="s">
        <v>14772</v>
      </c>
      <c r="W23" t="s">
        <v>14773</v>
      </c>
      <c r="X23" t="s">
        <v>1871</v>
      </c>
      <c r="Y23" t="b">
        <v>1</v>
      </c>
      <c r="Z23" t="s">
        <v>1761</v>
      </c>
    </row>
    <row r="24" spans="1:26" x14ac:dyDescent="0.25">
      <c r="A24" t="s">
        <v>1872</v>
      </c>
      <c r="B24" t="s">
        <v>1873</v>
      </c>
      <c r="C24" t="s">
        <v>14702</v>
      </c>
      <c r="D24" t="s">
        <v>14703</v>
      </c>
      <c r="E24" t="s">
        <v>329</v>
      </c>
      <c r="F24" t="s">
        <v>1873</v>
      </c>
      <c r="G24">
        <v>1250000</v>
      </c>
      <c r="H24">
        <v>748453</v>
      </c>
      <c r="I24">
        <v>906563</v>
      </c>
      <c r="J24">
        <v>926522</v>
      </c>
      <c r="K24" t="s">
        <v>55</v>
      </c>
      <c r="L24">
        <v>471525</v>
      </c>
      <c r="M24" t="s">
        <v>1769</v>
      </c>
      <c r="N24" t="s">
        <v>14774</v>
      </c>
      <c r="O24" s="95">
        <v>44845.671790034721</v>
      </c>
      <c r="P24">
        <v>1</v>
      </c>
      <c r="Q24">
        <v>37.880000000000003</v>
      </c>
      <c r="R24">
        <v>34.909999999999997</v>
      </c>
      <c r="S24" t="s">
        <v>14775</v>
      </c>
      <c r="T24" t="s">
        <v>1874</v>
      </c>
      <c r="U24" t="s">
        <v>1875</v>
      </c>
      <c r="V24" t="s">
        <v>14775</v>
      </c>
      <c r="W24" t="s">
        <v>14776</v>
      </c>
      <c r="X24" t="s">
        <v>1876</v>
      </c>
      <c r="Y24" t="b">
        <v>1</v>
      </c>
      <c r="Z24" t="s">
        <v>1761</v>
      </c>
    </row>
    <row r="25" spans="1:26" x14ac:dyDescent="0.25">
      <c r="A25" t="s">
        <v>1877</v>
      </c>
      <c r="B25" t="s">
        <v>1878</v>
      </c>
      <c r="C25" t="s">
        <v>14702</v>
      </c>
      <c r="D25" t="s">
        <v>14703</v>
      </c>
      <c r="E25" t="s">
        <v>1799</v>
      </c>
      <c r="F25" t="s">
        <v>1879</v>
      </c>
      <c r="G25">
        <v>49000</v>
      </c>
      <c r="H25">
        <v>40000</v>
      </c>
      <c r="I25">
        <v>63198</v>
      </c>
      <c r="J25">
        <v>70770</v>
      </c>
      <c r="K25" t="s">
        <v>55</v>
      </c>
      <c r="L25">
        <v>25200</v>
      </c>
      <c r="M25" t="s">
        <v>1769</v>
      </c>
      <c r="N25" t="s">
        <v>14777</v>
      </c>
      <c r="O25" s="95">
        <v>44845.6958725</v>
      </c>
      <c r="P25">
        <v>1</v>
      </c>
      <c r="Q25">
        <v>-22.47</v>
      </c>
      <c r="R25">
        <v>-30.76</v>
      </c>
      <c r="S25" t="s">
        <v>14778</v>
      </c>
      <c r="T25" t="s">
        <v>1880</v>
      </c>
      <c r="U25" t="s">
        <v>1881</v>
      </c>
      <c r="V25" t="s">
        <v>14778</v>
      </c>
      <c r="W25" t="s">
        <v>14779</v>
      </c>
      <c r="X25" t="s">
        <v>1882</v>
      </c>
      <c r="Y25" t="b">
        <v>1</v>
      </c>
      <c r="Z25" t="s">
        <v>1761</v>
      </c>
    </row>
    <row r="26" spans="1:26" x14ac:dyDescent="0.25">
      <c r="A26" t="s">
        <v>1884</v>
      </c>
      <c r="B26" t="s">
        <v>937</v>
      </c>
      <c r="C26" t="s">
        <v>14702</v>
      </c>
      <c r="D26" t="s">
        <v>14703</v>
      </c>
      <c r="E26" t="s">
        <v>1756</v>
      </c>
      <c r="F26" t="s">
        <v>1885</v>
      </c>
      <c r="G26">
        <v>12000</v>
      </c>
      <c r="H26">
        <v>12201</v>
      </c>
      <c r="I26">
        <v>20261</v>
      </c>
      <c r="J26">
        <v>20973</v>
      </c>
      <c r="K26" t="s">
        <v>55</v>
      </c>
      <c r="L26">
        <v>7687</v>
      </c>
      <c r="M26" t="s">
        <v>1769</v>
      </c>
      <c r="N26" t="s">
        <v>14780</v>
      </c>
      <c r="O26" s="95">
        <v>44845.681356516201</v>
      </c>
      <c r="P26">
        <v>2</v>
      </c>
      <c r="Q26">
        <v>-40.770000000000003</v>
      </c>
      <c r="R26">
        <v>-42.78</v>
      </c>
      <c r="S26" t="s">
        <v>14781</v>
      </c>
      <c r="T26" t="s">
        <v>1886</v>
      </c>
      <c r="U26" t="s">
        <v>1887</v>
      </c>
      <c r="V26" t="s">
        <v>14781</v>
      </c>
      <c r="W26" t="s">
        <v>14782</v>
      </c>
      <c r="X26" t="s">
        <v>1888</v>
      </c>
      <c r="Y26" t="b">
        <v>1</v>
      </c>
      <c r="Z26" t="s">
        <v>1761</v>
      </c>
    </row>
    <row r="27" spans="1:26" x14ac:dyDescent="0.25">
      <c r="A27" t="s">
        <v>1889</v>
      </c>
      <c r="B27" t="s">
        <v>1890</v>
      </c>
      <c r="C27" t="s">
        <v>14702</v>
      </c>
      <c r="D27" t="s">
        <v>14702</v>
      </c>
      <c r="E27" t="s">
        <v>329</v>
      </c>
      <c r="F27" t="s">
        <v>1891</v>
      </c>
      <c r="G27">
        <v>750000</v>
      </c>
      <c r="H27">
        <v>750000</v>
      </c>
      <c r="I27">
        <v>750000</v>
      </c>
      <c r="J27">
        <v>750000</v>
      </c>
      <c r="K27" t="s">
        <v>55</v>
      </c>
      <c r="L27">
        <v>472500</v>
      </c>
      <c r="M27" t="s">
        <v>1769</v>
      </c>
      <c r="N27" t="s">
        <v>14783</v>
      </c>
      <c r="O27" s="95">
        <v>44829.800638749999</v>
      </c>
      <c r="P27">
        <v>2</v>
      </c>
      <c r="Q27">
        <v>0</v>
      </c>
      <c r="R27">
        <v>0</v>
      </c>
      <c r="S27" t="s">
        <v>14784</v>
      </c>
      <c r="T27" t="s">
        <v>1892</v>
      </c>
      <c r="U27" t="s">
        <v>14785</v>
      </c>
      <c r="V27" t="s">
        <v>14784</v>
      </c>
      <c r="W27" t="s">
        <v>14786</v>
      </c>
      <c r="X27" t="s">
        <v>1893</v>
      </c>
      <c r="Y27" t="b">
        <v>1</v>
      </c>
      <c r="Z27" t="s">
        <v>1761</v>
      </c>
    </row>
    <row r="28" spans="1:26" x14ac:dyDescent="0.25">
      <c r="A28" t="s">
        <v>1894</v>
      </c>
      <c r="B28" t="s">
        <v>333</v>
      </c>
      <c r="C28" t="s">
        <v>14702</v>
      </c>
      <c r="D28" t="s">
        <v>14703</v>
      </c>
      <c r="E28" t="s">
        <v>329</v>
      </c>
      <c r="F28" t="s">
        <v>1895</v>
      </c>
      <c r="G28">
        <v>182000</v>
      </c>
      <c r="H28">
        <v>235000</v>
      </c>
      <c r="I28">
        <v>180032</v>
      </c>
      <c r="J28">
        <v>180413</v>
      </c>
      <c r="K28" t="s">
        <v>55</v>
      </c>
      <c r="L28">
        <v>148050</v>
      </c>
      <c r="M28" t="s">
        <v>1769</v>
      </c>
      <c r="N28" t="s">
        <v>14787</v>
      </c>
      <c r="O28" s="95">
        <v>44845.668693819447</v>
      </c>
      <c r="P28">
        <v>6</v>
      </c>
      <c r="Q28">
        <v>1.0900000000000001</v>
      </c>
      <c r="R28">
        <v>0.88</v>
      </c>
      <c r="S28" t="s">
        <v>14788</v>
      </c>
      <c r="T28" t="s">
        <v>1896</v>
      </c>
      <c r="U28" t="s">
        <v>1897</v>
      </c>
      <c r="V28" t="s">
        <v>14788</v>
      </c>
      <c r="W28" t="s">
        <v>14789</v>
      </c>
      <c r="X28" t="s">
        <v>1898</v>
      </c>
      <c r="Y28" t="b">
        <v>1</v>
      </c>
      <c r="Z28" t="s">
        <v>1761</v>
      </c>
    </row>
    <row r="29" spans="1:26" x14ac:dyDescent="0.25">
      <c r="A29" t="s">
        <v>1899</v>
      </c>
      <c r="B29" t="s">
        <v>1900</v>
      </c>
      <c r="C29" t="s">
        <v>14702</v>
      </c>
      <c r="D29" t="s">
        <v>14703</v>
      </c>
      <c r="E29" t="s">
        <v>1799</v>
      </c>
      <c r="F29" t="s">
        <v>185</v>
      </c>
      <c r="G29">
        <v>5500</v>
      </c>
      <c r="H29">
        <v>45000</v>
      </c>
      <c r="I29">
        <v>5500</v>
      </c>
      <c r="J29">
        <v>5500</v>
      </c>
      <c r="K29" t="s">
        <v>55</v>
      </c>
      <c r="L29">
        <v>28350</v>
      </c>
      <c r="M29" t="s">
        <v>1769</v>
      </c>
      <c r="N29" t="s">
        <v>14790</v>
      </c>
      <c r="O29" s="95">
        <v>44842.398894641206</v>
      </c>
      <c r="P29">
        <v>1</v>
      </c>
      <c r="Q29">
        <v>0</v>
      </c>
      <c r="R29">
        <v>0</v>
      </c>
      <c r="S29" t="s">
        <v>14791</v>
      </c>
      <c r="T29" t="s">
        <v>1901</v>
      </c>
      <c r="U29" t="s">
        <v>1902</v>
      </c>
      <c r="V29" t="s">
        <v>14791</v>
      </c>
      <c r="W29" t="s">
        <v>14792</v>
      </c>
      <c r="X29" t="s">
        <v>1903</v>
      </c>
      <c r="Y29" t="b">
        <v>1</v>
      </c>
      <c r="Z29" t="s">
        <v>1761</v>
      </c>
    </row>
    <row r="30" spans="1:26" x14ac:dyDescent="0.25">
      <c r="A30" t="s">
        <v>1904</v>
      </c>
      <c r="B30" t="s">
        <v>1188</v>
      </c>
      <c r="C30" t="s">
        <v>14702</v>
      </c>
      <c r="D30" t="s">
        <v>14703</v>
      </c>
      <c r="E30" t="s">
        <v>1799</v>
      </c>
      <c r="F30" t="s">
        <v>1905</v>
      </c>
      <c r="G30">
        <v>88000</v>
      </c>
      <c r="H30">
        <v>50000</v>
      </c>
      <c r="I30">
        <v>79115</v>
      </c>
      <c r="J30">
        <v>84029</v>
      </c>
      <c r="K30" t="s">
        <v>55</v>
      </c>
      <c r="L30">
        <v>31500</v>
      </c>
      <c r="M30" t="s">
        <v>1769</v>
      </c>
      <c r="N30" t="s">
        <v>14717</v>
      </c>
      <c r="O30" s="95">
        <v>44845.672274872682</v>
      </c>
      <c r="P30">
        <v>1</v>
      </c>
      <c r="Q30">
        <v>11.23</v>
      </c>
      <c r="R30">
        <v>4.7300000000000004</v>
      </c>
      <c r="S30" t="s">
        <v>14793</v>
      </c>
      <c r="T30" t="s">
        <v>1906</v>
      </c>
      <c r="U30" t="s">
        <v>1907</v>
      </c>
      <c r="V30" t="s">
        <v>14793</v>
      </c>
      <c r="W30" t="s">
        <v>14794</v>
      </c>
      <c r="X30" t="s">
        <v>1908</v>
      </c>
      <c r="Y30" t="b">
        <v>1</v>
      </c>
      <c r="Z30" t="s">
        <v>1761</v>
      </c>
    </row>
    <row r="31" spans="1:26" x14ac:dyDescent="0.25">
      <c r="A31" t="s">
        <v>1909</v>
      </c>
      <c r="B31" t="s">
        <v>1910</v>
      </c>
      <c r="C31" t="s">
        <v>14702</v>
      </c>
      <c r="D31" t="s">
        <v>14702</v>
      </c>
      <c r="E31" t="s">
        <v>1799</v>
      </c>
      <c r="F31" t="s">
        <v>1911</v>
      </c>
      <c r="G31">
        <v>300000</v>
      </c>
      <c r="H31">
        <v>300000</v>
      </c>
      <c r="I31">
        <v>300000</v>
      </c>
      <c r="J31">
        <v>300000</v>
      </c>
      <c r="K31" t="s">
        <v>55</v>
      </c>
      <c r="L31">
        <v>189000</v>
      </c>
      <c r="M31" t="s">
        <v>1769</v>
      </c>
      <c r="N31" t="s">
        <v>14730</v>
      </c>
      <c r="O31" s="95">
        <v>44819.825834027775</v>
      </c>
      <c r="P31">
        <v>1</v>
      </c>
      <c r="Q31">
        <v>0</v>
      </c>
      <c r="R31">
        <v>0</v>
      </c>
      <c r="S31" t="s">
        <v>14795</v>
      </c>
      <c r="T31" t="s">
        <v>1912</v>
      </c>
      <c r="U31" t="s">
        <v>1913</v>
      </c>
      <c r="V31" t="s">
        <v>14795</v>
      </c>
      <c r="W31" t="s">
        <v>14796</v>
      </c>
      <c r="X31" t="s">
        <v>1914</v>
      </c>
      <c r="Y31" t="b">
        <v>1</v>
      </c>
      <c r="Z31" t="s">
        <v>1761</v>
      </c>
    </row>
    <row r="32" spans="1:26" x14ac:dyDescent="0.25">
      <c r="A32" t="s">
        <v>1915</v>
      </c>
      <c r="B32" t="s">
        <v>726</v>
      </c>
      <c r="C32" t="s">
        <v>14702</v>
      </c>
      <c r="D32" t="s">
        <v>14703</v>
      </c>
      <c r="E32" t="s">
        <v>1799</v>
      </c>
      <c r="F32" t="s">
        <v>1916</v>
      </c>
      <c r="G32">
        <v>43000</v>
      </c>
      <c r="H32">
        <v>38300</v>
      </c>
      <c r="I32">
        <v>63278</v>
      </c>
      <c r="J32">
        <v>61433</v>
      </c>
      <c r="K32" t="s">
        <v>55</v>
      </c>
      <c r="L32">
        <v>24129</v>
      </c>
      <c r="M32" t="s">
        <v>1769</v>
      </c>
      <c r="N32" t="s">
        <v>14797</v>
      </c>
      <c r="O32" s="95">
        <v>44845.678759872688</v>
      </c>
      <c r="P32">
        <v>1</v>
      </c>
      <c r="Q32">
        <v>-32.049999999999997</v>
      </c>
      <c r="R32">
        <v>-30.01</v>
      </c>
      <c r="S32" t="s">
        <v>14798</v>
      </c>
      <c r="T32" t="s">
        <v>1917</v>
      </c>
      <c r="U32" t="s">
        <v>1918</v>
      </c>
      <c r="V32" t="s">
        <v>14798</v>
      </c>
      <c r="W32" t="s">
        <v>14799</v>
      </c>
      <c r="X32" t="s">
        <v>1919</v>
      </c>
      <c r="Y32" t="b">
        <v>1</v>
      </c>
      <c r="Z32" t="s">
        <v>1761</v>
      </c>
    </row>
    <row r="33" spans="1:26" x14ac:dyDescent="0.25">
      <c r="A33" t="s">
        <v>1920</v>
      </c>
      <c r="B33" t="s">
        <v>422</v>
      </c>
      <c r="C33" t="s">
        <v>14702</v>
      </c>
      <c r="D33" t="s">
        <v>14703</v>
      </c>
      <c r="E33" t="s">
        <v>1756</v>
      </c>
      <c r="F33" t="s">
        <v>1921</v>
      </c>
      <c r="G33">
        <v>46000</v>
      </c>
      <c r="H33">
        <v>61563</v>
      </c>
      <c r="I33">
        <v>43000</v>
      </c>
      <c r="J33">
        <v>42403</v>
      </c>
      <c r="K33" t="s">
        <v>55</v>
      </c>
      <c r="L33">
        <v>38785</v>
      </c>
      <c r="M33" t="s">
        <v>1769</v>
      </c>
      <c r="N33" t="s">
        <v>14800</v>
      </c>
      <c r="O33" s="95">
        <v>44845.699102951388</v>
      </c>
      <c r="P33">
        <v>6</v>
      </c>
      <c r="Q33">
        <v>6.98</v>
      </c>
      <c r="R33">
        <v>8.48</v>
      </c>
      <c r="S33" t="s">
        <v>14801</v>
      </c>
      <c r="T33" t="s">
        <v>1922</v>
      </c>
      <c r="U33" t="s">
        <v>1923</v>
      </c>
      <c r="V33" t="s">
        <v>14801</v>
      </c>
      <c r="W33" t="s">
        <v>14802</v>
      </c>
      <c r="X33" t="s">
        <v>1924</v>
      </c>
      <c r="Y33" t="b">
        <v>1</v>
      </c>
      <c r="Z33" t="s">
        <v>1761</v>
      </c>
    </row>
    <row r="34" spans="1:26" x14ac:dyDescent="0.25">
      <c r="A34" t="s">
        <v>1925</v>
      </c>
      <c r="B34" t="s">
        <v>476</v>
      </c>
      <c r="C34" t="s">
        <v>14702</v>
      </c>
      <c r="D34" t="s">
        <v>14703</v>
      </c>
      <c r="E34" t="s">
        <v>1756</v>
      </c>
      <c r="F34" t="s">
        <v>1926</v>
      </c>
      <c r="G34">
        <v>100000</v>
      </c>
      <c r="H34">
        <v>82000</v>
      </c>
      <c r="I34">
        <v>91376</v>
      </c>
      <c r="J34">
        <v>86767</v>
      </c>
      <c r="K34" t="s">
        <v>55</v>
      </c>
      <c r="L34">
        <v>51660</v>
      </c>
      <c r="M34" t="s">
        <v>1769</v>
      </c>
      <c r="N34" t="s">
        <v>14803</v>
      </c>
      <c r="O34" s="95">
        <v>44845.657373796297</v>
      </c>
      <c r="P34">
        <v>9</v>
      </c>
      <c r="Q34">
        <v>9.44</v>
      </c>
      <c r="R34">
        <v>15.25</v>
      </c>
      <c r="S34" t="s">
        <v>14804</v>
      </c>
      <c r="T34" t="s">
        <v>1927</v>
      </c>
      <c r="U34" t="s">
        <v>1928</v>
      </c>
      <c r="V34" t="s">
        <v>14804</v>
      </c>
      <c r="W34" t="s">
        <v>14805</v>
      </c>
      <c r="X34" t="s">
        <v>1929</v>
      </c>
      <c r="Y34" t="b">
        <v>1</v>
      </c>
      <c r="Z34" t="s">
        <v>1761</v>
      </c>
    </row>
    <row r="35" spans="1:26" x14ac:dyDescent="0.25">
      <c r="A35" t="s">
        <v>1930</v>
      </c>
      <c r="B35" t="s">
        <v>1931</v>
      </c>
      <c r="C35" t="s">
        <v>14702</v>
      </c>
      <c r="D35" t="s">
        <v>14703</v>
      </c>
      <c r="E35" t="s">
        <v>1756</v>
      </c>
      <c r="F35" t="s">
        <v>1932</v>
      </c>
      <c r="G35">
        <v>190000</v>
      </c>
      <c r="H35">
        <v>330000</v>
      </c>
      <c r="I35">
        <v>220321</v>
      </c>
      <c r="J35">
        <v>222157</v>
      </c>
      <c r="K35" t="s">
        <v>55</v>
      </c>
      <c r="L35">
        <v>207900</v>
      </c>
      <c r="M35" t="s">
        <v>1769</v>
      </c>
      <c r="N35" t="s">
        <v>14806</v>
      </c>
      <c r="O35" s="95">
        <v>44845.70011662037</v>
      </c>
      <c r="P35">
        <v>8</v>
      </c>
      <c r="Q35">
        <v>-13.76</v>
      </c>
      <c r="R35">
        <v>-14.47</v>
      </c>
      <c r="S35" t="s">
        <v>14807</v>
      </c>
      <c r="T35" t="s">
        <v>1933</v>
      </c>
      <c r="U35" t="s">
        <v>1934</v>
      </c>
      <c r="V35" t="s">
        <v>14807</v>
      </c>
      <c r="W35" t="s">
        <v>14808</v>
      </c>
      <c r="X35" t="s">
        <v>1935</v>
      </c>
      <c r="Y35" t="b">
        <v>1</v>
      </c>
      <c r="Z35" t="s">
        <v>1761</v>
      </c>
    </row>
    <row r="36" spans="1:26" x14ac:dyDescent="0.25">
      <c r="A36" t="s">
        <v>1936</v>
      </c>
      <c r="B36" t="s">
        <v>1937</v>
      </c>
      <c r="C36" t="s">
        <v>14702</v>
      </c>
      <c r="D36" t="s">
        <v>14702</v>
      </c>
      <c r="E36" t="s">
        <v>1799</v>
      </c>
      <c r="F36" t="s">
        <v>1938</v>
      </c>
      <c r="G36">
        <v>75000</v>
      </c>
      <c r="H36">
        <v>75000</v>
      </c>
      <c r="I36">
        <v>75000</v>
      </c>
      <c r="J36">
        <v>75000</v>
      </c>
      <c r="K36" t="s">
        <v>55</v>
      </c>
      <c r="L36">
        <v>47250</v>
      </c>
      <c r="M36" t="s">
        <v>1769</v>
      </c>
      <c r="N36" t="s">
        <v>14809</v>
      </c>
      <c r="O36" s="95">
        <v>44819.951434965275</v>
      </c>
      <c r="P36">
        <v>1</v>
      </c>
      <c r="Q36">
        <v>0</v>
      </c>
      <c r="R36">
        <v>0</v>
      </c>
      <c r="S36" t="s">
        <v>14810</v>
      </c>
      <c r="T36" t="s">
        <v>1939</v>
      </c>
      <c r="U36" t="s">
        <v>1940</v>
      </c>
      <c r="V36" t="s">
        <v>14810</v>
      </c>
      <c r="W36" t="s">
        <v>14811</v>
      </c>
      <c r="X36" t="s">
        <v>1941</v>
      </c>
      <c r="Y36" t="b">
        <v>1</v>
      </c>
      <c r="Z36" t="s">
        <v>1761</v>
      </c>
    </row>
    <row r="37" spans="1:26" x14ac:dyDescent="0.25">
      <c r="A37" t="s">
        <v>1942</v>
      </c>
      <c r="B37" t="s">
        <v>958</v>
      </c>
      <c r="C37" t="s">
        <v>14702</v>
      </c>
      <c r="D37" t="s">
        <v>14703</v>
      </c>
      <c r="E37" t="s">
        <v>1756</v>
      </c>
      <c r="F37" t="s">
        <v>1943</v>
      </c>
      <c r="G37">
        <v>885000</v>
      </c>
      <c r="H37">
        <v>485000</v>
      </c>
      <c r="I37">
        <v>821437</v>
      </c>
      <c r="J37">
        <v>822568</v>
      </c>
      <c r="K37" t="s">
        <v>55</v>
      </c>
      <c r="L37">
        <v>305550</v>
      </c>
      <c r="M37" t="s">
        <v>1769</v>
      </c>
      <c r="N37" t="s">
        <v>14812</v>
      </c>
      <c r="O37" s="95">
        <v>44845.681691377315</v>
      </c>
      <c r="P37">
        <v>1</v>
      </c>
      <c r="Q37">
        <v>7.74</v>
      </c>
      <c r="R37">
        <v>7.59</v>
      </c>
      <c r="S37" t="s">
        <v>14813</v>
      </c>
      <c r="T37" t="s">
        <v>1944</v>
      </c>
      <c r="U37" t="s">
        <v>1945</v>
      </c>
      <c r="V37" t="s">
        <v>14813</v>
      </c>
      <c r="W37" t="s">
        <v>14814</v>
      </c>
      <c r="X37" t="s">
        <v>1946</v>
      </c>
      <c r="Y37" t="b">
        <v>1</v>
      </c>
      <c r="Z37" t="s">
        <v>1761</v>
      </c>
    </row>
    <row r="38" spans="1:26" x14ac:dyDescent="0.25">
      <c r="A38" t="s">
        <v>1947</v>
      </c>
      <c r="B38" t="s">
        <v>1948</v>
      </c>
      <c r="C38" t="s">
        <v>14702</v>
      </c>
      <c r="D38" t="s">
        <v>14702</v>
      </c>
      <c r="E38" t="s">
        <v>1799</v>
      </c>
      <c r="F38" t="s">
        <v>1949</v>
      </c>
      <c r="G38">
        <v>80000</v>
      </c>
      <c r="H38">
        <v>80000</v>
      </c>
      <c r="I38">
        <v>80000</v>
      </c>
      <c r="J38">
        <v>80000</v>
      </c>
      <c r="K38" t="s">
        <v>55</v>
      </c>
      <c r="L38">
        <v>50400</v>
      </c>
      <c r="M38" t="s">
        <v>1769</v>
      </c>
      <c r="N38" t="s">
        <v>14815</v>
      </c>
      <c r="O38" s="95">
        <v>44827.230813310183</v>
      </c>
      <c r="P38">
        <v>1</v>
      </c>
      <c r="Q38">
        <v>0</v>
      </c>
      <c r="R38">
        <v>0</v>
      </c>
      <c r="S38" t="s">
        <v>14816</v>
      </c>
      <c r="T38" t="s">
        <v>1950</v>
      </c>
      <c r="U38" t="s">
        <v>1951</v>
      </c>
      <c r="V38" t="s">
        <v>14816</v>
      </c>
      <c r="W38" t="s">
        <v>14817</v>
      </c>
      <c r="X38" t="s">
        <v>1952</v>
      </c>
      <c r="Y38" t="b">
        <v>1</v>
      </c>
      <c r="Z38" t="s">
        <v>1761</v>
      </c>
    </row>
    <row r="39" spans="1:26" x14ac:dyDescent="0.25">
      <c r="A39" t="s">
        <v>1953</v>
      </c>
      <c r="B39" t="s">
        <v>1954</v>
      </c>
      <c r="C39" t="s">
        <v>14702</v>
      </c>
      <c r="D39" t="s">
        <v>14703</v>
      </c>
      <c r="E39" t="s">
        <v>1799</v>
      </c>
      <c r="F39" t="s">
        <v>1955</v>
      </c>
      <c r="G39">
        <v>9999</v>
      </c>
      <c r="H39">
        <v>800000</v>
      </c>
      <c r="I39">
        <v>9999</v>
      </c>
      <c r="J39">
        <v>9999</v>
      </c>
      <c r="K39" t="s">
        <v>55</v>
      </c>
      <c r="L39">
        <v>504000</v>
      </c>
      <c r="M39" t="s">
        <v>1769</v>
      </c>
      <c r="N39" t="s">
        <v>14818</v>
      </c>
      <c r="O39" s="95">
        <v>44843.487121481485</v>
      </c>
      <c r="P39">
        <v>1</v>
      </c>
      <c r="Q39">
        <v>0</v>
      </c>
      <c r="R39">
        <v>0</v>
      </c>
      <c r="S39" t="s">
        <v>14819</v>
      </c>
      <c r="T39" t="s">
        <v>1956</v>
      </c>
      <c r="U39" t="s">
        <v>1957</v>
      </c>
      <c r="V39" t="s">
        <v>14819</v>
      </c>
      <c r="W39" t="s">
        <v>14820</v>
      </c>
      <c r="X39" t="s">
        <v>1958</v>
      </c>
      <c r="Y39" t="b">
        <v>1</v>
      </c>
      <c r="Z39" t="s">
        <v>1761</v>
      </c>
    </row>
    <row r="40" spans="1:26" x14ac:dyDescent="0.25">
      <c r="A40" t="s">
        <v>1959</v>
      </c>
      <c r="B40" t="s">
        <v>1960</v>
      </c>
      <c r="C40" t="s">
        <v>14702</v>
      </c>
      <c r="D40" t="s">
        <v>14703</v>
      </c>
      <c r="E40" t="s">
        <v>1799</v>
      </c>
      <c r="F40" t="s">
        <v>1961</v>
      </c>
      <c r="G40">
        <v>41000</v>
      </c>
      <c r="H40">
        <v>65000</v>
      </c>
      <c r="I40">
        <v>44258</v>
      </c>
      <c r="J40">
        <v>47465</v>
      </c>
      <c r="K40" t="s">
        <v>55</v>
      </c>
      <c r="L40">
        <v>40950</v>
      </c>
      <c r="M40" t="s">
        <v>1769</v>
      </c>
      <c r="N40" t="s">
        <v>14821</v>
      </c>
      <c r="O40" s="95">
        <v>44845.688682777778</v>
      </c>
      <c r="P40">
        <v>1</v>
      </c>
      <c r="Q40">
        <v>-7.36</v>
      </c>
      <c r="R40">
        <v>-13.62</v>
      </c>
      <c r="S40" t="s">
        <v>14822</v>
      </c>
      <c r="T40" t="s">
        <v>1962</v>
      </c>
      <c r="U40" t="s">
        <v>1963</v>
      </c>
      <c r="V40" t="s">
        <v>14822</v>
      </c>
      <c r="W40" t="s">
        <v>14823</v>
      </c>
      <c r="X40" t="s">
        <v>1964</v>
      </c>
      <c r="Y40" t="b">
        <v>1</v>
      </c>
      <c r="Z40" t="s">
        <v>1761</v>
      </c>
    </row>
    <row r="41" spans="1:26" x14ac:dyDescent="0.25">
      <c r="A41" t="s">
        <v>1965</v>
      </c>
      <c r="B41" t="s">
        <v>1966</v>
      </c>
      <c r="C41" t="s">
        <v>14702</v>
      </c>
      <c r="D41" t="s">
        <v>14703</v>
      </c>
      <c r="E41" t="s">
        <v>1799</v>
      </c>
      <c r="F41" t="s">
        <v>1967</v>
      </c>
      <c r="G41">
        <v>94999</v>
      </c>
      <c r="H41">
        <v>55000</v>
      </c>
      <c r="I41">
        <v>92252</v>
      </c>
      <c r="J41">
        <v>100716</v>
      </c>
      <c r="K41" t="s">
        <v>55</v>
      </c>
      <c r="L41">
        <v>34650</v>
      </c>
      <c r="M41" t="s">
        <v>1769</v>
      </c>
      <c r="N41" t="s">
        <v>14824</v>
      </c>
      <c r="O41" s="95">
        <v>44845.713895960645</v>
      </c>
      <c r="P41">
        <v>1</v>
      </c>
      <c r="Q41">
        <v>2.98</v>
      </c>
      <c r="R41">
        <v>-5.68</v>
      </c>
      <c r="S41" t="s">
        <v>14825</v>
      </c>
      <c r="T41" t="s">
        <v>1968</v>
      </c>
      <c r="U41" t="s">
        <v>1969</v>
      </c>
      <c r="V41" t="s">
        <v>14825</v>
      </c>
      <c r="W41" t="s">
        <v>14826</v>
      </c>
      <c r="X41" t="s">
        <v>1970</v>
      </c>
      <c r="Y41" t="b">
        <v>1</v>
      </c>
      <c r="Z41" t="s">
        <v>1761</v>
      </c>
    </row>
    <row r="42" spans="1:26" x14ac:dyDescent="0.25">
      <c r="A42" t="s">
        <v>1971</v>
      </c>
      <c r="B42" t="s">
        <v>1972</v>
      </c>
      <c r="C42" t="s">
        <v>14702</v>
      </c>
      <c r="D42" t="s">
        <v>14703</v>
      </c>
      <c r="E42" t="s">
        <v>1799</v>
      </c>
      <c r="F42" t="s">
        <v>1973</v>
      </c>
      <c r="G42">
        <v>99999</v>
      </c>
      <c r="H42">
        <v>50000</v>
      </c>
      <c r="I42">
        <v>167778</v>
      </c>
      <c r="J42">
        <v>127138</v>
      </c>
      <c r="K42" t="s">
        <v>55</v>
      </c>
      <c r="L42">
        <v>31500</v>
      </c>
      <c r="M42" t="s">
        <v>1769</v>
      </c>
      <c r="N42" t="s">
        <v>14717</v>
      </c>
      <c r="O42" s="95">
        <v>44845.70704695602</v>
      </c>
      <c r="P42">
        <v>1</v>
      </c>
      <c r="Q42">
        <v>-40.4</v>
      </c>
      <c r="R42">
        <v>-21.35</v>
      </c>
      <c r="S42" t="s">
        <v>14827</v>
      </c>
      <c r="T42" t="s">
        <v>1974</v>
      </c>
      <c r="U42" t="s">
        <v>1975</v>
      </c>
      <c r="V42" t="s">
        <v>14827</v>
      </c>
      <c r="W42" t="s">
        <v>14828</v>
      </c>
      <c r="X42" t="s">
        <v>1976</v>
      </c>
      <c r="Y42" t="b">
        <v>1</v>
      </c>
      <c r="Z42" t="s">
        <v>1761</v>
      </c>
    </row>
    <row r="43" spans="1:26" x14ac:dyDescent="0.25">
      <c r="A43" t="s">
        <v>1977</v>
      </c>
      <c r="B43" t="s">
        <v>1021</v>
      </c>
      <c r="C43" t="s">
        <v>14702</v>
      </c>
      <c r="D43" t="s">
        <v>14703</v>
      </c>
      <c r="E43" t="s">
        <v>1799</v>
      </c>
      <c r="F43" t="s">
        <v>1978</v>
      </c>
      <c r="G43">
        <v>400000</v>
      </c>
      <c r="H43">
        <v>50000</v>
      </c>
      <c r="I43">
        <v>414198</v>
      </c>
      <c r="J43">
        <v>533354</v>
      </c>
      <c r="K43" t="s">
        <v>55</v>
      </c>
      <c r="L43">
        <v>31500</v>
      </c>
      <c r="M43" t="s">
        <v>1769</v>
      </c>
      <c r="N43" t="s">
        <v>14717</v>
      </c>
      <c r="O43" s="95">
        <v>44845.677000520831</v>
      </c>
      <c r="P43">
        <v>1</v>
      </c>
      <c r="Q43">
        <v>-3.43</v>
      </c>
      <c r="R43">
        <v>-25</v>
      </c>
      <c r="S43" t="s">
        <v>14829</v>
      </c>
      <c r="T43" t="s">
        <v>1979</v>
      </c>
      <c r="U43" t="s">
        <v>1980</v>
      </c>
      <c r="V43" t="s">
        <v>14829</v>
      </c>
      <c r="W43" t="s">
        <v>14830</v>
      </c>
      <c r="X43" t="s">
        <v>1981</v>
      </c>
      <c r="Y43" t="b">
        <v>1</v>
      </c>
      <c r="Z43" t="s">
        <v>1761</v>
      </c>
    </row>
    <row r="44" spans="1:26" x14ac:dyDescent="0.25">
      <c r="A44" t="s">
        <v>1982</v>
      </c>
      <c r="B44" t="s">
        <v>1022</v>
      </c>
      <c r="C44" t="s">
        <v>14702</v>
      </c>
      <c r="D44" t="s">
        <v>14703</v>
      </c>
      <c r="E44" t="s">
        <v>1799</v>
      </c>
      <c r="F44" t="s">
        <v>1983</v>
      </c>
      <c r="G44">
        <v>650000</v>
      </c>
      <c r="H44">
        <v>50000</v>
      </c>
      <c r="I44">
        <v>664870</v>
      </c>
      <c r="J44">
        <v>550469</v>
      </c>
      <c r="K44" t="s">
        <v>55</v>
      </c>
      <c r="L44">
        <v>31500</v>
      </c>
      <c r="M44" t="s">
        <v>1769</v>
      </c>
      <c r="N44" t="s">
        <v>14717</v>
      </c>
      <c r="O44" s="95">
        <v>44845.648171423614</v>
      </c>
      <c r="P44">
        <v>1</v>
      </c>
      <c r="Q44">
        <v>-2.2400000000000002</v>
      </c>
      <c r="R44">
        <v>18.079999999999998</v>
      </c>
      <c r="S44" t="s">
        <v>14831</v>
      </c>
      <c r="T44" t="s">
        <v>1984</v>
      </c>
      <c r="U44" t="s">
        <v>1985</v>
      </c>
      <c r="V44" t="s">
        <v>14831</v>
      </c>
      <c r="W44" t="s">
        <v>14832</v>
      </c>
      <c r="X44" t="s">
        <v>1986</v>
      </c>
      <c r="Y44" t="b">
        <v>1</v>
      </c>
      <c r="Z44" t="s">
        <v>1761</v>
      </c>
    </row>
    <row r="45" spans="1:26" x14ac:dyDescent="0.25">
      <c r="A45" t="s">
        <v>1987</v>
      </c>
      <c r="B45" t="s">
        <v>1988</v>
      </c>
      <c r="C45" t="s">
        <v>14702</v>
      </c>
      <c r="D45" t="s">
        <v>14703</v>
      </c>
      <c r="E45" t="s">
        <v>1799</v>
      </c>
      <c r="F45" t="s">
        <v>1989</v>
      </c>
      <c r="G45">
        <v>35666</v>
      </c>
      <c r="H45">
        <v>40000</v>
      </c>
      <c r="I45">
        <v>53056</v>
      </c>
      <c r="J45">
        <v>51048</v>
      </c>
      <c r="K45" t="s">
        <v>55</v>
      </c>
      <c r="L45">
        <v>25200</v>
      </c>
      <c r="M45" t="s">
        <v>1769</v>
      </c>
      <c r="N45" t="s">
        <v>14777</v>
      </c>
      <c r="O45" s="95">
        <v>44845.703932326389</v>
      </c>
      <c r="P45">
        <v>1</v>
      </c>
      <c r="Q45">
        <v>-32.78</v>
      </c>
      <c r="R45">
        <v>-30.13</v>
      </c>
      <c r="S45" t="s">
        <v>14833</v>
      </c>
      <c r="T45" t="s">
        <v>1990</v>
      </c>
      <c r="U45" t="s">
        <v>1991</v>
      </c>
      <c r="V45" t="s">
        <v>14833</v>
      </c>
      <c r="W45" t="s">
        <v>14834</v>
      </c>
      <c r="X45" t="s">
        <v>1992</v>
      </c>
      <c r="Y45" t="b">
        <v>1</v>
      </c>
      <c r="Z45" t="s">
        <v>1761</v>
      </c>
    </row>
    <row r="46" spans="1:26" x14ac:dyDescent="0.25">
      <c r="A46" t="s">
        <v>1993</v>
      </c>
      <c r="B46" t="s">
        <v>1994</v>
      </c>
      <c r="C46" t="s">
        <v>14702</v>
      </c>
      <c r="D46" t="s">
        <v>14703</v>
      </c>
      <c r="E46" t="s">
        <v>1799</v>
      </c>
      <c r="F46" t="s">
        <v>1995</v>
      </c>
      <c r="G46">
        <v>466666</v>
      </c>
      <c r="H46">
        <v>77000</v>
      </c>
      <c r="I46">
        <v>572694</v>
      </c>
      <c r="J46">
        <v>471313</v>
      </c>
      <c r="K46" t="s">
        <v>55</v>
      </c>
      <c r="L46">
        <v>48510</v>
      </c>
      <c r="M46" t="s">
        <v>1769</v>
      </c>
      <c r="N46" t="s">
        <v>14835</v>
      </c>
      <c r="O46" s="95">
        <v>44845.692527708336</v>
      </c>
      <c r="P46">
        <v>1</v>
      </c>
      <c r="Q46">
        <v>-18.510000000000002</v>
      </c>
      <c r="R46">
        <v>-0.99</v>
      </c>
      <c r="S46" t="s">
        <v>14836</v>
      </c>
      <c r="T46" t="s">
        <v>1996</v>
      </c>
      <c r="U46" t="s">
        <v>1997</v>
      </c>
      <c r="V46" t="s">
        <v>14836</v>
      </c>
      <c r="W46" t="s">
        <v>14837</v>
      </c>
      <c r="X46" t="s">
        <v>1998</v>
      </c>
      <c r="Y46" t="b">
        <v>1</v>
      </c>
      <c r="Z46" t="s">
        <v>1761</v>
      </c>
    </row>
    <row r="47" spans="1:26" x14ac:dyDescent="0.25">
      <c r="A47" t="s">
        <v>1999</v>
      </c>
      <c r="B47" t="s">
        <v>2000</v>
      </c>
      <c r="C47" t="s">
        <v>14702</v>
      </c>
      <c r="D47" t="s">
        <v>14703</v>
      </c>
      <c r="E47" t="s">
        <v>1799</v>
      </c>
      <c r="F47" t="s">
        <v>2001</v>
      </c>
      <c r="G47">
        <v>22222</v>
      </c>
      <c r="H47">
        <v>35000</v>
      </c>
      <c r="I47">
        <v>26639</v>
      </c>
      <c r="J47">
        <v>31986</v>
      </c>
      <c r="K47" t="s">
        <v>55</v>
      </c>
      <c r="L47">
        <v>22050</v>
      </c>
      <c r="M47" t="s">
        <v>1769</v>
      </c>
      <c r="N47" t="s">
        <v>14838</v>
      </c>
      <c r="O47" s="95">
        <v>44845.679265081017</v>
      </c>
      <c r="P47">
        <v>1</v>
      </c>
      <c r="Q47">
        <v>-16.579999999999998</v>
      </c>
      <c r="R47">
        <v>-30.53</v>
      </c>
      <c r="S47" t="s">
        <v>14839</v>
      </c>
      <c r="T47" t="s">
        <v>2002</v>
      </c>
      <c r="U47" t="s">
        <v>2003</v>
      </c>
      <c r="V47" t="s">
        <v>14839</v>
      </c>
      <c r="W47" t="s">
        <v>14840</v>
      </c>
      <c r="X47" t="s">
        <v>2004</v>
      </c>
      <c r="Y47" t="b">
        <v>1</v>
      </c>
      <c r="Z47" t="s">
        <v>1761</v>
      </c>
    </row>
    <row r="48" spans="1:26" x14ac:dyDescent="0.25">
      <c r="A48" t="s">
        <v>2005</v>
      </c>
      <c r="B48" t="s">
        <v>2006</v>
      </c>
      <c r="C48" t="s">
        <v>14702</v>
      </c>
      <c r="D48" t="s">
        <v>14703</v>
      </c>
      <c r="E48" t="s">
        <v>1799</v>
      </c>
      <c r="F48" t="s">
        <v>2007</v>
      </c>
      <c r="G48">
        <v>160000</v>
      </c>
      <c r="H48">
        <v>55000</v>
      </c>
      <c r="I48">
        <v>137821</v>
      </c>
      <c r="J48">
        <v>139237</v>
      </c>
      <c r="K48" t="s">
        <v>55</v>
      </c>
      <c r="L48">
        <v>34650</v>
      </c>
      <c r="M48" t="s">
        <v>1769</v>
      </c>
      <c r="N48" t="s">
        <v>14824</v>
      </c>
      <c r="O48" s="95">
        <v>44845.689129166669</v>
      </c>
      <c r="P48">
        <v>1</v>
      </c>
      <c r="Q48">
        <v>16.09</v>
      </c>
      <c r="R48">
        <v>14.91</v>
      </c>
      <c r="S48" t="s">
        <v>14841</v>
      </c>
      <c r="T48" t="s">
        <v>2008</v>
      </c>
      <c r="U48" t="s">
        <v>2009</v>
      </c>
      <c r="V48" t="s">
        <v>14841</v>
      </c>
      <c r="W48" t="s">
        <v>14842</v>
      </c>
      <c r="X48" t="s">
        <v>2010</v>
      </c>
      <c r="Y48" t="b">
        <v>1</v>
      </c>
      <c r="Z48" t="s">
        <v>1761</v>
      </c>
    </row>
    <row r="49" spans="1:26" x14ac:dyDescent="0.25">
      <c r="A49" t="s">
        <v>2011</v>
      </c>
      <c r="B49" t="s">
        <v>1005</v>
      </c>
      <c r="C49" t="s">
        <v>14702</v>
      </c>
      <c r="D49" t="s">
        <v>14703</v>
      </c>
      <c r="E49" t="s">
        <v>1799</v>
      </c>
      <c r="F49" t="s">
        <v>2012</v>
      </c>
      <c r="G49">
        <v>44000</v>
      </c>
      <c r="H49">
        <v>69000</v>
      </c>
      <c r="I49">
        <v>67735</v>
      </c>
      <c r="J49">
        <v>64476</v>
      </c>
      <c r="K49" t="s">
        <v>55</v>
      </c>
      <c r="L49">
        <v>43470</v>
      </c>
      <c r="M49" t="s">
        <v>1769</v>
      </c>
      <c r="N49" t="s">
        <v>14843</v>
      </c>
      <c r="O49" s="95">
        <v>44845.679095520834</v>
      </c>
      <c r="P49">
        <v>1</v>
      </c>
      <c r="Q49">
        <v>-35.04</v>
      </c>
      <c r="R49">
        <v>-31.76</v>
      </c>
      <c r="S49" t="s">
        <v>14844</v>
      </c>
      <c r="T49" t="s">
        <v>2013</v>
      </c>
      <c r="U49" t="s">
        <v>2014</v>
      </c>
      <c r="V49" t="s">
        <v>14844</v>
      </c>
      <c r="W49" t="s">
        <v>14845</v>
      </c>
      <c r="X49" t="s">
        <v>2015</v>
      </c>
      <c r="Y49" t="b">
        <v>1</v>
      </c>
      <c r="Z49" t="s">
        <v>1761</v>
      </c>
    </row>
    <row r="50" spans="1:26" x14ac:dyDescent="0.25">
      <c r="A50" t="s">
        <v>2016</v>
      </c>
      <c r="B50" t="s">
        <v>2017</v>
      </c>
      <c r="C50" t="s">
        <v>14702</v>
      </c>
      <c r="D50" t="s">
        <v>14703</v>
      </c>
      <c r="E50" t="s">
        <v>1799</v>
      </c>
      <c r="F50" t="s">
        <v>2018</v>
      </c>
      <c r="G50">
        <v>51000</v>
      </c>
      <c r="H50">
        <v>65000</v>
      </c>
      <c r="I50">
        <v>73780</v>
      </c>
      <c r="J50">
        <v>62558</v>
      </c>
      <c r="K50" t="s">
        <v>55</v>
      </c>
      <c r="L50">
        <v>40950</v>
      </c>
      <c r="M50" t="s">
        <v>1769</v>
      </c>
      <c r="N50" t="s">
        <v>14821</v>
      </c>
      <c r="O50" s="95">
        <v>44845.695522928239</v>
      </c>
      <c r="P50">
        <v>1</v>
      </c>
      <c r="Q50">
        <v>-30.88</v>
      </c>
      <c r="R50">
        <v>-18.48</v>
      </c>
      <c r="S50" t="s">
        <v>14846</v>
      </c>
      <c r="T50" t="s">
        <v>2019</v>
      </c>
      <c r="U50" t="s">
        <v>2020</v>
      </c>
      <c r="V50" t="s">
        <v>14846</v>
      </c>
      <c r="W50" t="s">
        <v>14847</v>
      </c>
      <c r="X50" t="s">
        <v>2021</v>
      </c>
      <c r="Y50" t="b">
        <v>1</v>
      </c>
      <c r="Z50" t="s">
        <v>1761</v>
      </c>
    </row>
    <row r="51" spans="1:26" x14ac:dyDescent="0.25">
      <c r="A51" t="s">
        <v>2022</v>
      </c>
      <c r="B51" t="s">
        <v>2023</v>
      </c>
      <c r="C51" t="s">
        <v>14702</v>
      </c>
      <c r="D51" t="s">
        <v>14703</v>
      </c>
      <c r="E51" t="s">
        <v>1799</v>
      </c>
      <c r="F51" t="s">
        <v>2024</v>
      </c>
      <c r="G51">
        <v>44000</v>
      </c>
      <c r="H51">
        <v>68000</v>
      </c>
      <c r="I51">
        <v>73248</v>
      </c>
      <c r="J51">
        <v>59720</v>
      </c>
      <c r="K51" t="s">
        <v>55</v>
      </c>
      <c r="L51">
        <v>42840</v>
      </c>
      <c r="M51" t="s">
        <v>1769</v>
      </c>
      <c r="N51" t="s">
        <v>14848</v>
      </c>
      <c r="O51" s="95">
        <v>44845.671102094908</v>
      </c>
      <c r="P51">
        <v>1</v>
      </c>
      <c r="Q51">
        <v>-39.93</v>
      </c>
      <c r="R51">
        <v>-26.32</v>
      </c>
      <c r="S51" t="s">
        <v>14849</v>
      </c>
      <c r="T51" t="s">
        <v>2025</v>
      </c>
      <c r="U51" t="s">
        <v>2026</v>
      </c>
      <c r="V51" t="s">
        <v>14849</v>
      </c>
      <c r="W51" t="s">
        <v>14850</v>
      </c>
      <c r="X51" t="s">
        <v>2027</v>
      </c>
      <c r="Y51" t="b">
        <v>1</v>
      </c>
      <c r="Z51" t="s">
        <v>1761</v>
      </c>
    </row>
    <row r="52" spans="1:26" x14ac:dyDescent="0.25">
      <c r="A52" t="s">
        <v>2028</v>
      </c>
      <c r="B52" t="s">
        <v>2029</v>
      </c>
      <c r="C52" t="s">
        <v>14702</v>
      </c>
      <c r="D52" t="s">
        <v>14703</v>
      </c>
      <c r="E52" t="s">
        <v>1799</v>
      </c>
      <c r="F52" t="s">
        <v>2030</v>
      </c>
      <c r="G52">
        <v>47999</v>
      </c>
      <c r="H52">
        <v>76000</v>
      </c>
      <c r="I52">
        <v>81497</v>
      </c>
      <c r="J52">
        <v>63166</v>
      </c>
      <c r="K52" t="s">
        <v>55</v>
      </c>
      <c r="L52">
        <v>47880</v>
      </c>
      <c r="M52" t="s">
        <v>1769</v>
      </c>
      <c r="N52" t="s">
        <v>14851</v>
      </c>
      <c r="O52" s="95">
        <v>44845.682889340278</v>
      </c>
      <c r="P52">
        <v>1</v>
      </c>
      <c r="Q52">
        <v>-41.1</v>
      </c>
      <c r="R52">
        <v>-24.01</v>
      </c>
      <c r="S52" t="s">
        <v>14852</v>
      </c>
      <c r="T52" t="s">
        <v>2031</v>
      </c>
      <c r="U52" t="s">
        <v>2032</v>
      </c>
      <c r="V52" t="s">
        <v>14852</v>
      </c>
      <c r="W52" t="s">
        <v>14853</v>
      </c>
      <c r="X52" t="s">
        <v>2033</v>
      </c>
      <c r="Y52" t="b">
        <v>1</v>
      </c>
      <c r="Z52" t="s">
        <v>1761</v>
      </c>
    </row>
    <row r="53" spans="1:26" x14ac:dyDescent="0.25">
      <c r="A53" t="s">
        <v>2034</v>
      </c>
      <c r="B53" t="s">
        <v>2035</v>
      </c>
      <c r="C53" t="s">
        <v>14702</v>
      </c>
      <c r="D53" t="s">
        <v>14703</v>
      </c>
      <c r="E53" t="s">
        <v>1799</v>
      </c>
      <c r="F53" t="s">
        <v>2036</v>
      </c>
      <c r="G53">
        <v>44000</v>
      </c>
      <c r="H53">
        <v>45000</v>
      </c>
      <c r="I53">
        <v>49633</v>
      </c>
      <c r="J53">
        <v>56150</v>
      </c>
      <c r="K53" t="s">
        <v>55</v>
      </c>
      <c r="L53">
        <v>28350</v>
      </c>
      <c r="M53" t="s">
        <v>1769</v>
      </c>
      <c r="N53" t="s">
        <v>14790</v>
      </c>
      <c r="O53" s="95">
        <v>44845.679430532407</v>
      </c>
      <c r="P53">
        <v>1</v>
      </c>
      <c r="Q53">
        <v>-11.35</v>
      </c>
      <c r="R53">
        <v>-21.64</v>
      </c>
      <c r="S53" t="s">
        <v>14854</v>
      </c>
      <c r="T53" t="s">
        <v>2037</v>
      </c>
      <c r="U53" t="s">
        <v>2038</v>
      </c>
      <c r="V53" t="s">
        <v>14854</v>
      </c>
      <c r="W53" t="s">
        <v>14855</v>
      </c>
      <c r="X53" t="s">
        <v>2039</v>
      </c>
      <c r="Y53" t="b">
        <v>1</v>
      </c>
      <c r="Z53" t="s">
        <v>1761</v>
      </c>
    </row>
    <row r="54" spans="1:26" x14ac:dyDescent="0.25">
      <c r="A54" t="s">
        <v>2040</v>
      </c>
      <c r="B54" t="s">
        <v>2041</v>
      </c>
      <c r="C54" t="s">
        <v>14702</v>
      </c>
      <c r="D54" t="s">
        <v>14703</v>
      </c>
      <c r="E54" t="s">
        <v>1799</v>
      </c>
      <c r="F54" t="s">
        <v>2042</v>
      </c>
      <c r="G54">
        <v>250000</v>
      </c>
      <c r="H54">
        <v>50000</v>
      </c>
      <c r="I54">
        <v>198438</v>
      </c>
      <c r="J54">
        <v>182196</v>
      </c>
      <c r="K54" t="s">
        <v>55</v>
      </c>
      <c r="L54">
        <v>31500</v>
      </c>
      <c r="M54" t="s">
        <v>1769</v>
      </c>
      <c r="N54" t="s">
        <v>14717</v>
      </c>
      <c r="O54" s="95">
        <v>44845.719285555555</v>
      </c>
      <c r="P54">
        <v>1</v>
      </c>
      <c r="Q54">
        <v>25.98</v>
      </c>
      <c r="R54">
        <v>37.21</v>
      </c>
      <c r="S54" t="s">
        <v>14856</v>
      </c>
      <c r="T54" t="s">
        <v>2043</v>
      </c>
      <c r="U54" t="s">
        <v>2044</v>
      </c>
      <c r="V54" t="s">
        <v>14856</v>
      </c>
      <c r="W54" t="s">
        <v>14857</v>
      </c>
      <c r="X54" t="s">
        <v>2045</v>
      </c>
      <c r="Y54" t="b">
        <v>1</v>
      </c>
      <c r="Z54" t="s">
        <v>1761</v>
      </c>
    </row>
    <row r="55" spans="1:26" x14ac:dyDescent="0.25">
      <c r="A55" t="s">
        <v>2046</v>
      </c>
      <c r="B55" t="s">
        <v>2047</v>
      </c>
      <c r="C55" t="s">
        <v>14702</v>
      </c>
      <c r="D55" t="s">
        <v>14703</v>
      </c>
      <c r="E55" t="s">
        <v>1799</v>
      </c>
      <c r="F55" t="s">
        <v>2048</v>
      </c>
      <c r="G55">
        <v>199999</v>
      </c>
      <c r="H55">
        <v>60000</v>
      </c>
      <c r="I55">
        <v>178153</v>
      </c>
      <c r="J55">
        <v>189667</v>
      </c>
      <c r="K55" t="s">
        <v>55</v>
      </c>
      <c r="L55">
        <v>37800</v>
      </c>
      <c r="M55" t="s">
        <v>1769</v>
      </c>
      <c r="N55" t="s">
        <v>14858</v>
      </c>
      <c r="O55" s="95">
        <v>44845.702308564818</v>
      </c>
      <c r="P55">
        <v>1</v>
      </c>
      <c r="Q55">
        <v>12.26</v>
      </c>
      <c r="R55">
        <v>5.45</v>
      </c>
      <c r="S55" t="s">
        <v>14859</v>
      </c>
      <c r="T55" t="s">
        <v>2049</v>
      </c>
      <c r="U55" t="s">
        <v>2050</v>
      </c>
      <c r="V55" t="s">
        <v>14859</v>
      </c>
      <c r="W55" t="s">
        <v>14860</v>
      </c>
      <c r="X55" t="s">
        <v>2051</v>
      </c>
      <c r="Y55" t="b">
        <v>1</v>
      </c>
      <c r="Z55" t="s">
        <v>1761</v>
      </c>
    </row>
    <row r="56" spans="1:26" x14ac:dyDescent="0.25">
      <c r="A56" t="s">
        <v>2052</v>
      </c>
      <c r="B56" t="s">
        <v>2053</v>
      </c>
      <c r="C56" t="s">
        <v>14702</v>
      </c>
      <c r="D56" t="s">
        <v>14703</v>
      </c>
      <c r="E56" t="s">
        <v>1799</v>
      </c>
      <c r="F56" t="s">
        <v>2054</v>
      </c>
      <c r="G56">
        <v>350000</v>
      </c>
      <c r="H56">
        <v>60000</v>
      </c>
      <c r="I56">
        <v>360355</v>
      </c>
      <c r="J56">
        <v>318205</v>
      </c>
      <c r="K56" t="s">
        <v>55</v>
      </c>
      <c r="L56">
        <v>37800</v>
      </c>
      <c r="M56" t="s">
        <v>1769</v>
      </c>
      <c r="N56" t="s">
        <v>14858</v>
      </c>
      <c r="O56" s="95">
        <v>44845.667158206015</v>
      </c>
      <c r="P56">
        <v>1</v>
      </c>
      <c r="Q56">
        <v>-2.87</v>
      </c>
      <c r="R56">
        <v>9.99</v>
      </c>
      <c r="S56" t="s">
        <v>14861</v>
      </c>
      <c r="T56" t="s">
        <v>2055</v>
      </c>
      <c r="U56" t="s">
        <v>2056</v>
      </c>
      <c r="V56" t="s">
        <v>14861</v>
      </c>
      <c r="W56" t="s">
        <v>14862</v>
      </c>
      <c r="X56" t="s">
        <v>2057</v>
      </c>
      <c r="Y56" t="b">
        <v>1</v>
      </c>
      <c r="Z56" t="s">
        <v>1761</v>
      </c>
    </row>
    <row r="57" spans="1:26" x14ac:dyDescent="0.25">
      <c r="A57" t="s">
        <v>2058</v>
      </c>
      <c r="B57" t="s">
        <v>1330</v>
      </c>
      <c r="C57" t="s">
        <v>14702</v>
      </c>
      <c r="D57" t="s">
        <v>14703</v>
      </c>
      <c r="E57" t="s">
        <v>1799</v>
      </c>
      <c r="F57" t="s">
        <v>2059</v>
      </c>
      <c r="G57">
        <v>89000</v>
      </c>
      <c r="H57">
        <v>50000</v>
      </c>
      <c r="I57">
        <v>88366</v>
      </c>
      <c r="J57">
        <v>85318</v>
      </c>
      <c r="K57" t="s">
        <v>55</v>
      </c>
      <c r="L57">
        <v>31500</v>
      </c>
      <c r="M57" t="s">
        <v>1769</v>
      </c>
      <c r="N57" t="s">
        <v>14717</v>
      </c>
      <c r="O57" s="95">
        <v>44845.699438217591</v>
      </c>
      <c r="P57">
        <v>1</v>
      </c>
      <c r="Q57">
        <v>0.72</v>
      </c>
      <c r="R57">
        <v>4.32</v>
      </c>
      <c r="S57" t="s">
        <v>14863</v>
      </c>
      <c r="T57" t="s">
        <v>2060</v>
      </c>
      <c r="U57" t="s">
        <v>2061</v>
      </c>
      <c r="V57" t="s">
        <v>14863</v>
      </c>
      <c r="W57" t="s">
        <v>14864</v>
      </c>
      <c r="X57" t="s">
        <v>2062</v>
      </c>
      <c r="Y57" t="b">
        <v>1</v>
      </c>
      <c r="Z57" t="s">
        <v>1761</v>
      </c>
    </row>
    <row r="58" spans="1:26" x14ac:dyDescent="0.25">
      <c r="A58" t="s">
        <v>2063</v>
      </c>
      <c r="B58" t="s">
        <v>1004</v>
      </c>
      <c r="C58" t="s">
        <v>14702</v>
      </c>
      <c r="D58" t="s">
        <v>14703</v>
      </c>
      <c r="E58" t="s">
        <v>1799</v>
      </c>
      <c r="F58" t="s">
        <v>2064</v>
      </c>
      <c r="G58">
        <v>180000</v>
      </c>
      <c r="H58">
        <v>52000</v>
      </c>
      <c r="I58">
        <v>219882</v>
      </c>
      <c r="J58">
        <v>250739</v>
      </c>
      <c r="K58" t="s">
        <v>55</v>
      </c>
      <c r="L58">
        <v>32760</v>
      </c>
      <c r="M58" t="s">
        <v>1769</v>
      </c>
      <c r="N58" t="s">
        <v>14865</v>
      </c>
      <c r="O58" s="95">
        <v>44845.657907256944</v>
      </c>
      <c r="P58">
        <v>1</v>
      </c>
      <c r="Q58">
        <v>-18.14</v>
      </c>
      <c r="R58">
        <v>-28.21</v>
      </c>
      <c r="S58" t="s">
        <v>14866</v>
      </c>
      <c r="T58" t="s">
        <v>2065</v>
      </c>
      <c r="U58" t="s">
        <v>2066</v>
      </c>
      <c r="V58" t="s">
        <v>14866</v>
      </c>
      <c r="W58" t="s">
        <v>14867</v>
      </c>
      <c r="X58" t="s">
        <v>2067</v>
      </c>
      <c r="Y58" t="b">
        <v>1</v>
      </c>
      <c r="Z58" t="s">
        <v>1761</v>
      </c>
    </row>
    <row r="59" spans="1:26" x14ac:dyDescent="0.25">
      <c r="A59" t="s">
        <v>2068</v>
      </c>
      <c r="B59" t="s">
        <v>2069</v>
      </c>
      <c r="C59" t="s">
        <v>14702</v>
      </c>
      <c r="D59" t="s">
        <v>14703</v>
      </c>
      <c r="E59" t="s">
        <v>1799</v>
      </c>
      <c r="F59" t="s">
        <v>2070</v>
      </c>
      <c r="G59">
        <v>18888</v>
      </c>
      <c r="H59">
        <v>20340</v>
      </c>
      <c r="I59">
        <v>25817</v>
      </c>
      <c r="J59">
        <v>26178</v>
      </c>
      <c r="K59" t="s">
        <v>55</v>
      </c>
      <c r="L59">
        <v>12814</v>
      </c>
      <c r="M59" t="s">
        <v>1769</v>
      </c>
      <c r="N59" t="s">
        <v>14868</v>
      </c>
      <c r="O59" s="95">
        <v>44845.666984085648</v>
      </c>
      <c r="P59">
        <v>1</v>
      </c>
      <c r="Q59">
        <v>-26.84</v>
      </c>
      <c r="R59">
        <v>-27.85</v>
      </c>
      <c r="S59" t="s">
        <v>14869</v>
      </c>
      <c r="T59" t="s">
        <v>2071</v>
      </c>
      <c r="U59" t="s">
        <v>2072</v>
      </c>
      <c r="V59" t="s">
        <v>14869</v>
      </c>
      <c r="W59" t="s">
        <v>14870</v>
      </c>
      <c r="X59" t="s">
        <v>2073</v>
      </c>
      <c r="Y59" t="b">
        <v>1</v>
      </c>
      <c r="Z59" t="s">
        <v>1761</v>
      </c>
    </row>
    <row r="60" spans="1:26" x14ac:dyDescent="0.25">
      <c r="A60" t="s">
        <v>2074</v>
      </c>
      <c r="B60" t="s">
        <v>727</v>
      </c>
      <c r="C60" t="s">
        <v>14702</v>
      </c>
      <c r="D60" t="s">
        <v>14703</v>
      </c>
      <c r="E60" t="s">
        <v>1799</v>
      </c>
      <c r="F60" t="s">
        <v>2075</v>
      </c>
      <c r="G60">
        <v>42000</v>
      </c>
      <c r="H60">
        <v>50000</v>
      </c>
      <c r="I60">
        <v>49812</v>
      </c>
      <c r="J60">
        <v>43607</v>
      </c>
      <c r="K60" t="s">
        <v>55</v>
      </c>
      <c r="L60">
        <v>31500</v>
      </c>
      <c r="M60" t="s">
        <v>1769</v>
      </c>
      <c r="N60" t="s">
        <v>14717</v>
      </c>
      <c r="O60" s="95">
        <v>44845.710778726854</v>
      </c>
      <c r="P60">
        <v>1</v>
      </c>
      <c r="Q60">
        <v>-15.68</v>
      </c>
      <c r="R60">
        <v>-3.69</v>
      </c>
      <c r="S60" t="s">
        <v>14871</v>
      </c>
      <c r="T60" t="s">
        <v>2076</v>
      </c>
      <c r="U60" t="s">
        <v>2077</v>
      </c>
      <c r="V60" t="s">
        <v>14871</v>
      </c>
      <c r="W60" t="s">
        <v>14872</v>
      </c>
      <c r="X60" t="s">
        <v>2078</v>
      </c>
      <c r="Y60" t="b">
        <v>1</v>
      </c>
      <c r="Z60" t="s">
        <v>1761</v>
      </c>
    </row>
    <row r="61" spans="1:26" x14ac:dyDescent="0.25">
      <c r="A61" t="s">
        <v>2079</v>
      </c>
      <c r="B61" t="s">
        <v>2080</v>
      </c>
      <c r="C61" t="s">
        <v>14702</v>
      </c>
      <c r="D61" t="s">
        <v>14703</v>
      </c>
      <c r="E61" t="s">
        <v>1799</v>
      </c>
      <c r="F61" t="s">
        <v>2081</v>
      </c>
      <c r="G61">
        <v>27654</v>
      </c>
      <c r="H61">
        <v>25021</v>
      </c>
      <c r="I61">
        <v>32274</v>
      </c>
      <c r="J61">
        <v>33160</v>
      </c>
      <c r="K61" t="s">
        <v>55</v>
      </c>
      <c r="L61">
        <v>15763</v>
      </c>
      <c r="M61" t="s">
        <v>1769</v>
      </c>
      <c r="N61" t="s">
        <v>14873</v>
      </c>
      <c r="O61" s="95">
        <v>44845.673979571759</v>
      </c>
      <c r="P61">
        <v>1</v>
      </c>
      <c r="Q61">
        <v>-14.31</v>
      </c>
      <c r="R61">
        <v>-16.600000000000001</v>
      </c>
      <c r="S61" t="s">
        <v>14874</v>
      </c>
      <c r="T61" t="s">
        <v>2082</v>
      </c>
      <c r="U61" t="s">
        <v>2083</v>
      </c>
      <c r="V61" t="s">
        <v>14874</v>
      </c>
      <c r="W61" t="s">
        <v>14875</v>
      </c>
      <c r="X61" t="s">
        <v>2084</v>
      </c>
      <c r="Y61" t="b">
        <v>1</v>
      </c>
      <c r="Z61" t="s">
        <v>1761</v>
      </c>
    </row>
    <row r="62" spans="1:26" x14ac:dyDescent="0.25">
      <c r="A62" t="s">
        <v>2085</v>
      </c>
      <c r="B62" t="s">
        <v>725</v>
      </c>
      <c r="C62" t="s">
        <v>14702</v>
      </c>
      <c r="D62" t="s">
        <v>14703</v>
      </c>
      <c r="E62" t="s">
        <v>1799</v>
      </c>
      <c r="F62" t="s">
        <v>2086</v>
      </c>
      <c r="G62">
        <v>40000</v>
      </c>
      <c r="H62">
        <v>60200</v>
      </c>
      <c r="I62">
        <v>42366</v>
      </c>
      <c r="J62">
        <v>46223</v>
      </c>
      <c r="K62" t="s">
        <v>55</v>
      </c>
      <c r="L62">
        <v>37926</v>
      </c>
      <c r="M62" t="s">
        <v>1769</v>
      </c>
      <c r="N62" t="s">
        <v>14876</v>
      </c>
      <c r="O62" s="95">
        <v>44845.696647407407</v>
      </c>
      <c r="P62">
        <v>1</v>
      </c>
      <c r="Q62">
        <v>-5.58</v>
      </c>
      <c r="R62">
        <v>-13.46</v>
      </c>
      <c r="S62" t="s">
        <v>14877</v>
      </c>
      <c r="T62" t="s">
        <v>2087</v>
      </c>
      <c r="U62" t="s">
        <v>2088</v>
      </c>
      <c r="V62" t="s">
        <v>14877</v>
      </c>
      <c r="W62" t="s">
        <v>14878</v>
      </c>
      <c r="X62" t="s">
        <v>2089</v>
      </c>
      <c r="Y62" t="b">
        <v>1</v>
      </c>
      <c r="Z62" t="s">
        <v>1761</v>
      </c>
    </row>
    <row r="63" spans="1:26" x14ac:dyDescent="0.25">
      <c r="A63" t="s">
        <v>2090</v>
      </c>
      <c r="B63" t="s">
        <v>2091</v>
      </c>
      <c r="C63" t="s">
        <v>14702</v>
      </c>
      <c r="D63" t="s">
        <v>14703</v>
      </c>
      <c r="E63" t="s">
        <v>1799</v>
      </c>
      <c r="F63" t="s">
        <v>2092</v>
      </c>
      <c r="G63">
        <v>30000</v>
      </c>
      <c r="H63">
        <v>40000</v>
      </c>
      <c r="I63">
        <v>38323</v>
      </c>
      <c r="J63">
        <v>41262</v>
      </c>
      <c r="K63" t="s">
        <v>55</v>
      </c>
      <c r="L63">
        <v>25200</v>
      </c>
      <c r="M63" t="s">
        <v>1769</v>
      </c>
      <c r="N63" t="s">
        <v>14777</v>
      </c>
      <c r="O63" s="95">
        <v>44845.636229432872</v>
      </c>
      <c r="P63">
        <v>1</v>
      </c>
      <c r="Q63">
        <v>-21.72</v>
      </c>
      <c r="R63">
        <v>-27.29</v>
      </c>
      <c r="S63" t="s">
        <v>14879</v>
      </c>
      <c r="T63" t="s">
        <v>2093</v>
      </c>
      <c r="U63" t="s">
        <v>2094</v>
      </c>
      <c r="V63" t="s">
        <v>14879</v>
      </c>
      <c r="W63" t="s">
        <v>14880</v>
      </c>
      <c r="X63" t="s">
        <v>2095</v>
      </c>
      <c r="Y63" t="b">
        <v>1</v>
      </c>
      <c r="Z63" t="s">
        <v>1761</v>
      </c>
    </row>
    <row r="64" spans="1:26" x14ac:dyDescent="0.25">
      <c r="A64" t="s">
        <v>2096</v>
      </c>
      <c r="B64" t="s">
        <v>724</v>
      </c>
      <c r="C64" t="s">
        <v>14702</v>
      </c>
      <c r="D64" t="s">
        <v>14703</v>
      </c>
      <c r="E64" t="s">
        <v>1799</v>
      </c>
      <c r="F64" t="s">
        <v>2097</v>
      </c>
      <c r="G64">
        <v>22000</v>
      </c>
      <c r="H64">
        <v>6169</v>
      </c>
      <c r="I64">
        <v>48523</v>
      </c>
      <c r="J64">
        <v>53308</v>
      </c>
      <c r="K64" t="s">
        <v>55</v>
      </c>
      <c r="L64">
        <v>3886</v>
      </c>
      <c r="M64" t="s">
        <v>1769</v>
      </c>
      <c r="N64" t="s">
        <v>14881</v>
      </c>
      <c r="O64" s="95">
        <v>44845.70346449074</v>
      </c>
      <c r="P64">
        <v>1</v>
      </c>
      <c r="Q64">
        <v>-54.66</v>
      </c>
      <c r="R64">
        <v>-58.73</v>
      </c>
      <c r="S64" t="s">
        <v>14882</v>
      </c>
      <c r="T64" t="s">
        <v>2098</v>
      </c>
      <c r="U64" t="s">
        <v>2099</v>
      </c>
      <c r="V64" t="s">
        <v>14882</v>
      </c>
      <c r="W64" t="s">
        <v>14883</v>
      </c>
      <c r="X64" t="s">
        <v>2100</v>
      </c>
      <c r="Y64" t="b">
        <v>1</v>
      </c>
      <c r="Z64" t="s">
        <v>1761</v>
      </c>
    </row>
    <row r="65" spans="1:26" x14ac:dyDescent="0.25">
      <c r="A65" t="s">
        <v>2101</v>
      </c>
      <c r="B65" t="s">
        <v>731</v>
      </c>
      <c r="C65" t="s">
        <v>14702</v>
      </c>
      <c r="D65" t="s">
        <v>14703</v>
      </c>
      <c r="E65" t="s">
        <v>1799</v>
      </c>
      <c r="F65" t="s">
        <v>2102</v>
      </c>
      <c r="G65">
        <v>30000</v>
      </c>
      <c r="H65">
        <v>30000</v>
      </c>
      <c r="I65">
        <v>28517</v>
      </c>
      <c r="J65">
        <v>33265</v>
      </c>
      <c r="K65" t="s">
        <v>55</v>
      </c>
      <c r="L65">
        <v>18900</v>
      </c>
      <c r="M65" t="s">
        <v>1769</v>
      </c>
      <c r="N65" t="s">
        <v>14884</v>
      </c>
      <c r="O65" s="95">
        <v>44845.661996678238</v>
      </c>
      <c r="P65">
        <v>1</v>
      </c>
      <c r="Q65">
        <v>5.2</v>
      </c>
      <c r="R65">
        <v>-9.82</v>
      </c>
      <c r="S65" t="s">
        <v>14885</v>
      </c>
      <c r="T65" t="s">
        <v>2103</v>
      </c>
      <c r="U65" t="s">
        <v>2104</v>
      </c>
      <c r="V65" t="s">
        <v>14885</v>
      </c>
      <c r="W65" t="s">
        <v>14886</v>
      </c>
      <c r="X65" t="s">
        <v>2105</v>
      </c>
      <c r="Y65" t="b">
        <v>1</v>
      </c>
      <c r="Z65" t="s">
        <v>1761</v>
      </c>
    </row>
    <row r="66" spans="1:26" x14ac:dyDescent="0.25">
      <c r="A66" t="s">
        <v>2106</v>
      </c>
      <c r="B66" t="s">
        <v>2107</v>
      </c>
      <c r="C66" t="s">
        <v>14702</v>
      </c>
      <c r="D66" t="s">
        <v>14703</v>
      </c>
      <c r="E66" t="s">
        <v>1799</v>
      </c>
      <c r="F66" t="s">
        <v>2108</v>
      </c>
      <c r="G66">
        <v>55000</v>
      </c>
      <c r="H66">
        <v>38220</v>
      </c>
      <c r="I66">
        <v>60287</v>
      </c>
      <c r="J66">
        <v>59464</v>
      </c>
      <c r="K66" t="s">
        <v>55</v>
      </c>
      <c r="L66">
        <v>24079</v>
      </c>
      <c r="M66" t="s">
        <v>1769</v>
      </c>
      <c r="N66" t="s">
        <v>14887</v>
      </c>
      <c r="O66" s="95">
        <v>44845.721349629632</v>
      </c>
      <c r="P66">
        <v>1</v>
      </c>
      <c r="Q66">
        <v>-8.77</v>
      </c>
      <c r="R66">
        <v>-7.51</v>
      </c>
      <c r="S66" t="s">
        <v>14888</v>
      </c>
      <c r="T66" t="s">
        <v>2109</v>
      </c>
      <c r="U66" t="s">
        <v>2110</v>
      </c>
      <c r="V66" t="s">
        <v>14888</v>
      </c>
      <c r="W66" t="s">
        <v>14889</v>
      </c>
      <c r="X66" t="s">
        <v>2111</v>
      </c>
      <c r="Y66" t="b">
        <v>1</v>
      </c>
      <c r="Z66" t="s">
        <v>1761</v>
      </c>
    </row>
    <row r="67" spans="1:26" x14ac:dyDescent="0.25">
      <c r="A67" t="s">
        <v>2112</v>
      </c>
      <c r="B67" t="s">
        <v>2113</v>
      </c>
      <c r="C67" t="s">
        <v>14702</v>
      </c>
      <c r="D67" t="s">
        <v>14703</v>
      </c>
      <c r="E67" t="s">
        <v>1799</v>
      </c>
      <c r="F67" t="s">
        <v>2114</v>
      </c>
      <c r="G67">
        <v>144000</v>
      </c>
      <c r="H67">
        <v>87000</v>
      </c>
      <c r="I67">
        <v>190107</v>
      </c>
      <c r="J67">
        <v>163230</v>
      </c>
      <c r="K67" t="s">
        <v>55</v>
      </c>
      <c r="L67">
        <v>54810</v>
      </c>
      <c r="M67" t="s">
        <v>1769</v>
      </c>
      <c r="N67" t="s">
        <v>14890</v>
      </c>
      <c r="O67" s="95">
        <v>44845.662249675923</v>
      </c>
      <c r="P67">
        <v>1</v>
      </c>
      <c r="Q67">
        <v>-24.25</v>
      </c>
      <c r="R67">
        <v>-11.78</v>
      </c>
      <c r="S67" t="s">
        <v>14891</v>
      </c>
      <c r="T67" t="s">
        <v>2115</v>
      </c>
      <c r="U67" t="s">
        <v>2116</v>
      </c>
      <c r="V67" t="s">
        <v>14891</v>
      </c>
      <c r="W67" t="s">
        <v>14892</v>
      </c>
      <c r="X67" t="s">
        <v>2117</v>
      </c>
      <c r="Y67" t="b">
        <v>1</v>
      </c>
      <c r="Z67" t="s">
        <v>1761</v>
      </c>
    </row>
    <row r="68" spans="1:26" x14ac:dyDescent="0.25">
      <c r="A68" t="s">
        <v>2118</v>
      </c>
      <c r="B68" t="s">
        <v>2119</v>
      </c>
      <c r="C68" t="s">
        <v>14702</v>
      </c>
      <c r="D68" t="s">
        <v>14703</v>
      </c>
      <c r="E68" t="s">
        <v>1799</v>
      </c>
      <c r="F68" t="s">
        <v>2120</v>
      </c>
      <c r="G68">
        <v>33450</v>
      </c>
      <c r="H68">
        <v>50000</v>
      </c>
      <c r="I68">
        <v>39951</v>
      </c>
      <c r="J68">
        <v>42669</v>
      </c>
      <c r="K68" t="s">
        <v>55</v>
      </c>
      <c r="L68">
        <v>31500</v>
      </c>
      <c r="M68" t="s">
        <v>1769</v>
      </c>
      <c r="N68" t="s">
        <v>14717</v>
      </c>
      <c r="O68" s="95">
        <v>44845.71425341435</v>
      </c>
      <c r="P68">
        <v>1</v>
      </c>
      <c r="Q68">
        <v>-16.27</v>
      </c>
      <c r="R68">
        <v>-21.61</v>
      </c>
      <c r="S68" t="s">
        <v>14893</v>
      </c>
      <c r="T68" t="s">
        <v>2121</v>
      </c>
      <c r="U68" t="s">
        <v>2122</v>
      </c>
      <c r="V68" t="s">
        <v>14893</v>
      </c>
      <c r="W68" t="s">
        <v>14894</v>
      </c>
      <c r="X68" t="s">
        <v>2123</v>
      </c>
      <c r="Y68" t="b">
        <v>1</v>
      </c>
      <c r="Z68" t="s">
        <v>1761</v>
      </c>
    </row>
    <row r="69" spans="1:26" x14ac:dyDescent="0.25">
      <c r="A69" t="s">
        <v>2124</v>
      </c>
      <c r="B69" t="s">
        <v>729</v>
      </c>
      <c r="C69" t="s">
        <v>14702</v>
      </c>
      <c r="D69" t="s">
        <v>14703</v>
      </c>
      <c r="E69" t="s">
        <v>1799</v>
      </c>
      <c r="F69" t="s">
        <v>2125</v>
      </c>
      <c r="G69">
        <v>56999</v>
      </c>
      <c r="H69">
        <v>90000</v>
      </c>
      <c r="I69">
        <v>56853</v>
      </c>
      <c r="J69">
        <v>57322</v>
      </c>
      <c r="K69" t="s">
        <v>55</v>
      </c>
      <c r="L69">
        <v>56700</v>
      </c>
      <c r="M69" t="s">
        <v>1769</v>
      </c>
      <c r="N69" t="s">
        <v>14895</v>
      </c>
      <c r="O69" s="95">
        <v>44845.666915613423</v>
      </c>
      <c r="P69">
        <v>1</v>
      </c>
      <c r="Q69">
        <v>0.26</v>
      </c>
      <c r="R69">
        <v>-0.56000000000000005</v>
      </c>
      <c r="S69" t="s">
        <v>14896</v>
      </c>
      <c r="T69" t="s">
        <v>2126</v>
      </c>
      <c r="U69" t="s">
        <v>2127</v>
      </c>
      <c r="V69" t="s">
        <v>14896</v>
      </c>
      <c r="W69" t="s">
        <v>14897</v>
      </c>
      <c r="X69" t="s">
        <v>2128</v>
      </c>
      <c r="Y69" t="b">
        <v>1</v>
      </c>
      <c r="Z69" t="s">
        <v>1761</v>
      </c>
    </row>
    <row r="70" spans="1:26" x14ac:dyDescent="0.25">
      <c r="A70" t="s">
        <v>2129</v>
      </c>
      <c r="B70" t="s">
        <v>2130</v>
      </c>
      <c r="C70" t="s">
        <v>14702</v>
      </c>
      <c r="D70" t="s">
        <v>14703</v>
      </c>
      <c r="E70" t="s">
        <v>1799</v>
      </c>
      <c r="F70" t="s">
        <v>2131</v>
      </c>
      <c r="G70">
        <v>75000</v>
      </c>
      <c r="H70">
        <v>52000</v>
      </c>
      <c r="I70">
        <v>93462</v>
      </c>
      <c r="J70">
        <v>86116</v>
      </c>
      <c r="K70" t="s">
        <v>55</v>
      </c>
      <c r="L70">
        <v>32760</v>
      </c>
      <c r="M70" t="s">
        <v>1769</v>
      </c>
      <c r="N70" t="s">
        <v>14865</v>
      </c>
      <c r="O70" s="95">
        <v>44845.713536597221</v>
      </c>
      <c r="P70">
        <v>1</v>
      </c>
      <c r="Q70">
        <v>-19.75</v>
      </c>
      <c r="R70">
        <v>-12.91</v>
      </c>
      <c r="S70" t="s">
        <v>14898</v>
      </c>
      <c r="T70" t="s">
        <v>2132</v>
      </c>
      <c r="U70" t="s">
        <v>2133</v>
      </c>
      <c r="V70" t="s">
        <v>14898</v>
      </c>
      <c r="W70" t="s">
        <v>14899</v>
      </c>
      <c r="X70" t="s">
        <v>2134</v>
      </c>
      <c r="Y70" t="b">
        <v>1</v>
      </c>
      <c r="Z70" t="s">
        <v>1761</v>
      </c>
    </row>
    <row r="71" spans="1:26" x14ac:dyDescent="0.25">
      <c r="A71" t="s">
        <v>2135</v>
      </c>
      <c r="B71" t="s">
        <v>2136</v>
      </c>
      <c r="C71" t="s">
        <v>14702</v>
      </c>
      <c r="D71" t="s">
        <v>14703</v>
      </c>
      <c r="E71" t="s">
        <v>1799</v>
      </c>
      <c r="F71" t="s">
        <v>2137</v>
      </c>
      <c r="G71">
        <v>29999</v>
      </c>
      <c r="H71">
        <v>42000</v>
      </c>
      <c r="I71">
        <v>46454</v>
      </c>
      <c r="J71">
        <v>38974</v>
      </c>
      <c r="K71" t="s">
        <v>55</v>
      </c>
      <c r="L71">
        <v>26460</v>
      </c>
      <c r="M71" t="s">
        <v>1769</v>
      </c>
      <c r="N71" t="s">
        <v>14900</v>
      </c>
      <c r="O71" s="95">
        <v>44845.66163141204</v>
      </c>
      <c r="P71">
        <v>1</v>
      </c>
      <c r="Q71">
        <v>-35.42</v>
      </c>
      <c r="R71">
        <v>-23.03</v>
      </c>
      <c r="S71" t="s">
        <v>14901</v>
      </c>
      <c r="T71" t="s">
        <v>2138</v>
      </c>
      <c r="U71" t="s">
        <v>2139</v>
      </c>
      <c r="V71" t="s">
        <v>14901</v>
      </c>
      <c r="W71" t="s">
        <v>14902</v>
      </c>
      <c r="X71" t="s">
        <v>2140</v>
      </c>
      <c r="Y71" t="b">
        <v>1</v>
      </c>
      <c r="Z71" t="s">
        <v>1761</v>
      </c>
    </row>
    <row r="72" spans="1:26" x14ac:dyDescent="0.25">
      <c r="A72" t="s">
        <v>2141</v>
      </c>
      <c r="B72" t="s">
        <v>2142</v>
      </c>
      <c r="C72" t="s">
        <v>14702</v>
      </c>
      <c r="D72" t="s">
        <v>14703</v>
      </c>
      <c r="E72" t="s">
        <v>1799</v>
      </c>
      <c r="F72" t="s">
        <v>2143</v>
      </c>
      <c r="G72">
        <v>29999</v>
      </c>
      <c r="H72">
        <v>43000</v>
      </c>
      <c r="I72">
        <v>43917</v>
      </c>
      <c r="J72">
        <v>48416</v>
      </c>
      <c r="K72" t="s">
        <v>55</v>
      </c>
      <c r="L72">
        <v>27090</v>
      </c>
      <c r="M72" t="s">
        <v>1769</v>
      </c>
      <c r="N72" t="s">
        <v>14903</v>
      </c>
      <c r="O72" s="95">
        <v>44845.692366307871</v>
      </c>
      <c r="P72">
        <v>1</v>
      </c>
      <c r="Q72">
        <v>-31.69</v>
      </c>
      <c r="R72">
        <v>-38.04</v>
      </c>
      <c r="S72" t="s">
        <v>14904</v>
      </c>
      <c r="T72" t="s">
        <v>2144</v>
      </c>
      <c r="U72" t="s">
        <v>2145</v>
      </c>
      <c r="V72" t="s">
        <v>14904</v>
      </c>
      <c r="W72" t="s">
        <v>14905</v>
      </c>
      <c r="X72" t="s">
        <v>2146</v>
      </c>
      <c r="Y72" t="b">
        <v>1</v>
      </c>
      <c r="Z72" t="s">
        <v>1761</v>
      </c>
    </row>
    <row r="73" spans="1:26" x14ac:dyDescent="0.25">
      <c r="A73" t="s">
        <v>2147</v>
      </c>
      <c r="B73" t="s">
        <v>1217</v>
      </c>
      <c r="C73" t="s">
        <v>14702</v>
      </c>
      <c r="D73" t="s">
        <v>14703</v>
      </c>
      <c r="E73" t="s">
        <v>1799</v>
      </c>
      <c r="F73" t="s">
        <v>2148</v>
      </c>
      <c r="G73">
        <v>4999</v>
      </c>
      <c r="H73">
        <v>2014</v>
      </c>
      <c r="I73">
        <v>12301</v>
      </c>
      <c r="J73">
        <v>10901</v>
      </c>
      <c r="K73" t="s">
        <v>55</v>
      </c>
      <c r="L73">
        <v>1269</v>
      </c>
      <c r="M73" t="s">
        <v>1769</v>
      </c>
      <c r="N73" t="s">
        <v>14906</v>
      </c>
      <c r="O73" s="95">
        <v>44845.719134270832</v>
      </c>
      <c r="P73">
        <v>1</v>
      </c>
      <c r="Q73">
        <v>-59.36</v>
      </c>
      <c r="R73">
        <v>-54.14</v>
      </c>
      <c r="S73" t="s">
        <v>14907</v>
      </c>
      <c r="T73" t="s">
        <v>2149</v>
      </c>
      <c r="U73" t="s">
        <v>2150</v>
      </c>
      <c r="V73" t="s">
        <v>14907</v>
      </c>
      <c r="W73" t="s">
        <v>14908</v>
      </c>
      <c r="X73" t="s">
        <v>2151</v>
      </c>
      <c r="Y73" t="b">
        <v>1</v>
      </c>
      <c r="Z73" t="s">
        <v>1761</v>
      </c>
    </row>
    <row r="74" spans="1:26" x14ac:dyDescent="0.25">
      <c r="A74" t="s">
        <v>2152</v>
      </c>
      <c r="B74" t="s">
        <v>1003</v>
      </c>
      <c r="C74" t="s">
        <v>14702</v>
      </c>
      <c r="D74" t="s">
        <v>14703</v>
      </c>
      <c r="E74" t="s">
        <v>1799</v>
      </c>
      <c r="F74" t="s">
        <v>2153</v>
      </c>
      <c r="G74">
        <v>170000</v>
      </c>
      <c r="H74">
        <v>52000</v>
      </c>
      <c r="I74">
        <v>158717</v>
      </c>
      <c r="J74">
        <v>158816</v>
      </c>
      <c r="K74" t="s">
        <v>55</v>
      </c>
      <c r="L74">
        <v>32760</v>
      </c>
      <c r="M74" t="s">
        <v>1769</v>
      </c>
      <c r="N74" t="s">
        <v>14865</v>
      </c>
      <c r="O74" s="95">
        <v>44845.640257685183</v>
      </c>
      <c r="P74">
        <v>1</v>
      </c>
      <c r="Q74">
        <v>7.11</v>
      </c>
      <c r="R74">
        <v>7.04</v>
      </c>
      <c r="S74" t="s">
        <v>14909</v>
      </c>
      <c r="T74" t="s">
        <v>2154</v>
      </c>
      <c r="U74" t="s">
        <v>2155</v>
      </c>
      <c r="V74" t="s">
        <v>14909</v>
      </c>
      <c r="W74" t="s">
        <v>14910</v>
      </c>
      <c r="X74" t="s">
        <v>2156</v>
      </c>
      <c r="Y74" t="b">
        <v>1</v>
      </c>
      <c r="Z74" t="s">
        <v>1761</v>
      </c>
    </row>
    <row r="75" spans="1:26" x14ac:dyDescent="0.25">
      <c r="A75" t="s">
        <v>2157</v>
      </c>
      <c r="B75" t="s">
        <v>2158</v>
      </c>
      <c r="C75" t="s">
        <v>14702</v>
      </c>
      <c r="D75" t="s">
        <v>14703</v>
      </c>
      <c r="E75" t="s">
        <v>1799</v>
      </c>
      <c r="F75" t="s">
        <v>2159</v>
      </c>
      <c r="G75">
        <v>99888</v>
      </c>
      <c r="H75">
        <v>70000</v>
      </c>
      <c r="I75">
        <v>102661</v>
      </c>
      <c r="J75">
        <v>139232</v>
      </c>
      <c r="K75" t="s">
        <v>55</v>
      </c>
      <c r="L75">
        <v>44100</v>
      </c>
      <c r="M75" t="s">
        <v>1769</v>
      </c>
      <c r="N75" t="s">
        <v>14764</v>
      </c>
      <c r="O75" s="95">
        <v>44845.667081851854</v>
      </c>
      <c r="P75">
        <v>1</v>
      </c>
      <c r="Q75">
        <v>-2.7</v>
      </c>
      <c r="R75">
        <v>-28.26</v>
      </c>
      <c r="S75" t="s">
        <v>14911</v>
      </c>
      <c r="T75" t="s">
        <v>2160</v>
      </c>
      <c r="U75" t="s">
        <v>2161</v>
      </c>
      <c r="V75" t="s">
        <v>14911</v>
      </c>
      <c r="W75" t="s">
        <v>14912</v>
      </c>
      <c r="X75" t="s">
        <v>2162</v>
      </c>
      <c r="Y75" t="b">
        <v>1</v>
      </c>
      <c r="Z75" t="s">
        <v>1761</v>
      </c>
    </row>
    <row r="76" spans="1:26" x14ac:dyDescent="0.25">
      <c r="A76" t="s">
        <v>2163</v>
      </c>
      <c r="B76" t="s">
        <v>2164</v>
      </c>
      <c r="C76" t="s">
        <v>14702</v>
      </c>
      <c r="D76" t="s">
        <v>14703</v>
      </c>
      <c r="E76" t="s">
        <v>1799</v>
      </c>
      <c r="F76" t="s">
        <v>2165</v>
      </c>
      <c r="G76">
        <v>99000</v>
      </c>
      <c r="H76">
        <v>55000</v>
      </c>
      <c r="I76">
        <v>113850</v>
      </c>
      <c r="J76">
        <v>118591</v>
      </c>
      <c r="K76" t="s">
        <v>55</v>
      </c>
      <c r="L76">
        <v>34650</v>
      </c>
      <c r="M76" t="s">
        <v>1769</v>
      </c>
      <c r="N76" t="s">
        <v>14824</v>
      </c>
      <c r="O76" s="95">
        <v>44845.667245763892</v>
      </c>
      <c r="P76">
        <v>1</v>
      </c>
      <c r="Q76">
        <v>-13.04</v>
      </c>
      <c r="R76">
        <v>-16.52</v>
      </c>
      <c r="S76" t="s">
        <v>14913</v>
      </c>
      <c r="T76" t="s">
        <v>2166</v>
      </c>
      <c r="U76" t="s">
        <v>2167</v>
      </c>
      <c r="V76" t="s">
        <v>14913</v>
      </c>
      <c r="W76" t="s">
        <v>14914</v>
      </c>
      <c r="X76" t="s">
        <v>2168</v>
      </c>
      <c r="Y76" t="b">
        <v>1</v>
      </c>
      <c r="Z76" t="s">
        <v>1761</v>
      </c>
    </row>
    <row r="77" spans="1:26" x14ac:dyDescent="0.25">
      <c r="A77" t="s">
        <v>2169</v>
      </c>
      <c r="B77" t="s">
        <v>2170</v>
      </c>
      <c r="C77" t="s">
        <v>14702</v>
      </c>
      <c r="D77" t="s">
        <v>14703</v>
      </c>
      <c r="E77" t="s">
        <v>1799</v>
      </c>
      <c r="F77" t="s">
        <v>2171</v>
      </c>
      <c r="G77">
        <v>31111</v>
      </c>
      <c r="H77">
        <v>47000</v>
      </c>
      <c r="I77">
        <v>40193</v>
      </c>
      <c r="J77">
        <v>35252</v>
      </c>
      <c r="K77" t="s">
        <v>55</v>
      </c>
      <c r="L77">
        <v>29610</v>
      </c>
      <c r="M77" t="s">
        <v>1769</v>
      </c>
      <c r="N77" t="s">
        <v>14915</v>
      </c>
      <c r="O77" s="95">
        <v>44845.71106869213</v>
      </c>
      <c r="P77">
        <v>1</v>
      </c>
      <c r="Q77">
        <v>-22.6</v>
      </c>
      <c r="R77">
        <v>-11.75</v>
      </c>
      <c r="S77" t="s">
        <v>14916</v>
      </c>
      <c r="T77" t="s">
        <v>2172</v>
      </c>
      <c r="U77" t="s">
        <v>2173</v>
      </c>
      <c r="V77" t="s">
        <v>14916</v>
      </c>
      <c r="W77" t="s">
        <v>14917</v>
      </c>
      <c r="X77" t="s">
        <v>2174</v>
      </c>
      <c r="Y77" t="b">
        <v>1</v>
      </c>
      <c r="Z77" t="s">
        <v>1761</v>
      </c>
    </row>
    <row r="78" spans="1:26" x14ac:dyDescent="0.25">
      <c r="A78" t="s">
        <v>2175</v>
      </c>
      <c r="B78" t="s">
        <v>2176</v>
      </c>
      <c r="C78" t="s">
        <v>14702</v>
      </c>
      <c r="D78" t="s">
        <v>14703</v>
      </c>
      <c r="E78" t="s">
        <v>1799</v>
      </c>
      <c r="F78" t="s">
        <v>2177</v>
      </c>
      <c r="G78">
        <v>40000</v>
      </c>
      <c r="H78">
        <v>60000</v>
      </c>
      <c r="I78">
        <v>45665</v>
      </c>
      <c r="J78">
        <v>51680</v>
      </c>
      <c r="K78" t="s">
        <v>55</v>
      </c>
      <c r="L78">
        <v>37800</v>
      </c>
      <c r="M78" t="s">
        <v>1769</v>
      </c>
      <c r="N78" t="s">
        <v>14858</v>
      </c>
      <c r="O78" s="95">
        <v>44845.675547326391</v>
      </c>
      <c r="P78">
        <v>1</v>
      </c>
      <c r="Q78">
        <v>-12.41</v>
      </c>
      <c r="R78">
        <v>-22.6</v>
      </c>
      <c r="S78" t="s">
        <v>14918</v>
      </c>
      <c r="T78" t="s">
        <v>2178</v>
      </c>
      <c r="U78" t="s">
        <v>2179</v>
      </c>
      <c r="V78" t="s">
        <v>14918</v>
      </c>
      <c r="W78" t="s">
        <v>14919</v>
      </c>
      <c r="X78" t="s">
        <v>2180</v>
      </c>
      <c r="Y78" t="b">
        <v>1</v>
      </c>
      <c r="Z78" t="s">
        <v>1761</v>
      </c>
    </row>
    <row r="79" spans="1:26" x14ac:dyDescent="0.25">
      <c r="A79" t="s">
        <v>2181</v>
      </c>
      <c r="B79" t="s">
        <v>2182</v>
      </c>
      <c r="C79" t="s">
        <v>14702</v>
      </c>
      <c r="D79" t="s">
        <v>14703</v>
      </c>
      <c r="E79" t="s">
        <v>1799</v>
      </c>
      <c r="F79" t="s">
        <v>2183</v>
      </c>
      <c r="G79">
        <v>49999</v>
      </c>
      <c r="H79">
        <v>50000</v>
      </c>
      <c r="I79">
        <v>83864</v>
      </c>
      <c r="J79">
        <v>68684</v>
      </c>
      <c r="K79" t="s">
        <v>55</v>
      </c>
      <c r="L79">
        <v>31500</v>
      </c>
      <c r="M79" t="s">
        <v>1769</v>
      </c>
      <c r="N79" t="s">
        <v>14717</v>
      </c>
      <c r="O79" s="95">
        <v>44845.699528807869</v>
      </c>
      <c r="P79">
        <v>1</v>
      </c>
      <c r="Q79">
        <v>-40.380000000000003</v>
      </c>
      <c r="R79">
        <v>-27.2</v>
      </c>
      <c r="S79" t="s">
        <v>14920</v>
      </c>
      <c r="T79" t="s">
        <v>2184</v>
      </c>
      <c r="U79" t="s">
        <v>2185</v>
      </c>
      <c r="V79" t="s">
        <v>14920</v>
      </c>
      <c r="W79" t="s">
        <v>14921</v>
      </c>
      <c r="X79" t="s">
        <v>2186</v>
      </c>
      <c r="Y79" t="b">
        <v>1</v>
      </c>
      <c r="Z79" t="s">
        <v>1761</v>
      </c>
    </row>
    <row r="80" spans="1:26" x14ac:dyDescent="0.25">
      <c r="A80" t="s">
        <v>2187</v>
      </c>
      <c r="B80" t="s">
        <v>786</v>
      </c>
      <c r="C80" t="s">
        <v>14702</v>
      </c>
      <c r="D80" t="s">
        <v>14703</v>
      </c>
      <c r="E80" t="s">
        <v>1799</v>
      </c>
      <c r="F80" t="s">
        <v>2188</v>
      </c>
      <c r="G80">
        <v>13000</v>
      </c>
      <c r="H80">
        <v>1604</v>
      </c>
      <c r="I80">
        <v>15640</v>
      </c>
      <c r="J80">
        <v>16231</v>
      </c>
      <c r="K80" t="s">
        <v>55</v>
      </c>
      <c r="L80">
        <v>1011</v>
      </c>
      <c r="M80" t="s">
        <v>1769</v>
      </c>
      <c r="N80" t="s">
        <v>14922</v>
      </c>
      <c r="O80" s="95">
        <v>44845.695188437501</v>
      </c>
      <c r="P80">
        <v>1</v>
      </c>
      <c r="Q80">
        <v>-16.88</v>
      </c>
      <c r="R80">
        <v>-19.91</v>
      </c>
      <c r="S80" t="s">
        <v>14923</v>
      </c>
      <c r="T80" t="s">
        <v>2189</v>
      </c>
      <c r="U80" t="s">
        <v>2190</v>
      </c>
      <c r="V80" t="s">
        <v>14923</v>
      </c>
      <c r="W80" t="s">
        <v>14924</v>
      </c>
      <c r="X80" t="s">
        <v>2191</v>
      </c>
      <c r="Y80" t="b">
        <v>1</v>
      </c>
      <c r="Z80" t="s">
        <v>1761</v>
      </c>
    </row>
    <row r="81" spans="1:26" x14ac:dyDescent="0.25">
      <c r="A81" t="s">
        <v>2192</v>
      </c>
      <c r="B81" t="s">
        <v>2193</v>
      </c>
      <c r="C81" t="s">
        <v>14702</v>
      </c>
      <c r="D81" t="s">
        <v>14703</v>
      </c>
      <c r="E81" t="s">
        <v>1799</v>
      </c>
      <c r="F81" t="s">
        <v>2194</v>
      </c>
      <c r="G81">
        <v>29500</v>
      </c>
      <c r="H81">
        <v>40000</v>
      </c>
      <c r="I81">
        <v>34822</v>
      </c>
      <c r="J81">
        <v>41968</v>
      </c>
      <c r="K81" t="s">
        <v>55</v>
      </c>
      <c r="L81">
        <v>25200</v>
      </c>
      <c r="M81" t="s">
        <v>1769</v>
      </c>
      <c r="N81" t="s">
        <v>14777</v>
      </c>
      <c r="O81" s="95">
        <v>44845.688513252317</v>
      </c>
      <c r="P81">
        <v>1</v>
      </c>
      <c r="Q81">
        <v>-15.28</v>
      </c>
      <c r="R81">
        <v>-29.71</v>
      </c>
      <c r="S81" t="s">
        <v>14925</v>
      </c>
      <c r="T81" t="s">
        <v>2195</v>
      </c>
      <c r="U81" t="s">
        <v>2196</v>
      </c>
      <c r="V81" t="s">
        <v>14925</v>
      </c>
      <c r="W81" t="s">
        <v>14926</v>
      </c>
      <c r="X81" t="s">
        <v>2197</v>
      </c>
      <c r="Y81" t="b">
        <v>1</v>
      </c>
      <c r="Z81" t="s">
        <v>1761</v>
      </c>
    </row>
    <row r="82" spans="1:26" x14ac:dyDescent="0.25">
      <c r="A82" t="s">
        <v>2198</v>
      </c>
      <c r="B82" t="s">
        <v>2199</v>
      </c>
      <c r="C82" t="s">
        <v>14702</v>
      </c>
      <c r="D82" t="s">
        <v>14703</v>
      </c>
      <c r="E82" t="s">
        <v>1799</v>
      </c>
      <c r="F82" t="s">
        <v>2200</v>
      </c>
      <c r="G82">
        <v>64000</v>
      </c>
      <c r="H82">
        <v>66000</v>
      </c>
      <c r="I82">
        <v>94148</v>
      </c>
      <c r="J82">
        <v>79930</v>
      </c>
      <c r="K82" t="s">
        <v>55</v>
      </c>
      <c r="L82">
        <v>41580</v>
      </c>
      <c r="M82" t="s">
        <v>1769</v>
      </c>
      <c r="N82" t="s">
        <v>14927</v>
      </c>
      <c r="O82" s="95">
        <v>44845.69687659722</v>
      </c>
      <c r="P82">
        <v>1</v>
      </c>
      <c r="Q82">
        <v>-32.020000000000003</v>
      </c>
      <c r="R82">
        <v>-19.93</v>
      </c>
      <c r="S82" t="s">
        <v>14928</v>
      </c>
      <c r="T82" t="s">
        <v>2201</v>
      </c>
      <c r="U82" t="s">
        <v>2202</v>
      </c>
      <c r="V82" t="s">
        <v>14928</v>
      </c>
      <c r="W82" t="s">
        <v>14929</v>
      </c>
      <c r="X82" t="s">
        <v>2203</v>
      </c>
      <c r="Y82" t="b">
        <v>1</v>
      </c>
      <c r="Z82" t="s">
        <v>1761</v>
      </c>
    </row>
    <row r="83" spans="1:26" x14ac:dyDescent="0.25">
      <c r="A83" t="s">
        <v>2204</v>
      </c>
      <c r="B83" t="s">
        <v>2205</v>
      </c>
      <c r="C83" t="s">
        <v>14702</v>
      </c>
      <c r="D83" t="s">
        <v>14703</v>
      </c>
      <c r="E83" t="s">
        <v>1799</v>
      </c>
      <c r="F83" t="s">
        <v>2206</v>
      </c>
      <c r="G83">
        <v>35000</v>
      </c>
      <c r="H83">
        <v>50000</v>
      </c>
      <c r="I83">
        <v>40660</v>
      </c>
      <c r="J83">
        <v>44519</v>
      </c>
      <c r="K83" t="s">
        <v>55</v>
      </c>
      <c r="L83">
        <v>31500</v>
      </c>
      <c r="M83" t="s">
        <v>1769</v>
      </c>
      <c r="N83" t="s">
        <v>14717</v>
      </c>
      <c r="O83" s="95">
        <v>44845.714699606484</v>
      </c>
      <c r="P83">
        <v>1</v>
      </c>
      <c r="Q83">
        <v>-13.92</v>
      </c>
      <c r="R83">
        <v>-21.38</v>
      </c>
      <c r="S83" t="s">
        <v>14930</v>
      </c>
      <c r="T83" t="s">
        <v>2207</v>
      </c>
      <c r="U83" t="s">
        <v>2208</v>
      </c>
      <c r="V83" t="s">
        <v>14930</v>
      </c>
      <c r="W83" t="s">
        <v>14931</v>
      </c>
      <c r="X83" t="s">
        <v>2209</v>
      </c>
      <c r="Y83" t="b">
        <v>1</v>
      </c>
      <c r="Z83" t="s">
        <v>1761</v>
      </c>
    </row>
    <row r="84" spans="1:26" x14ac:dyDescent="0.25">
      <c r="A84" t="s">
        <v>2210</v>
      </c>
      <c r="B84" t="s">
        <v>2211</v>
      </c>
      <c r="C84" t="s">
        <v>14702</v>
      </c>
      <c r="D84" t="s">
        <v>14703</v>
      </c>
      <c r="E84" t="s">
        <v>1799</v>
      </c>
      <c r="F84" t="s">
        <v>2212</v>
      </c>
      <c r="G84">
        <v>235000</v>
      </c>
      <c r="H84">
        <v>75000</v>
      </c>
      <c r="I84">
        <v>249391</v>
      </c>
      <c r="J84">
        <v>281422</v>
      </c>
      <c r="K84" t="s">
        <v>55</v>
      </c>
      <c r="L84">
        <v>47250</v>
      </c>
      <c r="M84" t="s">
        <v>1769</v>
      </c>
      <c r="N84" t="s">
        <v>14809</v>
      </c>
      <c r="O84" s="95">
        <v>44845.712260925924</v>
      </c>
      <c r="P84">
        <v>1</v>
      </c>
      <c r="Q84">
        <v>-5.77</v>
      </c>
      <c r="R84">
        <v>-16.5</v>
      </c>
      <c r="S84" t="s">
        <v>14932</v>
      </c>
      <c r="T84" t="s">
        <v>2213</v>
      </c>
      <c r="U84" t="s">
        <v>2214</v>
      </c>
      <c r="V84" t="s">
        <v>14932</v>
      </c>
      <c r="W84" t="s">
        <v>14933</v>
      </c>
      <c r="X84" t="s">
        <v>2215</v>
      </c>
      <c r="Y84" t="b">
        <v>1</v>
      </c>
      <c r="Z84" t="s">
        <v>1761</v>
      </c>
    </row>
    <row r="85" spans="1:26" x14ac:dyDescent="0.25">
      <c r="A85" t="s">
        <v>2216</v>
      </c>
      <c r="B85" t="s">
        <v>2217</v>
      </c>
      <c r="C85" t="s">
        <v>14702</v>
      </c>
      <c r="D85" t="s">
        <v>14703</v>
      </c>
      <c r="E85" t="s">
        <v>1799</v>
      </c>
      <c r="F85" t="s">
        <v>2218</v>
      </c>
      <c r="G85">
        <v>145000</v>
      </c>
      <c r="H85">
        <v>49000</v>
      </c>
      <c r="I85">
        <v>160847</v>
      </c>
      <c r="J85">
        <v>227337</v>
      </c>
      <c r="K85" t="s">
        <v>55</v>
      </c>
      <c r="L85">
        <v>30870</v>
      </c>
      <c r="M85" t="s">
        <v>1769</v>
      </c>
      <c r="N85" t="s">
        <v>14934</v>
      </c>
      <c r="O85" s="95">
        <v>44845.671750821763</v>
      </c>
      <c r="P85">
        <v>1</v>
      </c>
      <c r="Q85">
        <v>-9.85</v>
      </c>
      <c r="R85">
        <v>-36.22</v>
      </c>
      <c r="S85" t="s">
        <v>14935</v>
      </c>
      <c r="T85" t="s">
        <v>2219</v>
      </c>
      <c r="U85" t="s">
        <v>2220</v>
      </c>
      <c r="V85" t="s">
        <v>14935</v>
      </c>
      <c r="W85" t="s">
        <v>14936</v>
      </c>
      <c r="X85" t="s">
        <v>2221</v>
      </c>
      <c r="Y85" t="b">
        <v>1</v>
      </c>
      <c r="Z85" t="s">
        <v>1761</v>
      </c>
    </row>
    <row r="86" spans="1:26" x14ac:dyDescent="0.25">
      <c r="A86" t="s">
        <v>2222</v>
      </c>
      <c r="B86" t="s">
        <v>702</v>
      </c>
      <c r="C86" t="s">
        <v>14702</v>
      </c>
      <c r="D86" t="s">
        <v>14702</v>
      </c>
      <c r="E86" t="s">
        <v>1799</v>
      </c>
      <c r="F86" t="s">
        <v>2223</v>
      </c>
      <c r="G86">
        <v>33678</v>
      </c>
      <c r="H86">
        <v>33678</v>
      </c>
      <c r="I86">
        <v>33678</v>
      </c>
      <c r="J86">
        <v>33678</v>
      </c>
      <c r="K86" t="s">
        <v>55</v>
      </c>
      <c r="L86">
        <v>21217</v>
      </c>
      <c r="M86" t="s">
        <v>1769</v>
      </c>
      <c r="N86" t="s">
        <v>14937</v>
      </c>
      <c r="O86" s="95">
        <v>44813.481238645836</v>
      </c>
      <c r="P86">
        <v>1</v>
      </c>
      <c r="Q86">
        <v>0</v>
      </c>
      <c r="R86">
        <v>0</v>
      </c>
      <c r="S86" t="s">
        <v>14938</v>
      </c>
      <c r="T86" t="s">
        <v>2224</v>
      </c>
      <c r="U86" t="s">
        <v>2225</v>
      </c>
      <c r="V86" t="s">
        <v>14938</v>
      </c>
      <c r="W86" t="s">
        <v>14939</v>
      </c>
      <c r="X86" t="s">
        <v>2226</v>
      </c>
      <c r="Y86" t="b">
        <v>1</v>
      </c>
      <c r="Z86" t="s">
        <v>1761</v>
      </c>
    </row>
    <row r="87" spans="1:26" x14ac:dyDescent="0.25">
      <c r="A87" t="s">
        <v>2227</v>
      </c>
      <c r="B87" t="s">
        <v>2228</v>
      </c>
      <c r="C87" t="s">
        <v>14702</v>
      </c>
      <c r="D87" t="s">
        <v>14703</v>
      </c>
      <c r="E87" t="s">
        <v>1799</v>
      </c>
      <c r="F87" t="s">
        <v>2229</v>
      </c>
      <c r="G87">
        <v>39500</v>
      </c>
      <c r="H87">
        <v>52000</v>
      </c>
      <c r="I87">
        <v>63129</v>
      </c>
      <c r="J87">
        <v>57719</v>
      </c>
      <c r="K87" t="s">
        <v>55</v>
      </c>
      <c r="L87">
        <v>32760</v>
      </c>
      <c r="M87" t="s">
        <v>1769</v>
      </c>
      <c r="N87" t="s">
        <v>14865</v>
      </c>
      <c r="O87" s="95">
        <v>44845.717109351855</v>
      </c>
      <c r="P87">
        <v>1</v>
      </c>
      <c r="Q87">
        <v>-37.43</v>
      </c>
      <c r="R87">
        <v>-31.56</v>
      </c>
      <c r="S87" t="s">
        <v>14940</v>
      </c>
      <c r="T87" t="s">
        <v>2230</v>
      </c>
      <c r="U87" t="s">
        <v>2231</v>
      </c>
      <c r="V87" t="s">
        <v>14940</v>
      </c>
      <c r="W87" t="s">
        <v>14941</v>
      </c>
      <c r="X87" t="s">
        <v>2232</v>
      </c>
      <c r="Y87" t="b">
        <v>1</v>
      </c>
      <c r="Z87" t="s">
        <v>1761</v>
      </c>
    </row>
    <row r="88" spans="1:26" x14ac:dyDescent="0.25">
      <c r="A88" t="s">
        <v>2233</v>
      </c>
      <c r="B88" t="s">
        <v>2234</v>
      </c>
      <c r="C88" t="s">
        <v>14702</v>
      </c>
      <c r="D88" t="s">
        <v>14703</v>
      </c>
      <c r="E88" t="s">
        <v>1799</v>
      </c>
      <c r="F88" t="s">
        <v>2235</v>
      </c>
      <c r="G88">
        <v>32000</v>
      </c>
      <c r="H88">
        <v>40000</v>
      </c>
      <c r="I88">
        <v>37376</v>
      </c>
      <c r="J88">
        <v>35792</v>
      </c>
      <c r="K88" t="s">
        <v>55</v>
      </c>
      <c r="L88">
        <v>25200</v>
      </c>
      <c r="M88" t="s">
        <v>1769</v>
      </c>
      <c r="N88" t="s">
        <v>14777</v>
      </c>
      <c r="O88" s="95">
        <v>44845.683731180558</v>
      </c>
      <c r="P88">
        <v>1</v>
      </c>
      <c r="Q88">
        <v>-14.38</v>
      </c>
      <c r="R88">
        <v>-10.59</v>
      </c>
      <c r="S88" t="s">
        <v>14942</v>
      </c>
      <c r="T88" t="s">
        <v>2236</v>
      </c>
      <c r="U88" t="s">
        <v>14943</v>
      </c>
      <c r="V88" t="s">
        <v>14942</v>
      </c>
      <c r="W88" t="s">
        <v>14944</v>
      </c>
      <c r="X88" t="s">
        <v>2237</v>
      </c>
      <c r="Y88" t="b">
        <v>1</v>
      </c>
      <c r="Z88" t="s">
        <v>1761</v>
      </c>
    </row>
    <row r="89" spans="1:26" x14ac:dyDescent="0.25">
      <c r="A89" t="s">
        <v>2238</v>
      </c>
      <c r="B89" t="s">
        <v>2239</v>
      </c>
      <c r="C89" t="s">
        <v>14702</v>
      </c>
      <c r="D89" t="s">
        <v>14703</v>
      </c>
      <c r="E89" t="s">
        <v>1799</v>
      </c>
      <c r="F89" t="s">
        <v>2240</v>
      </c>
      <c r="G89">
        <v>78950</v>
      </c>
      <c r="H89">
        <v>50000</v>
      </c>
      <c r="I89">
        <v>162126</v>
      </c>
      <c r="J89">
        <v>97840</v>
      </c>
      <c r="K89" t="s">
        <v>55</v>
      </c>
      <c r="L89">
        <v>31500</v>
      </c>
      <c r="M89" t="s">
        <v>1769</v>
      </c>
      <c r="N89" t="s">
        <v>14717</v>
      </c>
      <c r="O89" s="95">
        <v>44845.679598657407</v>
      </c>
      <c r="P89">
        <v>1</v>
      </c>
      <c r="Q89">
        <v>-51.3</v>
      </c>
      <c r="R89">
        <v>-19.309999999999999</v>
      </c>
      <c r="S89" t="s">
        <v>14945</v>
      </c>
      <c r="T89" t="s">
        <v>2241</v>
      </c>
      <c r="U89" t="s">
        <v>2242</v>
      </c>
      <c r="V89" t="s">
        <v>14945</v>
      </c>
      <c r="W89" t="s">
        <v>14946</v>
      </c>
      <c r="X89" t="s">
        <v>2243</v>
      </c>
      <c r="Y89" t="b">
        <v>1</v>
      </c>
      <c r="Z89" t="s">
        <v>1761</v>
      </c>
    </row>
    <row r="90" spans="1:26" x14ac:dyDescent="0.25">
      <c r="A90" t="s">
        <v>2244</v>
      </c>
      <c r="B90" t="s">
        <v>2245</v>
      </c>
      <c r="C90" t="s">
        <v>14702</v>
      </c>
      <c r="D90" t="s">
        <v>14703</v>
      </c>
      <c r="E90" t="s">
        <v>1799</v>
      </c>
      <c r="F90" t="s">
        <v>2246</v>
      </c>
      <c r="G90">
        <v>49999</v>
      </c>
      <c r="H90">
        <v>75000</v>
      </c>
      <c r="I90">
        <v>79536</v>
      </c>
      <c r="J90">
        <v>77630</v>
      </c>
      <c r="K90" t="s">
        <v>55</v>
      </c>
      <c r="L90">
        <v>47250</v>
      </c>
      <c r="M90" t="s">
        <v>1769</v>
      </c>
      <c r="N90" t="s">
        <v>14809</v>
      </c>
      <c r="O90" s="95">
        <v>44845.713707430557</v>
      </c>
      <c r="P90">
        <v>1</v>
      </c>
      <c r="Q90">
        <v>-37.14</v>
      </c>
      <c r="R90">
        <v>-35.590000000000003</v>
      </c>
      <c r="S90" t="s">
        <v>14947</v>
      </c>
      <c r="T90" t="s">
        <v>2247</v>
      </c>
      <c r="U90" t="s">
        <v>2248</v>
      </c>
      <c r="V90" t="s">
        <v>14947</v>
      </c>
      <c r="W90" t="s">
        <v>14948</v>
      </c>
      <c r="X90" t="s">
        <v>2249</v>
      </c>
      <c r="Y90" t="b">
        <v>1</v>
      </c>
      <c r="Z90" t="s">
        <v>1761</v>
      </c>
    </row>
    <row r="91" spans="1:26" x14ac:dyDescent="0.25">
      <c r="A91" t="s">
        <v>2250</v>
      </c>
      <c r="B91" t="s">
        <v>2251</v>
      </c>
      <c r="C91" t="s">
        <v>14702</v>
      </c>
      <c r="D91" t="s">
        <v>14703</v>
      </c>
      <c r="E91" t="s">
        <v>1799</v>
      </c>
      <c r="F91" t="s">
        <v>2252</v>
      </c>
      <c r="G91">
        <v>310420</v>
      </c>
      <c r="H91">
        <v>50000</v>
      </c>
      <c r="I91">
        <v>304052</v>
      </c>
      <c r="J91">
        <v>276461</v>
      </c>
      <c r="K91" t="s">
        <v>55</v>
      </c>
      <c r="L91">
        <v>31500</v>
      </c>
      <c r="M91" t="s">
        <v>1769</v>
      </c>
      <c r="N91" t="s">
        <v>14717</v>
      </c>
      <c r="O91" s="95">
        <v>44845.70686755787</v>
      </c>
      <c r="P91">
        <v>1</v>
      </c>
      <c r="Q91">
        <v>2.09</v>
      </c>
      <c r="R91">
        <v>12.28</v>
      </c>
      <c r="S91" t="s">
        <v>14949</v>
      </c>
      <c r="T91" t="s">
        <v>2253</v>
      </c>
      <c r="U91" t="s">
        <v>2254</v>
      </c>
      <c r="V91" t="s">
        <v>14949</v>
      </c>
      <c r="W91" t="s">
        <v>14950</v>
      </c>
      <c r="X91" t="s">
        <v>2255</v>
      </c>
      <c r="Y91" t="b">
        <v>1</v>
      </c>
      <c r="Z91" t="s">
        <v>1761</v>
      </c>
    </row>
    <row r="92" spans="1:26" x14ac:dyDescent="0.25">
      <c r="A92" t="s">
        <v>2257</v>
      </c>
      <c r="B92" t="s">
        <v>2258</v>
      </c>
      <c r="C92" t="s">
        <v>14702</v>
      </c>
      <c r="D92" t="s">
        <v>14703</v>
      </c>
      <c r="E92" t="s">
        <v>1799</v>
      </c>
      <c r="F92" t="s">
        <v>2259</v>
      </c>
      <c r="G92">
        <v>44000</v>
      </c>
      <c r="H92">
        <v>60000</v>
      </c>
      <c r="I92">
        <v>55468</v>
      </c>
      <c r="J92">
        <v>69914</v>
      </c>
      <c r="K92" t="s">
        <v>55</v>
      </c>
      <c r="L92">
        <v>37800</v>
      </c>
      <c r="M92" t="s">
        <v>1769</v>
      </c>
      <c r="N92" t="s">
        <v>14858</v>
      </c>
      <c r="O92" s="95">
        <v>44845.628197812497</v>
      </c>
      <c r="P92">
        <v>1</v>
      </c>
      <c r="Q92">
        <v>-20.67</v>
      </c>
      <c r="R92">
        <v>-37.07</v>
      </c>
      <c r="S92" t="s">
        <v>14951</v>
      </c>
      <c r="T92" t="s">
        <v>2260</v>
      </c>
      <c r="U92" t="s">
        <v>14952</v>
      </c>
      <c r="V92" t="s">
        <v>14951</v>
      </c>
      <c r="W92" t="s">
        <v>14953</v>
      </c>
      <c r="X92" t="s">
        <v>2261</v>
      </c>
      <c r="Y92" t="b">
        <v>1</v>
      </c>
      <c r="Z92" t="s">
        <v>1761</v>
      </c>
    </row>
    <row r="93" spans="1:26" x14ac:dyDescent="0.25">
      <c r="A93" t="s">
        <v>2262</v>
      </c>
      <c r="B93" t="s">
        <v>703</v>
      </c>
      <c r="C93" t="s">
        <v>14702</v>
      </c>
      <c r="D93" t="s">
        <v>14703</v>
      </c>
      <c r="E93" t="s">
        <v>1799</v>
      </c>
      <c r="F93" t="s">
        <v>2263</v>
      </c>
      <c r="G93">
        <v>7000</v>
      </c>
      <c r="H93">
        <v>3570</v>
      </c>
      <c r="I93">
        <v>8782</v>
      </c>
      <c r="J93">
        <v>8640</v>
      </c>
      <c r="K93" t="s">
        <v>55</v>
      </c>
      <c r="L93">
        <v>2249</v>
      </c>
      <c r="M93" t="s">
        <v>1769</v>
      </c>
      <c r="N93" t="s">
        <v>14954</v>
      </c>
      <c r="O93" s="95">
        <v>44845.666646226855</v>
      </c>
      <c r="P93">
        <v>1</v>
      </c>
      <c r="Q93">
        <v>-20.29</v>
      </c>
      <c r="R93">
        <v>-18.98</v>
      </c>
      <c r="S93" t="s">
        <v>14955</v>
      </c>
      <c r="T93" t="s">
        <v>2264</v>
      </c>
      <c r="U93" t="s">
        <v>2265</v>
      </c>
      <c r="V93" t="s">
        <v>14955</v>
      </c>
      <c r="W93" t="s">
        <v>14956</v>
      </c>
      <c r="X93" t="s">
        <v>2266</v>
      </c>
      <c r="Y93" t="b">
        <v>1</v>
      </c>
      <c r="Z93" t="s">
        <v>1761</v>
      </c>
    </row>
    <row r="94" spans="1:26" x14ac:dyDescent="0.25">
      <c r="A94" t="s">
        <v>2267</v>
      </c>
      <c r="B94" t="s">
        <v>704</v>
      </c>
      <c r="C94" t="s">
        <v>14702</v>
      </c>
      <c r="D94" t="s">
        <v>14703</v>
      </c>
      <c r="E94" t="s">
        <v>1799</v>
      </c>
      <c r="F94" t="s">
        <v>2268</v>
      </c>
      <c r="G94">
        <v>9999</v>
      </c>
      <c r="H94">
        <v>7427</v>
      </c>
      <c r="I94">
        <v>14105</v>
      </c>
      <c r="J94">
        <v>14134</v>
      </c>
      <c r="K94" t="s">
        <v>55</v>
      </c>
      <c r="L94">
        <v>4679</v>
      </c>
      <c r="M94" t="s">
        <v>1769</v>
      </c>
      <c r="N94" t="s">
        <v>14957</v>
      </c>
      <c r="O94" s="95">
        <v>44845.674648171298</v>
      </c>
      <c r="P94">
        <v>1</v>
      </c>
      <c r="Q94">
        <v>-29.11</v>
      </c>
      <c r="R94">
        <v>-29.26</v>
      </c>
      <c r="S94" t="s">
        <v>14958</v>
      </c>
      <c r="T94" t="s">
        <v>2269</v>
      </c>
      <c r="U94" t="s">
        <v>2270</v>
      </c>
      <c r="V94" t="s">
        <v>14958</v>
      </c>
      <c r="W94" t="s">
        <v>14959</v>
      </c>
      <c r="X94" t="s">
        <v>2271</v>
      </c>
      <c r="Y94" t="b">
        <v>1</v>
      </c>
      <c r="Z94" t="s">
        <v>1761</v>
      </c>
    </row>
    <row r="95" spans="1:26" x14ac:dyDescent="0.25">
      <c r="A95" t="s">
        <v>2272</v>
      </c>
      <c r="B95" t="s">
        <v>2273</v>
      </c>
      <c r="C95" t="s">
        <v>14702</v>
      </c>
      <c r="D95" t="s">
        <v>14703</v>
      </c>
      <c r="E95" t="s">
        <v>1799</v>
      </c>
      <c r="F95" t="s">
        <v>2274</v>
      </c>
      <c r="G95">
        <v>25000</v>
      </c>
      <c r="H95">
        <v>35000</v>
      </c>
      <c r="I95">
        <v>41385</v>
      </c>
      <c r="J95">
        <v>48858</v>
      </c>
      <c r="K95" t="s">
        <v>55</v>
      </c>
      <c r="L95">
        <v>22050</v>
      </c>
      <c r="M95" t="s">
        <v>1769</v>
      </c>
      <c r="N95" t="s">
        <v>14838</v>
      </c>
      <c r="O95" s="95">
        <v>44845.697279270833</v>
      </c>
      <c r="P95">
        <v>1</v>
      </c>
      <c r="Q95">
        <v>-39.590000000000003</v>
      </c>
      <c r="R95">
        <v>-48.83</v>
      </c>
      <c r="S95" t="s">
        <v>14960</v>
      </c>
      <c r="T95" t="s">
        <v>2275</v>
      </c>
      <c r="U95" t="s">
        <v>2276</v>
      </c>
      <c r="V95" t="s">
        <v>14960</v>
      </c>
      <c r="W95" t="s">
        <v>14961</v>
      </c>
      <c r="X95" t="s">
        <v>2277</v>
      </c>
      <c r="Y95" t="b">
        <v>1</v>
      </c>
      <c r="Z95" t="s">
        <v>1761</v>
      </c>
    </row>
    <row r="96" spans="1:26" x14ac:dyDescent="0.25">
      <c r="A96" t="s">
        <v>2278</v>
      </c>
      <c r="B96" t="s">
        <v>1157</v>
      </c>
      <c r="C96" t="s">
        <v>14702</v>
      </c>
      <c r="D96" t="s">
        <v>14703</v>
      </c>
      <c r="E96" t="s">
        <v>1799</v>
      </c>
      <c r="F96" t="s">
        <v>2279</v>
      </c>
      <c r="G96">
        <v>28499</v>
      </c>
      <c r="H96">
        <v>45000</v>
      </c>
      <c r="I96">
        <v>28906</v>
      </c>
      <c r="J96">
        <v>29003</v>
      </c>
      <c r="K96" t="s">
        <v>55</v>
      </c>
      <c r="L96">
        <v>28350</v>
      </c>
      <c r="M96" t="s">
        <v>1769</v>
      </c>
      <c r="N96" t="s">
        <v>14790</v>
      </c>
      <c r="O96" s="95">
        <v>44845.695706655089</v>
      </c>
      <c r="P96">
        <v>1</v>
      </c>
      <c r="Q96">
        <v>-1.41</v>
      </c>
      <c r="R96">
        <v>-1.74</v>
      </c>
      <c r="S96" t="s">
        <v>14962</v>
      </c>
      <c r="T96" t="s">
        <v>2280</v>
      </c>
      <c r="U96" t="s">
        <v>2281</v>
      </c>
      <c r="V96" t="s">
        <v>14962</v>
      </c>
      <c r="W96" t="s">
        <v>14963</v>
      </c>
      <c r="X96" t="s">
        <v>2282</v>
      </c>
      <c r="Y96" t="b">
        <v>1</v>
      </c>
      <c r="Z96" t="s">
        <v>1761</v>
      </c>
    </row>
    <row r="97" spans="1:26" x14ac:dyDescent="0.25">
      <c r="A97" t="s">
        <v>2283</v>
      </c>
      <c r="B97" t="s">
        <v>1169</v>
      </c>
      <c r="C97" t="s">
        <v>14702</v>
      </c>
      <c r="D97" t="s">
        <v>14703</v>
      </c>
      <c r="E97" t="s">
        <v>1799</v>
      </c>
      <c r="F97" t="s">
        <v>2284</v>
      </c>
      <c r="G97">
        <v>10000</v>
      </c>
      <c r="H97">
        <v>11107</v>
      </c>
      <c r="I97">
        <v>11284</v>
      </c>
      <c r="J97">
        <v>11264</v>
      </c>
      <c r="K97" t="s">
        <v>55</v>
      </c>
      <c r="L97">
        <v>6997</v>
      </c>
      <c r="M97" t="s">
        <v>1769</v>
      </c>
      <c r="N97" t="s">
        <v>14964</v>
      </c>
      <c r="O97" s="95">
        <v>44845.716819641202</v>
      </c>
      <c r="P97">
        <v>1</v>
      </c>
      <c r="Q97">
        <v>-11.38</v>
      </c>
      <c r="R97">
        <v>-11.22</v>
      </c>
      <c r="S97" t="s">
        <v>14965</v>
      </c>
      <c r="T97" t="s">
        <v>2285</v>
      </c>
      <c r="U97" t="s">
        <v>2286</v>
      </c>
      <c r="V97" t="s">
        <v>14965</v>
      </c>
      <c r="W97" t="s">
        <v>14966</v>
      </c>
      <c r="X97" t="s">
        <v>2287</v>
      </c>
      <c r="Y97" t="b">
        <v>1</v>
      </c>
      <c r="Z97" t="s">
        <v>1761</v>
      </c>
    </row>
    <row r="98" spans="1:26" x14ac:dyDescent="0.25">
      <c r="A98" t="s">
        <v>2288</v>
      </c>
      <c r="B98" t="s">
        <v>1143</v>
      </c>
      <c r="C98" t="s">
        <v>14702</v>
      </c>
      <c r="D98" t="s">
        <v>14703</v>
      </c>
      <c r="E98" t="s">
        <v>1799</v>
      </c>
      <c r="F98" t="s">
        <v>2289</v>
      </c>
      <c r="G98">
        <v>12666</v>
      </c>
      <c r="H98">
        <v>3357</v>
      </c>
      <c r="I98">
        <v>14849</v>
      </c>
      <c r="J98">
        <v>14999</v>
      </c>
      <c r="K98" t="s">
        <v>55</v>
      </c>
      <c r="L98">
        <v>2115</v>
      </c>
      <c r="M98" t="s">
        <v>1769</v>
      </c>
      <c r="N98" t="s">
        <v>14967</v>
      </c>
      <c r="O98" s="95">
        <v>44845.696357326386</v>
      </c>
      <c r="P98">
        <v>1</v>
      </c>
      <c r="Q98">
        <v>-14.7</v>
      </c>
      <c r="R98">
        <v>-15.55</v>
      </c>
      <c r="S98" t="s">
        <v>14968</v>
      </c>
      <c r="T98" t="s">
        <v>2290</v>
      </c>
      <c r="U98" t="s">
        <v>2291</v>
      </c>
      <c r="V98" t="s">
        <v>14968</v>
      </c>
      <c r="W98" t="s">
        <v>14969</v>
      </c>
      <c r="X98" t="s">
        <v>2292</v>
      </c>
      <c r="Y98" t="b">
        <v>1</v>
      </c>
      <c r="Z98" t="s">
        <v>1761</v>
      </c>
    </row>
    <row r="99" spans="1:26" x14ac:dyDescent="0.25">
      <c r="A99" t="s">
        <v>2293</v>
      </c>
      <c r="B99" t="s">
        <v>1144</v>
      </c>
      <c r="C99" t="s">
        <v>14702</v>
      </c>
      <c r="D99" t="s">
        <v>14703</v>
      </c>
      <c r="E99" t="s">
        <v>1799</v>
      </c>
      <c r="F99" t="s">
        <v>2294</v>
      </c>
      <c r="G99">
        <v>10000</v>
      </c>
      <c r="H99">
        <v>6607</v>
      </c>
      <c r="I99">
        <v>12138</v>
      </c>
      <c r="J99">
        <v>12257</v>
      </c>
      <c r="K99" t="s">
        <v>55</v>
      </c>
      <c r="L99">
        <v>4162</v>
      </c>
      <c r="M99" t="s">
        <v>1769</v>
      </c>
      <c r="N99" t="s">
        <v>14970</v>
      </c>
      <c r="O99" s="95">
        <v>44845.697109918983</v>
      </c>
      <c r="P99">
        <v>1</v>
      </c>
      <c r="Q99">
        <v>-17.61</v>
      </c>
      <c r="R99">
        <v>-18.41</v>
      </c>
      <c r="S99" t="s">
        <v>14971</v>
      </c>
      <c r="T99" t="s">
        <v>2295</v>
      </c>
      <c r="U99" t="s">
        <v>2296</v>
      </c>
      <c r="V99" t="s">
        <v>14971</v>
      </c>
      <c r="W99" t="s">
        <v>14972</v>
      </c>
      <c r="X99" t="s">
        <v>2297</v>
      </c>
      <c r="Y99" t="b">
        <v>1</v>
      </c>
      <c r="Z99" t="s">
        <v>1761</v>
      </c>
    </row>
    <row r="100" spans="1:26" x14ac:dyDescent="0.25">
      <c r="A100" t="s">
        <v>2298</v>
      </c>
      <c r="B100" t="s">
        <v>2299</v>
      </c>
      <c r="C100" t="s">
        <v>14702</v>
      </c>
      <c r="D100" t="s">
        <v>14703</v>
      </c>
      <c r="E100" t="s">
        <v>1799</v>
      </c>
      <c r="F100" t="s">
        <v>2300</v>
      </c>
      <c r="G100">
        <v>80000</v>
      </c>
      <c r="H100">
        <v>60000</v>
      </c>
      <c r="I100">
        <v>42238</v>
      </c>
      <c r="J100">
        <v>44247</v>
      </c>
      <c r="K100" t="s">
        <v>55</v>
      </c>
      <c r="L100">
        <v>37800</v>
      </c>
      <c r="M100" t="s">
        <v>1769</v>
      </c>
      <c r="N100" t="s">
        <v>14858</v>
      </c>
      <c r="O100" s="95">
        <v>44845.693824988426</v>
      </c>
      <c r="P100">
        <v>1</v>
      </c>
      <c r="Q100">
        <v>89.4</v>
      </c>
      <c r="R100">
        <v>80.8</v>
      </c>
      <c r="S100" t="s">
        <v>14973</v>
      </c>
      <c r="T100" t="s">
        <v>2301</v>
      </c>
      <c r="U100" t="s">
        <v>2302</v>
      </c>
      <c r="V100" t="s">
        <v>14973</v>
      </c>
      <c r="W100" t="s">
        <v>14974</v>
      </c>
      <c r="X100" t="s">
        <v>2303</v>
      </c>
      <c r="Y100" t="b">
        <v>1</v>
      </c>
      <c r="Z100" t="s">
        <v>1761</v>
      </c>
    </row>
    <row r="101" spans="1:26" x14ac:dyDescent="0.25">
      <c r="A101" t="s">
        <v>2304</v>
      </c>
      <c r="B101" t="s">
        <v>723</v>
      </c>
      <c r="C101" t="s">
        <v>14702</v>
      </c>
      <c r="D101" t="s">
        <v>14703</v>
      </c>
      <c r="E101" t="s">
        <v>1799</v>
      </c>
      <c r="F101" t="s">
        <v>2305</v>
      </c>
      <c r="G101">
        <v>38000</v>
      </c>
      <c r="H101">
        <v>37000</v>
      </c>
      <c r="I101">
        <v>45673</v>
      </c>
      <c r="J101">
        <v>44084</v>
      </c>
      <c r="K101" t="s">
        <v>55</v>
      </c>
      <c r="L101">
        <v>23310</v>
      </c>
      <c r="M101" t="s">
        <v>1769</v>
      </c>
      <c r="N101" t="s">
        <v>14975</v>
      </c>
      <c r="O101" s="95">
        <v>44845.673116041668</v>
      </c>
      <c r="P101">
        <v>1</v>
      </c>
      <c r="Q101">
        <v>-16.8</v>
      </c>
      <c r="R101">
        <v>-13.8</v>
      </c>
      <c r="S101" t="s">
        <v>14976</v>
      </c>
      <c r="T101" t="s">
        <v>2306</v>
      </c>
      <c r="U101" t="s">
        <v>2307</v>
      </c>
      <c r="V101" t="s">
        <v>14976</v>
      </c>
      <c r="W101" t="s">
        <v>14977</v>
      </c>
      <c r="X101" t="s">
        <v>2308</v>
      </c>
      <c r="Y101" t="b">
        <v>1</v>
      </c>
      <c r="Z101" t="s">
        <v>1761</v>
      </c>
    </row>
    <row r="102" spans="1:26" x14ac:dyDescent="0.25">
      <c r="A102" t="s">
        <v>2309</v>
      </c>
      <c r="B102" t="s">
        <v>2310</v>
      </c>
      <c r="C102" t="s">
        <v>14702</v>
      </c>
      <c r="D102" t="s">
        <v>14703</v>
      </c>
      <c r="E102" t="s">
        <v>1799</v>
      </c>
      <c r="F102" t="s">
        <v>2311</v>
      </c>
      <c r="G102">
        <v>44999</v>
      </c>
      <c r="H102">
        <v>45000</v>
      </c>
      <c r="I102">
        <v>83688</v>
      </c>
      <c r="J102">
        <v>72030</v>
      </c>
      <c r="K102" t="s">
        <v>55</v>
      </c>
      <c r="L102">
        <v>28350</v>
      </c>
      <c r="M102" t="s">
        <v>1769</v>
      </c>
      <c r="N102" t="s">
        <v>14790</v>
      </c>
      <c r="O102" s="95">
        <v>44845.648149328706</v>
      </c>
      <c r="P102">
        <v>1</v>
      </c>
      <c r="Q102">
        <v>-46.23</v>
      </c>
      <c r="R102">
        <v>-37.53</v>
      </c>
      <c r="S102" t="s">
        <v>14978</v>
      </c>
      <c r="T102" t="s">
        <v>2312</v>
      </c>
      <c r="U102" t="s">
        <v>2313</v>
      </c>
      <c r="V102" t="s">
        <v>14978</v>
      </c>
      <c r="W102" t="s">
        <v>14979</v>
      </c>
      <c r="X102" t="s">
        <v>2314</v>
      </c>
      <c r="Y102" t="b">
        <v>1</v>
      </c>
      <c r="Z102" t="s">
        <v>1761</v>
      </c>
    </row>
    <row r="103" spans="1:26" x14ac:dyDescent="0.25">
      <c r="A103" t="s">
        <v>2315</v>
      </c>
      <c r="B103" t="s">
        <v>2316</v>
      </c>
      <c r="C103" t="s">
        <v>14702</v>
      </c>
      <c r="D103" t="s">
        <v>14703</v>
      </c>
      <c r="E103" t="s">
        <v>1799</v>
      </c>
      <c r="F103" t="s">
        <v>2317</v>
      </c>
      <c r="G103">
        <v>45000</v>
      </c>
      <c r="H103">
        <v>50000</v>
      </c>
      <c r="I103">
        <v>45352</v>
      </c>
      <c r="J103">
        <v>50452</v>
      </c>
      <c r="K103" t="s">
        <v>55</v>
      </c>
      <c r="L103">
        <v>31500</v>
      </c>
      <c r="M103" t="s">
        <v>1769</v>
      </c>
      <c r="N103" t="s">
        <v>14717</v>
      </c>
      <c r="O103" s="95">
        <v>44845.670932071756</v>
      </c>
      <c r="P103">
        <v>1</v>
      </c>
      <c r="Q103">
        <v>-0.78</v>
      </c>
      <c r="R103">
        <v>-10.81</v>
      </c>
      <c r="S103" t="s">
        <v>14980</v>
      </c>
      <c r="T103" t="s">
        <v>2318</v>
      </c>
      <c r="U103" t="s">
        <v>14981</v>
      </c>
      <c r="V103" t="s">
        <v>14980</v>
      </c>
      <c r="W103" t="s">
        <v>14982</v>
      </c>
      <c r="X103" t="s">
        <v>2319</v>
      </c>
      <c r="Y103" t="b">
        <v>1</v>
      </c>
      <c r="Z103" t="s">
        <v>1761</v>
      </c>
    </row>
    <row r="104" spans="1:26" x14ac:dyDescent="0.25">
      <c r="A104" t="s">
        <v>2320</v>
      </c>
      <c r="B104" t="s">
        <v>720</v>
      </c>
      <c r="C104" t="s">
        <v>14702</v>
      </c>
      <c r="D104" t="s">
        <v>14703</v>
      </c>
      <c r="E104" t="s">
        <v>1799</v>
      </c>
      <c r="F104" t="s">
        <v>2321</v>
      </c>
      <c r="G104">
        <v>39999</v>
      </c>
      <c r="H104">
        <v>35000</v>
      </c>
      <c r="I104">
        <v>43774</v>
      </c>
      <c r="J104">
        <v>44137</v>
      </c>
      <c r="K104" t="s">
        <v>55</v>
      </c>
      <c r="L104">
        <v>22050</v>
      </c>
      <c r="M104" t="s">
        <v>1769</v>
      </c>
      <c r="N104" t="s">
        <v>14838</v>
      </c>
      <c r="O104" s="95">
        <v>44845.682549305558</v>
      </c>
      <c r="P104">
        <v>1</v>
      </c>
      <c r="Q104">
        <v>-8.6199999999999992</v>
      </c>
      <c r="R104">
        <v>-9.3800000000000008</v>
      </c>
      <c r="S104" t="s">
        <v>14983</v>
      </c>
      <c r="T104" t="s">
        <v>2322</v>
      </c>
      <c r="U104" t="s">
        <v>2323</v>
      </c>
      <c r="V104" t="s">
        <v>14983</v>
      </c>
      <c r="W104" t="s">
        <v>14984</v>
      </c>
      <c r="X104" t="s">
        <v>2324</v>
      </c>
      <c r="Y104" t="b">
        <v>1</v>
      </c>
      <c r="Z104" t="s">
        <v>1761</v>
      </c>
    </row>
    <row r="105" spans="1:26" x14ac:dyDescent="0.25">
      <c r="A105" t="s">
        <v>2325</v>
      </c>
      <c r="B105" t="s">
        <v>705</v>
      </c>
      <c r="C105" t="s">
        <v>14702</v>
      </c>
      <c r="D105" t="s">
        <v>14703</v>
      </c>
      <c r="E105" t="s">
        <v>1799</v>
      </c>
      <c r="F105" t="s">
        <v>2326</v>
      </c>
      <c r="G105">
        <v>9699</v>
      </c>
      <c r="H105">
        <v>14200</v>
      </c>
      <c r="I105">
        <v>9445</v>
      </c>
      <c r="J105">
        <v>9404</v>
      </c>
      <c r="K105" t="s">
        <v>55</v>
      </c>
      <c r="L105">
        <v>8946</v>
      </c>
      <c r="M105" t="s">
        <v>1769</v>
      </c>
      <c r="N105" t="s">
        <v>14985</v>
      </c>
      <c r="O105" s="95">
        <v>44845.687541041669</v>
      </c>
      <c r="P105">
        <v>1</v>
      </c>
      <c r="Q105">
        <v>2.69</v>
      </c>
      <c r="R105">
        <v>3.14</v>
      </c>
      <c r="S105" t="s">
        <v>14986</v>
      </c>
      <c r="T105" t="s">
        <v>2327</v>
      </c>
      <c r="U105" t="s">
        <v>2328</v>
      </c>
      <c r="V105" t="s">
        <v>14986</v>
      </c>
      <c r="W105" t="s">
        <v>14987</v>
      </c>
      <c r="X105" t="s">
        <v>2329</v>
      </c>
      <c r="Y105" t="b">
        <v>1</v>
      </c>
      <c r="Z105" t="s">
        <v>1761</v>
      </c>
    </row>
    <row r="106" spans="1:26" x14ac:dyDescent="0.25">
      <c r="A106" t="s">
        <v>2330</v>
      </c>
      <c r="B106" t="s">
        <v>706</v>
      </c>
      <c r="C106" t="s">
        <v>14702</v>
      </c>
      <c r="D106" t="s">
        <v>14703</v>
      </c>
      <c r="E106" t="s">
        <v>1799</v>
      </c>
      <c r="F106" t="s">
        <v>2331</v>
      </c>
      <c r="G106">
        <v>27000</v>
      </c>
      <c r="H106">
        <v>42000</v>
      </c>
      <c r="I106">
        <v>27415</v>
      </c>
      <c r="J106">
        <v>27327</v>
      </c>
      <c r="K106" t="s">
        <v>55</v>
      </c>
      <c r="L106">
        <v>26460</v>
      </c>
      <c r="M106" t="s">
        <v>1769</v>
      </c>
      <c r="N106" t="s">
        <v>14900</v>
      </c>
      <c r="O106" s="95">
        <v>44845.693849907409</v>
      </c>
      <c r="P106">
        <v>1</v>
      </c>
      <c r="Q106">
        <v>-1.51</v>
      </c>
      <c r="R106">
        <v>-1.2</v>
      </c>
      <c r="S106" t="s">
        <v>14988</v>
      </c>
      <c r="T106" t="s">
        <v>2332</v>
      </c>
      <c r="U106" t="s">
        <v>2333</v>
      </c>
      <c r="V106" t="s">
        <v>14988</v>
      </c>
      <c r="W106" t="s">
        <v>14989</v>
      </c>
      <c r="X106" t="s">
        <v>2334</v>
      </c>
      <c r="Y106" t="b">
        <v>1</v>
      </c>
      <c r="Z106" t="s">
        <v>1761</v>
      </c>
    </row>
    <row r="107" spans="1:26" x14ac:dyDescent="0.25">
      <c r="A107" t="s">
        <v>2335</v>
      </c>
      <c r="B107" t="s">
        <v>707</v>
      </c>
      <c r="C107" t="s">
        <v>14702</v>
      </c>
      <c r="D107" t="s">
        <v>14703</v>
      </c>
      <c r="E107" t="s">
        <v>1799</v>
      </c>
      <c r="F107" t="s">
        <v>2336</v>
      </c>
      <c r="G107">
        <v>38900</v>
      </c>
      <c r="H107">
        <v>14000</v>
      </c>
      <c r="I107">
        <v>59816</v>
      </c>
      <c r="J107">
        <v>50435</v>
      </c>
      <c r="K107" t="s">
        <v>55</v>
      </c>
      <c r="L107">
        <v>8820</v>
      </c>
      <c r="M107" t="s">
        <v>1769</v>
      </c>
      <c r="N107" t="s">
        <v>14990</v>
      </c>
      <c r="O107" s="95">
        <v>44845.522490358795</v>
      </c>
      <c r="P107">
        <v>1</v>
      </c>
      <c r="Q107">
        <v>-34.97</v>
      </c>
      <c r="R107">
        <v>-22.87</v>
      </c>
      <c r="S107" t="s">
        <v>14991</v>
      </c>
      <c r="T107" t="s">
        <v>2337</v>
      </c>
      <c r="U107" t="s">
        <v>2338</v>
      </c>
      <c r="V107" t="s">
        <v>14991</v>
      </c>
      <c r="W107" t="s">
        <v>14992</v>
      </c>
      <c r="X107" t="s">
        <v>2339</v>
      </c>
      <c r="Y107" t="b">
        <v>1</v>
      </c>
      <c r="Z107" t="s">
        <v>1761</v>
      </c>
    </row>
    <row r="108" spans="1:26" x14ac:dyDescent="0.25">
      <c r="A108" t="s">
        <v>2340</v>
      </c>
      <c r="B108" t="s">
        <v>708</v>
      </c>
      <c r="C108" t="s">
        <v>14702</v>
      </c>
      <c r="D108" t="s">
        <v>14703</v>
      </c>
      <c r="E108" t="s">
        <v>1799</v>
      </c>
      <c r="F108" t="s">
        <v>2341</v>
      </c>
      <c r="G108">
        <v>21000</v>
      </c>
      <c r="H108">
        <v>11101</v>
      </c>
      <c r="I108">
        <v>32190</v>
      </c>
      <c r="J108">
        <v>30788</v>
      </c>
      <c r="K108" t="s">
        <v>55</v>
      </c>
      <c r="L108">
        <v>6994</v>
      </c>
      <c r="M108" t="s">
        <v>1769</v>
      </c>
      <c r="N108" t="s">
        <v>14993</v>
      </c>
      <c r="O108" s="95">
        <v>44845.709654895836</v>
      </c>
      <c r="P108">
        <v>1</v>
      </c>
      <c r="Q108">
        <v>-34.76</v>
      </c>
      <c r="R108">
        <v>-31.79</v>
      </c>
      <c r="S108" t="s">
        <v>14994</v>
      </c>
      <c r="T108" t="s">
        <v>2342</v>
      </c>
      <c r="U108" t="s">
        <v>2343</v>
      </c>
      <c r="V108" t="s">
        <v>14994</v>
      </c>
      <c r="W108" t="s">
        <v>14995</v>
      </c>
      <c r="X108" t="s">
        <v>2344</v>
      </c>
      <c r="Y108" t="b">
        <v>1</v>
      </c>
      <c r="Z108" t="s">
        <v>1761</v>
      </c>
    </row>
    <row r="109" spans="1:26" x14ac:dyDescent="0.25">
      <c r="A109" t="s">
        <v>2345</v>
      </c>
      <c r="B109" t="s">
        <v>709</v>
      </c>
      <c r="C109" t="s">
        <v>14702</v>
      </c>
      <c r="D109" t="s">
        <v>14703</v>
      </c>
      <c r="E109" t="s">
        <v>1799</v>
      </c>
      <c r="F109" t="s">
        <v>2346</v>
      </c>
      <c r="G109">
        <v>9999</v>
      </c>
      <c r="H109">
        <v>18000</v>
      </c>
      <c r="I109">
        <v>11570</v>
      </c>
      <c r="J109">
        <v>12002</v>
      </c>
      <c r="K109" t="s">
        <v>55</v>
      </c>
      <c r="L109">
        <v>11340</v>
      </c>
      <c r="M109" t="s">
        <v>1769</v>
      </c>
      <c r="N109" t="s">
        <v>14996</v>
      </c>
      <c r="O109" s="95">
        <v>44845.69283122685</v>
      </c>
      <c r="P109">
        <v>1</v>
      </c>
      <c r="Q109">
        <v>-13.58</v>
      </c>
      <c r="R109">
        <v>-16.690000000000001</v>
      </c>
      <c r="S109" t="s">
        <v>14997</v>
      </c>
      <c r="T109" t="s">
        <v>2347</v>
      </c>
      <c r="U109" t="s">
        <v>2348</v>
      </c>
      <c r="V109" t="s">
        <v>14997</v>
      </c>
      <c r="W109" t="s">
        <v>14998</v>
      </c>
      <c r="X109" t="s">
        <v>2349</v>
      </c>
      <c r="Y109" t="b">
        <v>1</v>
      </c>
      <c r="Z109" t="s">
        <v>1761</v>
      </c>
    </row>
    <row r="110" spans="1:26" x14ac:dyDescent="0.25">
      <c r="A110" t="s">
        <v>2350</v>
      </c>
      <c r="B110" t="s">
        <v>710</v>
      </c>
      <c r="C110" t="s">
        <v>14702</v>
      </c>
      <c r="D110" t="s">
        <v>14703</v>
      </c>
      <c r="E110" t="s">
        <v>1799</v>
      </c>
      <c r="F110" t="s">
        <v>2351</v>
      </c>
      <c r="G110">
        <v>6665</v>
      </c>
      <c r="H110">
        <v>1735</v>
      </c>
      <c r="I110">
        <v>8074</v>
      </c>
      <c r="J110">
        <v>8549</v>
      </c>
      <c r="K110" t="s">
        <v>55</v>
      </c>
      <c r="L110">
        <v>1093</v>
      </c>
      <c r="M110" t="s">
        <v>1769</v>
      </c>
      <c r="N110" t="s">
        <v>14999</v>
      </c>
      <c r="O110" s="95">
        <v>44845.71437228009</v>
      </c>
      <c r="P110">
        <v>1</v>
      </c>
      <c r="Q110">
        <v>-17.45</v>
      </c>
      <c r="R110">
        <v>-22.04</v>
      </c>
      <c r="S110" t="s">
        <v>15000</v>
      </c>
      <c r="T110" t="s">
        <v>2352</v>
      </c>
      <c r="U110" t="s">
        <v>2353</v>
      </c>
      <c r="V110" t="s">
        <v>15000</v>
      </c>
      <c r="W110" t="s">
        <v>15001</v>
      </c>
      <c r="X110" t="s">
        <v>2354</v>
      </c>
      <c r="Y110" t="b">
        <v>1</v>
      </c>
      <c r="Z110" t="s">
        <v>1761</v>
      </c>
    </row>
    <row r="111" spans="1:26" x14ac:dyDescent="0.25">
      <c r="A111" t="s">
        <v>2355</v>
      </c>
      <c r="B111" t="s">
        <v>663</v>
      </c>
      <c r="C111" t="s">
        <v>14702</v>
      </c>
      <c r="D111" t="s">
        <v>14703</v>
      </c>
      <c r="E111" t="s">
        <v>1756</v>
      </c>
      <c r="F111" t="s">
        <v>2356</v>
      </c>
      <c r="G111">
        <v>44444</v>
      </c>
      <c r="H111">
        <v>25300</v>
      </c>
      <c r="I111">
        <v>48671</v>
      </c>
      <c r="J111">
        <v>52802</v>
      </c>
      <c r="K111" t="s">
        <v>55</v>
      </c>
      <c r="L111">
        <v>15939</v>
      </c>
      <c r="M111" t="s">
        <v>1769</v>
      </c>
      <c r="N111" t="s">
        <v>15002</v>
      </c>
      <c r="O111" s="95">
        <v>44845.717822094906</v>
      </c>
      <c r="P111">
        <v>1</v>
      </c>
      <c r="Q111">
        <v>-8.68</v>
      </c>
      <c r="R111">
        <v>-15.83</v>
      </c>
      <c r="S111" t="s">
        <v>15003</v>
      </c>
      <c r="T111" t="s">
        <v>2357</v>
      </c>
      <c r="U111" t="s">
        <v>2358</v>
      </c>
      <c r="V111" t="s">
        <v>15003</v>
      </c>
      <c r="W111" t="s">
        <v>15004</v>
      </c>
      <c r="X111" t="s">
        <v>2359</v>
      </c>
      <c r="Y111" t="b">
        <v>1</v>
      </c>
      <c r="Z111" t="s">
        <v>1761</v>
      </c>
    </row>
    <row r="112" spans="1:26" x14ac:dyDescent="0.25">
      <c r="A112" t="s">
        <v>2360</v>
      </c>
      <c r="B112" t="s">
        <v>1418</v>
      </c>
      <c r="C112" t="s">
        <v>14702</v>
      </c>
      <c r="D112" t="s">
        <v>14703</v>
      </c>
      <c r="E112" t="s">
        <v>1756</v>
      </c>
      <c r="F112" t="s">
        <v>2361</v>
      </c>
      <c r="G112">
        <v>14400</v>
      </c>
      <c r="H112">
        <v>22300</v>
      </c>
      <c r="I112">
        <v>14108</v>
      </c>
      <c r="J112">
        <v>14079</v>
      </c>
      <c r="K112" t="s">
        <v>55</v>
      </c>
      <c r="L112">
        <v>14049</v>
      </c>
      <c r="M112" t="s">
        <v>1769</v>
      </c>
      <c r="N112" t="s">
        <v>15005</v>
      </c>
      <c r="O112" s="95">
        <v>44845.712730324078</v>
      </c>
      <c r="P112">
        <v>2</v>
      </c>
      <c r="Q112">
        <v>2.0699999999999998</v>
      </c>
      <c r="R112">
        <v>2.2799999999999998</v>
      </c>
      <c r="S112" t="s">
        <v>15006</v>
      </c>
      <c r="T112" t="s">
        <v>2362</v>
      </c>
      <c r="U112" t="s">
        <v>2363</v>
      </c>
      <c r="V112" t="s">
        <v>15006</v>
      </c>
      <c r="W112" t="s">
        <v>15007</v>
      </c>
      <c r="X112" t="s">
        <v>2364</v>
      </c>
      <c r="Y112" t="b">
        <v>1</v>
      </c>
      <c r="Z112" t="s">
        <v>1761</v>
      </c>
    </row>
    <row r="113" spans="1:26" x14ac:dyDescent="0.25">
      <c r="A113" t="s">
        <v>2365</v>
      </c>
      <c r="B113" t="s">
        <v>952</v>
      </c>
      <c r="C113" t="s">
        <v>14702</v>
      </c>
      <c r="D113" t="s">
        <v>14703</v>
      </c>
      <c r="E113" t="s">
        <v>1756</v>
      </c>
      <c r="F113" t="s">
        <v>2366</v>
      </c>
      <c r="G113">
        <v>66000</v>
      </c>
      <c r="H113">
        <v>85000</v>
      </c>
      <c r="I113">
        <v>62558</v>
      </c>
      <c r="J113">
        <v>62920</v>
      </c>
      <c r="K113" t="s">
        <v>55</v>
      </c>
      <c r="L113">
        <v>53550</v>
      </c>
      <c r="M113" t="s">
        <v>1769</v>
      </c>
      <c r="N113" t="s">
        <v>15008</v>
      </c>
      <c r="O113" s="95">
        <v>44845.68481136574</v>
      </c>
      <c r="P113">
        <v>1</v>
      </c>
      <c r="Q113">
        <v>5.5</v>
      </c>
      <c r="R113">
        <v>4.9000000000000004</v>
      </c>
      <c r="S113" t="s">
        <v>15009</v>
      </c>
      <c r="T113" t="s">
        <v>2367</v>
      </c>
      <c r="U113" t="s">
        <v>2368</v>
      </c>
      <c r="V113" t="s">
        <v>15009</v>
      </c>
      <c r="W113" t="s">
        <v>15010</v>
      </c>
      <c r="X113" t="s">
        <v>2369</v>
      </c>
      <c r="Y113" t="b">
        <v>1</v>
      </c>
      <c r="Z113" t="s">
        <v>1761</v>
      </c>
    </row>
    <row r="114" spans="1:26" x14ac:dyDescent="0.25">
      <c r="A114" t="s">
        <v>2370</v>
      </c>
      <c r="B114" t="s">
        <v>1674</v>
      </c>
      <c r="C114" t="s">
        <v>14702</v>
      </c>
      <c r="D114" t="s">
        <v>14703</v>
      </c>
      <c r="E114" t="s">
        <v>1756</v>
      </c>
      <c r="F114" t="s">
        <v>2371</v>
      </c>
      <c r="G114">
        <v>89500</v>
      </c>
      <c r="H114">
        <v>120000</v>
      </c>
      <c r="I114">
        <v>79508</v>
      </c>
      <c r="J114">
        <v>79460</v>
      </c>
      <c r="K114" t="s">
        <v>55</v>
      </c>
      <c r="L114">
        <v>75600</v>
      </c>
      <c r="M114" t="s">
        <v>1769</v>
      </c>
      <c r="N114" t="s">
        <v>15011</v>
      </c>
      <c r="O114" s="95">
        <v>44845.672746331016</v>
      </c>
      <c r="P114">
        <v>2</v>
      </c>
      <c r="Q114">
        <v>12.57</v>
      </c>
      <c r="R114">
        <v>12.64</v>
      </c>
      <c r="S114" t="s">
        <v>15012</v>
      </c>
      <c r="T114" t="s">
        <v>2372</v>
      </c>
      <c r="U114" t="s">
        <v>2373</v>
      </c>
      <c r="V114" t="s">
        <v>15012</v>
      </c>
      <c r="W114" t="s">
        <v>15013</v>
      </c>
      <c r="X114" t="s">
        <v>2374</v>
      </c>
      <c r="Y114" t="b">
        <v>1</v>
      </c>
      <c r="Z114" t="s">
        <v>1761</v>
      </c>
    </row>
    <row r="115" spans="1:26" x14ac:dyDescent="0.25">
      <c r="A115" t="s">
        <v>2375</v>
      </c>
      <c r="B115" t="s">
        <v>1059</v>
      </c>
      <c r="C115" t="s">
        <v>14702</v>
      </c>
      <c r="D115" t="s">
        <v>14703</v>
      </c>
      <c r="E115" t="s">
        <v>1756</v>
      </c>
      <c r="F115" t="s">
        <v>2376</v>
      </c>
      <c r="G115">
        <v>38000</v>
      </c>
      <c r="H115">
        <v>55449</v>
      </c>
      <c r="I115">
        <v>36956</v>
      </c>
      <c r="J115">
        <v>38126</v>
      </c>
      <c r="K115" t="s">
        <v>55</v>
      </c>
      <c r="L115">
        <v>34933</v>
      </c>
      <c r="M115" t="s">
        <v>1769</v>
      </c>
      <c r="N115" t="s">
        <v>15014</v>
      </c>
      <c r="O115" s="95">
        <v>44845.702691724538</v>
      </c>
      <c r="P115">
        <v>1</v>
      </c>
      <c r="Q115">
        <v>2.82</v>
      </c>
      <c r="R115">
        <v>-0.33</v>
      </c>
      <c r="S115" t="s">
        <v>15015</v>
      </c>
      <c r="T115" t="s">
        <v>2377</v>
      </c>
      <c r="U115" t="s">
        <v>2378</v>
      </c>
      <c r="V115" t="s">
        <v>15015</v>
      </c>
      <c r="W115" t="s">
        <v>15016</v>
      </c>
      <c r="X115" t="s">
        <v>2379</v>
      </c>
      <c r="Y115" t="b">
        <v>1</v>
      </c>
      <c r="Z115" t="s">
        <v>1761</v>
      </c>
    </row>
    <row r="116" spans="1:26" x14ac:dyDescent="0.25">
      <c r="A116" t="s">
        <v>2380</v>
      </c>
      <c r="B116" t="s">
        <v>1054</v>
      </c>
      <c r="C116" t="s">
        <v>14702</v>
      </c>
      <c r="D116" t="s">
        <v>14703</v>
      </c>
      <c r="E116" t="s">
        <v>1756</v>
      </c>
      <c r="F116" t="s">
        <v>2381</v>
      </c>
      <c r="G116">
        <v>49000</v>
      </c>
      <c r="H116">
        <v>71049</v>
      </c>
      <c r="I116">
        <v>49977</v>
      </c>
      <c r="J116">
        <v>48742</v>
      </c>
      <c r="K116" t="s">
        <v>55</v>
      </c>
      <c r="L116">
        <v>44761</v>
      </c>
      <c r="M116" t="s">
        <v>1769</v>
      </c>
      <c r="N116" t="s">
        <v>15017</v>
      </c>
      <c r="O116" s="95">
        <v>44845.683370752318</v>
      </c>
      <c r="P116">
        <v>1</v>
      </c>
      <c r="Q116">
        <v>-1.95</v>
      </c>
      <c r="R116">
        <v>0.53</v>
      </c>
      <c r="S116" t="s">
        <v>15018</v>
      </c>
      <c r="T116" t="s">
        <v>2382</v>
      </c>
      <c r="U116" t="s">
        <v>2383</v>
      </c>
      <c r="V116" t="s">
        <v>15018</v>
      </c>
      <c r="W116" t="s">
        <v>15019</v>
      </c>
      <c r="X116" t="s">
        <v>2384</v>
      </c>
      <c r="Y116" t="b">
        <v>1</v>
      </c>
      <c r="Z116" t="s">
        <v>1761</v>
      </c>
    </row>
    <row r="117" spans="1:26" x14ac:dyDescent="0.25">
      <c r="A117" t="s">
        <v>2385</v>
      </c>
      <c r="B117" t="s">
        <v>825</v>
      </c>
      <c r="C117" t="s">
        <v>14702</v>
      </c>
      <c r="D117" t="s">
        <v>14703</v>
      </c>
      <c r="E117" t="s">
        <v>1756</v>
      </c>
      <c r="F117" t="s">
        <v>2386</v>
      </c>
      <c r="G117">
        <v>22700</v>
      </c>
      <c r="H117">
        <v>27754</v>
      </c>
      <c r="I117">
        <v>22991</v>
      </c>
      <c r="J117">
        <v>21257</v>
      </c>
      <c r="K117" t="s">
        <v>55</v>
      </c>
      <c r="L117">
        <v>17485</v>
      </c>
      <c r="M117" t="s">
        <v>1769</v>
      </c>
      <c r="N117" t="s">
        <v>15020</v>
      </c>
      <c r="O117" s="95">
        <v>44845.673210138892</v>
      </c>
      <c r="P117">
        <v>1</v>
      </c>
      <c r="Q117">
        <v>-1.27</v>
      </c>
      <c r="R117">
        <v>6.79</v>
      </c>
      <c r="S117" t="s">
        <v>15021</v>
      </c>
      <c r="T117" t="s">
        <v>2387</v>
      </c>
      <c r="U117" t="s">
        <v>15022</v>
      </c>
      <c r="V117" t="s">
        <v>15021</v>
      </c>
      <c r="W117" t="s">
        <v>15023</v>
      </c>
      <c r="X117" t="s">
        <v>2388</v>
      </c>
      <c r="Y117" t="b">
        <v>1</v>
      </c>
      <c r="Z117" t="s">
        <v>1761</v>
      </c>
    </row>
    <row r="118" spans="1:26" x14ac:dyDescent="0.25">
      <c r="A118" t="s">
        <v>2389</v>
      </c>
      <c r="B118" t="s">
        <v>1508</v>
      </c>
      <c r="C118" t="s">
        <v>14702</v>
      </c>
      <c r="D118" t="s">
        <v>14703</v>
      </c>
      <c r="E118" t="s">
        <v>1756</v>
      </c>
      <c r="F118" t="s">
        <v>343</v>
      </c>
      <c r="G118">
        <v>23000</v>
      </c>
      <c r="H118">
        <v>20391</v>
      </c>
      <c r="I118">
        <v>27197</v>
      </c>
      <c r="J118">
        <v>26219</v>
      </c>
      <c r="K118" t="s">
        <v>55</v>
      </c>
      <c r="L118">
        <v>12846</v>
      </c>
      <c r="M118" t="s">
        <v>1769</v>
      </c>
      <c r="N118" t="s">
        <v>15024</v>
      </c>
      <c r="O118" s="95">
        <v>44845.710587453701</v>
      </c>
      <c r="P118">
        <v>1</v>
      </c>
      <c r="Q118">
        <v>-15.43</v>
      </c>
      <c r="R118">
        <v>-12.28</v>
      </c>
      <c r="S118" t="s">
        <v>15025</v>
      </c>
      <c r="T118" t="s">
        <v>2390</v>
      </c>
      <c r="U118" t="s">
        <v>2391</v>
      </c>
      <c r="V118" t="s">
        <v>15025</v>
      </c>
      <c r="W118" t="s">
        <v>15026</v>
      </c>
      <c r="X118" t="s">
        <v>2392</v>
      </c>
      <c r="Y118" t="b">
        <v>1</v>
      </c>
      <c r="Z118" t="s">
        <v>1761</v>
      </c>
    </row>
    <row r="119" spans="1:26" x14ac:dyDescent="0.25">
      <c r="A119" t="s">
        <v>2393</v>
      </c>
      <c r="B119" t="s">
        <v>2394</v>
      </c>
      <c r="C119" t="s">
        <v>14702</v>
      </c>
      <c r="D119" t="s">
        <v>14703</v>
      </c>
      <c r="E119" t="s">
        <v>1756</v>
      </c>
      <c r="F119" t="s">
        <v>2395</v>
      </c>
      <c r="G119">
        <v>81000</v>
      </c>
      <c r="H119">
        <v>84912</v>
      </c>
      <c r="I119">
        <v>72576</v>
      </c>
      <c r="J119">
        <v>75741</v>
      </c>
      <c r="K119" t="s">
        <v>55</v>
      </c>
      <c r="L119">
        <v>53495</v>
      </c>
      <c r="M119" t="s">
        <v>1769</v>
      </c>
      <c r="N119" t="s">
        <v>15027</v>
      </c>
      <c r="O119" s="95">
        <v>44845.716060405095</v>
      </c>
      <c r="P119">
        <v>1</v>
      </c>
      <c r="Q119">
        <v>11.61</v>
      </c>
      <c r="R119">
        <v>6.94</v>
      </c>
      <c r="S119" t="s">
        <v>15028</v>
      </c>
      <c r="T119" t="s">
        <v>2396</v>
      </c>
      <c r="U119" t="s">
        <v>2397</v>
      </c>
      <c r="V119" t="s">
        <v>15028</v>
      </c>
      <c r="W119" t="s">
        <v>15029</v>
      </c>
      <c r="X119" t="s">
        <v>2398</v>
      </c>
      <c r="Y119" t="b">
        <v>1</v>
      </c>
      <c r="Z119" t="s">
        <v>1761</v>
      </c>
    </row>
    <row r="120" spans="1:26" x14ac:dyDescent="0.25">
      <c r="A120" t="s">
        <v>2399</v>
      </c>
      <c r="B120" t="s">
        <v>689</v>
      </c>
      <c r="C120" t="s">
        <v>14702</v>
      </c>
      <c r="D120" t="s">
        <v>14703</v>
      </c>
      <c r="E120" t="s">
        <v>1756</v>
      </c>
      <c r="F120" t="s">
        <v>2400</v>
      </c>
      <c r="G120">
        <v>34999</v>
      </c>
      <c r="H120">
        <v>42175</v>
      </c>
      <c r="I120">
        <v>28610</v>
      </c>
      <c r="J120">
        <v>28113</v>
      </c>
      <c r="K120" t="s">
        <v>55</v>
      </c>
      <c r="L120">
        <v>26570</v>
      </c>
      <c r="M120" t="s">
        <v>1769</v>
      </c>
      <c r="N120" t="s">
        <v>15030</v>
      </c>
      <c r="O120" s="95">
        <v>44845.690355231483</v>
      </c>
      <c r="P120">
        <v>1</v>
      </c>
      <c r="Q120">
        <v>22.33</v>
      </c>
      <c r="R120">
        <v>24.49</v>
      </c>
      <c r="S120" t="s">
        <v>15031</v>
      </c>
      <c r="T120" t="s">
        <v>2401</v>
      </c>
      <c r="U120" t="s">
        <v>2402</v>
      </c>
      <c r="V120" t="s">
        <v>15031</v>
      </c>
      <c r="W120" t="s">
        <v>15032</v>
      </c>
      <c r="X120" t="s">
        <v>2403</v>
      </c>
      <c r="Y120" t="b">
        <v>1</v>
      </c>
      <c r="Z120" t="s">
        <v>1761</v>
      </c>
    </row>
    <row r="121" spans="1:26" x14ac:dyDescent="0.25">
      <c r="A121" t="s">
        <v>2404</v>
      </c>
      <c r="B121" t="s">
        <v>893</v>
      </c>
      <c r="C121" t="s">
        <v>14702</v>
      </c>
      <c r="D121" t="s">
        <v>14703</v>
      </c>
      <c r="E121" t="s">
        <v>1756</v>
      </c>
      <c r="F121" t="s">
        <v>2405</v>
      </c>
      <c r="G121">
        <v>12500</v>
      </c>
      <c r="H121">
        <v>8457</v>
      </c>
      <c r="I121">
        <v>13974</v>
      </c>
      <c r="J121">
        <v>13373</v>
      </c>
      <c r="K121" t="s">
        <v>55</v>
      </c>
      <c r="L121">
        <v>5328</v>
      </c>
      <c r="M121" t="s">
        <v>1769</v>
      </c>
      <c r="N121" t="s">
        <v>15033</v>
      </c>
      <c r="O121" s="95">
        <v>44845.702346828701</v>
      </c>
      <c r="P121">
        <v>2</v>
      </c>
      <c r="Q121">
        <v>-10.55</v>
      </c>
      <c r="R121">
        <v>-6.53</v>
      </c>
      <c r="S121" t="s">
        <v>15034</v>
      </c>
      <c r="T121" t="s">
        <v>2406</v>
      </c>
      <c r="U121" t="s">
        <v>2407</v>
      </c>
      <c r="V121" t="s">
        <v>15034</v>
      </c>
      <c r="W121" t="s">
        <v>15035</v>
      </c>
      <c r="X121" t="s">
        <v>2408</v>
      </c>
      <c r="Y121" t="b">
        <v>1</v>
      </c>
      <c r="Z121" t="s">
        <v>1761</v>
      </c>
    </row>
    <row r="122" spans="1:26" x14ac:dyDescent="0.25">
      <c r="A122" t="s">
        <v>2409</v>
      </c>
      <c r="B122" t="s">
        <v>1526</v>
      </c>
      <c r="C122" t="s">
        <v>14702</v>
      </c>
      <c r="D122" t="s">
        <v>14703</v>
      </c>
      <c r="E122" t="s">
        <v>1756</v>
      </c>
      <c r="F122" t="s">
        <v>2410</v>
      </c>
      <c r="G122">
        <v>34000</v>
      </c>
      <c r="H122">
        <v>12646</v>
      </c>
      <c r="I122">
        <v>30712</v>
      </c>
      <c r="J122">
        <v>30755</v>
      </c>
      <c r="K122" t="s">
        <v>55</v>
      </c>
      <c r="L122">
        <v>7967</v>
      </c>
      <c r="M122" t="s">
        <v>1769</v>
      </c>
      <c r="N122" t="s">
        <v>15036</v>
      </c>
      <c r="O122" s="95">
        <v>44845.688805335645</v>
      </c>
      <c r="P122">
        <v>4</v>
      </c>
      <c r="Q122">
        <v>10.71</v>
      </c>
      <c r="R122">
        <v>10.55</v>
      </c>
      <c r="S122" t="s">
        <v>15037</v>
      </c>
      <c r="T122" t="s">
        <v>2411</v>
      </c>
      <c r="U122" t="s">
        <v>15038</v>
      </c>
      <c r="V122" t="s">
        <v>15037</v>
      </c>
      <c r="W122" t="s">
        <v>15039</v>
      </c>
      <c r="X122" t="s">
        <v>2412</v>
      </c>
      <c r="Y122" t="b">
        <v>1</v>
      </c>
      <c r="Z122" t="s">
        <v>1761</v>
      </c>
    </row>
    <row r="123" spans="1:26" x14ac:dyDescent="0.25">
      <c r="A123" t="s">
        <v>2413</v>
      </c>
      <c r="B123" t="s">
        <v>1062</v>
      </c>
      <c r="C123" t="s">
        <v>14702</v>
      </c>
      <c r="D123" t="s">
        <v>14703</v>
      </c>
      <c r="E123" t="s">
        <v>1756</v>
      </c>
      <c r="F123" t="s">
        <v>2414</v>
      </c>
      <c r="G123">
        <v>5000</v>
      </c>
      <c r="H123">
        <v>9765</v>
      </c>
      <c r="I123">
        <v>10277</v>
      </c>
      <c r="J123">
        <v>10490</v>
      </c>
      <c r="K123" t="s">
        <v>55</v>
      </c>
      <c r="L123">
        <v>6152</v>
      </c>
      <c r="M123" t="s">
        <v>1769</v>
      </c>
      <c r="N123" t="s">
        <v>15040</v>
      </c>
      <c r="O123" s="95">
        <v>44845.67258619213</v>
      </c>
      <c r="P123">
        <v>1</v>
      </c>
      <c r="Q123">
        <v>-51.35</v>
      </c>
      <c r="R123">
        <v>-52.34</v>
      </c>
      <c r="S123" t="s">
        <v>15041</v>
      </c>
      <c r="T123" t="s">
        <v>2415</v>
      </c>
      <c r="U123" t="s">
        <v>2416</v>
      </c>
      <c r="V123" t="s">
        <v>15041</v>
      </c>
      <c r="W123" t="s">
        <v>15042</v>
      </c>
      <c r="X123" t="s">
        <v>2417</v>
      </c>
      <c r="Y123" t="b">
        <v>1</v>
      </c>
      <c r="Z123" t="s">
        <v>1761</v>
      </c>
    </row>
    <row r="124" spans="1:26" x14ac:dyDescent="0.25">
      <c r="A124" t="s">
        <v>2418</v>
      </c>
      <c r="B124" t="s">
        <v>1605</v>
      </c>
      <c r="C124" t="s">
        <v>14702</v>
      </c>
      <c r="D124" t="s">
        <v>14703</v>
      </c>
      <c r="E124" t="s">
        <v>1756</v>
      </c>
      <c r="F124" t="s">
        <v>2419</v>
      </c>
      <c r="G124">
        <v>27000</v>
      </c>
      <c r="H124">
        <v>35502</v>
      </c>
      <c r="I124">
        <v>40749</v>
      </c>
      <c r="J124">
        <v>31218</v>
      </c>
      <c r="K124" t="s">
        <v>55</v>
      </c>
      <c r="L124">
        <v>22366</v>
      </c>
      <c r="M124" t="s">
        <v>1769</v>
      </c>
      <c r="N124" t="s">
        <v>15043</v>
      </c>
      <c r="O124" s="95">
        <v>44845.718519722221</v>
      </c>
      <c r="P124">
        <v>3</v>
      </c>
      <c r="Q124">
        <v>-33.74</v>
      </c>
      <c r="R124">
        <v>-13.51</v>
      </c>
      <c r="S124" t="s">
        <v>15044</v>
      </c>
      <c r="T124" t="s">
        <v>2420</v>
      </c>
      <c r="U124" t="s">
        <v>2421</v>
      </c>
      <c r="V124" t="s">
        <v>15044</v>
      </c>
      <c r="W124" t="s">
        <v>15045</v>
      </c>
      <c r="X124" t="s">
        <v>2422</v>
      </c>
      <c r="Y124" t="b">
        <v>1</v>
      </c>
      <c r="Z124" t="s">
        <v>1761</v>
      </c>
    </row>
    <row r="125" spans="1:26" x14ac:dyDescent="0.25">
      <c r="A125" t="s">
        <v>2423</v>
      </c>
      <c r="B125" t="s">
        <v>1159</v>
      </c>
      <c r="C125" t="s">
        <v>14702</v>
      </c>
      <c r="D125" t="s">
        <v>14703</v>
      </c>
      <c r="E125" t="s">
        <v>1756</v>
      </c>
      <c r="F125" t="s">
        <v>2424</v>
      </c>
      <c r="G125">
        <v>12900</v>
      </c>
      <c r="H125">
        <v>7118</v>
      </c>
      <c r="I125">
        <v>12255</v>
      </c>
      <c r="J125">
        <v>11358</v>
      </c>
      <c r="K125" t="s">
        <v>55</v>
      </c>
      <c r="L125">
        <v>4484</v>
      </c>
      <c r="M125" t="s">
        <v>1769</v>
      </c>
      <c r="N125" t="s">
        <v>15046</v>
      </c>
      <c r="O125" s="95">
        <v>44845.715717939813</v>
      </c>
      <c r="P125">
        <v>2</v>
      </c>
      <c r="Q125">
        <v>5.26</v>
      </c>
      <c r="R125">
        <v>13.58</v>
      </c>
      <c r="S125" t="s">
        <v>15047</v>
      </c>
      <c r="T125" t="s">
        <v>2425</v>
      </c>
      <c r="U125" t="s">
        <v>2426</v>
      </c>
      <c r="V125" t="s">
        <v>15047</v>
      </c>
      <c r="W125" t="s">
        <v>15048</v>
      </c>
      <c r="X125" t="s">
        <v>2427</v>
      </c>
      <c r="Y125" t="b">
        <v>1</v>
      </c>
      <c r="Z125" t="s">
        <v>1761</v>
      </c>
    </row>
    <row r="126" spans="1:26" x14ac:dyDescent="0.25">
      <c r="A126" t="s">
        <v>2428</v>
      </c>
      <c r="B126" t="s">
        <v>341</v>
      </c>
      <c r="C126" t="s">
        <v>14702</v>
      </c>
      <c r="D126" t="s">
        <v>14703</v>
      </c>
      <c r="E126" t="s">
        <v>1756</v>
      </c>
      <c r="F126" t="s">
        <v>341</v>
      </c>
      <c r="G126">
        <v>24500</v>
      </c>
      <c r="H126">
        <v>12713</v>
      </c>
      <c r="I126">
        <v>21190</v>
      </c>
      <c r="J126">
        <v>19928</v>
      </c>
      <c r="K126" t="s">
        <v>55</v>
      </c>
      <c r="L126">
        <v>8009</v>
      </c>
      <c r="M126" t="s">
        <v>1769</v>
      </c>
      <c r="N126" t="s">
        <v>15049</v>
      </c>
      <c r="O126" s="95">
        <v>44845.678592175929</v>
      </c>
      <c r="P126">
        <v>1</v>
      </c>
      <c r="Q126">
        <v>15.62</v>
      </c>
      <c r="R126">
        <v>22.94</v>
      </c>
      <c r="S126" t="s">
        <v>15050</v>
      </c>
      <c r="T126" t="s">
        <v>2429</v>
      </c>
      <c r="U126" t="s">
        <v>2430</v>
      </c>
      <c r="V126" t="s">
        <v>15050</v>
      </c>
      <c r="W126" t="s">
        <v>15051</v>
      </c>
      <c r="X126" t="s">
        <v>2431</v>
      </c>
      <c r="Y126" t="b">
        <v>1</v>
      </c>
      <c r="Z126" t="s">
        <v>1761</v>
      </c>
    </row>
    <row r="127" spans="1:26" x14ac:dyDescent="0.25">
      <c r="A127" t="s">
        <v>2432</v>
      </c>
      <c r="B127" t="s">
        <v>575</v>
      </c>
      <c r="C127" t="s">
        <v>14702</v>
      </c>
      <c r="D127" t="s">
        <v>14703</v>
      </c>
      <c r="E127" t="s">
        <v>1756</v>
      </c>
      <c r="F127" t="s">
        <v>575</v>
      </c>
      <c r="G127">
        <v>12000</v>
      </c>
      <c r="H127">
        <v>3890</v>
      </c>
      <c r="I127">
        <v>9497</v>
      </c>
      <c r="J127">
        <v>10051</v>
      </c>
      <c r="K127" t="s">
        <v>55</v>
      </c>
      <c r="L127">
        <v>2451</v>
      </c>
      <c r="M127" t="s">
        <v>1769</v>
      </c>
      <c r="N127" t="s">
        <v>15052</v>
      </c>
      <c r="O127" s="95">
        <v>44845.693200416667</v>
      </c>
      <c r="P127">
        <v>1</v>
      </c>
      <c r="Q127">
        <v>26.36</v>
      </c>
      <c r="R127">
        <v>19.39</v>
      </c>
      <c r="S127" t="s">
        <v>15053</v>
      </c>
      <c r="T127" t="s">
        <v>2433</v>
      </c>
      <c r="U127" t="s">
        <v>2434</v>
      </c>
      <c r="V127" t="s">
        <v>15053</v>
      </c>
      <c r="W127" t="s">
        <v>15054</v>
      </c>
      <c r="X127" t="s">
        <v>2435</v>
      </c>
      <c r="Y127" t="b">
        <v>1</v>
      </c>
      <c r="Z127" t="s">
        <v>1761</v>
      </c>
    </row>
    <row r="128" spans="1:26" x14ac:dyDescent="0.25">
      <c r="A128" t="s">
        <v>2436</v>
      </c>
      <c r="B128" t="s">
        <v>736</v>
      </c>
      <c r="C128" t="s">
        <v>14702</v>
      </c>
      <c r="D128" t="s">
        <v>14703</v>
      </c>
      <c r="E128" t="s">
        <v>1756</v>
      </c>
      <c r="F128" t="s">
        <v>2437</v>
      </c>
      <c r="G128">
        <v>27000</v>
      </c>
      <c r="H128">
        <v>38177</v>
      </c>
      <c r="I128">
        <v>33637</v>
      </c>
      <c r="J128">
        <v>33732</v>
      </c>
      <c r="K128" t="s">
        <v>55</v>
      </c>
      <c r="L128">
        <v>24052</v>
      </c>
      <c r="M128" t="s">
        <v>1769</v>
      </c>
      <c r="N128" t="s">
        <v>15055</v>
      </c>
      <c r="O128" s="95">
        <v>44845.710299664352</v>
      </c>
      <c r="P128">
        <v>1</v>
      </c>
      <c r="Q128">
        <v>-19.73</v>
      </c>
      <c r="R128">
        <v>-19.96</v>
      </c>
      <c r="S128" t="s">
        <v>15056</v>
      </c>
      <c r="T128" t="s">
        <v>2438</v>
      </c>
      <c r="U128" t="s">
        <v>2439</v>
      </c>
      <c r="V128" t="s">
        <v>15056</v>
      </c>
      <c r="W128" t="s">
        <v>15057</v>
      </c>
      <c r="X128" t="s">
        <v>2440</v>
      </c>
      <c r="Y128" t="b">
        <v>1</v>
      </c>
      <c r="Z128" t="s">
        <v>1761</v>
      </c>
    </row>
    <row r="129" spans="1:26" x14ac:dyDescent="0.25">
      <c r="A129" t="s">
        <v>2441</v>
      </c>
      <c r="B129" t="s">
        <v>425</v>
      </c>
      <c r="C129" t="s">
        <v>14702</v>
      </c>
      <c r="D129" t="s">
        <v>14703</v>
      </c>
      <c r="E129" t="s">
        <v>1756</v>
      </c>
      <c r="F129" t="s">
        <v>425</v>
      </c>
      <c r="G129">
        <v>7777</v>
      </c>
      <c r="H129">
        <v>7235</v>
      </c>
      <c r="I129">
        <v>6676</v>
      </c>
      <c r="J129">
        <v>6526</v>
      </c>
      <c r="K129" t="s">
        <v>55</v>
      </c>
      <c r="L129">
        <v>4558</v>
      </c>
      <c r="M129" t="s">
        <v>1769</v>
      </c>
      <c r="N129" t="s">
        <v>15058</v>
      </c>
      <c r="O129" s="95">
        <v>44845.715887916667</v>
      </c>
      <c r="P129">
        <v>1</v>
      </c>
      <c r="Q129">
        <v>16.489999999999998</v>
      </c>
      <c r="R129">
        <v>19.170000000000002</v>
      </c>
      <c r="S129" t="s">
        <v>15059</v>
      </c>
      <c r="T129" t="s">
        <v>2442</v>
      </c>
      <c r="U129" t="s">
        <v>2443</v>
      </c>
      <c r="V129" t="s">
        <v>15059</v>
      </c>
      <c r="W129" t="s">
        <v>15060</v>
      </c>
      <c r="X129" t="s">
        <v>2444</v>
      </c>
      <c r="Y129" t="b">
        <v>1</v>
      </c>
      <c r="Z129" t="s">
        <v>1761</v>
      </c>
    </row>
    <row r="130" spans="1:26" x14ac:dyDescent="0.25">
      <c r="A130" t="s">
        <v>2445</v>
      </c>
      <c r="B130" t="s">
        <v>1046</v>
      </c>
      <c r="C130" t="s">
        <v>14702</v>
      </c>
      <c r="D130" t="s">
        <v>14703</v>
      </c>
      <c r="E130" t="s">
        <v>1756</v>
      </c>
      <c r="F130" t="s">
        <v>2446</v>
      </c>
      <c r="G130">
        <v>37984</v>
      </c>
      <c r="H130">
        <v>60290</v>
      </c>
      <c r="I130">
        <v>37696</v>
      </c>
      <c r="J130">
        <v>37630</v>
      </c>
      <c r="K130" t="s">
        <v>55</v>
      </c>
      <c r="L130">
        <v>37983</v>
      </c>
      <c r="M130" t="s">
        <v>1769</v>
      </c>
      <c r="N130" t="s">
        <v>15061</v>
      </c>
      <c r="O130" s="95">
        <v>44845.702931643522</v>
      </c>
      <c r="P130">
        <v>1</v>
      </c>
      <c r="Q130">
        <v>0.76</v>
      </c>
      <c r="R130">
        <v>0.94</v>
      </c>
      <c r="S130" t="s">
        <v>15062</v>
      </c>
      <c r="T130" t="s">
        <v>2447</v>
      </c>
      <c r="U130" t="s">
        <v>2448</v>
      </c>
      <c r="V130" t="s">
        <v>15062</v>
      </c>
      <c r="W130" t="s">
        <v>15063</v>
      </c>
      <c r="X130" t="s">
        <v>2449</v>
      </c>
      <c r="Y130" t="b">
        <v>1</v>
      </c>
      <c r="Z130" t="s">
        <v>1761</v>
      </c>
    </row>
    <row r="131" spans="1:26" x14ac:dyDescent="0.25">
      <c r="A131" t="s">
        <v>2450</v>
      </c>
      <c r="B131" t="s">
        <v>540</v>
      </c>
      <c r="C131" t="s">
        <v>14702</v>
      </c>
      <c r="D131" t="s">
        <v>14703</v>
      </c>
      <c r="E131" t="s">
        <v>1756</v>
      </c>
      <c r="F131" t="s">
        <v>540</v>
      </c>
      <c r="G131">
        <v>10000</v>
      </c>
      <c r="H131">
        <v>8000</v>
      </c>
      <c r="I131">
        <v>11754</v>
      </c>
      <c r="J131">
        <v>11817</v>
      </c>
      <c r="K131" t="s">
        <v>55</v>
      </c>
      <c r="L131">
        <v>5040</v>
      </c>
      <c r="M131" t="s">
        <v>1769</v>
      </c>
      <c r="N131" t="s">
        <v>15064</v>
      </c>
      <c r="O131" s="95">
        <v>44845.686083587963</v>
      </c>
      <c r="P131">
        <v>1</v>
      </c>
      <c r="Q131">
        <v>-14.92</v>
      </c>
      <c r="R131">
        <v>-15.38</v>
      </c>
      <c r="S131" t="s">
        <v>15065</v>
      </c>
      <c r="T131" t="s">
        <v>2451</v>
      </c>
      <c r="U131" t="s">
        <v>2452</v>
      </c>
      <c r="V131" t="s">
        <v>15065</v>
      </c>
      <c r="W131" t="s">
        <v>15066</v>
      </c>
      <c r="X131" t="s">
        <v>2453</v>
      </c>
      <c r="Y131" t="b">
        <v>1</v>
      </c>
      <c r="Z131" t="s">
        <v>1761</v>
      </c>
    </row>
    <row r="132" spans="1:26" x14ac:dyDescent="0.25">
      <c r="A132" t="s">
        <v>2454</v>
      </c>
      <c r="B132" t="s">
        <v>618</v>
      </c>
      <c r="C132" t="s">
        <v>14702</v>
      </c>
      <c r="D132" t="s">
        <v>14703</v>
      </c>
      <c r="E132" t="s">
        <v>1756</v>
      </c>
      <c r="F132" t="s">
        <v>618</v>
      </c>
      <c r="G132">
        <v>9000</v>
      </c>
      <c r="H132">
        <v>3544</v>
      </c>
      <c r="I132">
        <v>10003</v>
      </c>
      <c r="J132">
        <v>10613</v>
      </c>
      <c r="K132" t="s">
        <v>55</v>
      </c>
      <c r="L132">
        <v>2233</v>
      </c>
      <c r="M132" t="s">
        <v>1769</v>
      </c>
      <c r="N132" t="s">
        <v>15067</v>
      </c>
      <c r="O132" s="95">
        <v>44845.665310486111</v>
      </c>
      <c r="P132">
        <v>1</v>
      </c>
      <c r="Q132">
        <v>-10.029999999999999</v>
      </c>
      <c r="R132">
        <v>-15.2</v>
      </c>
      <c r="S132" t="s">
        <v>15068</v>
      </c>
      <c r="T132" t="s">
        <v>2455</v>
      </c>
      <c r="U132" t="s">
        <v>2456</v>
      </c>
      <c r="V132" t="s">
        <v>15068</v>
      </c>
      <c r="W132" t="s">
        <v>15069</v>
      </c>
      <c r="X132" t="s">
        <v>2457</v>
      </c>
      <c r="Y132" t="b">
        <v>1</v>
      </c>
      <c r="Z132" t="s">
        <v>1761</v>
      </c>
    </row>
    <row r="133" spans="1:26" x14ac:dyDescent="0.25">
      <c r="A133" t="s">
        <v>2458</v>
      </c>
      <c r="B133" t="s">
        <v>563</v>
      </c>
      <c r="C133" t="s">
        <v>14702</v>
      </c>
      <c r="D133" t="s">
        <v>14703</v>
      </c>
      <c r="E133" t="s">
        <v>1756</v>
      </c>
      <c r="F133" t="s">
        <v>2459</v>
      </c>
      <c r="G133">
        <v>13000</v>
      </c>
      <c r="H133">
        <v>3500</v>
      </c>
      <c r="I133">
        <v>11423</v>
      </c>
      <c r="J133">
        <v>11130</v>
      </c>
      <c r="K133" t="s">
        <v>55</v>
      </c>
      <c r="L133">
        <v>2205</v>
      </c>
      <c r="M133" t="s">
        <v>1769</v>
      </c>
      <c r="N133" t="s">
        <v>15070</v>
      </c>
      <c r="O133" s="95">
        <v>44845.70091767361</v>
      </c>
      <c r="P133">
        <v>1</v>
      </c>
      <c r="Q133">
        <v>13.81</v>
      </c>
      <c r="R133">
        <v>16.8</v>
      </c>
      <c r="S133" t="s">
        <v>15071</v>
      </c>
      <c r="T133" t="s">
        <v>2460</v>
      </c>
      <c r="U133" t="s">
        <v>2461</v>
      </c>
      <c r="V133" t="s">
        <v>15071</v>
      </c>
      <c r="W133" t="s">
        <v>15072</v>
      </c>
      <c r="X133" t="s">
        <v>2462</v>
      </c>
      <c r="Y133" t="b">
        <v>1</v>
      </c>
      <c r="Z133" t="s">
        <v>1761</v>
      </c>
    </row>
    <row r="134" spans="1:26" x14ac:dyDescent="0.25">
      <c r="A134" t="s">
        <v>2463</v>
      </c>
      <c r="B134" t="s">
        <v>1468</v>
      </c>
      <c r="C134" t="s">
        <v>14702</v>
      </c>
      <c r="D134" t="s">
        <v>14703</v>
      </c>
      <c r="E134" t="s">
        <v>1756</v>
      </c>
      <c r="F134" t="s">
        <v>2464</v>
      </c>
      <c r="G134">
        <v>17999</v>
      </c>
      <c r="H134">
        <v>2337</v>
      </c>
      <c r="I134">
        <v>19155</v>
      </c>
      <c r="J134">
        <v>19002</v>
      </c>
      <c r="K134" t="s">
        <v>55</v>
      </c>
      <c r="L134">
        <v>1472</v>
      </c>
      <c r="M134" t="s">
        <v>1769</v>
      </c>
      <c r="N134" t="s">
        <v>15073</v>
      </c>
      <c r="O134" s="95">
        <v>44845.691815104168</v>
      </c>
      <c r="P134">
        <v>2</v>
      </c>
      <c r="Q134">
        <v>-6.03</v>
      </c>
      <c r="R134">
        <v>-5.28</v>
      </c>
      <c r="S134" t="s">
        <v>15074</v>
      </c>
      <c r="T134" t="s">
        <v>2465</v>
      </c>
      <c r="U134" t="s">
        <v>2466</v>
      </c>
      <c r="V134" t="s">
        <v>15074</v>
      </c>
      <c r="W134" t="s">
        <v>15075</v>
      </c>
      <c r="X134" t="s">
        <v>2467</v>
      </c>
      <c r="Y134" t="b">
        <v>1</v>
      </c>
      <c r="Z134" t="s">
        <v>1761</v>
      </c>
    </row>
    <row r="135" spans="1:26" x14ac:dyDescent="0.25">
      <c r="A135" t="s">
        <v>2468</v>
      </c>
      <c r="B135" t="s">
        <v>1680</v>
      </c>
      <c r="C135" t="s">
        <v>14702</v>
      </c>
      <c r="D135" t="s">
        <v>14703</v>
      </c>
      <c r="E135" t="s">
        <v>1756</v>
      </c>
      <c r="F135" t="s">
        <v>2469</v>
      </c>
      <c r="G135">
        <v>8000</v>
      </c>
      <c r="H135">
        <v>2481</v>
      </c>
      <c r="I135">
        <v>10255</v>
      </c>
      <c r="J135">
        <v>9131</v>
      </c>
      <c r="K135" t="s">
        <v>55</v>
      </c>
      <c r="L135">
        <v>1563</v>
      </c>
      <c r="M135" t="s">
        <v>1769</v>
      </c>
      <c r="N135" t="s">
        <v>15076</v>
      </c>
      <c r="O135" s="95">
        <v>44845.684844918978</v>
      </c>
      <c r="P135">
        <v>1</v>
      </c>
      <c r="Q135">
        <v>-21.99</v>
      </c>
      <c r="R135">
        <v>-12.39</v>
      </c>
      <c r="S135" t="s">
        <v>15077</v>
      </c>
      <c r="T135" t="s">
        <v>2470</v>
      </c>
      <c r="U135" t="s">
        <v>2471</v>
      </c>
      <c r="V135" t="s">
        <v>15077</v>
      </c>
      <c r="W135" t="s">
        <v>15078</v>
      </c>
      <c r="X135" t="s">
        <v>2472</v>
      </c>
      <c r="Y135" t="b">
        <v>1</v>
      </c>
      <c r="Z135" t="s">
        <v>1761</v>
      </c>
    </row>
    <row r="136" spans="1:26" x14ac:dyDescent="0.25">
      <c r="A136" t="s">
        <v>2473</v>
      </c>
      <c r="B136" t="s">
        <v>1698</v>
      </c>
      <c r="C136" t="s">
        <v>14702</v>
      </c>
      <c r="D136" t="s">
        <v>14703</v>
      </c>
      <c r="E136" t="s">
        <v>1756</v>
      </c>
      <c r="F136" t="s">
        <v>2474</v>
      </c>
      <c r="G136">
        <v>9997</v>
      </c>
      <c r="H136">
        <v>1737</v>
      </c>
      <c r="I136">
        <v>7437</v>
      </c>
      <c r="J136">
        <v>8398</v>
      </c>
      <c r="K136" t="s">
        <v>55</v>
      </c>
      <c r="L136">
        <v>1094</v>
      </c>
      <c r="M136" t="s">
        <v>1769</v>
      </c>
      <c r="N136" t="s">
        <v>15079</v>
      </c>
      <c r="O136" s="95">
        <v>44845.688638460648</v>
      </c>
      <c r="P136">
        <v>1</v>
      </c>
      <c r="Q136">
        <v>34.42</v>
      </c>
      <c r="R136">
        <v>19.04</v>
      </c>
      <c r="S136" t="s">
        <v>15080</v>
      </c>
      <c r="T136" t="s">
        <v>2475</v>
      </c>
      <c r="U136" t="s">
        <v>2476</v>
      </c>
      <c r="V136" t="s">
        <v>15080</v>
      </c>
      <c r="W136" t="s">
        <v>15081</v>
      </c>
      <c r="X136" t="s">
        <v>2477</v>
      </c>
      <c r="Y136" t="b">
        <v>1</v>
      </c>
      <c r="Z136" t="s">
        <v>1761</v>
      </c>
    </row>
    <row r="137" spans="1:26" x14ac:dyDescent="0.25">
      <c r="A137" t="s">
        <v>2478</v>
      </c>
      <c r="B137" t="s">
        <v>590</v>
      </c>
      <c r="C137" t="s">
        <v>14702</v>
      </c>
      <c r="D137" t="s">
        <v>14703</v>
      </c>
      <c r="E137" t="s">
        <v>1756</v>
      </c>
      <c r="F137" t="s">
        <v>590</v>
      </c>
      <c r="G137">
        <v>9999</v>
      </c>
      <c r="H137">
        <v>1927</v>
      </c>
      <c r="I137">
        <v>35954</v>
      </c>
      <c r="J137">
        <v>18073</v>
      </c>
      <c r="K137" t="s">
        <v>55</v>
      </c>
      <c r="L137">
        <v>1214</v>
      </c>
      <c r="M137" t="s">
        <v>1769</v>
      </c>
      <c r="N137" t="s">
        <v>15082</v>
      </c>
      <c r="O137" s="95">
        <v>44845.696953668979</v>
      </c>
      <c r="P137">
        <v>1</v>
      </c>
      <c r="Q137">
        <v>-72.19</v>
      </c>
      <c r="R137">
        <v>-44.67</v>
      </c>
      <c r="S137" t="s">
        <v>15083</v>
      </c>
      <c r="T137" t="s">
        <v>2479</v>
      </c>
      <c r="U137" t="s">
        <v>2480</v>
      </c>
      <c r="V137" t="s">
        <v>15083</v>
      </c>
      <c r="W137" t="s">
        <v>15084</v>
      </c>
      <c r="X137" t="s">
        <v>2481</v>
      </c>
      <c r="Y137" t="b">
        <v>1</v>
      </c>
      <c r="Z137" t="s">
        <v>1761</v>
      </c>
    </row>
    <row r="138" spans="1:26" x14ac:dyDescent="0.25">
      <c r="A138" t="s">
        <v>2482</v>
      </c>
      <c r="B138" t="s">
        <v>1419</v>
      </c>
      <c r="C138" t="s">
        <v>14702</v>
      </c>
      <c r="D138" t="s">
        <v>14703</v>
      </c>
      <c r="E138" t="s">
        <v>1756</v>
      </c>
      <c r="F138" t="s">
        <v>2483</v>
      </c>
      <c r="G138">
        <v>18000</v>
      </c>
      <c r="H138">
        <v>3769</v>
      </c>
      <c r="I138">
        <v>10869</v>
      </c>
      <c r="J138">
        <v>12053</v>
      </c>
      <c r="K138" t="s">
        <v>55</v>
      </c>
      <c r="L138">
        <v>2374</v>
      </c>
      <c r="M138" t="s">
        <v>1769</v>
      </c>
      <c r="N138" t="s">
        <v>15085</v>
      </c>
      <c r="O138" s="95">
        <v>44845.663268576391</v>
      </c>
      <c r="P138">
        <v>1</v>
      </c>
      <c r="Q138">
        <v>65.61</v>
      </c>
      <c r="R138">
        <v>49.34</v>
      </c>
      <c r="S138" t="s">
        <v>15086</v>
      </c>
      <c r="T138" t="s">
        <v>2484</v>
      </c>
      <c r="U138" t="s">
        <v>2485</v>
      </c>
      <c r="V138" t="s">
        <v>15086</v>
      </c>
      <c r="W138" t="s">
        <v>15087</v>
      </c>
      <c r="X138" t="s">
        <v>2486</v>
      </c>
      <c r="Y138" t="b">
        <v>1</v>
      </c>
      <c r="Z138" t="s">
        <v>1761</v>
      </c>
    </row>
    <row r="139" spans="1:26" x14ac:dyDescent="0.25">
      <c r="A139" t="s">
        <v>2487</v>
      </c>
      <c r="B139" t="s">
        <v>457</v>
      </c>
      <c r="C139" t="s">
        <v>14702</v>
      </c>
      <c r="D139" t="s">
        <v>14703</v>
      </c>
      <c r="E139" t="s">
        <v>1756</v>
      </c>
      <c r="F139" t="s">
        <v>457</v>
      </c>
      <c r="G139">
        <v>9888</v>
      </c>
      <c r="H139">
        <v>2499</v>
      </c>
      <c r="I139">
        <v>12097</v>
      </c>
      <c r="J139">
        <v>12385</v>
      </c>
      <c r="K139" t="s">
        <v>55</v>
      </c>
      <c r="L139">
        <v>1574</v>
      </c>
      <c r="M139" t="s">
        <v>1769</v>
      </c>
      <c r="N139" t="s">
        <v>15088</v>
      </c>
      <c r="O139" s="95">
        <v>44845.698941643517</v>
      </c>
      <c r="P139">
        <v>1</v>
      </c>
      <c r="Q139">
        <v>-18.260000000000002</v>
      </c>
      <c r="R139">
        <v>-20.16</v>
      </c>
      <c r="S139" t="s">
        <v>15089</v>
      </c>
      <c r="T139" t="s">
        <v>2488</v>
      </c>
      <c r="U139" t="s">
        <v>2489</v>
      </c>
      <c r="V139" t="s">
        <v>15089</v>
      </c>
      <c r="W139" t="s">
        <v>15090</v>
      </c>
      <c r="X139" t="s">
        <v>2490</v>
      </c>
      <c r="Y139" t="b">
        <v>1</v>
      </c>
      <c r="Z139" t="s">
        <v>1761</v>
      </c>
    </row>
    <row r="140" spans="1:26" x14ac:dyDescent="0.25">
      <c r="A140" t="s">
        <v>2491</v>
      </c>
      <c r="B140" t="s">
        <v>700</v>
      </c>
      <c r="C140" t="s">
        <v>14702</v>
      </c>
      <c r="D140" t="s">
        <v>14703</v>
      </c>
      <c r="E140" t="s">
        <v>1756</v>
      </c>
      <c r="F140" t="s">
        <v>2492</v>
      </c>
      <c r="G140">
        <v>25888</v>
      </c>
      <c r="H140">
        <v>12623</v>
      </c>
      <c r="I140">
        <v>22664</v>
      </c>
      <c r="J140">
        <v>21311</v>
      </c>
      <c r="K140" t="s">
        <v>55</v>
      </c>
      <c r="L140">
        <v>7952</v>
      </c>
      <c r="M140" t="s">
        <v>1769</v>
      </c>
      <c r="N140" t="s">
        <v>15091</v>
      </c>
      <c r="O140" s="95">
        <v>44845.684333483798</v>
      </c>
      <c r="P140">
        <v>2</v>
      </c>
      <c r="Q140">
        <v>14.23</v>
      </c>
      <c r="R140">
        <v>21.48</v>
      </c>
      <c r="S140" t="s">
        <v>15092</v>
      </c>
      <c r="T140" t="s">
        <v>2493</v>
      </c>
      <c r="U140" t="s">
        <v>2494</v>
      </c>
      <c r="V140" t="s">
        <v>15092</v>
      </c>
      <c r="W140" t="s">
        <v>15093</v>
      </c>
      <c r="X140" t="s">
        <v>2495</v>
      </c>
      <c r="Y140" t="b">
        <v>1</v>
      </c>
      <c r="Z140" t="s">
        <v>1761</v>
      </c>
    </row>
    <row r="141" spans="1:26" x14ac:dyDescent="0.25">
      <c r="A141" t="s">
        <v>2496</v>
      </c>
      <c r="B141" t="s">
        <v>548</v>
      </c>
      <c r="C141" t="s">
        <v>14702</v>
      </c>
      <c r="D141" t="s">
        <v>14703</v>
      </c>
      <c r="E141" t="s">
        <v>1756</v>
      </c>
      <c r="F141" t="s">
        <v>548</v>
      </c>
      <c r="G141">
        <v>12000</v>
      </c>
      <c r="H141">
        <v>10966</v>
      </c>
      <c r="I141">
        <v>10874</v>
      </c>
      <c r="J141">
        <v>11236</v>
      </c>
      <c r="K141" t="s">
        <v>55</v>
      </c>
      <c r="L141">
        <v>6909</v>
      </c>
      <c r="M141" t="s">
        <v>1769</v>
      </c>
      <c r="N141" t="s">
        <v>15094</v>
      </c>
      <c r="O141" s="95">
        <v>44845.685004675928</v>
      </c>
      <c r="P141">
        <v>1</v>
      </c>
      <c r="Q141">
        <v>10.35</v>
      </c>
      <c r="R141">
        <v>6.8</v>
      </c>
      <c r="S141" t="s">
        <v>15095</v>
      </c>
      <c r="T141" t="s">
        <v>2497</v>
      </c>
      <c r="U141" t="s">
        <v>2498</v>
      </c>
      <c r="V141" t="s">
        <v>15095</v>
      </c>
      <c r="W141" t="s">
        <v>15096</v>
      </c>
      <c r="X141" t="s">
        <v>2499</v>
      </c>
      <c r="Y141" t="b">
        <v>1</v>
      </c>
      <c r="Z141" t="s">
        <v>1761</v>
      </c>
    </row>
    <row r="142" spans="1:26" x14ac:dyDescent="0.25">
      <c r="A142" t="s">
        <v>2500</v>
      </c>
      <c r="B142" t="s">
        <v>1163</v>
      </c>
      <c r="C142" t="s">
        <v>14702</v>
      </c>
      <c r="D142" t="s">
        <v>14703</v>
      </c>
      <c r="E142" t="s">
        <v>1756</v>
      </c>
      <c r="F142" t="s">
        <v>1707</v>
      </c>
      <c r="G142">
        <v>8750</v>
      </c>
      <c r="H142">
        <v>13914</v>
      </c>
      <c r="I142">
        <v>8958</v>
      </c>
      <c r="J142">
        <v>9056</v>
      </c>
      <c r="K142" t="s">
        <v>55</v>
      </c>
      <c r="L142">
        <v>8766</v>
      </c>
      <c r="M142" t="s">
        <v>1769</v>
      </c>
      <c r="N142" t="s">
        <v>15097</v>
      </c>
      <c r="O142" s="95">
        <v>44845.671250798609</v>
      </c>
      <c r="P142">
        <v>1</v>
      </c>
      <c r="Q142">
        <v>-2.3199999999999998</v>
      </c>
      <c r="R142">
        <v>-3.38</v>
      </c>
      <c r="S142" t="s">
        <v>15098</v>
      </c>
      <c r="T142" t="s">
        <v>2501</v>
      </c>
      <c r="U142" t="s">
        <v>2502</v>
      </c>
      <c r="V142" t="s">
        <v>15098</v>
      </c>
      <c r="W142" t="s">
        <v>15099</v>
      </c>
      <c r="X142" t="s">
        <v>2503</v>
      </c>
      <c r="Y142" t="b">
        <v>1</v>
      </c>
      <c r="Z142" t="s">
        <v>1761</v>
      </c>
    </row>
    <row r="143" spans="1:26" x14ac:dyDescent="0.25">
      <c r="A143" t="s">
        <v>2504</v>
      </c>
      <c r="B143" t="s">
        <v>434</v>
      </c>
      <c r="C143" t="s">
        <v>14702</v>
      </c>
      <c r="D143" t="s">
        <v>14703</v>
      </c>
      <c r="E143" t="s">
        <v>1756</v>
      </c>
      <c r="F143" t="s">
        <v>434</v>
      </c>
      <c r="G143">
        <v>10000</v>
      </c>
      <c r="H143">
        <v>4670</v>
      </c>
      <c r="I143">
        <v>17663</v>
      </c>
      <c r="J143">
        <v>16317</v>
      </c>
      <c r="K143" t="s">
        <v>55</v>
      </c>
      <c r="L143">
        <v>2942</v>
      </c>
      <c r="M143" t="s">
        <v>1769</v>
      </c>
      <c r="N143" t="s">
        <v>15100</v>
      </c>
      <c r="O143" s="95">
        <v>44845.699946180554</v>
      </c>
      <c r="P143">
        <v>1</v>
      </c>
      <c r="Q143">
        <v>-43.38</v>
      </c>
      <c r="R143">
        <v>-38.71</v>
      </c>
      <c r="S143" t="s">
        <v>15101</v>
      </c>
      <c r="T143" t="s">
        <v>2505</v>
      </c>
      <c r="U143" t="s">
        <v>2506</v>
      </c>
      <c r="V143" t="s">
        <v>15101</v>
      </c>
      <c r="W143" t="s">
        <v>15102</v>
      </c>
      <c r="X143" t="s">
        <v>2507</v>
      </c>
      <c r="Y143" t="b">
        <v>1</v>
      </c>
      <c r="Z143" t="s">
        <v>1761</v>
      </c>
    </row>
    <row r="144" spans="1:26" x14ac:dyDescent="0.25">
      <c r="A144" t="s">
        <v>2508</v>
      </c>
      <c r="B144" t="s">
        <v>733</v>
      </c>
      <c r="C144" t="s">
        <v>14702</v>
      </c>
      <c r="D144" t="s">
        <v>14703</v>
      </c>
      <c r="E144" t="s">
        <v>1756</v>
      </c>
      <c r="F144" t="s">
        <v>2509</v>
      </c>
      <c r="G144">
        <v>13969</v>
      </c>
      <c r="H144">
        <v>18682</v>
      </c>
      <c r="I144">
        <v>16804</v>
      </c>
      <c r="J144">
        <v>15959</v>
      </c>
      <c r="K144" t="s">
        <v>55</v>
      </c>
      <c r="L144">
        <v>11770</v>
      </c>
      <c r="M144" t="s">
        <v>1769</v>
      </c>
      <c r="N144" t="s">
        <v>15103</v>
      </c>
      <c r="O144" s="95">
        <v>44845.666136145832</v>
      </c>
      <c r="P144">
        <v>1</v>
      </c>
      <c r="Q144">
        <v>-16.87</v>
      </c>
      <c r="R144">
        <v>-12.47</v>
      </c>
      <c r="S144" t="s">
        <v>15104</v>
      </c>
      <c r="T144" t="s">
        <v>2510</v>
      </c>
      <c r="U144" t="s">
        <v>2511</v>
      </c>
      <c r="V144" t="s">
        <v>15104</v>
      </c>
      <c r="W144" t="s">
        <v>15105</v>
      </c>
      <c r="X144" t="s">
        <v>2512</v>
      </c>
      <c r="Y144" t="b">
        <v>1</v>
      </c>
      <c r="Z144" t="s">
        <v>1761</v>
      </c>
    </row>
    <row r="145" spans="1:26" x14ac:dyDescent="0.25">
      <c r="A145" t="s">
        <v>2513</v>
      </c>
      <c r="B145" t="s">
        <v>1704</v>
      </c>
      <c r="C145" t="s">
        <v>14702</v>
      </c>
      <c r="D145" t="s">
        <v>14703</v>
      </c>
      <c r="E145" t="s">
        <v>1756</v>
      </c>
      <c r="F145" t="s">
        <v>2514</v>
      </c>
      <c r="G145">
        <v>9999</v>
      </c>
      <c r="H145">
        <v>15554</v>
      </c>
      <c r="I145">
        <v>9921</v>
      </c>
      <c r="J145">
        <v>9783</v>
      </c>
      <c r="K145" t="s">
        <v>55</v>
      </c>
      <c r="L145">
        <v>9799</v>
      </c>
      <c r="M145" t="s">
        <v>1769</v>
      </c>
      <c r="N145" t="s">
        <v>15106</v>
      </c>
      <c r="O145" s="95">
        <v>44845.702129131947</v>
      </c>
      <c r="P145">
        <v>1</v>
      </c>
      <c r="Q145">
        <v>0.79</v>
      </c>
      <c r="R145">
        <v>2.21</v>
      </c>
      <c r="S145" t="s">
        <v>15107</v>
      </c>
      <c r="T145" t="s">
        <v>2515</v>
      </c>
      <c r="U145" t="s">
        <v>2516</v>
      </c>
      <c r="V145" t="s">
        <v>15107</v>
      </c>
      <c r="W145" t="s">
        <v>15108</v>
      </c>
      <c r="X145" t="s">
        <v>2517</v>
      </c>
      <c r="Y145" t="b">
        <v>1</v>
      </c>
      <c r="Z145" t="s">
        <v>1761</v>
      </c>
    </row>
    <row r="146" spans="1:26" x14ac:dyDescent="0.25">
      <c r="A146" t="s">
        <v>2518</v>
      </c>
      <c r="B146" t="s">
        <v>1018</v>
      </c>
      <c r="C146" t="s">
        <v>14702</v>
      </c>
      <c r="D146" t="s">
        <v>14703</v>
      </c>
      <c r="E146" t="s">
        <v>1756</v>
      </c>
      <c r="F146" t="s">
        <v>2519</v>
      </c>
      <c r="G146">
        <v>11666</v>
      </c>
      <c r="H146">
        <v>2207</v>
      </c>
      <c r="I146">
        <v>11179</v>
      </c>
      <c r="J146">
        <v>12817</v>
      </c>
      <c r="K146" t="s">
        <v>55</v>
      </c>
      <c r="L146">
        <v>1390</v>
      </c>
      <c r="M146" t="s">
        <v>1769</v>
      </c>
      <c r="N146" t="s">
        <v>15109</v>
      </c>
      <c r="O146" s="95">
        <v>44845.691801967594</v>
      </c>
      <c r="P146">
        <v>1</v>
      </c>
      <c r="Q146">
        <v>4.3600000000000003</v>
      </c>
      <c r="R146">
        <v>-8.98</v>
      </c>
      <c r="S146" t="s">
        <v>15110</v>
      </c>
      <c r="T146" t="s">
        <v>2520</v>
      </c>
      <c r="U146" t="s">
        <v>2521</v>
      </c>
      <c r="V146" t="s">
        <v>15110</v>
      </c>
      <c r="W146" t="s">
        <v>15111</v>
      </c>
      <c r="X146" t="s">
        <v>2522</v>
      </c>
      <c r="Y146" t="b">
        <v>1</v>
      </c>
      <c r="Z146" t="s">
        <v>1761</v>
      </c>
    </row>
    <row r="147" spans="1:26" x14ac:dyDescent="0.25">
      <c r="A147" t="s">
        <v>2523</v>
      </c>
      <c r="B147" t="s">
        <v>871</v>
      </c>
      <c r="C147" t="s">
        <v>14702</v>
      </c>
      <c r="D147" t="s">
        <v>14703</v>
      </c>
      <c r="E147" t="s">
        <v>1756</v>
      </c>
      <c r="F147" t="s">
        <v>2524</v>
      </c>
      <c r="G147">
        <v>5000</v>
      </c>
      <c r="H147">
        <v>652</v>
      </c>
      <c r="I147">
        <v>4251</v>
      </c>
      <c r="J147">
        <v>4020</v>
      </c>
      <c r="K147" t="s">
        <v>55</v>
      </c>
      <c r="L147">
        <v>411</v>
      </c>
      <c r="M147" t="s">
        <v>1769</v>
      </c>
      <c r="N147" t="s">
        <v>15112</v>
      </c>
      <c r="O147" s="95">
        <v>44845.710639363424</v>
      </c>
      <c r="P147">
        <v>1</v>
      </c>
      <c r="Q147">
        <v>17.62</v>
      </c>
      <c r="R147">
        <v>24.38</v>
      </c>
      <c r="S147" t="s">
        <v>15113</v>
      </c>
      <c r="T147" t="s">
        <v>2525</v>
      </c>
      <c r="U147" t="s">
        <v>2526</v>
      </c>
      <c r="V147" t="s">
        <v>15113</v>
      </c>
      <c r="W147" t="s">
        <v>15114</v>
      </c>
      <c r="X147" t="s">
        <v>2527</v>
      </c>
      <c r="Y147" t="b">
        <v>1</v>
      </c>
      <c r="Z147" t="s">
        <v>1761</v>
      </c>
    </row>
    <row r="148" spans="1:26" x14ac:dyDescent="0.25">
      <c r="A148" t="s">
        <v>2528</v>
      </c>
      <c r="B148" t="s">
        <v>1203</v>
      </c>
      <c r="C148" t="s">
        <v>14702</v>
      </c>
      <c r="D148" t="s">
        <v>14703</v>
      </c>
      <c r="E148" t="s">
        <v>1756</v>
      </c>
      <c r="F148" t="s">
        <v>2529</v>
      </c>
      <c r="G148">
        <v>76420</v>
      </c>
      <c r="H148">
        <v>32000</v>
      </c>
      <c r="I148">
        <v>73595</v>
      </c>
      <c r="J148">
        <v>69537</v>
      </c>
      <c r="K148" t="s">
        <v>55</v>
      </c>
      <c r="L148">
        <v>20160</v>
      </c>
      <c r="M148" t="s">
        <v>1769</v>
      </c>
      <c r="N148" t="s">
        <v>15115</v>
      </c>
      <c r="O148" s="95">
        <v>44845.702760567132</v>
      </c>
      <c r="P148">
        <v>1</v>
      </c>
      <c r="Q148">
        <v>3.84</v>
      </c>
      <c r="R148">
        <v>9.9</v>
      </c>
      <c r="S148" t="s">
        <v>15116</v>
      </c>
      <c r="T148" t="s">
        <v>2530</v>
      </c>
      <c r="U148" t="s">
        <v>2531</v>
      </c>
      <c r="V148" t="s">
        <v>15116</v>
      </c>
      <c r="W148" t="s">
        <v>15117</v>
      </c>
      <c r="X148" t="s">
        <v>2532</v>
      </c>
      <c r="Y148" t="b">
        <v>1</v>
      </c>
      <c r="Z148" t="s">
        <v>1761</v>
      </c>
    </row>
    <row r="149" spans="1:26" x14ac:dyDescent="0.25">
      <c r="A149" t="s">
        <v>2533</v>
      </c>
      <c r="B149" t="s">
        <v>697</v>
      </c>
      <c r="C149" t="s">
        <v>14702</v>
      </c>
      <c r="D149" t="s">
        <v>14703</v>
      </c>
      <c r="E149" t="s">
        <v>1756</v>
      </c>
      <c r="F149" t="s">
        <v>392</v>
      </c>
      <c r="G149">
        <v>7000</v>
      </c>
      <c r="H149">
        <v>2500</v>
      </c>
      <c r="I149">
        <v>11746</v>
      </c>
      <c r="J149">
        <v>11857</v>
      </c>
      <c r="K149" t="s">
        <v>55</v>
      </c>
      <c r="L149">
        <v>1575</v>
      </c>
      <c r="M149" t="s">
        <v>1769</v>
      </c>
      <c r="N149" t="s">
        <v>15118</v>
      </c>
      <c r="O149" s="95">
        <v>44845.710478796296</v>
      </c>
      <c r="P149">
        <v>1</v>
      </c>
      <c r="Q149">
        <v>-40.409999999999997</v>
      </c>
      <c r="R149">
        <v>-40.96</v>
      </c>
      <c r="S149" t="s">
        <v>15119</v>
      </c>
      <c r="T149" t="s">
        <v>2534</v>
      </c>
      <c r="U149" t="s">
        <v>2535</v>
      </c>
      <c r="V149" t="s">
        <v>15119</v>
      </c>
      <c r="W149" t="s">
        <v>15120</v>
      </c>
      <c r="X149" t="s">
        <v>2536</v>
      </c>
      <c r="Y149" t="b">
        <v>1</v>
      </c>
      <c r="Z149" t="s">
        <v>1761</v>
      </c>
    </row>
    <row r="150" spans="1:26" x14ac:dyDescent="0.25">
      <c r="A150" t="s">
        <v>2537</v>
      </c>
      <c r="B150" t="s">
        <v>687</v>
      </c>
      <c r="C150" t="s">
        <v>14702</v>
      </c>
      <c r="D150" t="s">
        <v>14703</v>
      </c>
      <c r="E150" t="s">
        <v>1756</v>
      </c>
      <c r="F150" t="s">
        <v>2538</v>
      </c>
      <c r="G150">
        <v>18999</v>
      </c>
      <c r="H150">
        <v>21697</v>
      </c>
      <c r="I150">
        <v>16505</v>
      </c>
      <c r="J150">
        <v>16048</v>
      </c>
      <c r="K150" t="s">
        <v>55</v>
      </c>
      <c r="L150">
        <v>13669</v>
      </c>
      <c r="M150" t="s">
        <v>1769</v>
      </c>
      <c r="N150" t="s">
        <v>15121</v>
      </c>
      <c r="O150" s="95">
        <v>44845.685173472222</v>
      </c>
      <c r="P150">
        <v>2</v>
      </c>
      <c r="Q150">
        <v>15.11</v>
      </c>
      <c r="R150">
        <v>18.39</v>
      </c>
      <c r="S150" t="s">
        <v>15122</v>
      </c>
      <c r="T150" t="s">
        <v>2539</v>
      </c>
      <c r="U150" t="s">
        <v>2540</v>
      </c>
      <c r="V150" t="s">
        <v>15122</v>
      </c>
      <c r="W150" t="s">
        <v>15123</v>
      </c>
      <c r="X150" t="s">
        <v>2541</v>
      </c>
      <c r="Y150" t="b">
        <v>1</v>
      </c>
      <c r="Z150" t="s">
        <v>1761</v>
      </c>
    </row>
    <row r="151" spans="1:26" x14ac:dyDescent="0.25">
      <c r="A151" t="s">
        <v>2542</v>
      </c>
      <c r="B151" t="s">
        <v>1050</v>
      </c>
      <c r="C151" t="s">
        <v>14702</v>
      </c>
      <c r="D151" t="s">
        <v>14703</v>
      </c>
      <c r="E151" t="s">
        <v>1756</v>
      </c>
      <c r="F151" t="s">
        <v>2543</v>
      </c>
      <c r="G151">
        <v>53999</v>
      </c>
      <c r="H151">
        <v>83316</v>
      </c>
      <c r="I151">
        <v>52958</v>
      </c>
      <c r="J151">
        <v>53292</v>
      </c>
      <c r="K151" t="s">
        <v>55</v>
      </c>
      <c r="L151">
        <v>52489</v>
      </c>
      <c r="M151" t="s">
        <v>1769</v>
      </c>
      <c r="N151" t="s">
        <v>15124</v>
      </c>
      <c r="O151" s="95">
        <v>44845.688931504628</v>
      </c>
      <c r="P151">
        <v>4</v>
      </c>
      <c r="Q151">
        <v>1.97</v>
      </c>
      <c r="R151">
        <v>1.33</v>
      </c>
      <c r="S151" t="s">
        <v>15125</v>
      </c>
      <c r="T151" t="s">
        <v>2544</v>
      </c>
      <c r="U151" t="s">
        <v>2545</v>
      </c>
      <c r="V151" t="s">
        <v>15125</v>
      </c>
      <c r="W151" t="s">
        <v>15126</v>
      </c>
      <c r="X151" t="s">
        <v>2546</v>
      </c>
      <c r="Y151" t="b">
        <v>1</v>
      </c>
      <c r="Z151" t="s">
        <v>1761</v>
      </c>
    </row>
    <row r="152" spans="1:26" x14ac:dyDescent="0.25">
      <c r="A152" t="s">
        <v>2547</v>
      </c>
      <c r="B152" t="s">
        <v>423</v>
      </c>
      <c r="C152" t="s">
        <v>14702</v>
      </c>
      <c r="D152" t="s">
        <v>14703</v>
      </c>
      <c r="E152" t="s">
        <v>1756</v>
      </c>
      <c r="F152" t="s">
        <v>2548</v>
      </c>
      <c r="G152">
        <v>38999</v>
      </c>
      <c r="H152">
        <v>62308</v>
      </c>
      <c r="I152">
        <v>39526</v>
      </c>
      <c r="J152">
        <v>39141</v>
      </c>
      <c r="K152" t="s">
        <v>55</v>
      </c>
      <c r="L152">
        <v>39254</v>
      </c>
      <c r="M152" t="s">
        <v>1769</v>
      </c>
      <c r="N152" t="s">
        <v>15127</v>
      </c>
      <c r="O152" s="95">
        <v>44845.691716168978</v>
      </c>
      <c r="P152">
        <v>3</v>
      </c>
      <c r="Q152">
        <v>-1.33</v>
      </c>
      <c r="R152">
        <v>-0.36</v>
      </c>
      <c r="S152" t="s">
        <v>15128</v>
      </c>
      <c r="T152" t="s">
        <v>2549</v>
      </c>
      <c r="U152" t="s">
        <v>2550</v>
      </c>
      <c r="V152" t="s">
        <v>15128</v>
      </c>
      <c r="W152" t="s">
        <v>15129</v>
      </c>
      <c r="X152" t="s">
        <v>2551</v>
      </c>
      <c r="Y152" t="b">
        <v>1</v>
      </c>
      <c r="Z152" t="s">
        <v>1761</v>
      </c>
    </row>
    <row r="153" spans="1:26" x14ac:dyDescent="0.25">
      <c r="A153" t="s">
        <v>2552</v>
      </c>
      <c r="B153" t="s">
        <v>1660</v>
      </c>
      <c r="C153" t="s">
        <v>14702</v>
      </c>
      <c r="D153" t="s">
        <v>14703</v>
      </c>
      <c r="E153" t="s">
        <v>1756</v>
      </c>
      <c r="F153" t="s">
        <v>2553</v>
      </c>
      <c r="G153">
        <v>8000</v>
      </c>
      <c r="H153">
        <v>3120</v>
      </c>
      <c r="I153">
        <v>12268</v>
      </c>
      <c r="J153">
        <v>11703</v>
      </c>
      <c r="K153" t="s">
        <v>55</v>
      </c>
      <c r="L153">
        <v>1966</v>
      </c>
      <c r="M153" t="s">
        <v>1769</v>
      </c>
      <c r="N153" t="s">
        <v>15130</v>
      </c>
      <c r="O153" s="95">
        <v>44845.710420601848</v>
      </c>
      <c r="P153">
        <v>1</v>
      </c>
      <c r="Q153">
        <v>-34.79</v>
      </c>
      <c r="R153">
        <v>-31.64</v>
      </c>
      <c r="S153" t="s">
        <v>15131</v>
      </c>
      <c r="T153" t="s">
        <v>2554</v>
      </c>
      <c r="U153" t="s">
        <v>2555</v>
      </c>
      <c r="V153" t="s">
        <v>15131</v>
      </c>
      <c r="W153" t="s">
        <v>15132</v>
      </c>
      <c r="X153" t="s">
        <v>2556</v>
      </c>
      <c r="Y153" t="b">
        <v>1</v>
      </c>
      <c r="Z153" t="s">
        <v>1761</v>
      </c>
    </row>
    <row r="154" spans="1:26" x14ac:dyDescent="0.25">
      <c r="A154" t="s">
        <v>2557</v>
      </c>
      <c r="B154" t="s">
        <v>1183</v>
      </c>
      <c r="C154" t="s">
        <v>14702</v>
      </c>
      <c r="D154" t="s">
        <v>14703</v>
      </c>
      <c r="E154" t="s">
        <v>1756</v>
      </c>
      <c r="F154" t="s">
        <v>2558</v>
      </c>
      <c r="G154">
        <v>23333</v>
      </c>
      <c r="H154">
        <v>10822</v>
      </c>
      <c r="I154">
        <v>14725</v>
      </c>
      <c r="J154">
        <v>13869</v>
      </c>
      <c r="K154" t="s">
        <v>55</v>
      </c>
      <c r="L154">
        <v>6818</v>
      </c>
      <c r="M154" t="s">
        <v>1769</v>
      </c>
      <c r="N154" t="s">
        <v>15133</v>
      </c>
      <c r="O154" s="95">
        <v>44845.705453877315</v>
      </c>
      <c r="P154">
        <v>1</v>
      </c>
      <c r="Q154">
        <v>58.46</v>
      </c>
      <c r="R154">
        <v>68.239999999999995</v>
      </c>
      <c r="S154" t="s">
        <v>15134</v>
      </c>
      <c r="T154" t="s">
        <v>2559</v>
      </c>
      <c r="U154" t="s">
        <v>2560</v>
      </c>
      <c r="V154" t="s">
        <v>15134</v>
      </c>
      <c r="W154" t="s">
        <v>15135</v>
      </c>
      <c r="X154" t="s">
        <v>2561</v>
      </c>
      <c r="Y154" t="b">
        <v>1</v>
      </c>
      <c r="Z154" t="s">
        <v>1761</v>
      </c>
    </row>
    <row r="155" spans="1:26" x14ac:dyDescent="0.25">
      <c r="A155" t="s">
        <v>2562</v>
      </c>
      <c r="B155" t="s">
        <v>1293</v>
      </c>
      <c r="C155" t="s">
        <v>14702</v>
      </c>
      <c r="D155" t="s">
        <v>14703</v>
      </c>
      <c r="E155" t="s">
        <v>1756</v>
      </c>
      <c r="F155" t="s">
        <v>2563</v>
      </c>
      <c r="G155">
        <v>9000</v>
      </c>
      <c r="H155">
        <v>9617</v>
      </c>
      <c r="I155">
        <v>8990</v>
      </c>
      <c r="J155">
        <v>9183</v>
      </c>
      <c r="K155" t="s">
        <v>55</v>
      </c>
      <c r="L155">
        <v>6059</v>
      </c>
      <c r="M155" t="s">
        <v>1769</v>
      </c>
      <c r="N155" t="s">
        <v>15136</v>
      </c>
      <c r="O155" s="95">
        <v>44845.682469722226</v>
      </c>
      <c r="P155">
        <v>1</v>
      </c>
      <c r="Q155">
        <v>0.11</v>
      </c>
      <c r="R155">
        <v>-1.99</v>
      </c>
      <c r="S155" t="s">
        <v>15137</v>
      </c>
      <c r="T155" t="s">
        <v>2564</v>
      </c>
      <c r="U155" t="s">
        <v>2565</v>
      </c>
      <c r="V155" t="s">
        <v>15137</v>
      </c>
      <c r="W155" t="s">
        <v>15138</v>
      </c>
      <c r="X155" t="s">
        <v>2566</v>
      </c>
      <c r="Y155" t="b">
        <v>1</v>
      </c>
      <c r="Z155" t="s">
        <v>1761</v>
      </c>
    </row>
    <row r="156" spans="1:26" x14ac:dyDescent="0.25">
      <c r="A156" t="s">
        <v>2567</v>
      </c>
      <c r="B156" t="s">
        <v>345</v>
      </c>
      <c r="C156" t="s">
        <v>14702</v>
      </c>
      <c r="D156" t="s">
        <v>14703</v>
      </c>
      <c r="E156" t="s">
        <v>1756</v>
      </c>
      <c r="F156" t="s">
        <v>345</v>
      </c>
      <c r="G156">
        <v>18888</v>
      </c>
      <c r="H156">
        <v>11000</v>
      </c>
      <c r="I156">
        <v>22603</v>
      </c>
      <c r="J156">
        <v>21110</v>
      </c>
      <c r="K156" t="s">
        <v>55</v>
      </c>
      <c r="L156">
        <v>6930</v>
      </c>
      <c r="M156" t="s">
        <v>1769</v>
      </c>
      <c r="N156" t="s">
        <v>15139</v>
      </c>
      <c r="O156" s="95">
        <v>44845.683820601851</v>
      </c>
      <c r="P156">
        <v>1</v>
      </c>
      <c r="Q156">
        <v>-16.440000000000001</v>
      </c>
      <c r="R156">
        <v>-10.53</v>
      </c>
      <c r="S156" t="s">
        <v>15140</v>
      </c>
      <c r="T156" t="s">
        <v>2568</v>
      </c>
      <c r="U156" t="s">
        <v>2569</v>
      </c>
      <c r="V156" t="s">
        <v>15140</v>
      </c>
      <c r="W156" t="s">
        <v>15141</v>
      </c>
      <c r="X156" t="s">
        <v>2570</v>
      </c>
      <c r="Y156" t="b">
        <v>1</v>
      </c>
      <c r="Z156" t="s">
        <v>1761</v>
      </c>
    </row>
    <row r="157" spans="1:26" x14ac:dyDescent="0.25">
      <c r="A157" t="s">
        <v>2571</v>
      </c>
      <c r="B157" t="s">
        <v>1431</v>
      </c>
      <c r="C157" t="s">
        <v>14702</v>
      </c>
      <c r="D157" t="s">
        <v>14703</v>
      </c>
      <c r="E157" t="s">
        <v>1756</v>
      </c>
      <c r="F157" t="s">
        <v>2572</v>
      </c>
      <c r="G157">
        <v>15000</v>
      </c>
      <c r="H157">
        <v>8700</v>
      </c>
      <c r="I157">
        <v>19660</v>
      </c>
      <c r="J157">
        <v>17511</v>
      </c>
      <c r="K157" t="s">
        <v>55</v>
      </c>
      <c r="L157">
        <v>5481</v>
      </c>
      <c r="M157" t="s">
        <v>1769</v>
      </c>
      <c r="N157" t="s">
        <v>15142</v>
      </c>
      <c r="O157" s="95">
        <v>44845.672430162034</v>
      </c>
      <c r="P157">
        <v>1</v>
      </c>
      <c r="Q157">
        <v>-23.7</v>
      </c>
      <c r="R157">
        <v>-14.34</v>
      </c>
      <c r="S157" t="s">
        <v>15143</v>
      </c>
      <c r="T157" t="s">
        <v>2573</v>
      </c>
      <c r="U157" t="s">
        <v>2574</v>
      </c>
      <c r="V157" t="s">
        <v>15143</v>
      </c>
      <c r="W157" t="s">
        <v>15144</v>
      </c>
      <c r="X157" t="s">
        <v>2575</v>
      </c>
      <c r="Y157" t="b">
        <v>1</v>
      </c>
      <c r="Z157" t="s">
        <v>1761</v>
      </c>
    </row>
    <row r="158" spans="1:26" x14ac:dyDescent="0.25">
      <c r="A158" t="s">
        <v>2576</v>
      </c>
      <c r="B158" t="s">
        <v>344</v>
      </c>
      <c r="C158" t="s">
        <v>14702</v>
      </c>
      <c r="D158" t="s">
        <v>14703</v>
      </c>
      <c r="E158" t="s">
        <v>1756</v>
      </c>
      <c r="F158" t="s">
        <v>2577</v>
      </c>
      <c r="G158">
        <v>60000</v>
      </c>
      <c r="H158">
        <v>50000</v>
      </c>
      <c r="I158">
        <v>74177</v>
      </c>
      <c r="J158">
        <v>77057</v>
      </c>
      <c r="K158" t="s">
        <v>55</v>
      </c>
      <c r="L158">
        <v>31500</v>
      </c>
      <c r="M158" t="s">
        <v>1769</v>
      </c>
      <c r="N158" t="s">
        <v>14717</v>
      </c>
      <c r="O158" s="95">
        <v>44845.706506354167</v>
      </c>
      <c r="P158">
        <v>4</v>
      </c>
      <c r="Q158">
        <v>-19.11</v>
      </c>
      <c r="R158">
        <v>-22.14</v>
      </c>
      <c r="S158" t="s">
        <v>15145</v>
      </c>
      <c r="T158" t="s">
        <v>2578</v>
      </c>
      <c r="U158" t="s">
        <v>2579</v>
      </c>
      <c r="V158" t="s">
        <v>15145</v>
      </c>
      <c r="W158" t="s">
        <v>15146</v>
      </c>
      <c r="X158" t="s">
        <v>2580</v>
      </c>
      <c r="Y158" t="b">
        <v>1</v>
      </c>
      <c r="Z158" t="s">
        <v>1761</v>
      </c>
    </row>
    <row r="159" spans="1:26" x14ac:dyDescent="0.25">
      <c r="A159" t="s">
        <v>2581</v>
      </c>
      <c r="B159" t="s">
        <v>535</v>
      </c>
      <c r="C159" t="s">
        <v>14702</v>
      </c>
      <c r="D159" t="s">
        <v>14703</v>
      </c>
      <c r="E159" t="s">
        <v>1756</v>
      </c>
      <c r="F159" t="s">
        <v>535</v>
      </c>
      <c r="G159">
        <v>33333</v>
      </c>
      <c r="H159">
        <v>22500</v>
      </c>
      <c r="I159">
        <v>29821</v>
      </c>
      <c r="J159">
        <v>30357</v>
      </c>
      <c r="K159" t="s">
        <v>55</v>
      </c>
      <c r="L159">
        <v>14175</v>
      </c>
      <c r="M159" t="s">
        <v>1769</v>
      </c>
      <c r="N159" t="s">
        <v>15147</v>
      </c>
      <c r="O159" s="95">
        <v>44845.649643703706</v>
      </c>
      <c r="P159">
        <v>2</v>
      </c>
      <c r="Q159">
        <v>11.78</v>
      </c>
      <c r="R159">
        <v>9.8000000000000007</v>
      </c>
      <c r="S159" t="s">
        <v>15148</v>
      </c>
      <c r="T159" t="s">
        <v>2582</v>
      </c>
      <c r="U159" t="s">
        <v>2583</v>
      </c>
      <c r="V159" t="s">
        <v>15148</v>
      </c>
      <c r="W159" t="s">
        <v>15149</v>
      </c>
      <c r="X159" t="s">
        <v>2584</v>
      </c>
      <c r="Y159" t="b">
        <v>1</v>
      </c>
      <c r="Z159" t="s">
        <v>1761</v>
      </c>
    </row>
    <row r="160" spans="1:26" x14ac:dyDescent="0.25">
      <c r="A160" t="s">
        <v>2585</v>
      </c>
      <c r="B160" t="s">
        <v>2586</v>
      </c>
      <c r="C160" t="s">
        <v>14703</v>
      </c>
      <c r="D160" t="s">
        <v>14702</v>
      </c>
      <c r="E160" t="s">
        <v>1756</v>
      </c>
      <c r="F160" t="s">
        <v>2587</v>
      </c>
      <c r="G160">
        <v>600</v>
      </c>
      <c r="H160">
        <v>600</v>
      </c>
      <c r="I160">
        <v>600</v>
      </c>
      <c r="J160">
        <v>600</v>
      </c>
      <c r="K160" t="s">
        <v>55</v>
      </c>
      <c r="L160">
        <v>378</v>
      </c>
      <c r="M160" t="s">
        <v>1769</v>
      </c>
      <c r="N160" t="s">
        <v>15150</v>
      </c>
      <c r="O160" s="95">
        <v>44083.55976971065</v>
      </c>
      <c r="P160">
        <v>1</v>
      </c>
      <c r="Q160">
        <v>0</v>
      </c>
      <c r="R160">
        <v>0</v>
      </c>
      <c r="S160" t="s">
        <v>15151</v>
      </c>
      <c r="T160" t="s">
        <v>2588</v>
      </c>
      <c r="U160" t="s">
        <v>2589</v>
      </c>
      <c r="V160" t="s">
        <v>15151</v>
      </c>
      <c r="W160" t="s">
        <v>15152</v>
      </c>
      <c r="X160" t="s">
        <v>2590</v>
      </c>
      <c r="Y160" t="b">
        <v>1</v>
      </c>
      <c r="Z160" t="s">
        <v>1761</v>
      </c>
    </row>
    <row r="161" spans="1:26" x14ac:dyDescent="0.25">
      <c r="A161" t="s">
        <v>2591</v>
      </c>
      <c r="B161" t="s">
        <v>2592</v>
      </c>
      <c r="C161" t="s">
        <v>14703</v>
      </c>
      <c r="D161" t="s">
        <v>14702</v>
      </c>
      <c r="E161" t="s">
        <v>1756</v>
      </c>
      <c r="F161" t="s">
        <v>2593</v>
      </c>
      <c r="G161">
        <v>600</v>
      </c>
      <c r="H161">
        <v>600</v>
      </c>
      <c r="I161">
        <v>600</v>
      </c>
      <c r="J161">
        <v>600</v>
      </c>
      <c r="K161" t="s">
        <v>55</v>
      </c>
      <c r="L161">
        <v>378</v>
      </c>
      <c r="M161" t="s">
        <v>1769</v>
      </c>
      <c r="N161" t="s">
        <v>15150</v>
      </c>
      <c r="O161" s="95">
        <v>44073.404304965276</v>
      </c>
      <c r="P161">
        <v>1</v>
      </c>
      <c r="Q161">
        <v>0</v>
      </c>
      <c r="R161">
        <v>0</v>
      </c>
      <c r="S161" t="s">
        <v>15153</v>
      </c>
      <c r="T161" t="s">
        <v>2594</v>
      </c>
      <c r="U161" t="s">
        <v>2595</v>
      </c>
      <c r="V161" t="s">
        <v>15153</v>
      </c>
      <c r="W161" t="s">
        <v>15154</v>
      </c>
      <c r="X161" t="s">
        <v>2596</v>
      </c>
      <c r="Y161" t="b">
        <v>1</v>
      </c>
      <c r="Z161" t="s">
        <v>1761</v>
      </c>
    </row>
    <row r="162" spans="1:26" x14ac:dyDescent="0.25">
      <c r="A162" t="s">
        <v>2597</v>
      </c>
      <c r="B162" t="s">
        <v>1426</v>
      </c>
      <c r="C162" t="s">
        <v>14702</v>
      </c>
      <c r="D162" t="s">
        <v>14703</v>
      </c>
      <c r="E162" t="s">
        <v>1756</v>
      </c>
      <c r="F162" t="s">
        <v>2598</v>
      </c>
      <c r="G162">
        <v>12000</v>
      </c>
      <c r="H162">
        <v>4105</v>
      </c>
      <c r="I162">
        <v>17801</v>
      </c>
      <c r="J162">
        <v>17180</v>
      </c>
      <c r="K162" t="s">
        <v>55</v>
      </c>
      <c r="L162">
        <v>2586</v>
      </c>
      <c r="M162" t="s">
        <v>1769</v>
      </c>
      <c r="N162" t="s">
        <v>15155</v>
      </c>
      <c r="O162" s="95">
        <v>44845.715338877315</v>
      </c>
      <c r="P162">
        <v>1</v>
      </c>
      <c r="Q162">
        <v>-32.590000000000003</v>
      </c>
      <c r="R162">
        <v>-30.15</v>
      </c>
      <c r="S162" t="s">
        <v>15156</v>
      </c>
      <c r="T162" t="s">
        <v>2599</v>
      </c>
      <c r="U162" t="s">
        <v>2600</v>
      </c>
      <c r="V162" t="s">
        <v>15156</v>
      </c>
      <c r="W162" t="s">
        <v>15157</v>
      </c>
      <c r="X162" t="s">
        <v>2601</v>
      </c>
      <c r="Y162" t="b">
        <v>1</v>
      </c>
      <c r="Z162" t="s">
        <v>1761</v>
      </c>
    </row>
    <row r="163" spans="1:26" x14ac:dyDescent="0.25">
      <c r="A163" t="s">
        <v>2602</v>
      </c>
      <c r="B163" t="s">
        <v>2603</v>
      </c>
      <c r="C163" t="s">
        <v>14702</v>
      </c>
      <c r="D163" t="s">
        <v>14703</v>
      </c>
      <c r="E163" t="s">
        <v>1799</v>
      </c>
      <c r="F163" t="s">
        <v>2604</v>
      </c>
      <c r="G163">
        <v>75000</v>
      </c>
      <c r="H163">
        <v>67400</v>
      </c>
      <c r="I163">
        <v>81914</v>
      </c>
      <c r="J163">
        <v>80367</v>
      </c>
      <c r="K163" t="s">
        <v>55</v>
      </c>
      <c r="L163">
        <v>42462</v>
      </c>
      <c r="M163" t="s">
        <v>1769</v>
      </c>
      <c r="N163" t="s">
        <v>15158</v>
      </c>
      <c r="O163" s="95">
        <v>44845.715868391206</v>
      </c>
      <c r="P163">
        <v>1</v>
      </c>
      <c r="Q163">
        <v>-8.44</v>
      </c>
      <c r="R163">
        <v>-6.68</v>
      </c>
      <c r="S163" t="s">
        <v>15159</v>
      </c>
      <c r="T163" t="s">
        <v>2605</v>
      </c>
      <c r="U163" t="s">
        <v>15160</v>
      </c>
      <c r="V163" t="s">
        <v>15159</v>
      </c>
      <c r="W163" t="s">
        <v>15161</v>
      </c>
      <c r="X163" t="s">
        <v>2606</v>
      </c>
      <c r="Y163" t="b">
        <v>1</v>
      </c>
      <c r="Z163" t="s">
        <v>1761</v>
      </c>
    </row>
    <row r="164" spans="1:26" x14ac:dyDescent="0.25">
      <c r="A164" t="s">
        <v>2607</v>
      </c>
      <c r="B164" t="s">
        <v>2608</v>
      </c>
      <c r="C164" t="s">
        <v>14702</v>
      </c>
      <c r="D164" t="s">
        <v>14703</v>
      </c>
      <c r="E164" t="s">
        <v>1799</v>
      </c>
      <c r="F164" t="s">
        <v>2609</v>
      </c>
      <c r="G164">
        <v>54444</v>
      </c>
      <c r="H164">
        <v>81000</v>
      </c>
      <c r="I164">
        <v>54428</v>
      </c>
      <c r="J164">
        <v>56755</v>
      </c>
      <c r="K164" t="s">
        <v>55</v>
      </c>
      <c r="L164">
        <v>51030</v>
      </c>
      <c r="M164" t="s">
        <v>1769</v>
      </c>
      <c r="N164" t="s">
        <v>15162</v>
      </c>
      <c r="O164" s="95">
        <v>44845.674149421298</v>
      </c>
      <c r="P164">
        <v>1</v>
      </c>
      <c r="Q164">
        <v>0.03</v>
      </c>
      <c r="R164">
        <v>-4.07</v>
      </c>
      <c r="S164" t="s">
        <v>15163</v>
      </c>
      <c r="T164" t="s">
        <v>2610</v>
      </c>
      <c r="U164" t="s">
        <v>2611</v>
      </c>
      <c r="V164" t="s">
        <v>15163</v>
      </c>
      <c r="W164" t="s">
        <v>15164</v>
      </c>
      <c r="X164" t="s">
        <v>2612</v>
      </c>
      <c r="Y164" t="b">
        <v>1</v>
      </c>
      <c r="Z164" t="s">
        <v>1761</v>
      </c>
    </row>
    <row r="165" spans="1:26" x14ac:dyDescent="0.25">
      <c r="A165" t="s">
        <v>2613</v>
      </c>
      <c r="B165" t="s">
        <v>2614</v>
      </c>
      <c r="C165" t="s">
        <v>14702</v>
      </c>
      <c r="D165" t="s">
        <v>14703</v>
      </c>
      <c r="E165" t="s">
        <v>1799</v>
      </c>
      <c r="F165" t="s">
        <v>2615</v>
      </c>
      <c r="G165">
        <v>10000</v>
      </c>
      <c r="H165">
        <v>10000</v>
      </c>
      <c r="I165">
        <v>13691</v>
      </c>
      <c r="J165">
        <v>15330</v>
      </c>
      <c r="K165" t="s">
        <v>55</v>
      </c>
      <c r="L165">
        <v>6300</v>
      </c>
      <c r="M165" t="s">
        <v>1769</v>
      </c>
      <c r="N165" t="s">
        <v>15165</v>
      </c>
      <c r="O165" s="95">
        <v>44845.662156712962</v>
      </c>
      <c r="P165">
        <v>1</v>
      </c>
      <c r="Q165">
        <v>-26.96</v>
      </c>
      <c r="R165">
        <v>-34.770000000000003</v>
      </c>
      <c r="S165" t="s">
        <v>15166</v>
      </c>
      <c r="T165" t="s">
        <v>2616</v>
      </c>
      <c r="U165" t="s">
        <v>15167</v>
      </c>
      <c r="V165" t="s">
        <v>15166</v>
      </c>
      <c r="W165" t="s">
        <v>15168</v>
      </c>
      <c r="X165" t="s">
        <v>2617</v>
      </c>
      <c r="Y165" t="b">
        <v>1</v>
      </c>
      <c r="Z165" t="s">
        <v>1761</v>
      </c>
    </row>
    <row r="166" spans="1:26" x14ac:dyDescent="0.25">
      <c r="A166" t="s">
        <v>2618</v>
      </c>
      <c r="B166" t="s">
        <v>1440</v>
      </c>
      <c r="C166" t="s">
        <v>14702</v>
      </c>
      <c r="D166" t="s">
        <v>14703</v>
      </c>
      <c r="E166" t="s">
        <v>1799</v>
      </c>
      <c r="F166" t="s">
        <v>2619</v>
      </c>
      <c r="G166">
        <v>27890</v>
      </c>
      <c r="H166">
        <v>43000</v>
      </c>
      <c r="I166">
        <v>32878</v>
      </c>
      <c r="J166">
        <v>31298</v>
      </c>
      <c r="K166" t="s">
        <v>55</v>
      </c>
      <c r="L166">
        <v>27090</v>
      </c>
      <c r="M166" t="s">
        <v>1769</v>
      </c>
      <c r="N166" t="s">
        <v>14903</v>
      </c>
      <c r="O166" s="95">
        <v>44845.705903773145</v>
      </c>
      <c r="P166">
        <v>1</v>
      </c>
      <c r="Q166">
        <v>-15.17</v>
      </c>
      <c r="R166">
        <v>-10.89</v>
      </c>
      <c r="S166" t="s">
        <v>15169</v>
      </c>
      <c r="T166" t="s">
        <v>2620</v>
      </c>
      <c r="U166" t="s">
        <v>2621</v>
      </c>
      <c r="V166" t="s">
        <v>15169</v>
      </c>
      <c r="W166" t="s">
        <v>15170</v>
      </c>
      <c r="X166" t="s">
        <v>2622</v>
      </c>
      <c r="Y166" t="b">
        <v>1</v>
      </c>
      <c r="Z166" t="s">
        <v>1761</v>
      </c>
    </row>
    <row r="167" spans="1:26" x14ac:dyDescent="0.25">
      <c r="A167" t="s">
        <v>2623</v>
      </c>
      <c r="B167" t="s">
        <v>1438</v>
      </c>
      <c r="C167" t="s">
        <v>14702</v>
      </c>
      <c r="D167" t="s">
        <v>14703</v>
      </c>
      <c r="E167" t="s">
        <v>1799</v>
      </c>
      <c r="F167" t="s">
        <v>2624</v>
      </c>
      <c r="G167">
        <v>20488</v>
      </c>
      <c r="H167">
        <v>31000</v>
      </c>
      <c r="I167">
        <v>34282</v>
      </c>
      <c r="J167">
        <v>25431</v>
      </c>
      <c r="K167" t="s">
        <v>55</v>
      </c>
      <c r="L167">
        <v>19530</v>
      </c>
      <c r="M167" t="s">
        <v>1769</v>
      </c>
      <c r="N167" t="s">
        <v>15171</v>
      </c>
      <c r="O167" s="95">
        <v>44845.678926192129</v>
      </c>
      <c r="P167">
        <v>1</v>
      </c>
      <c r="Q167">
        <v>-40.24</v>
      </c>
      <c r="R167">
        <v>-19.440000000000001</v>
      </c>
      <c r="S167" t="s">
        <v>15172</v>
      </c>
      <c r="T167" t="s">
        <v>2625</v>
      </c>
      <c r="U167" t="s">
        <v>2626</v>
      </c>
      <c r="V167" t="s">
        <v>15172</v>
      </c>
      <c r="W167" t="s">
        <v>15173</v>
      </c>
      <c r="X167" t="s">
        <v>2627</v>
      </c>
      <c r="Y167" t="b">
        <v>1</v>
      </c>
      <c r="Z167" t="s">
        <v>1761</v>
      </c>
    </row>
    <row r="168" spans="1:26" x14ac:dyDescent="0.25">
      <c r="A168" t="s">
        <v>2628</v>
      </c>
      <c r="B168" t="s">
        <v>2629</v>
      </c>
      <c r="C168" t="s">
        <v>14702</v>
      </c>
      <c r="D168" t="s">
        <v>14703</v>
      </c>
      <c r="E168" t="s">
        <v>1799</v>
      </c>
      <c r="F168" t="s">
        <v>2630</v>
      </c>
      <c r="G168">
        <v>68000</v>
      </c>
      <c r="H168">
        <v>69000</v>
      </c>
      <c r="I168">
        <v>74060</v>
      </c>
      <c r="J168">
        <v>73077</v>
      </c>
      <c r="K168" t="s">
        <v>55</v>
      </c>
      <c r="L168">
        <v>43470</v>
      </c>
      <c r="M168" t="s">
        <v>1769</v>
      </c>
      <c r="N168" t="s">
        <v>14843</v>
      </c>
      <c r="O168" s="95">
        <v>44845.67158574074</v>
      </c>
      <c r="P168">
        <v>1</v>
      </c>
      <c r="Q168">
        <v>-8.18</v>
      </c>
      <c r="R168">
        <v>-6.95</v>
      </c>
      <c r="S168" t="s">
        <v>15174</v>
      </c>
      <c r="T168" t="s">
        <v>2631</v>
      </c>
      <c r="U168" t="s">
        <v>2632</v>
      </c>
      <c r="V168" t="s">
        <v>15174</v>
      </c>
      <c r="W168" t="s">
        <v>15175</v>
      </c>
      <c r="X168" t="s">
        <v>2633</v>
      </c>
      <c r="Y168" t="b">
        <v>1</v>
      </c>
      <c r="Z168" t="s">
        <v>1761</v>
      </c>
    </row>
    <row r="169" spans="1:26" x14ac:dyDescent="0.25">
      <c r="A169" t="s">
        <v>2634</v>
      </c>
      <c r="B169" t="s">
        <v>730</v>
      </c>
      <c r="C169" t="s">
        <v>14702</v>
      </c>
      <c r="D169" t="s">
        <v>14703</v>
      </c>
      <c r="E169" t="s">
        <v>1799</v>
      </c>
      <c r="F169" t="s">
        <v>2635</v>
      </c>
      <c r="G169">
        <v>26500</v>
      </c>
      <c r="H169">
        <v>42000</v>
      </c>
      <c r="I169">
        <v>29716</v>
      </c>
      <c r="J169">
        <v>29761</v>
      </c>
      <c r="K169" t="s">
        <v>55</v>
      </c>
      <c r="L169">
        <v>26460</v>
      </c>
      <c r="M169" t="s">
        <v>1769</v>
      </c>
      <c r="N169" t="s">
        <v>14900</v>
      </c>
      <c r="O169" s="95">
        <v>44845.648017175925</v>
      </c>
      <c r="P169">
        <v>1</v>
      </c>
      <c r="Q169">
        <v>-10.82</v>
      </c>
      <c r="R169">
        <v>-10.96</v>
      </c>
      <c r="S169" t="s">
        <v>15176</v>
      </c>
      <c r="T169" t="s">
        <v>2636</v>
      </c>
      <c r="U169" t="s">
        <v>2637</v>
      </c>
      <c r="V169" t="s">
        <v>15176</v>
      </c>
      <c r="W169" t="s">
        <v>15177</v>
      </c>
      <c r="X169" t="s">
        <v>2638</v>
      </c>
      <c r="Y169" t="b">
        <v>1</v>
      </c>
      <c r="Z169" t="s">
        <v>1761</v>
      </c>
    </row>
    <row r="170" spans="1:26" x14ac:dyDescent="0.25">
      <c r="A170" t="s">
        <v>2639</v>
      </c>
      <c r="B170" t="s">
        <v>2640</v>
      </c>
      <c r="C170" t="s">
        <v>14702</v>
      </c>
      <c r="D170" t="s">
        <v>14703</v>
      </c>
      <c r="E170" t="s">
        <v>1799</v>
      </c>
      <c r="F170" t="s">
        <v>2641</v>
      </c>
      <c r="G170">
        <v>69420</v>
      </c>
      <c r="H170">
        <v>81000</v>
      </c>
      <c r="I170">
        <v>58919</v>
      </c>
      <c r="J170">
        <v>57931</v>
      </c>
      <c r="K170" t="s">
        <v>55</v>
      </c>
      <c r="L170">
        <v>51030</v>
      </c>
      <c r="M170" t="s">
        <v>1769</v>
      </c>
      <c r="N170" t="s">
        <v>15162</v>
      </c>
      <c r="O170" s="95">
        <v>44845.710617847224</v>
      </c>
      <c r="P170">
        <v>1</v>
      </c>
      <c r="Q170">
        <v>17.82</v>
      </c>
      <c r="R170">
        <v>19.829999999999998</v>
      </c>
      <c r="S170" t="s">
        <v>15178</v>
      </c>
      <c r="T170" t="s">
        <v>2642</v>
      </c>
      <c r="U170" t="s">
        <v>2643</v>
      </c>
      <c r="V170" t="s">
        <v>15178</v>
      </c>
      <c r="W170" t="s">
        <v>15179</v>
      </c>
      <c r="X170" t="s">
        <v>2644</v>
      </c>
      <c r="Y170" t="b">
        <v>1</v>
      </c>
      <c r="Z170" t="s">
        <v>1761</v>
      </c>
    </row>
    <row r="171" spans="1:26" x14ac:dyDescent="0.25">
      <c r="A171" t="s">
        <v>2645</v>
      </c>
      <c r="B171" t="s">
        <v>2646</v>
      </c>
      <c r="C171" t="s">
        <v>14702</v>
      </c>
      <c r="D171" t="s">
        <v>14703</v>
      </c>
      <c r="E171" t="s">
        <v>635</v>
      </c>
      <c r="F171" t="s">
        <v>2647</v>
      </c>
      <c r="G171">
        <v>122000</v>
      </c>
      <c r="H171">
        <v>87800</v>
      </c>
      <c r="I171">
        <v>153985</v>
      </c>
      <c r="J171">
        <v>157501</v>
      </c>
      <c r="K171" t="s">
        <v>53</v>
      </c>
      <c r="L171">
        <v>54436</v>
      </c>
      <c r="M171" t="s">
        <v>1769</v>
      </c>
      <c r="N171" t="s">
        <v>15180</v>
      </c>
      <c r="O171" s="95">
        <v>44845.591475150461</v>
      </c>
      <c r="P171">
        <v>2</v>
      </c>
      <c r="Q171">
        <v>-20.77</v>
      </c>
      <c r="R171">
        <v>-22.54</v>
      </c>
      <c r="S171" t="s">
        <v>15181</v>
      </c>
      <c r="T171" t="s">
        <v>2648</v>
      </c>
      <c r="U171" t="s">
        <v>15182</v>
      </c>
      <c r="V171" t="s">
        <v>15181</v>
      </c>
      <c r="W171" t="s">
        <v>15183</v>
      </c>
      <c r="X171" t="s">
        <v>2649</v>
      </c>
      <c r="Y171" t="b">
        <v>1</v>
      </c>
      <c r="Z171" t="s">
        <v>1761</v>
      </c>
    </row>
    <row r="172" spans="1:26" x14ac:dyDescent="0.25">
      <c r="A172" t="s">
        <v>2650</v>
      </c>
      <c r="B172" t="s">
        <v>2651</v>
      </c>
      <c r="C172" t="s">
        <v>14702</v>
      </c>
      <c r="D172" t="s">
        <v>14703</v>
      </c>
      <c r="E172" t="s">
        <v>635</v>
      </c>
      <c r="F172" t="s">
        <v>2652</v>
      </c>
      <c r="G172">
        <v>30000</v>
      </c>
      <c r="H172">
        <v>43460</v>
      </c>
      <c r="I172">
        <v>31335</v>
      </c>
      <c r="J172">
        <v>31471</v>
      </c>
      <c r="K172" t="s">
        <v>53</v>
      </c>
      <c r="L172">
        <v>26945</v>
      </c>
      <c r="M172" t="s">
        <v>1769</v>
      </c>
      <c r="N172" t="s">
        <v>15184</v>
      </c>
      <c r="O172" s="95">
        <v>44845.665828923607</v>
      </c>
      <c r="P172">
        <v>2</v>
      </c>
      <c r="Q172">
        <v>-4.26</v>
      </c>
      <c r="R172">
        <v>-4.67</v>
      </c>
      <c r="S172" t="s">
        <v>15185</v>
      </c>
      <c r="T172" t="s">
        <v>2653</v>
      </c>
      <c r="U172" t="s">
        <v>15186</v>
      </c>
      <c r="V172" t="s">
        <v>15185</v>
      </c>
      <c r="W172" t="s">
        <v>15187</v>
      </c>
      <c r="X172" t="s">
        <v>2654</v>
      </c>
      <c r="Y172" t="b">
        <v>1</v>
      </c>
      <c r="Z172" t="s">
        <v>1761</v>
      </c>
    </row>
    <row r="173" spans="1:26" x14ac:dyDescent="0.25">
      <c r="A173" t="s">
        <v>2655</v>
      </c>
      <c r="B173" t="s">
        <v>2656</v>
      </c>
      <c r="C173" t="s">
        <v>14702</v>
      </c>
      <c r="D173" t="s">
        <v>14703</v>
      </c>
      <c r="E173" t="s">
        <v>635</v>
      </c>
      <c r="F173" t="s">
        <v>2657</v>
      </c>
      <c r="G173">
        <v>14444</v>
      </c>
      <c r="H173">
        <v>20056</v>
      </c>
      <c r="I173">
        <v>16694</v>
      </c>
      <c r="J173">
        <v>18963</v>
      </c>
      <c r="K173" t="s">
        <v>53</v>
      </c>
      <c r="L173">
        <v>12435</v>
      </c>
      <c r="M173" t="s">
        <v>1769</v>
      </c>
      <c r="N173" t="s">
        <v>15188</v>
      </c>
      <c r="O173" s="95">
        <v>44845.591306030095</v>
      </c>
      <c r="P173">
        <v>2</v>
      </c>
      <c r="Q173">
        <v>-13.48</v>
      </c>
      <c r="R173">
        <v>-23.83</v>
      </c>
      <c r="S173" t="s">
        <v>15189</v>
      </c>
      <c r="T173" t="s">
        <v>2658</v>
      </c>
      <c r="U173" t="s">
        <v>2659</v>
      </c>
      <c r="V173" t="s">
        <v>15189</v>
      </c>
      <c r="W173" t="s">
        <v>15190</v>
      </c>
      <c r="X173" t="s">
        <v>2660</v>
      </c>
      <c r="Y173" t="b">
        <v>1</v>
      </c>
      <c r="Z173" t="s">
        <v>1761</v>
      </c>
    </row>
    <row r="174" spans="1:26" x14ac:dyDescent="0.25">
      <c r="A174" t="s">
        <v>2661</v>
      </c>
      <c r="B174" t="s">
        <v>526</v>
      </c>
      <c r="C174" t="s">
        <v>14702</v>
      </c>
      <c r="D174" t="s">
        <v>14703</v>
      </c>
      <c r="E174" t="s">
        <v>1756</v>
      </c>
      <c r="F174" t="s">
        <v>526</v>
      </c>
      <c r="G174">
        <v>12000</v>
      </c>
      <c r="H174">
        <v>17000</v>
      </c>
      <c r="I174">
        <v>10882</v>
      </c>
      <c r="J174">
        <v>10786</v>
      </c>
      <c r="K174" t="s">
        <v>55</v>
      </c>
      <c r="L174">
        <v>10710</v>
      </c>
      <c r="M174" t="s">
        <v>1769</v>
      </c>
      <c r="N174" t="s">
        <v>15191</v>
      </c>
      <c r="O174" s="95">
        <v>44845.716200682873</v>
      </c>
      <c r="P174">
        <v>1</v>
      </c>
      <c r="Q174">
        <v>10.27</v>
      </c>
      <c r="R174">
        <v>11.26</v>
      </c>
      <c r="S174" t="s">
        <v>15192</v>
      </c>
      <c r="T174" t="s">
        <v>2662</v>
      </c>
      <c r="U174" t="s">
        <v>2663</v>
      </c>
      <c r="V174" t="s">
        <v>15192</v>
      </c>
      <c r="W174" t="s">
        <v>15193</v>
      </c>
      <c r="X174" t="s">
        <v>2664</v>
      </c>
      <c r="Y174" t="b">
        <v>1</v>
      </c>
      <c r="Z174" t="s">
        <v>1761</v>
      </c>
    </row>
    <row r="175" spans="1:26" x14ac:dyDescent="0.25">
      <c r="A175" t="s">
        <v>2665</v>
      </c>
      <c r="B175" t="s">
        <v>2666</v>
      </c>
      <c r="C175" t="s">
        <v>14702</v>
      </c>
      <c r="D175" t="s">
        <v>14703</v>
      </c>
      <c r="E175" t="s">
        <v>1799</v>
      </c>
      <c r="F175" t="s">
        <v>2667</v>
      </c>
      <c r="G175">
        <v>43000</v>
      </c>
      <c r="H175">
        <v>68000</v>
      </c>
      <c r="I175">
        <v>48601</v>
      </c>
      <c r="J175">
        <v>45948</v>
      </c>
      <c r="K175" t="s">
        <v>55</v>
      </c>
      <c r="L175">
        <v>42840</v>
      </c>
      <c r="M175" t="s">
        <v>1769</v>
      </c>
      <c r="N175" t="s">
        <v>14848</v>
      </c>
      <c r="O175" s="95">
        <v>44845.588678842592</v>
      </c>
      <c r="P175">
        <v>1</v>
      </c>
      <c r="Q175">
        <v>-11.52</v>
      </c>
      <c r="R175">
        <v>-6.42</v>
      </c>
      <c r="S175" t="s">
        <v>15194</v>
      </c>
      <c r="T175" t="s">
        <v>2668</v>
      </c>
      <c r="U175" t="s">
        <v>2669</v>
      </c>
      <c r="V175" t="s">
        <v>15194</v>
      </c>
      <c r="W175" t="s">
        <v>15195</v>
      </c>
      <c r="X175" t="s">
        <v>2670</v>
      </c>
      <c r="Y175" t="b">
        <v>1</v>
      </c>
      <c r="Z175" t="s">
        <v>1761</v>
      </c>
    </row>
    <row r="176" spans="1:26" x14ac:dyDescent="0.25">
      <c r="A176" t="s">
        <v>2671</v>
      </c>
      <c r="B176" t="s">
        <v>647</v>
      </c>
      <c r="C176" t="s">
        <v>14702</v>
      </c>
      <c r="D176" t="s">
        <v>14703</v>
      </c>
      <c r="E176" t="s">
        <v>2672</v>
      </c>
      <c r="F176" t="s">
        <v>2673</v>
      </c>
      <c r="G176">
        <v>18000</v>
      </c>
      <c r="H176">
        <v>31460</v>
      </c>
      <c r="I176">
        <v>19571</v>
      </c>
      <c r="J176">
        <v>19615</v>
      </c>
      <c r="K176" t="s">
        <v>55</v>
      </c>
      <c r="L176">
        <v>19820</v>
      </c>
      <c r="M176" t="s">
        <v>1769</v>
      </c>
      <c r="N176" t="s">
        <v>15196</v>
      </c>
      <c r="O176" s="95">
        <v>44845.650329386575</v>
      </c>
      <c r="P176">
        <v>1</v>
      </c>
      <c r="Q176">
        <v>-8.0299999999999994</v>
      </c>
      <c r="R176">
        <v>-8.23</v>
      </c>
      <c r="S176" t="s">
        <v>15197</v>
      </c>
      <c r="T176" t="s">
        <v>2674</v>
      </c>
      <c r="U176" t="s">
        <v>2675</v>
      </c>
      <c r="V176" t="s">
        <v>15197</v>
      </c>
      <c r="W176" t="s">
        <v>15198</v>
      </c>
      <c r="X176" t="s">
        <v>2676</v>
      </c>
      <c r="Y176" t="b">
        <v>1</v>
      </c>
      <c r="Z176" t="s">
        <v>1761</v>
      </c>
    </row>
    <row r="177" spans="1:26" x14ac:dyDescent="0.25">
      <c r="A177" t="s">
        <v>2677</v>
      </c>
      <c r="B177" t="s">
        <v>962</v>
      </c>
      <c r="C177" t="s">
        <v>14702</v>
      </c>
      <c r="D177" t="s">
        <v>14703</v>
      </c>
      <c r="E177" t="s">
        <v>2672</v>
      </c>
      <c r="F177" t="s">
        <v>2678</v>
      </c>
      <c r="G177">
        <v>64000</v>
      </c>
      <c r="H177">
        <v>27950</v>
      </c>
      <c r="I177">
        <v>62528</v>
      </c>
      <c r="J177">
        <v>60907</v>
      </c>
      <c r="K177" t="s">
        <v>55</v>
      </c>
      <c r="L177">
        <v>17609</v>
      </c>
      <c r="M177" t="s">
        <v>1769</v>
      </c>
      <c r="N177" t="s">
        <v>15199</v>
      </c>
      <c r="O177" s="95">
        <v>44845.661404108796</v>
      </c>
      <c r="P177">
        <v>1</v>
      </c>
      <c r="Q177">
        <v>2.35</v>
      </c>
      <c r="R177">
        <v>5.08</v>
      </c>
      <c r="S177" t="s">
        <v>15200</v>
      </c>
      <c r="T177" t="s">
        <v>2679</v>
      </c>
      <c r="U177" t="s">
        <v>2680</v>
      </c>
      <c r="V177" t="s">
        <v>15200</v>
      </c>
      <c r="W177" t="s">
        <v>15201</v>
      </c>
      <c r="X177" t="s">
        <v>2681</v>
      </c>
      <c r="Y177" t="b">
        <v>1</v>
      </c>
      <c r="Z177" t="s">
        <v>1761</v>
      </c>
    </row>
    <row r="178" spans="1:26" x14ac:dyDescent="0.25">
      <c r="A178" t="s">
        <v>2682</v>
      </c>
      <c r="B178" t="s">
        <v>430</v>
      </c>
      <c r="C178" t="s">
        <v>14702</v>
      </c>
      <c r="D178" t="s">
        <v>14703</v>
      </c>
      <c r="E178" t="s">
        <v>2672</v>
      </c>
      <c r="F178" t="s">
        <v>2683</v>
      </c>
      <c r="G178">
        <v>26000</v>
      </c>
      <c r="H178">
        <v>36000</v>
      </c>
      <c r="I178">
        <v>26667</v>
      </c>
      <c r="J178">
        <v>26797</v>
      </c>
      <c r="K178" t="s">
        <v>55</v>
      </c>
      <c r="L178">
        <v>22680</v>
      </c>
      <c r="M178" t="s">
        <v>1769</v>
      </c>
      <c r="N178" t="s">
        <v>15202</v>
      </c>
      <c r="O178" s="95">
        <v>44845.716787349535</v>
      </c>
      <c r="P178">
        <v>2</v>
      </c>
      <c r="Q178">
        <v>-2.5</v>
      </c>
      <c r="R178">
        <v>-2.97</v>
      </c>
      <c r="S178" t="s">
        <v>15203</v>
      </c>
      <c r="T178" t="s">
        <v>2684</v>
      </c>
      <c r="U178" t="s">
        <v>15204</v>
      </c>
      <c r="V178" t="s">
        <v>15203</v>
      </c>
      <c r="W178" t="s">
        <v>15205</v>
      </c>
      <c r="X178" t="s">
        <v>2685</v>
      </c>
      <c r="Y178" t="b">
        <v>1</v>
      </c>
      <c r="Z178" t="s">
        <v>1761</v>
      </c>
    </row>
    <row r="179" spans="1:26" x14ac:dyDescent="0.25">
      <c r="A179" t="s">
        <v>2686</v>
      </c>
      <c r="B179" t="s">
        <v>2687</v>
      </c>
      <c r="C179" t="s">
        <v>14702</v>
      </c>
      <c r="D179" t="s">
        <v>14703</v>
      </c>
      <c r="E179" t="s">
        <v>2672</v>
      </c>
      <c r="F179" t="s">
        <v>2688</v>
      </c>
      <c r="G179">
        <v>96000</v>
      </c>
      <c r="H179">
        <v>28889</v>
      </c>
      <c r="I179">
        <v>98400</v>
      </c>
      <c r="J179">
        <v>93126</v>
      </c>
      <c r="K179" t="s">
        <v>55</v>
      </c>
      <c r="L179">
        <v>18200</v>
      </c>
      <c r="M179" t="s">
        <v>1769</v>
      </c>
      <c r="N179" t="s">
        <v>15206</v>
      </c>
      <c r="O179" s="95">
        <v>44845.694455150464</v>
      </c>
      <c r="P179">
        <v>1</v>
      </c>
      <c r="Q179">
        <v>-2.44</v>
      </c>
      <c r="R179">
        <v>3.09</v>
      </c>
      <c r="S179" t="s">
        <v>15207</v>
      </c>
      <c r="T179" t="s">
        <v>2689</v>
      </c>
      <c r="U179" t="s">
        <v>2690</v>
      </c>
      <c r="V179" t="s">
        <v>15207</v>
      </c>
      <c r="W179" t="s">
        <v>15208</v>
      </c>
      <c r="X179" t="s">
        <v>2691</v>
      </c>
      <c r="Y179" t="b">
        <v>1</v>
      </c>
      <c r="Z179" t="s">
        <v>1761</v>
      </c>
    </row>
    <row r="180" spans="1:26" x14ac:dyDescent="0.25">
      <c r="A180" t="s">
        <v>2692</v>
      </c>
      <c r="B180" t="s">
        <v>1374</v>
      </c>
      <c r="C180" t="s">
        <v>14702</v>
      </c>
      <c r="D180" t="s">
        <v>14703</v>
      </c>
      <c r="E180" t="s">
        <v>2672</v>
      </c>
      <c r="F180" t="s">
        <v>2693</v>
      </c>
      <c r="G180">
        <v>35555</v>
      </c>
      <c r="H180">
        <v>14844</v>
      </c>
      <c r="I180">
        <v>27601</v>
      </c>
      <c r="J180">
        <v>26341</v>
      </c>
      <c r="K180" t="s">
        <v>55</v>
      </c>
      <c r="L180">
        <v>9352</v>
      </c>
      <c r="M180" t="s">
        <v>1769</v>
      </c>
      <c r="N180" t="s">
        <v>15209</v>
      </c>
      <c r="O180" s="95">
        <v>44845.679372604165</v>
      </c>
      <c r="P180">
        <v>1</v>
      </c>
      <c r="Q180">
        <v>28.82</v>
      </c>
      <c r="R180">
        <v>34.979999999999997</v>
      </c>
      <c r="S180" t="s">
        <v>15210</v>
      </c>
      <c r="T180" t="s">
        <v>2694</v>
      </c>
      <c r="U180" t="s">
        <v>2695</v>
      </c>
      <c r="V180" t="s">
        <v>15210</v>
      </c>
      <c r="W180" t="s">
        <v>15211</v>
      </c>
      <c r="X180" t="s">
        <v>2696</v>
      </c>
      <c r="Y180" t="b">
        <v>1</v>
      </c>
      <c r="Z180" t="s">
        <v>1761</v>
      </c>
    </row>
    <row r="181" spans="1:26" x14ac:dyDescent="0.25">
      <c r="A181" t="s">
        <v>2697</v>
      </c>
      <c r="B181" t="s">
        <v>1343</v>
      </c>
      <c r="C181" t="s">
        <v>14702</v>
      </c>
      <c r="D181" t="s">
        <v>14703</v>
      </c>
      <c r="E181" t="s">
        <v>2672</v>
      </c>
      <c r="F181" t="s">
        <v>2698</v>
      </c>
      <c r="G181">
        <v>40000</v>
      </c>
      <c r="H181">
        <v>35042</v>
      </c>
      <c r="I181">
        <v>38246</v>
      </c>
      <c r="J181">
        <v>38783</v>
      </c>
      <c r="K181" t="s">
        <v>55</v>
      </c>
      <c r="L181">
        <v>22076</v>
      </c>
      <c r="M181" t="s">
        <v>1769</v>
      </c>
      <c r="N181" t="s">
        <v>15212</v>
      </c>
      <c r="O181" s="95">
        <v>44845.647997916669</v>
      </c>
      <c r="P181">
        <v>4</v>
      </c>
      <c r="Q181">
        <v>4.59</v>
      </c>
      <c r="R181">
        <v>3.14</v>
      </c>
      <c r="S181" t="s">
        <v>15213</v>
      </c>
      <c r="T181" t="s">
        <v>2699</v>
      </c>
      <c r="U181" t="s">
        <v>2700</v>
      </c>
      <c r="V181" t="s">
        <v>15213</v>
      </c>
      <c r="W181" t="s">
        <v>15214</v>
      </c>
      <c r="X181" t="s">
        <v>2701</v>
      </c>
      <c r="Y181" t="b">
        <v>1</v>
      </c>
      <c r="Z181" t="s">
        <v>1761</v>
      </c>
    </row>
    <row r="182" spans="1:26" x14ac:dyDescent="0.25">
      <c r="A182" t="s">
        <v>2702</v>
      </c>
      <c r="B182" t="s">
        <v>1029</v>
      </c>
      <c r="C182" t="s">
        <v>14702</v>
      </c>
      <c r="D182" t="s">
        <v>14703</v>
      </c>
      <c r="E182" t="s">
        <v>1799</v>
      </c>
      <c r="F182" t="s">
        <v>2703</v>
      </c>
      <c r="G182">
        <v>47900</v>
      </c>
      <c r="H182">
        <v>76000</v>
      </c>
      <c r="I182">
        <v>48822</v>
      </c>
      <c r="J182">
        <v>48529</v>
      </c>
      <c r="K182" t="s">
        <v>55</v>
      </c>
      <c r="L182">
        <v>47880</v>
      </c>
      <c r="M182" t="s">
        <v>1769</v>
      </c>
      <c r="N182" t="s">
        <v>14851</v>
      </c>
      <c r="O182" s="95">
        <v>44845.682719363424</v>
      </c>
      <c r="P182">
        <v>1</v>
      </c>
      <c r="Q182">
        <v>-1.89</v>
      </c>
      <c r="R182">
        <v>-1.3</v>
      </c>
      <c r="S182" t="s">
        <v>15215</v>
      </c>
      <c r="T182" t="s">
        <v>2704</v>
      </c>
      <c r="U182" t="s">
        <v>2705</v>
      </c>
      <c r="V182" t="s">
        <v>15215</v>
      </c>
      <c r="W182" t="s">
        <v>15216</v>
      </c>
      <c r="X182" t="s">
        <v>2706</v>
      </c>
      <c r="Y182" t="b">
        <v>1</v>
      </c>
      <c r="Z182" t="s">
        <v>1761</v>
      </c>
    </row>
    <row r="183" spans="1:26" x14ac:dyDescent="0.25">
      <c r="A183" t="s">
        <v>2707</v>
      </c>
      <c r="B183" t="s">
        <v>942</v>
      </c>
      <c r="C183" t="s">
        <v>14702</v>
      </c>
      <c r="D183" t="s">
        <v>14703</v>
      </c>
      <c r="E183" t="s">
        <v>2672</v>
      </c>
      <c r="F183" t="s">
        <v>2708</v>
      </c>
      <c r="G183">
        <v>20420</v>
      </c>
      <c r="H183">
        <v>23764</v>
      </c>
      <c r="I183">
        <v>19723</v>
      </c>
      <c r="J183">
        <v>18718</v>
      </c>
      <c r="K183" t="s">
        <v>55</v>
      </c>
      <c r="L183">
        <v>14971</v>
      </c>
      <c r="M183" t="s">
        <v>1769</v>
      </c>
      <c r="N183" t="s">
        <v>15217</v>
      </c>
      <c r="O183" s="95">
        <v>44845.577489606483</v>
      </c>
      <c r="P183">
        <v>1</v>
      </c>
      <c r="Q183">
        <v>3.53</v>
      </c>
      <c r="R183">
        <v>9.09</v>
      </c>
      <c r="S183" t="s">
        <v>15218</v>
      </c>
      <c r="T183" t="s">
        <v>2709</v>
      </c>
      <c r="U183" t="s">
        <v>2710</v>
      </c>
      <c r="V183" t="s">
        <v>15218</v>
      </c>
      <c r="W183" t="s">
        <v>15219</v>
      </c>
      <c r="X183" t="s">
        <v>2711</v>
      </c>
      <c r="Y183" t="b">
        <v>1</v>
      </c>
      <c r="Z183" t="s">
        <v>1761</v>
      </c>
    </row>
    <row r="184" spans="1:26" x14ac:dyDescent="0.25">
      <c r="A184" t="s">
        <v>2712</v>
      </c>
      <c r="B184" t="s">
        <v>836</v>
      </c>
      <c r="C184" t="s">
        <v>14702</v>
      </c>
      <c r="D184" t="s">
        <v>14703</v>
      </c>
      <c r="E184" t="s">
        <v>2672</v>
      </c>
      <c r="F184" t="s">
        <v>2713</v>
      </c>
      <c r="G184">
        <v>28000</v>
      </c>
      <c r="H184">
        <v>18863</v>
      </c>
      <c r="I184">
        <v>24939</v>
      </c>
      <c r="J184">
        <v>24717</v>
      </c>
      <c r="K184" t="s">
        <v>55</v>
      </c>
      <c r="L184">
        <v>11884</v>
      </c>
      <c r="M184" t="s">
        <v>1769</v>
      </c>
      <c r="N184" t="s">
        <v>15220</v>
      </c>
      <c r="O184" s="95">
        <v>44845.701236122688</v>
      </c>
      <c r="P184">
        <v>2</v>
      </c>
      <c r="Q184">
        <v>12.27</v>
      </c>
      <c r="R184">
        <v>13.28</v>
      </c>
      <c r="S184" t="s">
        <v>15221</v>
      </c>
      <c r="T184" t="s">
        <v>2714</v>
      </c>
      <c r="U184" t="s">
        <v>2715</v>
      </c>
      <c r="V184" t="s">
        <v>15221</v>
      </c>
      <c r="W184" t="s">
        <v>15222</v>
      </c>
      <c r="X184" t="s">
        <v>2716</v>
      </c>
      <c r="Y184" t="b">
        <v>1</v>
      </c>
      <c r="Z184" t="s">
        <v>1761</v>
      </c>
    </row>
    <row r="185" spans="1:26" x14ac:dyDescent="0.25">
      <c r="A185" t="s">
        <v>2717</v>
      </c>
      <c r="B185" t="s">
        <v>1154</v>
      </c>
      <c r="C185" t="s">
        <v>14702</v>
      </c>
      <c r="D185" t="s">
        <v>14703</v>
      </c>
      <c r="E185" t="s">
        <v>2672</v>
      </c>
      <c r="F185" t="s">
        <v>2718</v>
      </c>
      <c r="G185">
        <v>13999</v>
      </c>
      <c r="H185">
        <v>9240</v>
      </c>
      <c r="I185">
        <v>11935</v>
      </c>
      <c r="J185">
        <v>12865</v>
      </c>
      <c r="K185" t="s">
        <v>55</v>
      </c>
      <c r="L185">
        <v>5821</v>
      </c>
      <c r="M185" t="s">
        <v>1769</v>
      </c>
      <c r="N185" t="s">
        <v>15223</v>
      </c>
      <c r="O185" s="95">
        <v>44845.720022280089</v>
      </c>
      <c r="P185">
        <v>2</v>
      </c>
      <c r="Q185">
        <v>17.29</v>
      </c>
      <c r="R185">
        <v>8.81</v>
      </c>
      <c r="S185" t="s">
        <v>15224</v>
      </c>
      <c r="T185" t="s">
        <v>2719</v>
      </c>
      <c r="U185" t="s">
        <v>2720</v>
      </c>
      <c r="V185" t="s">
        <v>15224</v>
      </c>
      <c r="W185" t="s">
        <v>15225</v>
      </c>
      <c r="X185" t="s">
        <v>2721</v>
      </c>
      <c r="Y185" t="b">
        <v>1</v>
      </c>
      <c r="Z185" t="s">
        <v>1761</v>
      </c>
    </row>
    <row r="186" spans="1:26" x14ac:dyDescent="0.25">
      <c r="A186" t="s">
        <v>2722</v>
      </c>
      <c r="B186" t="s">
        <v>961</v>
      </c>
      <c r="C186" t="s">
        <v>14702</v>
      </c>
      <c r="D186" t="s">
        <v>14703</v>
      </c>
      <c r="E186" t="s">
        <v>2672</v>
      </c>
      <c r="F186" t="s">
        <v>2723</v>
      </c>
      <c r="G186">
        <v>17500</v>
      </c>
      <c r="H186">
        <v>25305</v>
      </c>
      <c r="I186">
        <v>17732</v>
      </c>
      <c r="J186">
        <v>17902</v>
      </c>
      <c r="K186" t="s">
        <v>55</v>
      </c>
      <c r="L186">
        <v>15942</v>
      </c>
      <c r="M186" t="s">
        <v>1769</v>
      </c>
      <c r="N186" t="s">
        <v>15226</v>
      </c>
      <c r="O186" s="95">
        <v>44845.681673564817</v>
      </c>
      <c r="P186">
        <v>1</v>
      </c>
      <c r="Q186">
        <v>-1.31</v>
      </c>
      <c r="R186">
        <v>-2.25</v>
      </c>
      <c r="S186" t="s">
        <v>15227</v>
      </c>
      <c r="T186" t="s">
        <v>2724</v>
      </c>
      <c r="U186" t="s">
        <v>2725</v>
      </c>
      <c r="V186" t="s">
        <v>15227</v>
      </c>
      <c r="W186" t="s">
        <v>15228</v>
      </c>
      <c r="X186" t="s">
        <v>2726</v>
      </c>
      <c r="Y186" t="b">
        <v>1</v>
      </c>
      <c r="Z186" t="s">
        <v>1761</v>
      </c>
    </row>
    <row r="187" spans="1:26" x14ac:dyDescent="0.25">
      <c r="A187" t="s">
        <v>2727</v>
      </c>
      <c r="B187" t="s">
        <v>1044</v>
      </c>
      <c r="C187" t="s">
        <v>14702</v>
      </c>
      <c r="D187" t="s">
        <v>14703</v>
      </c>
      <c r="E187" t="s">
        <v>2672</v>
      </c>
      <c r="F187" t="s">
        <v>2728</v>
      </c>
      <c r="G187">
        <v>16999</v>
      </c>
      <c r="H187">
        <v>13763</v>
      </c>
      <c r="I187">
        <v>18442</v>
      </c>
      <c r="J187">
        <v>17848</v>
      </c>
      <c r="K187" t="s">
        <v>55</v>
      </c>
      <c r="L187">
        <v>8671</v>
      </c>
      <c r="M187" t="s">
        <v>1769</v>
      </c>
      <c r="N187" t="s">
        <v>15229</v>
      </c>
      <c r="O187" s="95">
        <v>44845.686030729164</v>
      </c>
      <c r="P187">
        <v>1</v>
      </c>
      <c r="Q187">
        <v>-7.82</v>
      </c>
      <c r="R187">
        <v>-4.76</v>
      </c>
      <c r="S187" t="s">
        <v>15230</v>
      </c>
      <c r="T187" t="s">
        <v>2729</v>
      </c>
      <c r="U187" t="s">
        <v>2730</v>
      </c>
      <c r="V187" t="s">
        <v>15230</v>
      </c>
      <c r="W187" t="s">
        <v>15231</v>
      </c>
      <c r="X187" t="s">
        <v>2731</v>
      </c>
      <c r="Y187" t="b">
        <v>1</v>
      </c>
      <c r="Z187" t="s">
        <v>1761</v>
      </c>
    </row>
    <row r="188" spans="1:26" x14ac:dyDescent="0.25">
      <c r="A188" t="s">
        <v>2732</v>
      </c>
      <c r="B188" t="s">
        <v>1369</v>
      </c>
      <c r="C188" t="s">
        <v>14702</v>
      </c>
      <c r="D188" t="s">
        <v>14703</v>
      </c>
      <c r="E188" t="s">
        <v>382</v>
      </c>
      <c r="F188" t="s">
        <v>29</v>
      </c>
      <c r="G188">
        <v>19000</v>
      </c>
      <c r="H188">
        <v>25000</v>
      </c>
      <c r="I188">
        <v>25018</v>
      </c>
      <c r="J188">
        <v>25444</v>
      </c>
      <c r="K188" t="s">
        <v>55</v>
      </c>
      <c r="L188">
        <v>15750</v>
      </c>
      <c r="M188" t="s">
        <v>1769</v>
      </c>
      <c r="N188" t="s">
        <v>15232</v>
      </c>
      <c r="O188" s="95">
        <v>44845.688821388889</v>
      </c>
      <c r="P188">
        <v>2</v>
      </c>
      <c r="Q188">
        <v>-24.05</v>
      </c>
      <c r="R188">
        <v>-25.33</v>
      </c>
      <c r="S188" t="s">
        <v>15233</v>
      </c>
      <c r="T188" t="s">
        <v>2733</v>
      </c>
      <c r="U188" t="s">
        <v>2734</v>
      </c>
      <c r="V188" t="s">
        <v>15233</v>
      </c>
      <c r="W188" t="s">
        <v>15234</v>
      </c>
      <c r="X188" t="s">
        <v>2735</v>
      </c>
      <c r="Y188" t="b">
        <v>1</v>
      </c>
      <c r="Z188" t="s">
        <v>1761</v>
      </c>
    </row>
    <row r="189" spans="1:26" x14ac:dyDescent="0.25">
      <c r="A189" t="s">
        <v>2736</v>
      </c>
      <c r="B189" t="s">
        <v>1233</v>
      </c>
      <c r="C189" t="s">
        <v>14702</v>
      </c>
      <c r="D189" t="s">
        <v>14703</v>
      </c>
      <c r="E189" t="s">
        <v>382</v>
      </c>
      <c r="F189" t="s">
        <v>2737</v>
      </c>
      <c r="G189">
        <v>13000</v>
      </c>
      <c r="H189">
        <v>15000</v>
      </c>
      <c r="I189">
        <v>10740</v>
      </c>
      <c r="J189">
        <v>10417</v>
      </c>
      <c r="K189" t="s">
        <v>55</v>
      </c>
      <c r="L189">
        <v>9450</v>
      </c>
      <c r="M189" t="s">
        <v>1769</v>
      </c>
      <c r="N189" t="s">
        <v>15235</v>
      </c>
      <c r="O189" s="95">
        <v>44845.685308657405</v>
      </c>
      <c r="P189">
        <v>1</v>
      </c>
      <c r="Q189">
        <v>21.04</v>
      </c>
      <c r="R189">
        <v>24.8</v>
      </c>
      <c r="S189" t="s">
        <v>15236</v>
      </c>
      <c r="T189" t="s">
        <v>2738</v>
      </c>
      <c r="U189" t="s">
        <v>2739</v>
      </c>
      <c r="V189" t="s">
        <v>15236</v>
      </c>
      <c r="W189" t="s">
        <v>15237</v>
      </c>
      <c r="X189" t="s">
        <v>2740</v>
      </c>
      <c r="Y189" t="b">
        <v>1</v>
      </c>
      <c r="Z189" t="s">
        <v>1761</v>
      </c>
    </row>
    <row r="190" spans="1:26" x14ac:dyDescent="0.25">
      <c r="A190" t="s">
        <v>2741</v>
      </c>
      <c r="B190" t="s">
        <v>741</v>
      </c>
      <c r="C190" t="s">
        <v>14702</v>
      </c>
      <c r="D190" t="s">
        <v>14703</v>
      </c>
      <c r="E190" t="s">
        <v>382</v>
      </c>
      <c r="F190" t="s">
        <v>30</v>
      </c>
      <c r="G190">
        <v>12777</v>
      </c>
      <c r="H190">
        <v>4236</v>
      </c>
      <c r="I190">
        <v>11032</v>
      </c>
      <c r="J190">
        <v>10685</v>
      </c>
      <c r="K190" t="s">
        <v>55</v>
      </c>
      <c r="L190">
        <v>2669</v>
      </c>
      <c r="M190" t="s">
        <v>1769</v>
      </c>
      <c r="N190" t="s">
        <v>15238</v>
      </c>
      <c r="O190" s="95">
        <v>44845.699438668984</v>
      </c>
      <c r="P190">
        <v>1</v>
      </c>
      <c r="Q190">
        <v>15.82</v>
      </c>
      <c r="R190">
        <v>19.579999999999998</v>
      </c>
      <c r="S190" t="s">
        <v>15239</v>
      </c>
      <c r="T190" t="s">
        <v>2742</v>
      </c>
      <c r="U190" t="s">
        <v>15240</v>
      </c>
      <c r="V190" t="s">
        <v>15239</v>
      </c>
      <c r="W190" t="s">
        <v>15241</v>
      </c>
      <c r="X190" t="s">
        <v>2743</v>
      </c>
      <c r="Y190" t="b">
        <v>1</v>
      </c>
      <c r="Z190" t="s">
        <v>1761</v>
      </c>
    </row>
    <row r="191" spans="1:26" x14ac:dyDescent="0.25">
      <c r="A191" t="s">
        <v>2744</v>
      </c>
      <c r="B191" t="s">
        <v>1671</v>
      </c>
      <c r="C191" t="s">
        <v>14702</v>
      </c>
      <c r="D191" t="s">
        <v>14703</v>
      </c>
      <c r="E191" t="s">
        <v>382</v>
      </c>
      <c r="F191" t="s">
        <v>2745</v>
      </c>
      <c r="G191">
        <v>13000</v>
      </c>
      <c r="H191">
        <v>3980</v>
      </c>
      <c r="I191">
        <v>19445</v>
      </c>
      <c r="J191">
        <v>20180</v>
      </c>
      <c r="K191" t="s">
        <v>55</v>
      </c>
      <c r="L191">
        <v>2507</v>
      </c>
      <c r="M191" t="s">
        <v>1769</v>
      </c>
      <c r="N191" t="s">
        <v>15242</v>
      </c>
      <c r="O191" s="95">
        <v>44845.65193497685</v>
      </c>
      <c r="P191">
        <v>1</v>
      </c>
      <c r="Q191">
        <v>-33.14</v>
      </c>
      <c r="R191">
        <v>-35.58</v>
      </c>
      <c r="S191" t="s">
        <v>15243</v>
      </c>
      <c r="T191" t="s">
        <v>2746</v>
      </c>
      <c r="U191" t="s">
        <v>15244</v>
      </c>
      <c r="V191" t="s">
        <v>15243</v>
      </c>
      <c r="W191" t="s">
        <v>15245</v>
      </c>
      <c r="X191" t="s">
        <v>2747</v>
      </c>
      <c r="Y191" t="b">
        <v>1</v>
      </c>
      <c r="Z191" t="s">
        <v>1761</v>
      </c>
    </row>
    <row r="192" spans="1:26" x14ac:dyDescent="0.25">
      <c r="A192" t="s">
        <v>2748</v>
      </c>
      <c r="B192" t="s">
        <v>1232</v>
      </c>
      <c r="C192" t="s">
        <v>14702</v>
      </c>
      <c r="D192" t="s">
        <v>14703</v>
      </c>
      <c r="E192" t="s">
        <v>382</v>
      </c>
      <c r="F192" t="s">
        <v>2749</v>
      </c>
      <c r="G192">
        <v>15000</v>
      </c>
      <c r="H192">
        <v>2934</v>
      </c>
      <c r="I192">
        <v>15027</v>
      </c>
      <c r="J192">
        <v>15517</v>
      </c>
      <c r="K192" t="s">
        <v>55</v>
      </c>
      <c r="L192">
        <v>1848</v>
      </c>
      <c r="M192" t="s">
        <v>1769</v>
      </c>
      <c r="N192" t="s">
        <v>15246</v>
      </c>
      <c r="O192" s="95">
        <v>44845.699270173609</v>
      </c>
      <c r="P192">
        <v>1</v>
      </c>
      <c r="Q192">
        <v>-0.18</v>
      </c>
      <c r="R192">
        <v>-3.33</v>
      </c>
      <c r="S192" t="s">
        <v>15247</v>
      </c>
      <c r="T192" t="s">
        <v>2750</v>
      </c>
      <c r="U192" t="s">
        <v>15248</v>
      </c>
      <c r="V192" t="s">
        <v>15247</v>
      </c>
      <c r="W192" t="s">
        <v>15249</v>
      </c>
      <c r="X192" t="s">
        <v>2751</v>
      </c>
      <c r="Y192" t="b">
        <v>1</v>
      </c>
      <c r="Z192" t="s">
        <v>1761</v>
      </c>
    </row>
    <row r="193" spans="1:26" x14ac:dyDescent="0.25">
      <c r="A193" t="s">
        <v>2752</v>
      </c>
      <c r="B193" t="s">
        <v>489</v>
      </c>
      <c r="C193" t="s">
        <v>14702</v>
      </c>
      <c r="D193" t="s">
        <v>14703</v>
      </c>
      <c r="E193" t="s">
        <v>1756</v>
      </c>
      <c r="F193" t="s">
        <v>489</v>
      </c>
      <c r="G193">
        <v>37898</v>
      </c>
      <c r="H193">
        <v>60000</v>
      </c>
      <c r="I193">
        <v>37782</v>
      </c>
      <c r="J193">
        <v>37535</v>
      </c>
      <c r="K193" t="s">
        <v>55</v>
      </c>
      <c r="L193">
        <v>37800</v>
      </c>
      <c r="M193" t="s">
        <v>1769</v>
      </c>
      <c r="N193" t="s">
        <v>14858</v>
      </c>
      <c r="O193" s="95">
        <v>44845.706684467594</v>
      </c>
      <c r="P193">
        <v>6</v>
      </c>
      <c r="Q193">
        <v>0.31</v>
      </c>
      <c r="R193">
        <v>0.97</v>
      </c>
      <c r="S193" t="s">
        <v>15250</v>
      </c>
      <c r="T193" t="s">
        <v>2753</v>
      </c>
      <c r="U193" t="s">
        <v>2754</v>
      </c>
      <c r="V193" t="s">
        <v>15250</v>
      </c>
      <c r="W193" t="s">
        <v>15251</v>
      </c>
      <c r="X193" t="s">
        <v>2755</v>
      </c>
      <c r="Y193" t="b">
        <v>1</v>
      </c>
      <c r="Z193" t="s">
        <v>1761</v>
      </c>
    </row>
    <row r="194" spans="1:26" x14ac:dyDescent="0.25">
      <c r="A194" t="s">
        <v>2756</v>
      </c>
      <c r="B194" t="s">
        <v>1307</v>
      </c>
      <c r="C194" t="s">
        <v>14702</v>
      </c>
      <c r="D194" t="s">
        <v>14703</v>
      </c>
      <c r="E194" t="s">
        <v>382</v>
      </c>
      <c r="F194" t="s">
        <v>17</v>
      </c>
      <c r="G194">
        <v>46000</v>
      </c>
      <c r="H194">
        <v>50000</v>
      </c>
      <c r="I194">
        <v>51489</v>
      </c>
      <c r="J194">
        <v>51484</v>
      </c>
      <c r="K194" t="s">
        <v>55</v>
      </c>
      <c r="L194">
        <v>31500</v>
      </c>
      <c r="M194" t="s">
        <v>1769</v>
      </c>
      <c r="N194" t="s">
        <v>14717</v>
      </c>
      <c r="O194" s="95">
        <v>44845.671422199077</v>
      </c>
      <c r="P194">
        <v>2</v>
      </c>
      <c r="Q194">
        <v>-10.66</v>
      </c>
      <c r="R194">
        <v>-10.65</v>
      </c>
      <c r="S194" t="s">
        <v>15252</v>
      </c>
      <c r="T194" t="s">
        <v>2757</v>
      </c>
      <c r="U194" t="s">
        <v>2758</v>
      </c>
      <c r="V194" t="s">
        <v>15252</v>
      </c>
      <c r="W194" t="s">
        <v>15253</v>
      </c>
      <c r="X194" t="s">
        <v>2759</v>
      </c>
      <c r="Y194" t="b">
        <v>1</v>
      </c>
      <c r="Z194" t="s">
        <v>1761</v>
      </c>
    </row>
    <row r="195" spans="1:26" x14ac:dyDescent="0.25">
      <c r="A195" t="s">
        <v>2760</v>
      </c>
      <c r="B195" t="s">
        <v>1371</v>
      </c>
      <c r="C195" t="s">
        <v>14702</v>
      </c>
      <c r="D195" t="s">
        <v>14703</v>
      </c>
      <c r="E195" t="s">
        <v>382</v>
      </c>
      <c r="F195" t="s">
        <v>2761</v>
      </c>
      <c r="G195">
        <v>12999</v>
      </c>
      <c r="H195">
        <v>1800</v>
      </c>
      <c r="I195">
        <v>11795</v>
      </c>
      <c r="J195">
        <v>10935</v>
      </c>
      <c r="K195" t="s">
        <v>55</v>
      </c>
      <c r="L195">
        <v>1134</v>
      </c>
      <c r="M195" t="s">
        <v>1769</v>
      </c>
      <c r="N195" t="s">
        <v>15254</v>
      </c>
      <c r="O195" s="95">
        <v>44845.693472847219</v>
      </c>
      <c r="P195">
        <v>2</v>
      </c>
      <c r="Q195">
        <v>10.210000000000001</v>
      </c>
      <c r="R195">
        <v>18.88</v>
      </c>
      <c r="S195" t="s">
        <v>15255</v>
      </c>
      <c r="T195" t="s">
        <v>2762</v>
      </c>
      <c r="U195" t="s">
        <v>15256</v>
      </c>
      <c r="V195" t="s">
        <v>15255</v>
      </c>
      <c r="W195" t="s">
        <v>15257</v>
      </c>
      <c r="X195" t="s">
        <v>2763</v>
      </c>
      <c r="Y195" t="b">
        <v>1</v>
      </c>
      <c r="Z195" t="s">
        <v>1761</v>
      </c>
    </row>
    <row r="196" spans="1:26" x14ac:dyDescent="0.25">
      <c r="A196" t="s">
        <v>2764</v>
      </c>
      <c r="B196" t="s">
        <v>2765</v>
      </c>
      <c r="C196" t="s">
        <v>14702</v>
      </c>
      <c r="D196" t="s">
        <v>14703</v>
      </c>
      <c r="E196" t="s">
        <v>382</v>
      </c>
      <c r="F196" t="s">
        <v>2766</v>
      </c>
      <c r="G196">
        <v>8500</v>
      </c>
      <c r="H196">
        <v>3422</v>
      </c>
      <c r="I196">
        <v>8896</v>
      </c>
      <c r="J196">
        <v>8770</v>
      </c>
      <c r="K196" t="s">
        <v>55</v>
      </c>
      <c r="L196">
        <v>2156</v>
      </c>
      <c r="M196" t="s">
        <v>1769</v>
      </c>
      <c r="N196" t="s">
        <v>15258</v>
      </c>
      <c r="O196" s="95">
        <v>44845.698897997689</v>
      </c>
      <c r="P196">
        <v>2</v>
      </c>
      <c r="Q196">
        <v>-4.45</v>
      </c>
      <c r="R196">
        <v>-3.08</v>
      </c>
      <c r="S196" t="s">
        <v>15259</v>
      </c>
      <c r="T196" t="s">
        <v>2767</v>
      </c>
      <c r="U196" t="s">
        <v>15260</v>
      </c>
      <c r="V196" t="s">
        <v>15259</v>
      </c>
      <c r="W196" t="s">
        <v>15261</v>
      </c>
      <c r="X196" t="s">
        <v>2768</v>
      </c>
      <c r="Y196" t="b">
        <v>1</v>
      </c>
      <c r="Z196" t="s">
        <v>1761</v>
      </c>
    </row>
    <row r="197" spans="1:26" x14ac:dyDescent="0.25">
      <c r="A197" t="s">
        <v>2769</v>
      </c>
      <c r="B197" t="s">
        <v>1470</v>
      </c>
      <c r="C197" t="s">
        <v>14702</v>
      </c>
      <c r="D197" t="s">
        <v>14703</v>
      </c>
      <c r="E197" t="s">
        <v>1756</v>
      </c>
      <c r="F197" t="s">
        <v>2770</v>
      </c>
      <c r="G197">
        <v>10400</v>
      </c>
      <c r="H197">
        <v>2019</v>
      </c>
      <c r="I197">
        <v>11984</v>
      </c>
      <c r="J197">
        <v>11322</v>
      </c>
      <c r="K197" t="s">
        <v>55</v>
      </c>
      <c r="L197">
        <v>1272</v>
      </c>
      <c r="M197" t="s">
        <v>1769</v>
      </c>
      <c r="N197" t="s">
        <v>15262</v>
      </c>
      <c r="O197" s="95">
        <v>44845.702863310187</v>
      </c>
      <c r="P197">
        <v>1</v>
      </c>
      <c r="Q197">
        <v>-13.22</v>
      </c>
      <c r="R197">
        <v>-8.14</v>
      </c>
      <c r="S197" t="s">
        <v>15263</v>
      </c>
      <c r="T197" t="s">
        <v>2771</v>
      </c>
      <c r="U197" t="s">
        <v>2772</v>
      </c>
      <c r="V197" t="s">
        <v>15263</v>
      </c>
      <c r="W197" t="s">
        <v>15264</v>
      </c>
      <c r="X197" t="s">
        <v>2773</v>
      </c>
      <c r="Y197" t="b">
        <v>1</v>
      </c>
      <c r="Z197" t="s">
        <v>1761</v>
      </c>
    </row>
    <row r="198" spans="1:26" x14ac:dyDescent="0.25">
      <c r="A198" t="s">
        <v>2774</v>
      </c>
      <c r="B198" t="s">
        <v>940</v>
      </c>
      <c r="C198" t="s">
        <v>14702</v>
      </c>
      <c r="D198" t="s">
        <v>14703</v>
      </c>
      <c r="E198" t="s">
        <v>382</v>
      </c>
      <c r="F198" t="s">
        <v>2775</v>
      </c>
      <c r="G198">
        <v>8777</v>
      </c>
      <c r="H198">
        <v>2429</v>
      </c>
      <c r="I198">
        <v>9493</v>
      </c>
      <c r="J198">
        <v>8934</v>
      </c>
      <c r="K198" t="s">
        <v>55</v>
      </c>
      <c r="L198">
        <v>1530</v>
      </c>
      <c r="M198" t="s">
        <v>1769</v>
      </c>
      <c r="N198" t="s">
        <v>15265</v>
      </c>
      <c r="O198" s="95">
        <v>44845.683407407407</v>
      </c>
      <c r="P198">
        <v>1</v>
      </c>
      <c r="Q198">
        <v>-7.54</v>
      </c>
      <c r="R198">
        <v>-1.76</v>
      </c>
      <c r="S198" t="s">
        <v>15266</v>
      </c>
      <c r="T198" t="s">
        <v>2776</v>
      </c>
      <c r="U198" t="s">
        <v>15267</v>
      </c>
      <c r="V198" t="s">
        <v>15266</v>
      </c>
      <c r="W198" t="s">
        <v>15268</v>
      </c>
      <c r="X198" t="s">
        <v>2777</v>
      </c>
      <c r="Y198" t="b">
        <v>1</v>
      </c>
      <c r="Z198" t="s">
        <v>1761</v>
      </c>
    </row>
    <row r="199" spans="1:26" x14ac:dyDescent="0.25">
      <c r="A199" t="s">
        <v>2778</v>
      </c>
      <c r="B199" t="s">
        <v>1497</v>
      </c>
      <c r="C199" t="s">
        <v>14702</v>
      </c>
      <c r="D199" t="s">
        <v>14703</v>
      </c>
      <c r="E199" t="s">
        <v>382</v>
      </c>
      <c r="F199" t="s">
        <v>2779</v>
      </c>
      <c r="G199">
        <v>9500</v>
      </c>
      <c r="H199">
        <v>2135</v>
      </c>
      <c r="I199">
        <v>9528</v>
      </c>
      <c r="J199">
        <v>10240</v>
      </c>
      <c r="K199" t="s">
        <v>55</v>
      </c>
      <c r="L199">
        <v>1345</v>
      </c>
      <c r="M199" t="s">
        <v>1769</v>
      </c>
      <c r="N199" t="s">
        <v>15269</v>
      </c>
      <c r="O199" s="95">
        <v>44845.663186423611</v>
      </c>
      <c r="P199">
        <v>2</v>
      </c>
      <c r="Q199">
        <v>-0.28999999999999998</v>
      </c>
      <c r="R199">
        <v>-7.23</v>
      </c>
      <c r="S199" t="s">
        <v>15270</v>
      </c>
      <c r="T199" t="s">
        <v>2780</v>
      </c>
      <c r="U199" t="s">
        <v>2781</v>
      </c>
      <c r="V199" t="s">
        <v>15270</v>
      </c>
      <c r="W199" t="s">
        <v>15271</v>
      </c>
      <c r="X199" t="s">
        <v>2782</v>
      </c>
      <c r="Y199" t="b">
        <v>1</v>
      </c>
      <c r="Z199" t="s">
        <v>1761</v>
      </c>
    </row>
    <row r="200" spans="1:26" x14ac:dyDescent="0.25">
      <c r="A200" t="s">
        <v>2783</v>
      </c>
      <c r="B200" t="s">
        <v>1310</v>
      </c>
      <c r="C200" t="s">
        <v>14702</v>
      </c>
      <c r="D200" t="s">
        <v>14703</v>
      </c>
      <c r="E200" t="s">
        <v>382</v>
      </c>
      <c r="F200" t="s">
        <v>13</v>
      </c>
      <c r="G200">
        <v>18888</v>
      </c>
      <c r="H200">
        <v>2450</v>
      </c>
      <c r="I200">
        <v>15690</v>
      </c>
      <c r="J200">
        <v>14164</v>
      </c>
      <c r="K200" t="s">
        <v>55</v>
      </c>
      <c r="L200">
        <v>1544</v>
      </c>
      <c r="M200" t="s">
        <v>1769</v>
      </c>
      <c r="N200" t="s">
        <v>15272</v>
      </c>
      <c r="O200" s="95">
        <v>44845.692137337966</v>
      </c>
      <c r="P200">
        <v>2</v>
      </c>
      <c r="Q200">
        <v>20.38</v>
      </c>
      <c r="R200">
        <v>33.35</v>
      </c>
      <c r="S200" t="s">
        <v>15273</v>
      </c>
      <c r="T200" t="s">
        <v>2784</v>
      </c>
      <c r="U200" t="s">
        <v>15274</v>
      </c>
      <c r="V200" t="s">
        <v>15273</v>
      </c>
      <c r="W200" t="s">
        <v>15275</v>
      </c>
      <c r="X200" t="s">
        <v>2785</v>
      </c>
      <c r="Y200" t="b">
        <v>1</v>
      </c>
      <c r="Z200" t="s">
        <v>1761</v>
      </c>
    </row>
    <row r="201" spans="1:26" x14ac:dyDescent="0.25">
      <c r="A201" t="s">
        <v>2786</v>
      </c>
      <c r="B201" t="s">
        <v>965</v>
      </c>
      <c r="C201" t="s">
        <v>14702</v>
      </c>
      <c r="D201" t="s">
        <v>14703</v>
      </c>
      <c r="E201" t="s">
        <v>2672</v>
      </c>
      <c r="F201" t="s">
        <v>2787</v>
      </c>
      <c r="G201">
        <v>47000</v>
      </c>
      <c r="H201">
        <v>33540</v>
      </c>
      <c r="I201">
        <v>41818</v>
      </c>
      <c r="J201">
        <v>40597</v>
      </c>
      <c r="K201" t="s">
        <v>55</v>
      </c>
      <c r="L201">
        <v>21130</v>
      </c>
      <c r="M201" t="s">
        <v>1769</v>
      </c>
      <c r="N201" t="s">
        <v>15276</v>
      </c>
      <c r="O201" s="95">
        <v>44845.678880069441</v>
      </c>
      <c r="P201">
        <v>1</v>
      </c>
      <c r="Q201">
        <v>12.39</v>
      </c>
      <c r="R201">
        <v>15.77</v>
      </c>
      <c r="S201" t="s">
        <v>15277</v>
      </c>
      <c r="T201" t="s">
        <v>2788</v>
      </c>
      <c r="U201" t="s">
        <v>2789</v>
      </c>
      <c r="V201" t="s">
        <v>15277</v>
      </c>
      <c r="W201" t="s">
        <v>15278</v>
      </c>
      <c r="X201" t="s">
        <v>2790</v>
      </c>
      <c r="Y201" t="b">
        <v>1</v>
      </c>
      <c r="Z201" t="s">
        <v>1761</v>
      </c>
    </row>
    <row r="202" spans="1:26" x14ac:dyDescent="0.25">
      <c r="A202" t="s">
        <v>2791</v>
      </c>
      <c r="B202" t="s">
        <v>1415</v>
      </c>
      <c r="C202" t="s">
        <v>14702</v>
      </c>
      <c r="D202" t="s">
        <v>14703</v>
      </c>
      <c r="E202" t="s">
        <v>382</v>
      </c>
      <c r="F202" t="s">
        <v>9</v>
      </c>
      <c r="G202">
        <v>14000</v>
      </c>
      <c r="H202">
        <v>4061</v>
      </c>
      <c r="I202">
        <v>15222</v>
      </c>
      <c r="J202">
        <v>14653</v>
      </c>
      <c r="K202" t="s">
        <v>55</v>
      </c>
      <c r="L202">
        <v>2558</v>
      </c>
      <c r="M202" t="s">
        <v>1769</v>
      </c>
      <c r="N202" t="s">
        <v>15279</v>
      </c>
      <c r="O202" s="95">
        <v>44845.636551354168</v>
      </c>
      <c r="P202">
        <v>2</v>
      </c>
      <c r="Q202">
        <v>-8.0299999999999994</v>
      </c>
      <c r="R202">
        <v>-4.46</v>
      </c>
      <c r="S202" t="s">
        <v>15280</v>
      </c>
      <c r="T202" t="s">
        <v>2792</v>
      </c>
      <c r="U202" t="s">
        <v>2793</v>
      </c>
      <c r="V202" t="s">
        <v>15280</v>
      </c>
      <c r="W202" t="s">
        <v>15281</v>
      </c>
      <c r="X202" t="s">
        <v>2794</v>
      </c>
      <c r="Y202" t="b">
        <v>1</v>
      </c>
      <c r="Z202" t="s">
        <v>1761</v>
      </c>
    </row>
    <row r="203" spans="1:26" x14ac:dyDescent="0.25">
      <c r="A203" t="s">
        <v>2795</v>
      </c>
      <c r="B203" t="s">
        <v>1623</v>
      </c>
      <c r="C203" t="s">
        <v>14702</v>
      </c>
      <c r="D203" t="s">
        <v>14703</v>
      </c>
      <c r="E203" t="s">
        <v>382</v>
      </c>
      <c r="F203" t="s">
        <v>8</v>
      </c>
      <c r="G203">
        <v>23099</v>
      </c>
      <c r="H203">
        <v>6168</v>
      </c>
      <c r="I203">
        <v>17214</v>
      </c>
      <c r="J203">
        <v>17548</v>
      </c>
      <c r="K203" t="s">
        <v>55</v>
      </c>
      <c r="L203">
        <v>3886</v>
      </c>
      <c r="M203" t="s">
        <v>1769</v>
      </c>
      <c r="N203" t="s">
        <v>14881</v>
      </c>
      <c r="O203" s="95">
        <v>44845.686041446759</v>
      </c>
      <c r="P203">
        <v>1</v>
      </c>
      <c r="Q203">
        <v>34.19</v>
      </c>
      <c r="R203">
        <v>31.63</v>
      </c>
      <c r="S203" t="s">
        <v>15282</v>
      </c>
      <c r="T203" t="s">
        <v>2796</v>
      </c>
      <c r="U203" t="s">
        <v>2797</v>
      </c>
      <c r="V203" t="s">
        <v>15282</v>
      </c>
      <c r="W203" t="s">
        <v>15283</v>
      </c>
      <c r="X203" t="s">
        <v>2798</v>
      </c>
      <c r="Y203" t="b">
        <v>1</v>
      </c>
      <c r="Z203" t="s">
        <v>1761</v>
      </c>
    </row>
    <row r="204" spans="1:26" x14ac:dyDescent="0.25">
      <c r="A204" t="s">
        <v>2799</v>
      </c>
      <c r="B204" t="s">
        <v>1491</v>
      </c>
      <c r="C204" t="s">
        <v>14702</v>
      </c>
      <c r="D204" t="s">
        <v>14703</v>
      </c>
      <c r="E204" t="s">
        <v>382</v>
      </c>
      <c r="F204" t="s">
        <v>2800</v>
      </c>
      <c r="G204">
        <v>15000</v>
      </c>
      <c r="H204">
        <v>6500</v>
      </c>
      <c r="I204">
        <v>11808</v>
      </c>
      <c r="J204">
        <v>12099</v>
      </c>
      <c r="K204" t="s">
        <v>55</v>
      </c>
      <c r="L204">
        <v>4095</v>
      </c>
      <c r="M204" t="s">
        <v>1769</v>
      </c>
      <c r="N204" t="s">
        <v>15284</v>
      </c>
      <c r="O204" s="95">
        <v>44845.652175173615</v>
      </c>
      <c r="P204">
        <v>1</v>
      </c>
      <c r="Q204">
        <v>27.03</v>
      </c>
      <c r="R204">
        <v>23.98</v>
      </c>
      <c r="S204" t="s">
        <v>15285</v>
      </c>
      <c r="T204" t="s">
        <v>2801</v>
      </c>
      <c r="U204" t="s">
        <v>2802</v>
      </c>
      <c r="V204" t="s">
        <v>15285</v>
      </c>
      <c r="W204" t="s">
        <v>15286</v>
      </c>
      <c r="X204" t="s">
        <v>2803</v>
      </c>
      <c r="Y204" t="b">
        <v>1</v>
      </c>
      <c r="Z204" t="s">
        <v>1761</v>
      </c>
    </row>
    <row r="205" spans="1:26" x14ac:dyDescent="0.25">
      <c r="A205" t="s">
        <v>2804</v>
      </c>
      <c r="B205" t="s">
        <v>2805</v>
      </c>
      <c r="C205" t="s">
        <v>14702</v>
      </c>
      <c r="D205" t="s">
        <v>14703</v>
      </c>
      <c r="E205" t="s">
        <v>1756</v>
      </c>
      <c r="F205" t="s">
        <v>2806</v>
      </c>
      <c r="G205">
        <v>90000</v>
      </c>
      <c r="H205">
        <v>145500</v>
      </c>
      <c r="I205">
        <v>95207</v>
      </c>
      <c r="J205">
        <v>94044</v>
      </c>
      <c r="K205" t="s">
        <v>55</v>
      </c>
      <c r="L205">
        <v>91665</v>
      </c>
      <c r="M205" t="s">
        <v>1769</v>
      </c>
      <c r="N205" t="s">
        <v>15287</v>
      </c>
      <c r="O205" s="95">
        <v>44845.705814363428</v>
      </c>
      <c r="P205">
        <v>2</v>
      </c>
      <c r="Q205">
        <v>-5.47</v>
      </c>
      <c r="R205">
        <v>-4.3</v>
      </c>
      <c r="S205" t="s">
        <v>15288</v>
      </c>
      <c r="T205" t="s">
        <v>2807</v>
      </c>
      <c r="U205" t="s">
        <v>15289</v>
      </c>
      <c r="V205" t="s">
        <v>15288</v>
      </c>
      <c r="W205" t="s">
        <v>15290</v>
      </c>
      <c r="X205" t="s">
        <v>2808</v>
      </c>
      <c r="Y205" t="b">
        <v>1</v>
      </c>
      <c r="Z205" t="s">
        <v>1761</v>
      </c>
    </row>
    <row r="206" spans="1:26" x14ac:dyDescent="0.25">
      <c r="A206" t="s">
        <v>2809</v>
      </c>
      <c r="B206" t="s">
        <v>2810</v>
      </c>
      <c r="C206" t="s">
        <v>14702</v>
      </c>
      <c r="D206" t="s">
        <v>14703</v>
      </c>
      <c r="E206" t="s">
        <v>1799</v>
      </c>
      <c r="F206" t="s">
        <v>2811</v>
      </c>
      <c r="G206">
        <v>19000</v>
      </c>
      <c r="H206">
        <v>30000</v>
      </c>
      <c r="I206">
        <v>32684</v>
      </c>
      <c r="J206">
        <v>25427</v>
      </c>
      <c r="K206" t="s">
        <v>55</v>
      </c>
      <c r="L206">
        <v>18900</v>
      </c>
      <c r="M206" t="s">
        <v>1769</v>
      </c>
      <c r="N206" t="s">
        <v>14884</v>
      </c>
      <c r="O206" s="95">
        <v>44845.714417824071</v>
      </c>
      <c r="P206">
        <v>1</v>
      </c>
      <c r="Q206">
        <v>-41.87</v>
      </c>
      <c r="R206">
        <v>-25.28</v>
      </c>
      <c r="S206" t="s">
        <v>15291</v>
      </c>
      <c r="T206" t="s">
        <v>2812</v>
      </c>
      <c r="U206" t="s">
        <v>2813</v>
      </c>
      <c r="V206" t="s">
        <v>15291</v>
      </c>
      <c r="W206" t="s">
        <v>15292</v>
      </c>
      <c r="X206" t="s">
        <v>2814</v>
      </c>
      <c r="Y206" t="b">
        <v>1</v>
      </c>
      <c r="Z206" t="s">
        <v>1761</v>
      </c>
    </row>
    <row r="207" spans="1:26" x14ac:dyDescent="0.25">
      <c r="A207" t="s">
        <v>2815</v>
      </c>
      <c r="B207" t="s">
        <v>939</v>
      </c>
      <c r="C207" t="s">
        <v>14702</v>
      </c>
      <c r="D207" t="s">
        <v>14703</v>
      </c>
      <c r="E207" t="s">
        <v>382</v>
      </c>
      <c r="F207" t="s">
        <v>2816</v>
      </c>
      <c r="G207">
        <v>13000</v>
      </c>
      <c r="H207">
        <v>2930</v>
      </c>
      <c r="I207">
        <v>11828</v>
      </c>
      <c r="J207">
        <v>11937</v>
      </c>
      <c r="K207" t="s">
        <v>55</v>
      </c>
      <c r="L207">
        <v>1846</v>
      </c>
      <c r="M207" t="s">
        <v>1769</v>
      </c>
      <c r="N207" t="s">
        <v>15293</v>
      </c>
      <c r="O207" s="95">
        <v>44845.67058233796</v>
      </c>
      <c r="P207">
        <v>1</v>
      </c>
      <c r="Q207">
        <v>9.91</v>
      </c>
      <c r="R207">
        <v>8.91</v>
      </c>
      <c r="S207" t="s">
        <v>15294</v>
      </c>
      <c r="T207" t="s">
        <v>2817</v>
      </c>
      <c r="U207" t="s">
        <v>2818</v>
      </c>
      <c r="V207" t="s">
        <v>15294</v>
      </c>
      <c r="W207" t="s">
        <v>15295</v>
      </c>
      <c r="X207" t="s">
        <v>2819</v>
      </c>
      <c r="Y207" t="b">
        <v>1</v>
      </c>
      <c r="Z207" t="s">
        <v>1761</v>
      </c>
    </row>
    <row r="208" spans="1:26" x14ac:dyDescent="0.25">
      <c r="A208" t="s">
        <v>2820</v>
      </c>
      <c r="B208" t="s">
        <v>1180</v>
      </c>
      <c r="C208" t="s">
        <v>14702</v>
      </c>
      <c r="D208" t="s">
        <v>14703</v>
      </c>
      <c r="E208" t="s">
        <v>382</v>
      </c>
      <c r="F208" t="s">
        <v>2821</v>
      </c>
      <c r="G208">
        <v>14000</v>
      </c>
      <c r="H208">
        <v>298</v>
      </c>
      <c r="I208">
        <v>13995</v>
      </c>
      <c r="J208">
        <v>13150</v>
      </c>
      <c r="K208" t="s">
        <v>55</v>
      </c>
      <c r="L208">
        <v>188</v>
      </c>
      <c r="M208" t="s">
        <v>1769</v>
      </c>
      <c r="N208" t="s">
        <v>15296</v>
      </c>
      <c r="O208" s="95">
        <v>44845.713206111112</v>
      </c>
      <c r="P208">
        <v>1</v>
      </c>
      <c r="Q208">
        <v>0.04</v>
      </c>
      <c r="R208">
        <v>6.46</v>
      </c>
      <c r="S208" t="s">
        <v>15297</v>
      </c>
      <c r="T208" t="s">
        <v>2822</v>
      </c>
      <c r="U208" t="s">
        <v>2823</v>
      </c>
      <c r="V208" t="s">
        <v>15297</v>
      </c>
      <c r="W208" t="s">
        <v>15298</v>
      </c>
      <c r="X208" t="s">
        <v>2824</v>
      </c>
      <c r="Y208" t="b">
        <v>1</v>
      </c>
      <c r="Z208" t="s">
        <v>1761</v>
      </c>
    </row>
    <row r="209" spans="1:26" x14ac:dyDescent="0.25">
      <c r="A209" t="s">
        <v>2825</v>
      </c>
      <c r="B209" t="s">
        <v>1661</v>
      </c>
      <c r="C209" t="s">
        <v>14702</v>
      </c>
      <c r="D209" t="s">
        <v>14703</v>
      </c>
      <c r="E209" t="s">
        <v>382</v>
      </c>
      <c r="F209" t="s">
        <v>40</v>
      </c>
      <c r="G209">
        <v>61000</v>
      </c>
      <c r="H209">
        <v>16489</v>
      </c>
      <c r="I209">
        <v>61034</v>
      </c>
      <c r="J209">
        <v>59724</v>
      </c>
      <c r="K209" t="s">
        <v>55</v>
      </c>
      <c r="L209">
        <v>10388</v>
      </c>
      <c r="M209" t="s">
        <v>1769</v>
      </c>
      <c r="N209" t="s">
        <v>15299</v>
      </c>
      <c r="O209" s="95">
        <v>44845.676724583333</v>
      </c>
      <c r="P209">
        <v>1</v>
      </c>
      <c r="Q209">
        <v>-0.06</v>
      </c>
      <c r="R209">
        <v>2.14</v>
      </c>
      <c r="S209" t="s">
        <v>15300</v>
      </c>
      <c r="T209" t="s">
        <v>2826</v>
      </c>
      <c r="U209" t="s">
        <v>2827</v>
      </c>
      <c r="V209" t="s">
        <v>15300</v>
      </c>
      <c r="W209" t="s">
        <v>15301</v>
      </c>
      <c r="X209" t="s">
        <v>2828</v>
      </c>
      <c r="Y209" t="b">
        <v>1</v>
      </c>
      <c r="Z209" t="s">
        <v>1761</v>
      </c>
    </row>
    <row r="210" spans="1:26" x14ac:dyDescent="0.25">
      <c r="A210" t="s">
        <v>2829</v>
      </c>
      <c r="B210" t="s">
        <v>1610</v>
      </c>
      <c r="C210" t="s">
        <v>14702</v>
      </c>
      <c r="D210" t="s">
        <v>14703</v>
      </c>
      <c r="E210" t="s">
        <v>382</v>
      </c>
      <c r="F210" t="s">
        <v>2830</v>
      </c>
      <c r="G210">
        <v>9777</v>
      </c>
      <c r="H210">
        <v>2265</v>
      </c>
      <c r="I210">
        <v>9823</v>
      </c>
      <c r="J210">
        <v>9896</v>
      </c>
      <c r="K210" t="s">
        <v>55</v>
      </c>
      <c r="L210">
        <v>1427</v>
      </c>
      <c r="M210" t="s">
        <v>1769</v>
      </c>
      <c r="N210" t="s">
        <v>15302</v>
      </c>
      <c r="O210" s="95">
        <v>44845.675209374996</v>
      </c>
      <c r="P210">
        <v>1</v>
      </c>
      <c r="Q210">
        <v>-0.47</v>
      </c>
      <c r="R210">
        <v>-1.2</v>
      </c>
      <c r="S210" t="s">
        <v>15303</v>
      </c>
      <c r="T210" t="s">
        <v>2831</v>
      </c>
      <c r="U210" t="s">
        <v>2832</v>
      </c>
      <c r="V210" t="s">
        <v>15303</v>
      </c>
      <c r="W210" t="s">
        <v>15304</v>
      </c>
      <c r="X210" t="s">
        <v>2833</v>
      </c>
      <c r="Y210" t="b">
        <v>1</v>
      </c>
      <c r="Z210" t="s">
        <v>1761</v>
      </c>
    </row>
    <row r="211" spans="1:26" x14ac:dyDescent="0.25">
      <c r="A211" t="s">
        <v>2834</v>
      </c>
      <c r="B211" t="s">
        <v>909</v>
      </c>
      <c r="C211" t="s">
        <v>14702</v>
      </c>
      <c r="D211" t="s">
        <v>14703</v>
      </c>
      <c r="E211" t="s">
        <v>1756</v>
      </c>
      <c r="F211" t="s">
        <v>2835</v>
      </c>
      <c r="G211">
        <v>42500</v>
      </c>
      <c r="H211">
        <v>92000</v>
      </c>
      <c r="I211">
        <v>39043</v>
      </c>
      <c r="J211">
        <v>39856</v>
      </c>
      <c r="K211" t="s">
        <v>50</v>
      </c>
      <c r="L211">
        <v>403</v>
      </c>
      <c r="M211" t="s">
        <v>1757</v>
      </c>
      <c r="N211" t="s">
        <v>15305</v>
      </c>
      <c r="O211" s="95">
        <v>44845.665381354163</v>
      </c>
      <c r="P211">
        <v>1</v>
      </c>
      <c r="Q211">
        <v>8.85</v>
      </c>
      <c r="R211">
        <v>6.63</v>
      </c>
      <c r="S211" t="s">
        <v>15306</v>
      </c>
      <c r="T211" t="s">
        <v>2836</v>
      </c>
      <c r="U211" t="s">
        <v>2837</v>
      </c>
      <c r="V211" t="s">
        <v>15306</v>
      </c>
      <c r="W211" t="s">
        <v>15307</v>
      </c>
      <c r="X211" t="s">
        <v>2838</v>
      </c>
      <c r="Y211" t="b">
        <v>1</v>
      </c>
      <c r="Z211" t="s">
        <v>1761</v>
      </c>
    </row>
    <row r="212" spans="1:26" x14ac:dyDescent="0.25">
      <c r="A212" t="s">
        <v>2839</v>
      </c>
      <c r="B212" t="s">
        <v>896</v>
      </c>
      <c r="C212" t="s">
        <v>14702</v>
      </c>
      <c r="D212" t="s">
        <v>14703</v>
      </c>
      <c r="E212" t="s">
        <v>382</v>
      </c>
      <c r="F212" t="s">
        <v>2840</v>
      </c>
      <c r="G212">
        <v>28420</v>
      </c>
      <c r="H212">
        <v>6483</v>
      </c>
      <c r="I212">
        <v>33568</v>
      </c>
      <c r="J212">
        <v>32755</v>
      </c>
      <c r="K212" t="s">
        <v>55</v>
      </c>
      <c r="L212">
        <v>4084</v>
      </c>
      <c r="M212" t="s">
        <v>1769</v>
      </c>
      <c r="N212" t="s">
        <v>15308</v>
      </c>
      <c r="O212" s="95">
        <v>44845.657734004628</v>
      </c>
      <c r="P212">
        <v>1</v>
      </c>
      <c r="Q212">
        <v>-15.34</v>
      </c>
      <c r="R212">
        <v>-13.23</v>
      </c>
      <c r="S212" t="s">
        <v>15309</v>
      </c>
      <c r="T212" t="s">
        <v>2841</v>
      </c>
      <c r="U212" t="s">
        <v>2842</v>
      </c>
      <c r="V212" t="s">
        <v>15309</v>
      </c>
      <c r="W212" t="s">
        <v>15310</v>
      </c>
      <c r="X212" t="s">
        <v>2843</v>
      </c>
      <c r="Y212" t="b">
        <v>1</v>
      </c>
      <c r="Z212" t="s">
        <v>1761</v>
      </c>
    </row>
    <row r="213" spans="1:26" x14ac:dyDescent="0.25">
      <c r="A213" t="s">
        <v>2844</v>
      </c>
      <c r="B213" t="s">
        <v>668</v>
      </c>
      <c r="C213" t="s">
        <v>14702</v>
      </c>
      <c r="D213" t="s">
        <v>14703</v>
      </c>
      <c r="E213" t="s">
        <v>382</v>
      </c>
      <c r="F213" t="s">
        <v>2845</v>
      </c>
      <c r="G213">
        <v>14999</v>
      </c>
      <c r="H213">
        <v>2402</v>
      </c>
      <c r="I213">
        <v>12915</v>
      </c>
      <c r="J213">
        <v>13391</v>
      </c>
      <c r="K213" t="s">
        <v>55</v>
      </c>
      <c r="L213">
        <v>1513</v>
      </c>
      <c r="M213" t="s">
        <v>1769</v>
      </c>
      <c r="N213" t="s">
        <v>15311</v>
      </c>
      <c r="O213" s="95">
        <v>44845.686569756945</v>
      </c>
      <c r="P213">
        <v>1</v>
      </c>
      <c r="Q213">
        <v>16.14</v>
      </c>
      <c r="R213">
        <v>12.01</v>
      </c>
      <c r="S213" t="s">
        <v>15312</v>
      </c>
      <c r="T213" t="s">
        <v>2846</v>
      </c>
      <c r="U213" t="s">
        <v>2847</v>
      </c>
      <c r="V213" t="s">
        <v>15312</v>
      </c>
      <c r="W213" t="s">
        <v>15313</v>
      </c>
      <c r="X213" t="s">
        <v>2848</v>
      </c>
      <c r="Y213" t="b">
        <v>1</v>
      </c>
      <c r="Z213" t="s">
        <v>1761</v>
      </c>
    </row>
    <row r="214" spans="1:26" x14ac:dyDescent="0.25">
      <c r="A214" t="s">
        <v>2849</v>
      </c>
      <c r="B214" t="s">
        <v>2850</v>
      </c>
      <c r="C214" t="s">
        <v>14702</v>
      </c>
      <c r="D214" t="s">
        <v>14703</v>
      </c>
      <c r="E214" t="s">
        <v>329</v>
      </c>
      <c r="F214" t="s">
        <v>2851</v>
      </c>
      <c r="G214">
        <v>300069</v>
      </c>
      <c r="H214">
        <v>310000</v>
      </c>
      <c r="I214">
        <v>326711</v>
      </c>
      <c r="J214">
        <v>334773</v>
      </c>
      <c r="K214" t="s">
        <v>55</v>
      </c>
      <c r="L214">
        <v>195300</v>
      </c>
      <c r="M214" t="s">
        <v>1769</v>
      </c>
      <c r="N214" t="s">
        <v>15314</v>
      </c>
      <c r="O214" s="95">
        <v>44845.673893425927</v>
      </c>
      <c r="P214">
        <v>1</v>
      </c>
      <c r="Q214">
        <v>-8.15</v>
      </c>
      <c r="R214">
        <v>-10.37</v>
      </c>
      <c r="S214" t="s">
        <v>15315</v>
      </c>
      <c r="T214" t="s">
        <v>2852</v>
      </c>
      <c r="U214" t="s">
        <v>2853</v>
      </c>
      <c r="V214" t="s">
        <v>15315</v>
      </c>
      <c r="W214" t="s">
        <v>15316</v>
      </c>
      <c r="X214" t="s">
        <v>2854</v>
      </c>
      <c r="Y214" t="b">
        <v>1</v>
      </c>
      <c r="Z214" t="s">
        <v>1761</v>
      </c>
    </row>
    <row r="215" spans="1:26" x14ac:dyDescent="0.25">
      <c r="A215" t="s">
        <v>2855</v>
      </c>
      <c r="B215" t="s">
        <v>1311</v>
      </c>
      <c r="C215" t="s">
        <v>14702</v>
      </c>
      <c r="D215" t="s">
        <v>14703</v>
      </c>
      <c r="E215" t="s">
        <v>329</v>
      </c>
      <c r="F215" t="s">
        <v>2856</v>
      </c>
      <c r="G215">
        <v>20000</v>
      </c>
      <c r="H215">
        <v>10542</v>
      </c>
      <c r="I215">
        <v>16992</v>
      </c>
      <c r="J215">
        <v>16360</v>
      </c>
      <c r="K215" t="s">
        <v>55</v>
      </c>
      <c r="L215">
        <v>6641</v>
      </c>
      <c r="M215" t="s">
        <v>1769</v>
      </c>
      <c r="N215" t="s">
        <v>15317</v>
      </c>
      <c r="O215" s="95">
        <v>44845.685875000003</v>
      </c>
      <c r="P215">
        <v>1</v>
      </c>
      <c r="Q215">
        <v>17.7</v>
      </c>
      <c r="R215">
        <v>22.25</v>
      </c>
      <c r="S215" t="s">
        <v>15318</v>
      </c>
      <c r="T215" t="s">
        <v>2857</v>
      </c>
      <c r="U215" t="s">
        <v>2858</v>
      </c>
      <c r="V215" t="s">
        <v>15318</v>
      </c>
      <c r="W215" t="s">
        <v>15319</v>
      </c>
      <c r="X215" t="s">
        <v>2859</v>
      </c>
      <c r="Y215" t="b">
        <v>1</v>
      </c>
      <c r="Z215" t="s">
        <v>1761</v>
      </c>
    </row>
    <row r="216" spans="1:26" x14ac:dyDescent="0.25">
      <c r="A216" t="s">
        <v>2860</v>
      </c>
      <c r="B216" t="s">
        <v>2861</v>
      </c>
      <c r="C216" t="s">
        <v>14702</v>
      </c>
      <c r="D216" t="s">
        <v>14702</v>
      </c>
      <c r="E216" t="s">
        <v>329</v>
      </c>
      <c r="F216" t="s">
        <v>2862</v>
      </c>
      <c r="G216">
        <v>340000</v>
      </c>
      <c r="H216">
        <v>340000</v>
      </c>
      <c r="I216">
        <v>340000</v>
      </c>
      <c r="J216">
        <v>340000</v>
      </c>
      <c r="K216" t="s">
        <v>55</v>
      </c>
      <c r="L216">
        <v>214200</v>
      </c>
      <c r="M216" t="s">
        <v>1769</v>
      </c>
      <c r="N216" t="s">
        <v>15320</v>
      </c>
      <c r="O216" s="95">
        <v>44831.272313437497</v>
      </c>
      <c r="P216">
        <v>9</v>
      </c>
      <c r="Q216">
        <v>0</v>
      </c>
      <c r="R216">
        <v>0</v>
      </c>
      <c r="S216" t="s">
        <v>15321</v>
      </c>
      <c r="T216" t="s">
        <v>2863</v>
      </c>
      <c r="U216" t="s">
        <v>2864</v>
      </c>
      <c r="V216" t="s">
        <v>15321</v>
      </c>
      <c r="W216" t="s">
        <v>15322</v>
      </c>
      <c r="X216" t="s">
        <v>2865</v>
      </c>
      <c r="Y216" t="b">
        <v>1</v>
      </c>
      <c r="Z216" t="s">
        <v>1761</v>
      </c>
    </row>
    <row r="217" spans="1:26" x14ac:dyDescent="0.25">
      <c r="A217" t="s">
        <v>2866</v>
      </c>
      <c r="B217" t="s">
        <v>1209</v>
      </c>
      <c r="C217" t="s">
        <v>14702</v>
      </c>
      <c r="D217" t="s">
        <v>14703</v>
      </c>
      <c r="E217" t="s">
        <v>635</v>
      </c>
      <c r="F217" t="s">
        <v>2867</v>
      </c>
      <c r="G217">
        <v>36999</v>
      </c>
      <c r="H217">
        <v>29000</v>
      </c>
      <c r="I217">
        <v>40576</v>
      </c>
      <c r="J217">
        <v>45922</v>
      </c>
      <c r="K217" t="s">
        <v>53</v>
      </c>
      <c r="L217">
        <v>17980</v>
      </c>
      <c r="M217" t="s">
        <v>1769</v>
      </c>
      <c r="N217" t="s">
        <v>15323</v>
      </c>
      <c r="O217" s="95">
        <v>44845.710021828701</v>
      </c>
      <c r="P217">
        <v>2</v>
      </c>
      <c r="Q217">
        <v>-8.82</v>
      </c>
      <c r="R217">
        <v>-19.43</v>
      </c>
      <c r="S217" t="s">
        <v>15324</v>
      </c>
      <c r="T217" t="s">
        <v>2868</v>
      </c>
      <c r="U217" t="s">
        <v>2869</v>
      </c>
      <c r="V217" t="s">
        <v>15324</v>
      </c>
      <c r="W217" t="s">
        <v>15325</v>
      </c>
      <c r="X217" t="s">
        <v>2870</v>
      </c>
      <c r="Y217" t="b">
        <v>1</v>
      </c>
      <c r="Z217" t="s">
        <v>1761</v>
      </c>
    </row>
    <row r="218" spans="1:26" x14ac:dyDescent="0.25">
      <c r="A218" t="s">
        <v>2871</v>
      </c>
      <c r="B218" t="s">
        <v>114</v>
      </c>
      <c r="C218" t="s">
        <v>14702</v>
      </c>
      <c r="D218" t="s">
        <v>14702</v>
      </c>
      <c r="E218" t="s">
        <v>329</v>
      </c>
      <c r="F218" t="s">
        <v>2872</v>
      </c>
      <c r="G218">
        <v>874566</v>
      </c>
      <c r="H218">
        <v>874566</v>
      </c>
      <c r="I218">
        <v>874566</v>
      </c>
      <c r="J218">
        <v>874566</v>
      </c>
      <c r="K218" t="s">
        <v>55</v>
      </c>
      <c r="L218">
        <v>550977</v>
      </c>
      <c r="M218" t="s">
        <v>1769</v>
      </c>
      <c r="N218" t="s">
        <v>15326</v>
      </c>
      <c r="O218" s="95">
        <v>44784.477587222224</v>
      </c>
      <c r="P218">
        <v>10</v>
      </c>
      <c r="Q218">
        <v>0</v>
      </c>
      <c r="R218">
        <v>0</v>
      </c>
      <c r="S218" t="s">
        <v>15327</v>
      </c>
      <c r="T218" t="s">
        <v>2873</v>
      </c>
      <c r="U218" t="s">
        <v>2874</v>
      </c>
      <c r="V218" t="s">
        <v>15327</v>
      </c>
      <c r="W218" t="s">
        <v>15328</v>
      </c>
      <c r="X218" t="s">
        <v>2875</v>
      </c>
      <c r="Y218" t="b">
        <v>1</v>
      </c>
      <c r="Z218" t="s">
        <v>1761</v>
      </c>
    </row>
    <row r="219" spans="1:26" x14ac:dyDescent="0.25">
      <c r="A219" t="s">
        <v>2876</v>
      </c>
      <c r="B219" t="s">
        <v>1016</v>
      </c>
      <c r="C219" t="s">
        <v>14702</v>
      </c>
      <c r="D219" t="s">
        <v>14703</v>
      </c>
      <c r="E219" t="s">
        <v>1756</v>
      </c>
      <c r="F219" t="s">
        <v>2877</v>
      </c>
      <c r="G219">
        <v>10000</v>
      </c>
      <c r="H219">
        <v>17035</v>
      </c>
      <c r="I219">
        <v>10720</v>
      </c>
      <c r="J219">
        <v>10578</v>
      </c>
      <c r="K219" t="s">
        <v>55</v>
      </c>
      <c r="L219">
        <v>10732</v>
      </c>
      <c r="M219" t="s">
        <v>1769</v>
      </c>
      <c r="N219" t="s">
        <v>15329</v>
      </c>
      <c r="O219" s="95">
        <v>44845.693312407406</v>
      </c>
      <c r="P219">
        <v>1</v>
      </c>
      <c r="Q219">
        <v>-6.72</v>
      </c>
      <c r="R219">
        <v>-5.46</v>
      </c>
      <c r="S219" t="s">
        <v>15330</v>
      </c>
      <c r="T219" t="s">
        <v>2878</v>
      </c>
      <c r="U219" t="s">
        <v>2879</v>
      </c>
      <c r="V219" t="s">
        <v>15330</v>
      </c>
      <c r="W219" t="s">
        <v>15331</v>
      </c>
      <c r="X219" t="s">
        <v>2880</v>
      </c>
      <c r="Y219" t="b">
        <v>1</v>
      </c>
      <c r="Z219" t="s">
        <v>1761</v>
      </c>
    </row>
    <row r="220" spans="1:26" x14ac:dyDescent="0.25">
      <c r="A220" t="s">
        <v>2881</v>
      </c>
      <c r="B220" t="s">
        <v>911</v>
      </c>
      <c r="C220" t="s">
        <v>14702</v>
      </c>
      <c r="D220" t="s">
        <v>14703</v>
      </c>
      <c r="E220" t="s">
        <v>1756</v>
      </c>
      <c r="F220" t="s">
        <v>2882</v>
      </c>
      <c r="G220">
        <v>29999</v>
      </c>
      <c r="H220">
        <v>71000</v>
      </c>
      <c r="I220">
        <v>29976</v>
      </c>
      <c r="J220">
        <v>30475</v>
      </c>
      <c r="K220" t="s">
        <v>50</v>
      </c>
      <c r="L220">
        <v>311</v>
      </c>
      <c r="M220" t="s">
        <v>1757</v>
      </c>
      <c r="N220" t="s">
        <v>15332</v>
      </c>
      <c r="O220" s="95">
        <v>44845.662670810183</v>
      </c>
      <c r="P220">
        <v>1</v>
      </c>
      <c r="Q220">
        <v>0.08</v>
      </c>
      <c r="R220">
        <v>-1.56</v>
      </c>
      <c r="S220" t="s">
        <v>15333</v>
      </c>
      <c r="T220" t="s">
        <v>2883</v>
      </c>
      <c r="U220" t="s">
        <v>2884</v>
      </c>
      <c r="V220" t="s">
        <v>15333</v>
      </c>
      <c r="W220" t="s">
        <v>15334</v>
      </c>
      <c r="X220" t="s">
        <v>2885</v>
      </c>
      <c r="Y220" t="b">
        <v>1</v>
      </c>
      <c r="Z220" t="s">
        <v>1761</v>
      </c>
    </row>
    <row r="221" spans="1:26" x14ac:dyDescent="0.25">
      <c r="A221" t="s">
        <v>2886</v>
      </c>
      <c r="B221" t="s">
        <v>440</v>
      </c>
      <c r="C221" t="s">
        <v>14702</v>
      </c>
      <c r="D221" t="s">
        <v>14703</v>
      </c>
      <c r="E221" t="s">
        <v>1756</v>
      </c>
      <c r="F221" t="s">
        <v>440</v>
      </c>
      <c r="G221">
        <v>26000</v>
      </c>
      <c r="H221">
        <v>58000</v>
      </c>
      <c r="I221">
        <v>27157</v>
      </c>
      <c r="J221">
        <v>27388</v>
      </c>
      <c r="K221" t="s">
        <v>50</v>
      </c>
      <c r="L221">
        <v>254</v>
      </c>
      <c r="M221" t="s">
        <v>1757</v>
      </c>
      <c r="N221" t="s">
        <v>15335</v>
      </c>
      <c r="O221" s="95">
        <v>44845.682978738427</v>
      </c>
      <c r="P221">
        <v>2</v>
      </c>
      <c r="Q221">
        <v>-4.26</v>
      </c>
      <c r="R221">
        <v>-5.07</v>
      </c>
      <c r="S221" t="s">
        <v>15336</v>
      </c>
      <c r="T221" t="s">
        <v>2887</v>
      </c>
      <c r="U221" t="s">
        <v>2888</v>
      </c>
      <c r="V221" t="s">
        <v>15336</v>
      </c>
      <c r="W221" t="s">
        <v>15337</v>
      </c>
      <c r="X221" t="s">
        <v>2889</v>
      </c>
      <c r="Y221" t="b">
        <v>1</v>
      </c>
      <c r="Z221" t="s">
        <v>1761</v>
      </c>
    </row>
    <row r="222" spans="1:26" x14ac:dyDescent="0.25">
      <c r="A222" t="s">
        <v>2890</v>
      </c>
      <c r="B222" t="s">
        <v>1552</v>
      </c>
      <c r="C222" t="s">
        <v>14702</v>
      </c>
      <c r="D222" t="s">
        <v>14703</v>
      </c>
      <c r="E222" t="s">
        <v>1756</v>
      </c>
      <c r="F222" t="s">
        <v>2891</v>
      </c>
      <c r="G222">
        <v>19999</v>
      </c>
      <c r="H222">
        <v>9500</v>
      </c>
      <c r="I222">
        <v>12797</v>
      </c>
      <c r="J222">
        <v>12782</v>
      </c>
      <c r="K222" t="s">
        <v>55</v>
      </c>
      <c r="L222">
        <v>5985</v>
      </c>
      <c r="M222" t="s">
        <v>1769</v>
      </c>
      <c r="N222" t="s">
        <v>15338</v>
      </c>
      <c r="O222" s="95">
        <v>44845.698931064813</v>
      </c>
      <c r="P222">
        <v>1</v>
      </c>
      <c r="Q222">
        <v>56.28</v>
      </c>
      <c r="R222">
        <v>56.46</v>
      </c>
      <c r="S222" t="s">
        <v>15339</v>
      </c>
      <c r="T222" t="s">
        <v>2892</v>
      </c>
      <c r="U222" t="s">
        <v>2893</v>
      </c>
      <c r="V222" t="s">
        <v>15339</v>
      </c>
      <c r="W222" t="s">
        <v>15340</v>
      </c>
      <c r="X222" t="s">
        <v>2894</v>
      </c>
      <c r="Y222" t="b">
        <v>1</v>
      </c>
      <c r="Z222" t="s">
        <v>1761</v>
      </c>
    </row>
    <row r="223" spans="1:26" x14ac:dyDescent="0.25">
      <c r="A223" t="s">
        <v>2895</v>
      </c>
      <c r="B223" t="s">
        <v>685</v>
      </c>
      <c r="C223" t="s">
        <v>14702</v>
      </c>
      <c r="D223" t="s">
        <v>14703</v>
      </c>
      <c r="E223" t="s">
        <v>1756</v>
      </c>
      <c r="F223" t="s">
        <v>2896</v>
      </c>
      <c r="G223">
        <v>21998</v>
      </c>
      <c r="H223">
        <v>33000</v>
      </c>
      <c r="I223">
        <v>21075</v>
      </c>
      <c r="J223">
        <v>20982</v>
      </c>
      <c r="K223" t="s">
        <v>55</v>
      </c>
      <c r="L223">
        <v>20790</v>
      </c>
      <c r="M223" t="s">
        <v>1769</v>
      </c>
      <c r="N223" t="s">
        <v>15341</v>
      </c>
      <c r="O223" s="95">
        <v>44845.710469791666</v>
      </c>
      <c r="P223">
        <v>2</v>
      </c>
      <c r="Q223">
        <v>4.38</v>
      </c>
      <c r="R223">
        <v>4.84</v>
      </c>
      <c r="S223" t="s">
        <v>15342</v>
      </c>
      <c r="T223" t="s">
        <v>2897</v>
      </c>
      <c r="U223" t="s">
        <v>2898</v>
      </c>
      <c r="V223" t="s">
        <v>15342</v>
      </c>
      <c r="W223" t="s">
        <v>15343</v>
      </c>
      <c r="X223" t="s">
        <v>2899</v>
      </c>
      <c r="Y223" t="b">
        <v>1</v>
      </c>
      <c r="Z223" t="s">
        <v>1761</v>
      </c>
    </row>
    <row r="224" spans="1:26" x14ac:dyDescent="0.25">
      <c r="A224" t="s">
        <v>2900</v>
      </c>
      <c r="B224" t="s">
        <v>115</v>
      </c>
      <c r="C224" t="s">
        <v>14702</v>
      </c>
      <c r="D224" t="s">
        <v>14703</v>
      </c>
      <c r="E224" t="s">
        <v>329</v>
      </c>
      <c r="F224" t="s">
        <v>100</v>
      </c>
      <c r="G224">
        <v>194444</v>
      </c>
      <c r="H224">
        <v>11000</v>
      </c>
      <c r="I224">
        <v>201192</v>
      </c>
      <c r="J224">
        <v>202949</v>
      </c>
      <c r="K224" t="s">
        <v>128</v>
      </c>
      <c r="L224">
        <v>6600</v>
      </c>
      <c r="M224" t="s">
        <v>1769</v>
      </c>
      <c r="N224" t="s">
        <v>15344</v>
      </c>
      <c r="O224" s="95">
        <v>44845.663015983795</v>
      </c>
      <c r="P224">
        <v>4</v>
      </c>
      <c r="Q224">
        <v>-3.35</v>
      </c>
      <c r="R224">
        <v>-4.1900000000000004</v>
      </c>
      <c r="S224" t="s">
        <v>15345</v>
      </c>
      <c r="T224" t="s">
        <v>2901</v>
      </c>
      <c r="U224" t="s">
        <v>2902</v>
      </c>
      <c r="V224" t="s">
        <v>15345</v>
      </c>
      <c r="W224" t="s">
        <v>15346</v>
      </c>
      <c r="X224" t="s">
        <v>2903</v>
      </c>
      <c r="Y224" t="b">
        <v>1</v>
      </c>
      <c r="Z224" t="s">
        <v>1761</v>
      </c>
    </row>
    <row r="225" spans="1:26" x14ac:dyDescent="0.25">
      <c r="A225" t="s">
        <v>2904</v>
      </c>
      <c r="B225" t="s">
        <v>930</v>
      </c>
      <c r="C225" t="s">
        <v>14702</v>
      </c>
      <c r="D225" t="s">
        <v>14703</v>
      </c>
      <c r="E225" t="s">
        <v>1756</v>
      </c>
      <c r="F225" t="s">
        <v>2905</v>
      </c>
      <c r="G225">
        <v>19420</v>
      </c>
      <c r="H225">
        <v>14500</v>
      </c>
      <c r="I225">
        <v>18260</v>
      </c>
      <c r="J225">
        <v>16349</v>
      </c>
      <c r="K225" t="s">
        <v>55</v>
      </c>
      <c r="L225">
        <v>9135</v>
      </c>
      <c r="M225" t="s">
        <v>1769</v>
      </c>
      <c r="N225" t="s">
        <v>15347</v>
      </c>
      <c r="O225" s="95">
        <v>44845.706868842593</v>
      </c>
      <c r="P225">
        <v>1</v>
      </c>
      <c r="Q225">
        <v>6.35</v>
      </c>
      <c r="R225">
        <v>18.78</v>
      </c>
      <c r="S225" t="s">
        <v>15348</v>
      </c>
      <c r="T225" t="s">
        <v>2906</v>
      </c>
      <c r="U225" t="s">
        <v>2907</v>
      </c>
      <c r="V225" t="s">
        <v>15348</v>
      </c>
      <c r="W225" t="s">
        <v>15349</v>
      </c>
      <c r="X225" t="s">
        <v>2908</v>
      </c>
      <c r="Y225" t="b">
        <v>1</v>
      </c>
      <c r="Z225" t="s">
        <v>1761</v>
      </c>
    </row>
    <row r="226" spans="1:26" x14ac:dyDescent="0.25">
      <c r="A226" t="s">
        <v>2909</v>
      </c>
      <c r="B226" t="s">
        <v>1439</v>
      </c>
      <c r="C226" t="s">
        <v>14702</v>
      </c>
      <c r="D226" t="s">
        <v>14703</v>
      </c>
      <c r="E226" t="s">
        <v>1799</v>
      </c>
      <c r="F226" t="s">
        <v>2910</v>
      </c>
      <c r="G226">
        <v>65000</v>
      </c>
      <c r="H226">
        <v>80000</v>
      </c>
      <c r="I226">
        <v>51471</v>
      </c>
      <c r="J226">
        <v>51976</v>
      </c>
      <c r="K226" t="s">
        <v>55</v>
      </c>
      <c r="L226">
        <v>50400</v>
      </c>
      <c r="M226" t="s">
        <v>1769</v>
      </c>
      <c r="N226" t="s">
        <v>14815</v>
      </c>
      <c r="O226" s="95">
        <v>44845.661449756946</v>
      </c>
      <c r="P226">
        <v>1</v>
      </c>
      <c r="Q226">
        <v>26.28</v>
      </c>
      <c r="R226">
        <v>25.06</v>
      </c>
      <c r="S226" t="s">
        <v>15350</v>
      </c>
      <c r="T226" t="s">
        <v>2911</v>
      </c>
      <c r="U226" t="s">
        <v>2912</v>
      </c>
      <c r="V226" t="s">
        <v>15350</v>
      </c>
      <c r="W226" t="s">
        <v>15351</v>
      </c>
      <c r="X226" t="s">
        <v>2913</v>
      </c>
      <c r="Y226" t="b">
        <v>1</v>
      </c>
      <c r="Z226" t="s">
        <v>1761</v>
      </c>
    </row>
    <row r="227" spans="1:26" x14ac:dyDescent="0.25">
      <c r="A227" t="s">
        <v>2914</v>
      </c>
      <c r="B227" t="s">
        <v>1162</v>
      </c>
      <c r="C227" t="s">
        <v>14702</v>
      </c>
      <c r="D227" t="s">
        <v>14703</v>
      </c>
      <c r="E227" t="s">
        <v>382</v>
      </c>
      <c r="F227" t="s">
        <v>2915</v>
      </c>
      <c r="G227">
        <v>15750</v>
      </c>
      <c r="H227">
        <v>24943</v>
      </c>
      <c r="I227">
        <v>15568</v>
      </c>
      <c r="J227">
        <v>15815</v>
      </c>
      <c r="K227" t="s">
        <v>55</v>
      </c>
      <c r="L227">
        <v>15714</v>
      </c>
      <c r="M227" t="s">
        <v>1769</v>
      </c>
      <c r="N227" t="s">
        <v>15352</v>
      </c>
      <c r="O227" s="95">
        <v>44845.68600765046</v>
      </c>
      <c r="P227">
        <v>1</v>
      </c>
      <c r="Q227">
        <v>1.17</v>
      </c>
      <c r="R227">
        <v>-0.41</v>
      </c>
      <c r="S227" t="s">
        <v>15353</v>
      </c>
      <c r="T227" t="s">
        <v>2916</v>
      </c>
      <c r="U227" t="s">
        <v>2917</v>
      </c>
      <c r="V227" t="s">
        <v>15353</v>
      </c>
      <c r="W227" t="s">
        <v>15354</v>
      </c>
      <c r="X227" t="s">
        <v>2918</v>
      </c>
      <c r="Y227" t="b">
        <v>1</v>
      </c>
      <c r="Z227" t="s">
        <v>1761</v>
      </c>
    </row>
    <row r="228" spans="1:26" x14ac:dyDescent="0.25">
      <c r="A228" t="s">
        <v>2919</v>
      </c>
      <c r="B228" t="s">
        <v>1294</v>
      </c>
      <c r="C228" t="s">
        <v>14702</v>
      </c>
      <c r="D228" t="s">
        <v>14703</v>
      </c>
      <c r="E228" t="s">
        <v>1799</v>
      </c>
      <c r="F228" t="s">
        <v>2920</v>
      </c>
      <c r="G228">
        <v>11111</v>
      </c>
      <c r="H228">
        <v>4634</v>
      </c>
      <c r="I228">
        <v>12229</v>
      </c>
      <c r="J228">
        <v>11692</v>
      </c>
      <c r="K228" t="s">
        <v>55</v>
      </c>
      <c r="L228">
        <v>2919</v>
      </c>
      <c r="M228" t="s">
        <v>1769</v>
      </c>
      <c r="N228" t="s">
        <v>15355</v>
      </c>
      <c r="O228" s="95">
        <v>44845.688171944443</v>
      </c>
      <c r="P228">
        <v>1</v>
      </c>
      <c r="Q228">
        <v>-9.14</v>
      </c>
      <c r="R228">
        <v>-4.97</v>
      </c>
      <c r="S228" t="s">
        <v>15356</v>
      </c>
      <c r="T228" t="s">
        <v>2921</v>
      </c>
      <c r="U228" t="s">
        <v>2922</v>
      </c>
      <c r="V228" t="s">
        <v>15356</v>
      </c>
      <c r="W228" t="s">
        <v>15357</v>
      </c>
      <c r="X228" t="s">
        <v>2923</v>
      </c>
      <c r="Y228" t="b">
        <v>1</v>
      </c>
      <c r="Z228" t="s">
        <v>1761</v>
      </c>
    </row>
    <row r="229" spans="1:26" x14ac:dyDescent="0.25">
      <c r="A229" t="s">
        <v>2924</v>
      </c>
      <c r="B229" t="s">
        <v>1194</v>
      </c>
      <c r="C229" t="s">
        <v>14702</v>
      </c>
      <c r="D229" t="s">
        <v>14703</v>
      </c>
      <c r="E229" t="s">
        <v>1756</v>
      </c>
      <c r="F229" t="s">
        <v>2925</v>
      </c>
      <c r="G229">
        <v>39944</v>
      </c>
      <c r="H229">
        <v>63402</v>
      </c>
      <c r="I229">
        <v>39569</v>
      </c>
      <c r="J229">
        <v>39533</v>
      </c>
      <c r="K229" t="s">
        <v>55</v>
      </c>
      <c r="L229">
        <v>39943</v>
      </c>
      <c r="M229" t="s">
        <v>1769</v>
      </c>
      <c r="N229" t="s">
        <v>15358</v>
      </c>
      <c r="O229" s="95">
        <v>44845.682262199072</v>
      </c>
      <c r="P229">
        <v>1</v>
      </c>
      <c r="Q229">
        <v>0.95</v>
      </c>
      <c r="R229">
        <v>1.04</v>
      </c>
      <c r="S229" t="s">
        <v>15359</v>
      </c>
      <c r="T229" t="s">
        <v>2926</v>
      </c>
      <c r="U229" t="s">
        <v>2927</v>
      </c>
      <c r="V229" t="s">
        <v>15359</v>
      </c>
      <c r="W229" t="s">
        <v>15360</v>
      </c>
      <c r="X229" t="s">
        <v>2928</v>
      </c>
      <c r="Y229" t="b">
        <v>1</v>
      </c>
      <c r="Z229" t="s">
        <v>1761</v>
      </c>
    </row>
    <row r="230" spans="1:26" x14ac:dyDescent="0.25">
      <c r="A230" t="s">
        <v>2929</v>
      </c>
      <c r="B230" t="s">
        <v>1218</v>
      </c>
      <c r="C230" t="s">
        <v>14702</v>
      </c>
      <c r="D230" t="s">
        <v>14703</v>
      </c>
      <c r="E230" t="s">
        <v>1756</v>
      </c>
      <c r="F230" t="s">
        <v>2930</v>
      </c>
      <c r="G230">
        <v>21000</v>
      </c>
      <c r="H230">
        <v>14977</v>
      </c>
      <c r="I230">
        <v>20976</v>
      </c>
      <c r="J230">
        <v>21908</v>
      </c>
      <c r="K230" t="s">
        <v>55</v>
      </c>
      <c r="L230">
        <v>9436</v>
      </c>
      <c r="M230" t="s">
        <v>1769</v>
      </c>
      <c r="N230" t="s">
        <v>15361</v>
      </c>
      <c r="O230" s="95">
        <v>44845.686409467591</v>
      </c>
      <c r="P230">
        <v>1</v>
      </c>
      <c r="Q230">
        <v>0.11</v>
      </c>
      <c r="R230">
        <v>-4.1399999999999997</v>
      </c>
      <c r="S230" t="s">
        <v>15362</v>
      </c>
      <c r="T230" t="s">
        <v>2931</v>
      </c>
      <c r="U230" t="s">
        <v>15363</v>
      </c>
      <c r="V230" t="s">
        <v>15362</v>
      </c>
      <c r="W230" t="s">
        <v>15364</v>
      </c>
      <c r="X230" t="s">
        <v>2932</v>
      </c>
      <c r="Y230" t="b">
        <v>1</v>
      </c>
      <c r="Z230" t="s">
        <v>1761</v>
      </c>
    </row>
    <row r="231" spans="1:26" x14ac:dyDescent="0.25">
      <c r="A231" t="s">
        <v>2933</v>
      </c>
      <c r="B231" t="s">
        <v>1607</v>
      </c>
      <c r="C231" t="s">
        <v>14702</v>
      </c>
      <c r="D231" t="s">
        <v>14703</v>
      </c>
      <c r="E231" t="s">
        <v>1756</v>
      </c>
      <c r="F231" t="s">
        <v>2934</v>
      </c>
      <c r="G231">
        <v>49999</v>
      </c>
      <c r="H231">
        <v>55000</v>
      </c>
      <c r="I231">
        <v>46482</v>
      </c>
      <c r="J231">
        <v>45803</v>
      </c>
      <c r="K231" t="s">
        <v>55</v>
      </c>
      <c r="L231">
        <v>34650</v>
      </c>
      <c r="M231" t="s">
        <v>1769</v>
      </c>
      <c r="N231" t="s">
        <v>14824</v>
      </c>
      <c r="O231" s="95">
        <v>44845.716726851853</v>
      </c>
      <c r="P231">
        <v>1</v>
      </c>
      <c r="Q231">
        <v>7.57</v>
      </c>
      <c r="R231">
        <v>9.16</v>
      </c>
      <c r="S231" t="s">
        <v>15365</v>
      </c>
      <c r="T231" t="s">
        <v>2935</v>
      </c>
      <c r="U231" t="s">
        <v>2936</v>
      </c>
      <c r="V231" t="s">
        <v>15365</v>
      </c>
      <c r="W231" t="s">
        <v>15366</v>
      </c>
      <c r="X231" t="s">
        <v>2937</v>
      </c>
      <c r="Y231" t="b">
        <v>1</v>
      </c>
      <c r="Z231" t="s">
        <v>1761</v>
      </c>
    </row>
    <row r="232" spans="1:26" x14ac:dyDescent="0.25">
      <c r="A232" t="s">
        <v>2938</v>
      </c>
      <c r="B232" t="s">
        <v>2939</v>
      </c>
      <c r="C232" t="s">
        <v>14702</v>
      </c>
      <c r="D232" t="s">
        <v>14703</v>
      </c>
      <c r="E232" t="s">
        <v>1799</v>
      </c>
      <c r="F232" t="s">
        <v>2246</v>
      </c>
      <c r="G232">
        <v>47500</v>
      </c>
      <c r="H232">
        <v>75000</v>
      </c>
      <c r="I232">
        <v>50033</v>
      </c>
      <c r="J232">
        <v>48228</v>
      </c>
      <c r="K232" t="s">
        <v>55</v>
      </c>
      <c r="L232">
        <v>47250</v>
      </c>
      <c r="M232" t="s">
        <v>1769</v>
      </c>
      <c r="N232" t="s">
        <v>14809</v>
      </c>
      <c r="O232" s="95">
        <v>44845.691975879628</v>
      </c>
      <c r="P232">
        <v>1</v>
      </c>
      <c r="Q232">
        <v>-5.0599999999999996</v>
      </c>
      <c r="R232">
        <v>-1.51</v>
      </c>
      <c r="S232" t="s">
        <v>15367</v>
      </c>
      <c r="T232" t="s">
        <v>2940</v>
      </c>
      <c r="U232" t="s">
        <v>2941</v>
      </c>
      <c r="V232" t="s">
        <v>15367</v>
      </c>
      <c r="W232" t="s">
        <v>15368</v>
      </c>
      <c r="X232" t="s">
        <v>2942</v>
      </c>
      <c r="Y232" t="b">
        <v>1</v>
      </c>
      <c r="Z232" t="s">
        <v>1761</v>
      </c>
    </row>
    <row r="233" spans="1:26" x14ac:dyDescent="0.25">
      <c r="A233" t="s">
        <v>2943</v>
      </c>
      <c r="B233" t="s">
        <v>694</v>
      </c>
      <c r="C233" t="s">
        <v>14702</v>
      </c>
      <c r="D233" t="s">
        <v>14703</v>
      </c>
      <c r="E233" t="s">
        <v>1756</v>
      </c>
      <c r="F233" t="s">
        <v>2944</v>
      </c>
      <c r="G233">
        <v>18000</v>
      </c>
      <c r="H233">
        <v>21500</v>
      </c>
      <c r="I233">
        <v>17784</v>
      </c>
      <c r="J233">
        <v>16683</v>
      </c>
      <c r="K233" t="s">
        <v>55</v>
      </c>
      <c r="L233">
        <v>13545</v>
      </c>
      <c r="M233" t="s">
        <v>1769</v>
      </c>
      <c r="N233" t="s">
        <v>15369</v>
      </c>
      <c r="O233" s="95">
        <v>44845.719110648148</v>
      </c>
      <c r="P233">
        <v>2</v>
      </c>
      <c r="Q233">
        <v>1.21</v>
      </c>
      <c r="R233">
        <v>7.89</v>
      </c>
      <c r="S233" t="s">
        <v>15370</v>
      </c>
      <c r="T233" t="s">
        <v>2945</v>
      </c>
      <c r="U233" t="s">
        <v>2946</v>
      </c>
      <c r="V233" t="s">
        <v>15370</v>
      </c>
      <c r="W233" t="s">
        <v>15371</v>
      </c>
      <c r="X233" t="s">
        <v>2947</v>
      </c>
      <c r="Y233" t="b">
        <v>1</v>
      </c>
      <c r="Z233" t="s">
        <v>1761</v>
      </c>
    </row>
    <row r="234" spans="1:26" x14ac:dyDescent="0.25">
      <c r="A234" t="s">
        <v>2948</v>
      </c>
      <c r="B234" t="s">
        <v>1028</v>
      </c>
      <c r="C234" t="s">
        <v>14702</v>
      </c>
      <c r="D234" t="s">
        <v>14703</v>
      </c>
      <c r="E234" t="s">
        <v>1756</v>
      </c>
      <c r="F234" t="s">
        <v>2949</v>
      </c>
      <c r="G234">
        <v>34444</v>
      </c>
      <c r="H234">
        <v>63029</v>
      </c>
      <c r="I234">
        <v>39171</v>
      </c>
      <c r="J234">
        <v>39541</v>
      </c>
      <c r="K234" t="s">
        <v>55</v>
      </c>
      <c r="L234">
        <v>39708</v>
      </c>
      <c r="M234" t="s">
        <v>1769</v>
      </c>
      <c r="N234" t="s">
        <v>15372</v>
      </c>
      <c r="O234" s="95">
        <v>44845.685489710646</v>
      </c>
      <c r="P234">
        <v>2</v>
      </c>
      <c r="Q234">
        <v>-12.07</v>
      </c>
      <c r="R234">
        <v>-12.89</v>
      </c>
      <c r="S234" t="s">
        <v>15373</v>
      </c>
      <c r="T234" t="s">
        <v>2950</v>
      </c>
      <c r="U234" t="s">
        <v>2951</v>
      </c>
      <c r="V234" t="s">
        <v>15373</v>
      </c>
      <c r="W234" t="s">
        <v>15374</v>
      </c>
      <c r="X234" t="s">
        <v>2952</v>
      </c>
      <c r="Y234" t="b">
        <v>1</v>
      </c>
      <c r="Z234" t="s">
        <v>1761</v>
      </c>
    </row>
    <row r="235" spans="1:26" x14ac:dyDescent="0.25">
      <c r="A235" t="s">
        <v>2953</v>
      </c>
      <c r="B235" t="s">
        <v>732</v>
      </c>
      <c r="C235" t="s">
        <v>14702</v>
      </c>
      <c r="D235" t="s">
        <v>14703</v>
      </c>
      <c r="E235" t="s">
        <v>1756</v>
      </c>
      <c r="F235" t="s">
        <v>2954</v>
      </c>
      <c r="G235">
        <v>28500</v>
      </c>
      <c r="H235">
        <v>44639</v>
      </c>
      <c r="I235">
        <v>28373</v>
      </c>
      <c r="J235">
        <v>28403</v>
      </c>
      <c r="K235" t="s">
        <v>55</v>
      </c>
      <c r="L235">
        <v>28123</v>
      </c>
      <c r="M235" t="s">
        <v>1769</v>
      </c>
      <c r="N235" t="s">
        <v>15375</v>
      </c>
      <c r="O235" s="95">
        <v>44845.685536400466</v>
      </c>
      <c r="P235">
        <v>1</v>
      </c>
      <c r="Q235">
        <v>0.45</v>
      </c>
      <c r="R235">
        <v>0.34</v>
      </c>
      <c r="S235" t="s">
        <v>15376</v>
      </c>
      <c r="T235" t="s">
        <v>2955</v>
      </c>
      <c r="U235" t="s">
        <v>15377</v>
      </c>
      <c r="V235" t="s">
        <v>15376</v>
      </c>
      <c r="W235" t="s">
        <v>15378</v>
      </c>
      <c r="X235" t="s">
        <v>2956</v>
      </c>
      <c r="Y235" t="b">
        <v>1</v>
      </c>
      <c r="Z235" t="s">
        <v>1761</v>
      </c>
    </row>
    <row r="236" spans="1:26" x14ac:dyDescent="0.25">
      <c r="A236" t="s">
        <v>2957</v>
      </c>
      <c r="B236" t="s">
        <v>711</v>
      </c>
      <c r="C236" t="s">
        <v>14702</v>
      </c>
      <c r="D236" t="s">
        <v>14703</v>
      </c>
      <c r="E236" t="s">
        <v>1799</v>
      </c>
      <c r="F236" t="s">
        <v>2958</v>
      </c>
      <c r="G236">
        <v>6500</v>
      </c>
      <c r="H236">
        <v>1075</v>
      </c>
      <c r="I236">
        <v>9475</v>
      </c>
      <c r="J236">
        <v>8513</v>
      </c>
      <c r="K236" t="s">
        <v>55</v>
      </c>
      <c r="L236">
        <v>677</v>
      </c>
      <c r="M236" t="s">
        <v>1769</v>
      </c>
      <c r="N236" t="s">
        <v>15379</v>
      </c>
      <c r="O236" s="95">
        <v>44845.709489259258</v>
      </c>
      <c r="P236">
        <v>1</v>
      </c>
      <c r="Q236">
        <v>-31.4</v>
      </c>
      <c r="R236">
        <v>-23.65</v>
      </c>
      <c r="S236" t="s">
        <v>15380</v>
      </c>
      <c r="T236" t="s">
        <v>2959</v>
      </c>
      <c r="U236" t="s">
        <v>2960</v>
      </c>
      <c r="V236" t="s">
        <v>15380</v>
      </c>
      <c r="W236" t="s">
        <v>15381</v>
      </c>
      <c r="X236" t="s">
        <v>2961</v>
      </c>
      <c r="Y236" t="b">
        <v>1</v>
      </c>
      <c r="Z236" t="s">
        <v>1761</v>
      </c>
    </row>
    <row r="237" spans="1:26" x14ac:dyDescent="0.25">
      <c r="A237" t="s">
        <v>2962</v>
      </c>
      <c r="B237" t="s">
        <v>997</v>
      </c>
      <c r="C237" t="s">
        <v>14702</v>
      </c>
      <c r="D237" t="s">
        <v>14703</v>
      </c>
      <c r="E237" t="s">
        <v>1756</v>
      </c>
      <c r="F237" t="s">
        <v>2963</v>
      </c>
      <c r="G237">
        <v>22000</v>
      </c>
      <c r="H237">
        <v>10039</v>
      </c>
      <c r="I237">
        <v>23884</v>
      </c>
      <c r="J237">
        <v>22857</v>
      </c>
      <c r="K237" t="s">
        <v>55</v>
      </c>
      <c r="L237">
        <v>6325</v>
      </c>
      <c r="M237" t="s">
        <v>1769</v>
      </c>
      <c r="N237" t="s">
        <v>15382</v>
      </c>
      <c r="O237" s="95">
        <v>44845.70252215278</v>
      </c>
      <c r="P237">
        <v>2</v>
      </c>
      <c r="Q237">
        <v>-7.89</v>
      </c>
      <c r="R237">
        <v>-3.75</v>
      </c>
      <c r="S237" t="s">
        <v>15383</v>
      </c>
      <c r="T237" t="s">
        <v>2964</v>
      </c>
      <c r="U237" t="s">
        <v>2965</v>
      </c>
      <c r="V237" t="s">
        <v>15383</v>
      </c>
      <c r="W237" t="s">
        <v>15384</v>
      </c>
      <c r="X237" t="s">
        <v>2966</v>
      </c>
      <c r="Y237" t="b">
        <v>1</v>
      </c>
      <c r="Z237" t="s">
        <v>1761</v>
      </c>
    </row>
    <row r="238" spans="1:26" x14ac:dyDescent="0.25">
      <c r="A238" t="s">
        <v>2967</v>
      </c>
      <c r="B238" t="s">
        <v>1165</v>
      </c>
      <c r="C238" t="s">
        <v>14702</v>
      </c>
      <c r="D238" t="s">
        <v>14703</v>
      </c>
      <c r="E238" t="s">
        <v>382</v>
      </c>
      <c r="F238" t="s">
        <v>2968</v>
      </c>
      <c r="G238">
        <v>15555</v>
      </c>
      <c r="H238">
        <v>500</v>
      </c>
      <c r="I238">
        <v>49194</v>
      </c>
      <c r="J238">
        <v>28503</v>
      </c>
      <c r="K238" t="s">
        <v>55</v>
      </c>
      <c r="L238">
        <v>315</v>
      </c>
      <c r="M238" t="s">
        <v>1769</v>
      </c>
      <c r="N238" t="s">
        <v>15385</v>
      </c>
      <c r="O238" s="95">
        <v>44845.687192002311</v>
      </c>
      <c r="P238">
        <v>1</v>
      </c>
      <c r="Q238">
        <v>-68.38</v>
      </c>
      <c r="R238">
        <v>-45.43</v>
      </c>
      <c r="S238" t="s">
        <v>15386</v>
      </c>
      <c r="T238" t="s">
        <v>2969</v>
      </c>
      <c r="U238" t="s">
        <v>2970</v>
      </c>
      <c r="V238" t="s">
        <v>15386</v>
      </c>
      <c r="W238" t="s">
        <v>15387</v>
      </c>
      <c r="X238" t="s">
        <v>2971</v>
      </c>
      <c r="Y238" t="b">
        <v>1</v>
      </c>
      <c r="Z238" t="s">
        <v>1761</v>
      </c>
    </row>
    <row r="239" spans="1:26" x14ac:dyDescent="0.25">
      <c r="A239" t="s">
        <v>2972</v>
      </c>
      <c r="B239" t="s">
        <v>928</v>
      </c>
      <c r="C239" t="s">
        <v>14702</v>
      </c>
      <c r="D239" t="s">
        <v>14703</v>
      </c>
      <c r="E239" t="s">
        <v>1756</v>
      </c>
      <c r="F239" t="s">
        <v>2973</v>
      </c>
      <c r="G239">
        <v>9000</v>
      </c>
      <c r="H239">
        <v>12168</v>
      </c>
      <c r="I239">
        <v>11183</v>
      </c>
      <c r="J239">
        <v>10159</v>
      </c>
      <c r="K239" t="s">
        <v>55</v>
      </c>
      <c r="L239">
        <v>7666</v>
      </c>
      <c r="M239" t="s">
        <v>1769</v>
      </c>
      <c r="N239" t="s">
        <v>15388</v>
      </c>
      <c r="O239" s="95">
        <v>44845.721187430558</v>
      </c>
      <c r="P239">
        <v>1</v>
      </c>
      <c r="Q239">
        <v>-19.52</v>
      </c>
      <c r="R239">
        <v>-11.41</v>
      </c>
      <c r="S239" t="s">
        <v>15389</v>
      </c>
      <c r="T239" t="s">
        <v>2974</v>
      </c>
      <c r="U239" t="s">
        <v>15390</v>
      </c>
      <c r="V239" t="s">
        <v>15389</v>
      </c>
      <c r="W239" t="s">
        <v>15391</v>
      </c>
      <c r="X239" t="s">
        <v>2975</v>
      </c>
      <c r="Y239" t="b">
        <v>1</v>
      </c>
      <c r="Z239" t="s">
        <v>1761</v>
      </c>
    </row>
    <row r="240" spans="1:26" x14ac:dyDescent="0.25">
      <c r="A240" t="s">
        <v>2976</v>
      </c>
      <c r="B240" t="s">
        <v>1673</v>
      </c>
      <c r="C240" t="s">
        <v>14702</v>
      </c>
      <c r="D240" t="s">
        <v>14703</v>
      </c>
      <c r="E240" t="s">
        <v>1756</v>
      </c>
      <c r="F240" t="s">
        <v>2977</v>
      </c>
      <c r="G240">
        <v>30500</v>
      </c>
      <c r="H240">
        <v>46900</v>
      </c>
      <c r="I240">
        <v>30766</v>
      </c>
      <c r="J240">
        <v>30991</v>
      </c>
      <c r="K240" t="s">
        <v>55</v>
      </c>
      <c r="L240">
        <v>29547</v>
      </c>
      <c r="M240" t="s">
        <v>1769</v>
      </c>
      <c r="N240" t="s">
        <v>15392</v>
      </c>
      <c r="O240" s="95">
        <v>44845.688403472224</v>
      </c>
      <c r="P240">
        <v>2</v>
      </c>
      <c r="Q240">
        <v>-0.86</v>
      </c>
      <c r="R240">
        <v>-1.58</v>
      </c>
      <c r="S240" t="s">
        <v>15393</v>
      </c>
      <c r="T240" t="s">
        <v>2978</v>
      </c>
      <c r="U240" t="s">
        <v>2979</v>
      </c>
      <c r="V240" t="s">
        <v>15393</v>
      </c>
      <c r="W240" t="s">
        <v>15394</v>
      </c>
      <c r="X240" t="s">
        <v>2980</v>
      </c>
      <c r="Y240" t="b">
        <v>1</v>
      </c>
      <c r="Z240" t="s">
        <v>1761</v>
      </c>
    </row>
    <row r="241" spans="1:26" x14ac:dyDescent="0.25">
      <c r="A241" t="s">
        <v>2981</v>
      </c>
      <c r="B241" t="s">
        <v>1179</v>
      </c>
      <c r="C241" t="s">
        <v>14702</v>
      </c>
      <c r="D241" t="s">
        <v>14703</v>
      </c>
      <c r="E241" t="s">
        <v>1756</v>
      </c>
      <c r="F241" t="s">
        <v>2982</v>
      </c>
      <c r="G241">
        <v>18300</v>
      </c>
      <c r="H241">
        <v>29000</v>
      </c>
      <c r="I241">
        <v>22359</v>
      </c>
      <c r="J241">
        <v>21827</v>
      </c>
      <c r="K241" t="s">
        <v>55</v>
      </c>
      <c r="L241">
        <v>18270</v>
      </c>
      <c r="M241" t="s">
        <v>1769</v>
      </c>
      <c r="N241" t="s">
        <v>15395</v>
      </c>
      <c r="O241" s="95">
        <v>44845.684158634256</v>
      </c>
      <c r="P241">
        <v>1</v>
      </c>
      <c r="Q241">
        <v>-18.149999999999999</v>
      </c>
      <c r="R241">
        <v>-16.16</v>
      </c>
      <c r="S241" t="s">
        <v>15396</v>
      </c>
      <c r="T241" t="s">
        <v>2983</v>
      </c>
      <c r="U241" t="s">
        <v>2984</v>
      </c>
      <c r="V241" t="s">
        <v>15396</v>
      </c>
      <c r="W241" t="s">
        <v>15397</v>
      </c>
      <c r="X241" t="s">
        <v>2985</v>
      </c>
      <c r="Y241" t="b">
        <v>1</v>
      </c>
      <c r="Z241" t="s">
        <v>1761</v>
      </c>
    </row>
    <row r="242" spans="1:26" x14ac:dyDescent="0.25">
      <c r="A242" t="s">
        <v>2986</v>
      </c>
      <c r="B242" t="s">
        <v>2987</v>
      </c>
      <c r="C242" t="s">
        <v>14702</v>
      </c>
      <c r="D242" t="s">
        <v>14703</v>
      </c>
      <c r="E242" t="s">
        <v>1756</v>
      </c>
      <c r="F242" t="s">
        <v>2988</v>
      </c>
      <c r="G242">
        <v>175000</v>
      </c>
      <c r="H242">
        <v>224600</v>
      </c>
      <c r="I242">
        <v>171604</v>
      </c>
      <c r="J242">
        <v>171695</v>
      </c>
      <c r="K242" t="s">
        <v>55</v>
      </c>
      <c r="L242">
        <v>141498</v>
      </c>
      <c r="M242" t="s">
        <v>1769</v>
      </c>
      <c r="N242" t="s">
        <v>15398</v>
      </c>
      <c r="O242" s="95">
        <v>44845.71552020833</v>
      </c>
      <c r="P242">
        <v>1</v>
      </c>
      <c r="Q242">
        <v>1.98</v>
      </c>
      <c r="R242">
        <v>1.92</v>
      </c>
      <c r="S242" t="s">
        <v>15399</v>
      </c>
      <c r="T242" t="s">
        <v>2989</v>
      </c>
      <c r="U242" t="s">
        <v>2990</v>
      </c>
      <c r="V242" t="s">
        <v>15399</v>
      </c>
      <c r="W242" t="s">
        <v>15400</v>
      </c>
      <c r="X242" t="s">
        <v>2991</v>
      </c>
      <c r="Y242" t="b">
        <v>1</v>
      </c>
      <c r="Z242" t="s">
        <v>1761</v>
      </c>
    </row>
    <row r="243" spans="1:26" x14ac:dyDescent="0.25">
      <c r="A243" t="s">
        <v>2992</v>
      </c>
      <c r="B243" t="s">
        <v>686</v>
      </c>
      <c r="C243" t="s">
        <v>14702</v>
      </c>
      <c r="D243" t="s">
        <v>14703</v>
      </c>
      <c r="E243" t="s">
        <v>1756</v>
      </c>
      <c r="F243" t="s">
        <v>2993</v>
      </c>
      <c r="G243">
        <v>7000</v>
      </c>
      <c r="H243">
        <v>3140</v>
      </c>
      <c r="I243">
        <v>8764</v>
      </c>
      <c r="J243">
        <v>8432</v>
      </c>
      <c r="K243" t="s">
        <v>55</v>
      </c>
      <c r="L243">
        <v>1978</v>
      </c>
      <c r="M243" t="s">
        <v>1769</v>
      </c>
      <c r="N243" t="s">
        <v>15401</v>
      </c>
      <c r="O243" s="95">
        <v>44845.683240925922</v>
      </c>
      <c r="P243">
        <v>1</v>
      </c>
      <c r="Q243">
        <v>-20.13</v>
      </c>
      <c r="R243">
        <v>-16.98</v>
      </c>
      <c r="S243" t="s">
        <v>15402</v>
      </c>
      <c r="T243" t="s">
        <v>2994</v>
      </c>
      <c r="U243" t="s">
        <v>2995</v>
      </c>
      <c r="V243" t="s">
        <v>15402</v>
      </c>
      <c r="W243" t="s">
        <v>15403</v>
      </c>
      <c r="X243" t="s">
        <v>2996</v>
      </c>
      <c r="Y243" t="b">
        <v>1</v>
      </c>
      <c r="Z243" t="s">
        <v>1761</v>
      </c>
    </row>
    <row r="244" spans="1:26" x14ac:dyDescent="0.25">
      <c r="A244" t="s">
        <v>2997</v>
      </c>
      <c r="B244" t="s">
        <v>1469</v>
      </c>
      <c r="C244" t="s">
        <v>14702</v>
      </c>
      <c r="D244" t="s">
        <v>14703</v>
      </c>
      <c r="E244" t="s">
        <v>1756</v>
      </c>
      <c r="F244" t="s">
        <v>2998</v>
      </c>
      <c r="G244">
        <v>21999</v>
      </c>
      <c r="H244">
        <v>18900</v>
      </c>
      <c r="I244">
        <v>14962</v>
      </c>
      <c r="J244">
        <v>13743</v>
      </c>
      <c r="K244" t="s">
        <v>55</v>
      </c>
      <c r="L244">
        <v>11907</v>
      </c>
      <c r="M244" t="s">
        <v>1769</v>
      </c>
      <c r="N244" t="s">
        <v>15404</v>
      </c>
      <c r="O244" s="95">
        <v>44845.706852615738</v>
      </c>
      <c r="P244">
        <v>1</v>
      </c>
      <c r="Q244">
        <v>47.03</v>
      </c>
      <c r="R244">
        <v>60.07</v>
      </c>
      <c r="S244" t="s">
        <v>15405</v>
      </c>
      <c r="T244" t="s">
        <v>2999</v>
      </c>
      <c r="U244" t="s">
        <v>3000</v>
      </c>
      <c r="V244" t="s">
        <v>15405</v>
      </c>
      <c r="W244" t="s">
        <v>15406</v>
      </c>
      <c r="X244" t="s">
        <v>3001</v>
      </c>
      <c r="Y244" t="b">
        <v>1</v>
      </c>
      <c r="Z244" t="s">
        <v>1761</v>
      </c>
    </row>
    <row r="245" spans="1:26" x14ac:dyDescent="0.25">
      <c r="A245" t="s">
        <v>3002</v>
      </c>
      <c r="B245" t="s">
        <v>1193</v>
      </c>
      <c r="C245" t="s">
        <v>14702</v>
      </c>
      <c r="D245" t="s">
        <v>14703</v>
      </c>
      <c r="E245" t="s">
        <v>1756</v>
      </c>
      <c r="F245" t="s">
        <v>3003</v>
      </c>
      <c r="G245">
        <v>23333</v>
      </c>
      <c r="H245">
        <v>36428</v>
      </c>
      <c r="I245">
        <v>24974</v>
      </c>
      <c r="J245">
        <v>25372</v>
      </c>
      <c r="K245" t="s">
        <v>55</v>
      </c>
      <c r="L245">
        <v>22950</v>
      </c>
      <c r="M245" t="s">
        <v>1769</v>
      </c>
      <c r="N245" t="s">
        <v>15407</v>
      </c>
      <c r="O245" s="95">
        <v>44845.710746307872</v>
      </c>
      <c r="P245">
        <v>1</v>
      </c>
      <c r="Q245">
        <v>-6.57</v>
      </c>
      <c r="R245">
        <v>-8.0399999999999991</v>
      </c>
      <c r="S245" t="s">
        <v>15408</v>
      </c>
      <c r="T245" t="s">
        <v>3004</v>
      </c>
      <c r="U245" t="s">
        <v>3005</v>
      </c>
      <c r="V245" t="s">
        <v>15408</v>
      </c>
      <c r="W245" t="s">
        <v>15409</v>
      </c>
      <c r="X245" t="s">
        <v>3006</v>
      </c>
      <c r="Y245" t="b">
        <v>1</v>
      </c>
      <c r="Z245" t="s">
        <v>1761</v>
      </c>
    </row>
    <row r="246" spans="1:26" x14ac:dyDescent="0.25">
      <c r="A246" t="s">
        <v>3007</v>
      </c>
      <c r="B246" t="s">
        <v>1662</v>
      </c>
      <c r="C246" t="s">
        <v>14702</v>
      </c>
      <c r="D246" t="s">
        <v>14703</v>
      </c>
      <c r="E246" t="s">
        <v>2672</v>
      </c>
      <c r="F246" t="s">
        <v>3008</v>
      </c>
      <c r="G246">
        <v>45500</v>
      </c>
      <c r="H246">
        <v>72000</v>
      </c>
      <c r="I246">
        <v>46150</v>
      </c>
      <c r="J246">
        <v>46137</v>
      </c>
      <c r="K246" t="s">
        <v>55</v>
      </c>
      <c r="L246">
        <v>45360</v>
      </c>
      <c r="M246" t="s">
        <v>1769</v>
      </c>
      <c r="N246" t="s">
        <v>15410</v>
      </c>
      <c r="O246" s="95">
        <v>44845.70003792824</v>
      </c>
      <c r="P246">
        <v>3</v>
      </c>
      <c r="Q246">
        <v>-1.41</v>
      </c>
      <c r="R246">
        <v>-1.38</v>
      </c>
      <c r="S246" t="s">
        <v>15411</v>
      </c>
      <c r="T246" t="s">
        <v>3009</v>
      </c>
      <c r="U246" t="s">
        <v>3010</v>
      </c>
      <c r="V246" t="s">
        <v>15411</v>
      </c>
      <c r="W246" t="s">
        <v>15412</v>
      </c>
      <c r="X246" t="s">
        <v>3011</v>
      </c>
      <c r="Y246" t="b">
        <v>1</v>
      </c>
      <c r="Z246" t="s">
        <v>1761</v>
      </c>
    </row>
    <row r="247" spans="1:26" x14ac:dyDescent="0.25">
      <c r="A247" t="s">
        <v>3012</v>
      </c>
      <c r="B247" t="s">
        <v>1204</v>
      </c>
      <c r="C247" t="s">
        <v>14702</v>
      </c>
      <c r="D247" t="s">
        <v>14703</v>
      </c>
      <c r="E247" t="s">
        <v>382</v>
      </c>
      <c r="F247" t="s">
        <v>3013</v>
      </c>
      <c r="G247">
        <v>8000</v>
      </c>
      <c r="H247">
        <v>3412</v>
      </c>
      <c r="I247">
        <v>9166</v>
      </c>
      <c r="J247">
        <v>9477</v>
      </c>
      <c r="K247" t="s">
        <v>55</v>
      </c>
      <c r="L247">
        <v>2150</v>
      </c>
      <c r="M247" t="s">
        <v>1769</v>
      </c>
      <c r="N247" t="s">
        <v>15413</v>
      </c>
      <c r="O247" s="95">
        <v>44845.704468263888</v>
      </c>
      <c r="P247">
        <v>2</v>
      </c>
      <c r="Q247">
        <v>-12.72</v>
      </c>
      <c r="R247">
        <v>-15.59</v>
      </c>
      <c r="S247" t="s">
        <v>15414</v>
      </c>
      <c r="T247" t="s">
        <v>3014</v>
      </c>
      <c r="U247" t="s">
        <v>3015</v>
      </c>
      <c r="V247" t="s">
        <v>15414</v>
      </c>
      <c r="W247" t="s">
        <v>15415</v>
      </c>
      <c r="X247" t="s">
        <v>3016</v>
      </c>
      <c r="Y247" t="b">
        <v>1</v>
      </c>
      <c r="Z247" t="s">
        <v>1761</v>
      </c>
    </row>
    <row r="248" spans="1:26" x14ac:dyDescent="0.25">
      <c r="A248" t="s">
        <v>3017</v>
      </c>
      <c r="B248" t="s">
        <v>1299</v>
      </c>
      <c r="C248" t="s">
        <v>14702</v>
      </c>
      <c r="D248" t="s">
        <v>14703</v>
      </c>
      <c r="E248" t="s">
        <v>1756</v>
      </c>
      <c r="F248" t="s">
        <v>3018</v>
      </c>
      <c r="G248">
        <v>25555</v>
      </c>
      <c r="H248">
        <v>33778</v>
      </c>
      <c r="I248">
        <v>25354</v>
      </c>
      <c r="J248">
        <v>24433</v>
      </c>
      <c r="K248" t="s">
        <v>55</v>
      </c>
      <c r="L248">
        <v>21280</v>
      </c>
      <c r="M248" t="s">
        <v>1769</v>
      </c>
      <c r="N248" t="s">
        <v>15416</v>
      </c>
      <c r="O248" s="95">
        <v>44845.686248622682</v>
      </c>
      <c r="P248">
        <v>3</v>
      </c>
      <c r="Q248">
        <v>0.79</v>
      </c>
      <c r="R248">
        <v>4.59</v>
      </c>
      <c r="S248" t="s">
        <v>15417</v>
      </c>
      <c r="T248" t="s">
        <v>3019</v>
      </c>
      <c r="U248" t="s">
        <v>3020</v>
      </c>
      <c r="V248" t="s">
        <v>15417</v>
      </c>
      <c r="W248" t="s">
        <v>15418</v>
      </c>
      <c r="X248" t="s">
        <v>3021</v>
      </c>
      <c r="Y248" t="b">
        <v>1</v>
      </c>
      <c r="Z248" t="s">
        <v>1761</v>
      </c>
    </row>
    <row r="249" spans="1:26" x14ac:dyDescent="0.25">
      <c r="A249" t="s">
        <v>3022</v>
      </c>
      <c r="B249" t="s">
        <v>963</v>
      </c>
      <c r="C249" t="s">
        <v>14702</v>
      </c>
      <c r="D249" t="s">
        <v>14703</v>
      </c>
      <c r="E249" t="s">
        <v>2672</v>
      </c>
      <c r="F249" t="s">
        <v>3023</v>
      </c>
      <c r="G249">
        <v>36000</v>
      </c>
      <c r="H249">
        <v>35893</v>
      </c>
      <c r="I249">
        <v>36814</v>
      </c>
      <c r="J249">
        <v>37377</v>
      </c>
      <c r="K249" t="s">
        <v>55</v>
      </c>
      <c r="L249">
        <v>22613</v>
      </c>
      <c r="M249" t="s">
        <v>1769</v>
      </c>
      <c r="N249" t="s">
        <v>15419</v>
      </c>
      <c r="O249" s="95">
        <v>44845.685676180554</v>
      </c>
      <c r="P249">
        <v>1</v>
      </c>
      <c r="Q249">
        <v>-2.21</v>
      </c>
      <c r="R249">
        <v>-3.68</v>
      </c>
      <c r="S249" t="s">
        <v>15420</v>
      </c>
      <c r="T249" t="s">
        <v>3024</v>
      </c>
      <c r="U249" t="s">
        <v>3025</v>
      </c>
      <c r="V249" t="s">
        <v>15420</v>
      </c>
      <c r="W249" t="s">
        <v>15421</v>
      </c>
      <c r="X249" t="s">
        <v>3026</v>
      </c>
      <c r="Y249" t="b">
        <v>1</v>
      </c>
      <c r="Z249" t="s">
        <v>1761</v>
      </c>
    </row>
    <row r="250" spans="1:26" x14ac:dyDescent="0.25">
      <c r="A250" t="s">
        <v>3027</v>
      </c>
      <c r="B250" t="s">
        <v>1296</v>
      </c>
      <c r="C250" t="s">
        <v>14702</v>
      </c>
      <c r="D250" t="s">
        <v>14703</v>
      </c>
      <c r="E250" t="s">
        <v>1799</v>
      </c>
      <c r="F250" t="s">
        <v>3028</v>
      </c>
      <c r="G250">
        <v>2998</v>
      </c>
      <c r="H250">
        <v>1000</v>
      </c>
      <c r="I250">
        <v>8595</v>
      </c>
      <c r="J250">
        <v>7138</v>
      </c>
      <c r="K250" t="s">
        <v>55</v>
      </c>
      <c r="L250">
        <v>630</v>
      </c>
      <c r="M250" t="s">
        <v>1769</v>
      </c>
      <c r="N250" t="s">
        <v>15422</v>
      </c>
      <c r="O250" s="95">
        <v>44845.660509351852</v>
      </c>
      <c r="P250">
        <v>1</v>
      </c>
      <c r="Q250">
        <v>-65.12</v>
      </c>
      <c r="R250">
        <v>-58</v>
      </c>
      <c r="S250" t="s">
        <v>15423</v>
      </c>
      <c r="T250" t="s">
        <v>3029</v>
      </c>
      <c r="U250" t="s">
        <v>3030</v>
      </c>
      <c r="V250" t="s">
        <v>15423</v>
      </c>
      <c r="W250" t="s">
        <v>15424</v>
      </c>
      <c r="X250" t="s">
        <v>3031</v>
      </c>
      <c r="Y250" t="b">
        <v>1</v>
      </c>
      <c r="Z250" t="s">
        <v>1761</v>
      </c>
    </row>
    <row r="251" spans="1:26" x14ac:dyDescent="0.25">
      <c r="A251" t="s">
        <v>3032</v>
      </c>
      <c r="B251" t="s">
        <v>1480</v>
      </c>
      <c r="C251" t="s">
        <v>14702</v>
      </c>
      <c r="D251" t="s">
        <v>14703</v>
      </c>
      <c r="E251" t="s">
        <v>1756</v>
      </c>
      <c r="F251" t="s">
        <v>3033</v>
      </c>
      <c r="G251">
        <v>8998</v>
      </c>
      <c r="H251">
        <v>5400</v>
      </c>
      <c r="I251">
        <v>8051</v>
      </c>
      <c r="J251">
        <v>8306</v>
      </c>
      <c r="K251" t="s">
        <v>55</v>
      </c>
      <c r="L251">
        <v>3402</v>
      </c>
      <c r="M251" t="s">
        <v>1769</v>
      </c>
      <c r="N251" t="s">
        <v>15425</v>
      </c>
      <c r="O251" s="95">
        <v>44845.703306435185</v>
      </c>
      <c r="P251">
        <v>1</v>
      </c>
      <c r="Q251">
        <v>11.76</v>
      </c>
      <c r="R251">
        <v>8.33</v>
      </c>
      <c r="S251" t="s">
        <v>15426</v>
      </c>
      <c r="T251" t="s">
        <v>3034</v>
      </c>
      <c r="U251" t="s">
        <v>3035</v>
      </c>
      <c r="V251" t="s">
        <v>15426</v>
      </c>
      <c r="W251" t="s">
        <v>15427</v>
      </c>
      <c r="X251" t="s">
        <v>3036</v>
      </c>
      <c r="Y251" t="b">
        <v>1</v>
      </c>
      <c r="Z251" t="s">
        <v>1761</v>
      </c>
    </row>
    <row r="252" spans="1:26" x14ac:dyDescent="0.25">
      <c r="A252" t="s">
        <v>3037</v>
      </c>
      <c r="B252" t="s">
        <v>1686</v>
      </c>
      <c r="C252" t="s">
        <v>14702</v>
      </c>
      <c r="D252" t="s">
        <v>14703</v>
      </c>
      <c r="E252" t="s">
        <v>382</v>
      </c>
      <c r="F252" t="s">
        <v>3038</v>
      </c>
      <c r="G252">
        <v>16555</v>
      </c>
      <c r="H252">
        <v>8393</v>
      </c>
      <c r="I252">
        <v>13954</v>
      </c>
      <c r="J252">
        <v>14078</v>
      </c>
      <c r="K252" t="s">
        <v>55</v>
      </c>
      <c r="L252">
        <v>5288</v>
      </c>
      <c r="M252" t="s">
        <v>1769</v>
      </c>
      <c r="N252" t="s">
        <v>15428</v>
      </c>
      <c r="O252" s="95">
        <v>44845.690573553242</v>
      </c>
      <c r="P252">
        <v>1</v>
      </c>
      <c r="Q252">
        <v>18.64</v>
      </c>
      <c r="R252">
        <v>17.59</v>
      </c>
      <c r="S252" t="s">
        <v>15429</v>
      </c>
      <c r="T252" t="s">
        <v>3039</v>
      </c>
      <c r="U252" t="s">
        <v>3040</v>
      </c>
      <c r="V252" t="s">
        <v>15429</v>
      </c>
      <c r="W252" t="s">
        <v>15430</v>
      </c>
      <c r="X252" t="s">
        <v>3041</v>
      </c>
      <c r="Y252" t="b">
        <v>1</v>
      </c>
      <c r="Z252" t="s">
        <v>1761</v>
      </c>
    </row>
    <row r="253" spans="1:26" x14ac:dyDescent="0.25">
      <c r="A253" t="s">
        <v>3042</v>
      </c>
      <c r="B253" t="s">
        <v>931</v>
      </c>
      <c r="C253" t="s">
        <v>14702</v>
      </c>
      <c r="D253" t="s">
        <v>14703</v>
      </c>
      <c r="E253" t="s">
        <v>382</v>
      </c>
      <c r="F253" t="s">
        <v>3043</v>
      </c>
      <c r="G253">
        <v>14111</v>
      </c>
      <c r="H253">
        <v>2948</v>
      </c>
      <c r="I253">
        <v>19877</v>
      </c>
      <c r="J253">
        <v>17468</v>
      </c>
      <c r="K253" t="s">
        <v>55</v>
      </c>
      <c r="L253">
        <v>1857</v>
      </c>
      <c r="M253" t="s">
        <v>1769</v>
      </c>
      <c r="N253" t="s">
        <v>15431</v>
      </c>
      <c r="O253" s="95">
        <v>44845.636268518516</v>
      </c>
      <c r="P253">
        <v>1</v>
      </c>
      <c r="Q253">
        <v>-29.01</v>
      </c>
      <c r="R253">
        <v>-19.22</v>
      </c>
      <c r="S253" t="s">
        <v>15432</v>
      </c>
      <c r="T253" t="s">
        <v>3044</v>
      </c>
      <c r="U253" t="s">
        <v>3045</v>
      </c>
      <c r="V253" t="s">
        <v>15432</v>
      </c>
      <c r="W253" t="s">
        <v>15433</v>
      </c>
      <c r="X253" t="s">
        <v>3046</v>
      </c>
      <c r="Y253" t="b">
        <v>1</v>
      </c>
      <c r="Z253" t="s">
        <v>1761</v>
      </c>
    </row>
    <row r="254" spans="1:26" x14ac:dyDescent="0.25">
      <c r="A254" t="s">
        <v>3047</v>
      </c>
      <c r="B254" t="s">
        <v>1231</v>
      </c>
      <c r="C254" t="s">
        <v>14702</v>
      </c>
      <c r="D254" t="s">
        <v>14703</v>
      </c>
      <c r="E254" t="s">
        <v>1756</v>
      </c>
      <c r="F254" t="s">
        <v>3048</v>
      </c>
      <c r="G254">
        <v>13845</v>
      </c>
      <c r="H254">
        <v>2020</v>
      </c>
      <c r="I254">
        <v>16091</v>
      </c>
      <c r="J254">
        <v>13831</v>
      </c>
      <c r="K254" t="s">
        <v>55</v>
      </c>
      <c r="L254">
        <v>1273</v>
      </c>
      <c r="M254" t="s">
        <v>1769</v>
      </c>
      <c r="N254" t="s">
        <v>15434</v>
      </c>
      <c r="O254" s="95">
        <v>44845.685367060185</v>
      </c>
      <c r="P254">
        <v>1</v>
      </c>
      <c r="Q254">
        <v>-13.96</v>
      </c>
      <c r="R254">
        <v>0.1</v>
      </c>
      <c r="S254" t="s">
        <v>15435</v>
      </c>
      <c r="T254" t="s">
        <v>3049</v>
      </c>
      <c r="U254" t="s">
        <v>3050</v>
      </c>
      <c r="V254" t="s">
        <v>15435</v>
      </c>
      <c r="W254" t="s">
        <v>15436</v>
      </c>
      <c r="X254" t="s">
        <v>3051</v>
      </c>
      <c r="Y254" t="b">
        <v>1</v>
      </c>
      <c r="Z254" t="s">
        <v>1761</v>
      </c>
    </row>
    <row r="255" spans="1:26" x14ac:dyDescent="0.25">
      <c r="A255" t="s">
        <v>3052</v>
      </c>
      <c r="B255" t="s">
        <v>1687</v>
      </c>
      <c r="C255" t="s">
        <v>14702</v>
      </c>
      <c r="D255" t="s">
        <v>14703</v>
      </c>
      <c r="E255" t="s">
        <v>382</v>
      </c>
      <c r="F255" t="s">
        <v>3038</v>
      </c>
      <c r="G255">
        <v>11000</v>
      </c>
      <c r="H255">
        <v>11252</v>
      </c>
      <c r="I255">
        <v>10125</v>
      </c>
      <c r="J255">
        <v>10994</v>
      </c>
      <c r="K255" t="s">
        <v>55</v>
      </c>
      <c r="L255">
        <v>7089</v>
      </c>
      <c r="M255" t="s">
        <v>1769</v>
      </c>
      <c r="N255" t="s">
        <v>15437</v>
      </c>
      <c r="O255" s="95">
        <v>44845.70646872685</v>
      </c>
      <c r="P255">
        <v>1</v>
      </c>
      <c r="Q255">
        <v>8.64</v>
      </c>
      <c r="R255">
        <v>0.05</v>
      </c>
      <c r="S255" t="s">
        <v>15438</v>
      </c>
      <c r="T255" t="s">
        <v>3053</v>
      </c>
      <c r="U255" t="s">
        <v>3054</v>
      </c>
      <c r="V255" t="s">
        <v>15438</v>
      </c>
      <c r="W255" t="s">
        <v>15439</v>
      </c>
      <c r="X255" t="s">
        <v>3055</v>
      </c>
      <c r="Y255" t="b">
        <v>1</v>
      </c>
      <c r="Z255" t="s">
        <v>1761</v>
      </c>
    </row>
    <row r="256" spans="1:26" x14ac:dyDescent="0.25">
      <c r="A256" t="s">
        <v>3056</v>
      </c>
      <c r="B256" t="s">
        <v>342</v>
      </c>
      <c r="C256" t="s">
        <v>14702</v>
      </c>
      <c r="D256" t="s">
        <v>14703</v>
      </c>
      <c r="E256" t="s">
        <v>1756</v>
      </c>
      <c r="F256" t="s">
        <v>3057</v>
      </c>
      <c r="G256">
        <v>86500</v>
      </c>
      <c r="H256">
        <v>120000</v>
      </c>
      <c r="I256">
        <v>82639</v>
      </c>
      <c r="J256">
        <v>80123</v>
      </c>
      <c r="K256" t="s">
        <v>55</v>
      </c>
      <c r="L256">
        <v>75600</v>
      </c>
      <c r="M256" t="s">
        <v>1769</v>
      </c>
      <c r="N256" t="s">
        <v>15011</v>
      </c>
      <c r="O256" s="95">
        <v>44845.68152017361</v>
      </c>
      <c r="P256">
        <v>1</v>
      </c>
      <c r="Q256">
        <v>4.67</v>
      </c>
      <c r="R256">
        <v>7.96</v>
      </c>
      <c r="S256" t="s">
        <v>15440</v>
      </c>
      <c r="T256" t="s">
        <v>3058</v>
      </c>
      <c r="U256" t="s">
        <v>3059</v>
      </c>
      <c r="V256" t="s">
        <v>15440</v>
      </c>
      <c r="W256" t="s">
        <v>15441</v>
      </c>
      <c r="X256" t="s">
        <v>3060</v>
      </c>
      <c r="Y256" t="b">
        <v>1</v>
      </c>
      <c r="Z256" t="s">
        <v>1761</v>
      </c>
    </row>
    <row r="257" spans="1:26" x14ac:dyDescent="0.25">
      <c r="A257" t="s">
        <v>3061</v>
      </c>
      <c r="B257" t="s">
        <v>712</v>
      </c>
      <c r="C257" t="s">
        <v>14702</v>
      </c>
      <c r="D257" t="s">
        <v>14703</v>
      </c>
      <c r="E257" t="s">
        <v>1799</v>
      </c>
      <c r="F257" t="s">
        <v>3062</v>
      </c>
      <c r="G257">
        <v>7000</v>
      </c>
      <c r="H257">
        <v>11000</v>
      </c>
      <c r="I257">
        <v>7713</v>
      </c>
      <c r="J257">
        <v>7400</v>
      </c>
      <c r="K257" t="s">
        <v>55</v>
      </c>
      <c r="L257">
        <v>6930</v>
      </c>
      <c r="M257" t="s">
        <v>1769</v>
      </c>
      <c r="N257" t="s">
        <v>15139</v>
      </c>
      <c r="O257" s="95">
        <v>44845.674056851851</v>
      </c>
      <c r="P257">
        <v>1</v>
      </c>
      <c r="Q257">
        <v>-9.24</v>
      </c>
      <c r="R257">
        <v>-5.41</v>
      </c>
      <c r="S257" t="s">
        <v>15442</v>
      </c>
      <c r="T257" t="s">
        <v>3063</v>
      </c>
      <c r="U257" t="s">
        <v>3064</v>
      </c>
      <c r="V257" t="s">
        <v>15442</v>
      </c>
      <c r="W257" t="s">
        <v>15443</v>
      </c>
      <c r="X257" t="s">
        <v>3065</v>
      </c>
      <c r="Y257" t="b">
        <v>1</v>
      </c>
      <c r="Z257" t="s">
        <v>1761</v>
      </c>
    </row>
    <row r="258" spans="1:26" x14ac:dyDescent="0.25">
      <c r="A258" t="s">
        <v>3066</v>
      </c>
      <c r="B258" t="s">
        <v>1367</v>
      </c>
      <c r="C258" t="s">
        <v>14703</v>
      </c>
      <c r="D258" t="s">
        <v>14702</v>
      </c>
      <c r="E258" t="s">
        <v>635</v>
      </c>
      <c r="F258" t="s">
        <v>3067</v>
      </c>
      <c r="G258">
        <v>55000</v>
      </c>
      <c r="H258">
        <v>54320</v>
      </c>
      <c r="I258">
        <v>41706</v>
      </c>
      <c r="J258">
        <v>41706</v>
      </c>
      <c r="K258" t="s">
        <v>53</v>
      </c>
      <c r="L258">
        <v>33678</v>
      </c>
      <c r="M258" t="s">
        <v>1769</v>
      </c>
      <c r="N258" t="s">
        <v>15444</v>
      </c>
      <c r="O258" s="95">
        <v>44546.42423128472</v>
      </c>
      <c r="P258">
        <v>2</v>
      </c>
      <c r="Q258">
        <v>0</v>
      </c>
      <c r="R258">
        <v>31.88</v>
      </c>
      <c r="S258" t="s">
        <v>15445</v>
      </c>
      <c r="T258" t="s">
        <v>3068</v>
      </c>
      <c r="U258" t="s">
        <v>3069</v>
      </c>
      <c r="V258" t="s">
        <v>15445</v>
      </c>
      <c r="W258" t="s">
        <v>15446</v>
      </c>
      <c r="X258" t="s">
        <v>3070</v>
      </c>
      <c r="Y258" t="b">
        <v>1</v>
      </c>
      <c r="Z258" t="s">
        <v>1761</v>
      </c>
    </row>
    <row r="259" spans="1:26" x14ac:dyDescent="0.25">
      <c r="A259" t="s">
        <v>3071</v>
      </c>
      <c r="B259" t="s">
        <v>1177</v>
      </c>
      <c r="C259" t="s">
        <v>14702</v>
      </c>
      <c r="D259" t="s">
        <v>14703</v>
      </c>
      <c r="E259" t="s">
        <v>1756</v>
      </c>
      <c r="F259" t="s">
        <v>3072</v>
      </c>
      <c r="G259">
        <v>37000</v>
      </c>
      <c r="H259">
        <v>32000</v>
      </c>
      <c r="I259">
        <v>36400</v>
      </c>
      <c r="J259">
        <v>34897</v>
      </c>
      <c r="K259" t="s">
        <v>55</v>
      </c>
      <c r="L259">
        <v>20160</v>
      </c>
      <c r="M259" t="s">
        <v>1769</v>
      </c>
      <c r="N259" t="s">
        <v>15115</v>
      </c>
      <c r="O259" s="95">
        <v>44845.665621238426</v>
      </c>
      <c r="P259">
        <v>2</v>
      </c>
      <c r="Q259">
        <v>1.65</v>
      </c>
      <c r="R259">
        <v>6.03</v>
      </c>
      <c r="S259" t="s">
        <v>15447</v>
      </c>
      <c r="T259" t="s">
        <v>3073</v>
      </c>
      <c r="U259" t="s">
        <v>3074</v>
      </c>
      <c r="V259" t="s">
        <v>15447</v>
      </c>
      <c r="W259" t="s">
        <v>15448</v>
      </c>
      <c r="X259" t="s">
        <v>3075</v>
      </c>
      <c r="Y259" t="b">
        <v>1</v>
      </c>
      <c r="Z259" t="s">
        <v>1761</v>
      </c>
    </row>
    <row r="260" spans="1:26" x14ac:dyDescent="0.25">
      <c r="A260" t="s">
        <v>3076</v>
      </c>
      <c r="B260" t="s">
        <v>1198</v>
      </c>
      <c r="C260" t="s">
        <v>14702</v>
      </c>
      <c r="D260" t="s">
        <v>14703</v>
      </c>
      <c r="E260" t="s">
        <v>1799</v>
      </c>
      <c r="F260" t="s">
        <v>3077</v>
      </c>
      <c r="G260">
        <v>8888</v>
      </c>
      <c r="H260">
        <v>11755</v>
      </c>
      <c r="I260">
        <v>9726</v>
      </c>
      <c r="J260">
        <v>10160</v>
      </c>
      <c r="K260" t="s">
        <v>55</v>
      </c>
      <c r="L260">
        <v>7406</v>
      </c>
      <c r="M260" t="s">
        <v>1769</v>
      </c>
      <c r="N260" t="s">
        <v>15449</v>
      </c>
      <c r="O260" s="95">
        <v>44845.687039039352</v>
      </c>
      <c r="P260">
        <v>1</v>
      </c>
      <c r="Q260">
        <v>-8.6199999999999992</v>
      </c>
      <c r="R260">
        <v>-12.52</v>
      </c>
      <c r="S260" t="s">
        <v>15450</v>
      </c>
      <c r="T260" t="s">
        <v>3078</v>
      </c>
      <c r="U260" t="s">
        <v>3079</v>
      </c>
      <c r="V260" t="s">
        <v>15450</v>
      </c>
      <c r="W260" t="s">
        <v>15451</v>
      </c>
      <c r="X260" t="s">
        <v>3080</v>
      </c>
      <c r="Y260" t="b">
        <v>1</v>
      </c>
      <c r="Z260" t="s">
        <v>1761</v>
      </c>
    </row>
    <row r="261" spans="1:26" x14ac:dyDescent="0.25">
      <c r="A261" t="s">
        <v>3081</v>
      </c>
      <c r="B261" t="s">
        <v>1219</v>
      </c>
      <c r="C261" t="s">
        <v>14702</v>
      </c>
      <c r="D261" t="s">
        <v>14703</v>
      </c>
      <c r="E261" t="s">
        <v>1756</v>
      </c>
      <c r="F261" t="s">
        <v>3082</v>
      </c>
      <c r="G261">
        <v>10000</v>
      </c>
      <c r="H261">
        <v>2210</v>
      </c>
      <c r="I261">
        <v>12288</v>
      </c>
      <c r="J261">
        <v>11971</v>
      </c>
      <c r="K261" t="s">
        <v>55</v>
      </c>
      <c r="L261">
        <v>1392</v>
      </c>
      <c r="M261" t="s">
        <v>1769</v>
      </c>
      <c r="N261" t="s">
        <v>15452</v>
      </c>
      <c r="O261" s="95">
        <v>44845.712060763886</v>
      </c>
      <c r="P261">
        <v>1</v>
      </c>
      <c r="Q261">
        <v>-18.62</v>
      </c>
      <c r="R261">
        <v>-16.46</v>
      </c>
      <c r="S261" t="s">
        <v>15453</v>
      </c>
      <c r="T261" t="s">
        <v>3083</v>
      </c>
      <c r="U261" t="s">
        <v>3084</v>
      </c>
      <c r="V261" t="s">
        <v>15453</v>
      </c>
      <c r="W261" t="s">
        <v>15454</v>
      </c>
      <c r="X261" t="s">
        <v>3085</v>
      </c>
      <c r="Y261" t="b">
        <v>1</v>
      </c>
      <c r="Z261" t="s">
        <v>1761</v>
      </c>
    </row>
    <row r="262" spans="1:26" x14ac:dyDescent="0.25">
      <c r="A262" t="s">
        <v>3086</v>
      </c>
      <c r="B262" t="s">
        <v>1308</v>
      </c>
      <c r="C262" t="s">
        <v>14702</v>
      </c>
      <c r="D262" t="s">
        <v>14703</v>
      </c>
      <c r="E262" t="s">
        <v>1756</v>
      </c>
      <c r="F262" t="s">
        <v>3087</v>
      </c>
      <c r="G262">
        <v>7777</v>
      </c>
      <c r="H262">
        <v>6958</v>
      </c>
      <c r="I262">
        <v>7270</v>
      </c>
      <c r="J262">
        <v>7172</v>
      </c>
      <c r="K262" t="s">
        <v>55</v>
      </c>
      <c r="L262">
        <v>4384</v>
      </c>
      <c r="M262" t="s">
        <v>1769</v>
      </c>
      <c r="N262" t="s">
        <v>15455</v>
      </c>
      <c r="O262" s="95">
        <v>44845.709324479169</v>
      </c>
      <c r="P262">
        <v>1</v>
      </c>
      <c r="Q262">
        <v>6.97</v>
      </c>
      <c r="R262">
        <v>8.44</v>
      </c>
      <c r="S262" t="s">
        <v>15456</v>
      </c>
      <c r="T262" t="s">
        <v>3088</v>
      </c>
      <c r="U262" t="s">
        <v>3089</v>
      </c>
      <c r="V262" t="s">
        <v>15456</v>
      </c>
      <c r="W262" t="s">
        <v>15457</v>
      </c>
      <c r="X262" t="s">
        <v>3090</v>
      </c>
      <c r="Y262" t="b">
        <v>1</v>
      </c>
      <c r="Z262" t="s">
        <v>1761</v>
      </c>
    </row>
    <row r="263" spans="1:26" x14ac:dyDescent="0.25">
      <c r="A263" t="s">
        <v>3091</v>
      </c>
      <c r="B263" t="s">
        <v>690</v>
      </c>
      <c r="C263" t="s">
        <v>14702</v>
      </c>
      <c r="D263" t="s">
        <v>14703</v>
      </c>
      <c r="E263" t="s">
        <v>1756</v>
      </c>
      <c r="F263" t="s">
        <v>3092</v>
      </c>
      <c r="G263">
        <v>42400</v>
      </c>
      <c r="H263">
        <v>60604</v>
      </c>
      <c r="I263">
        <v>45500</v>
      </c>
      <c r="J263">
        <v>43287</v>
      </c>
      <c r="K263" t="s">
        <v>55</v>
      </c>
      <c r="L263">
        <v>38181</v>
      </c>
      <c r="M263" t="s">
        <v>1769</v>
      </c>
      <c r="N263" t="s">
        <v>15458</v>
      </c>
      <c r="O263" s="95">
        <v>44845.665465162034</v>
      </c>
      <c r="P263">
        <v>2</v>
      </c>
      <c r="Q263">
        <v>-6.81</v>
      </c>
      <c r="R263">
        <v>-2.0499999999999998</v>
      </c>
      <c r="S263" t="s">
        <v>15459</v>
      </c>
      <c r="T263" t="s">
        <v>3093</v>
      </c>
      <c r="U263" t="s">
        <v>3094</v>
      </c>
      <c r="V263" t="s">
        <v>15459</v>
      </c>
      <c r="W263" t="s">
        <v>15460</v>
      </c>
      <c r="X263" t="s">
        <v>3095</v>
      </c>
      <c r="Y263" t="b">
        <v>1</v>
      </c>
      <c r="Z263" t="s">
        <v>1761</v>
      </c>
    </row>
    <row r="264" spans="1:26" x14ac:dyDescent="0.25">
      <c r="A264" t="s">
        <v>3096</v>
      </c>
      <c r="B264" t="s">
        <v>1014</v>
      </c>
      <c r="C264" t="s">
        <v>14702</v>
      </c>
      <c r="D264" t="s">
        <v>14703</v>
      </c>
      <c r="E264" t="s">
        <v>1756</v>
      </c>
      <c r="F264" t="s">
        <v>3097</v>
      </c>
      <c r="G264">
        <v>10999</v>
      </c>
      <c r="H264">
        <v>2500</v>
      </c>
      <c r="I264">
        <v>8352</v>
      </c>
      <c r="J264">
        <v>8172</v>
      </c>
      <c r="K264" t="s">
        <v>55</v>
      </c>
      <c r="L264">
        <v>1575</v>
      </c>
      <c r="M264" t="s">
        <v>1769</v>
      </c>
      <c r="N264" t="s">
        <v>15118</v>
      </c>
      <c r="O264" s="95">
        <v>44845.699444953701</v>
      </c>
      <c r="P264">
        <v>1</v>
      </c>
      <c r="Q264">
        <v>31.69</v>
      </c>
      <c r="R264">
        <v>34.590000000000003</v>
      </c>
      <c r="S264" t="s">
        <v>15461</v>
      </c>
      <c r="T264" t="s">
        <v>3098</v>
      </c>
      <c r="U264" t="s">
        <v>3099</v>
      </c>
      <c r="V264" t="s">
        <v>15461</v>
      </c>
      <c r="W264" t="s">
        <v>15462</v>
      </c>
      <c r="X264" t="s">
        <v>3100</v>
      </c>
      <c r="Y264" t="b">
        <v>1</v>
      </c>
      <c r="Z264" t="s">
        <v>1761</v>
      </c>
    </row>
    <row r="265" spans="1:26" x14ac:dyDescent="0.25">
      <c r="A265" t="s">
        <v>3101</v>
      </c>
      <c r="B265" t="s">
        <v>3102</v>
      </c>
      <c r="C265" t="s">
        <v>14702</v>
      </c>
      <c r="D265" t="s">
        <v>14703</v>
      </c>
      <c r="E265" t="s">
        <v>1799</v>
      </c>
      <c r="F265" t="s">
        <v>3103</v>
      </c>
      <c r="G265">
        <v>47900</v>
      </c>
      <c r="H265">
        <v>76000</v>
      </c>
      <c r="I265">
        <v>50508</v>
      </c>
      <c r="J265">
        <v>50819</v>
      </c>
      <c r="K265" t="s">
        <v>55</v>
      </c>
      <c r="L265">
        <v>47880</v>
      </c>
      <c r="M265" t="s">
        <v>1769</v>
      </c>
      <c r="N265" t="s">
        <v>14851</v>
      </c>
      <c r="O265" s="95">
        <v>44845.675378298612</v>
      </c>
      <c r="P265">
        <v>1</v>
      </c>
      <c r="Q265">
        <v>-5.16</v>
      </c>
      <c r="R265">
        <v>-5.74</v>
      </c>
      <c r="S265" t="s">
        <v>15463</v>
      </c>
      <c r="T265" t="s">
        <v>3104</v>
      </c>
      <c r="U265" t="s">
        <v>3105</v>
      </c>
      <c r="V265" t="s">
        <v>15463</v>
      </c>
      <c r="W265" t="s">
        <v>15464</v>
      </c>
      <c r="X265" t="s">
        <v>3106</v>
      </c>
      <c r="Y265" t="b">
        <v>1</v>
      </c>
      <c r="Z265" t="s">
        <v>1761</v>
      </c>
    </row>
    <row r="266" spans="1:26" x14ac:dyDescent="0.25">
      <c r="A266" t="s">
        <v>3107</v>
      </c>
      <c r="B266" t="s">
        <v>713</v>
      </c>
      <c r="C266" t="s">
        <v>14702</v>
      </c>
      <c r="D266" t="s">
        <v>14703</v>
      </c>
      <c r="E266" t="s">
        <v>1799</v>
      </c>
      <c r="F266" t="s">
        <v>3108</v>
      </c>
      <c r="G266">
        <v>22899</v>
      </c>
      <c r="H266">
        <v>36000</v>
      </c>
      <c r="I266">
        <v>22822</v>
      </c>
      <c r="J266">
        <v>23213</v>
      </c>
      <c r="K266" t="s">
        <v>55</v>
      </c>
      <c r="L266">
        <v>22680</v>
      </c>
      <c r="M266" t="s">
        <v>1769</v>
      </c>
      <c r="N266" t="s">
        <v>15202</v>
      </c>
      <c r="O266" s="95">
        <v>44845.674479247682</v>
      </c>
      <c r="P266">
        <v>1</v>
      </c>
      <c r="Q266">
        <v>0.34</v>
      </c>
      <c r="R266">
        <v>-1.35</v>
      </c>
      <c r="S266" t="s">
        <v>15465</v>
      </c>
      <c r="T266" t="s">
        <v>3109</v>
      </c>
      <c r="U266" t="s">
        <v>3110</v>
      </c>
      <c r="V266" t="s">
        <v>15465</v>
      </c>
      <c r="W266" t="s">
        <v>15466</v>
      </c>
      <c r="X266" t="s">
        <v>3111</v>
      </c>
      <c r="Y266" t="b">
        <v>1</v>
      </c>
      <c r="Z266" t="s">
        <v>1761</v>
      </c>
    </row>
    <row r="267" spans="1:26" x14ac:dyDescent="0.25">
      <c r="A267" t="s">
        <v>3112</v>
      </c>
      <c r="B267" t="s">
        <v>696</v>
      </c>
      <c r="C267" t="s">
        <v>14702</v>
      </c>
      <c r="D267" t="s">
        <v>14703</v>
      </c>
      <c r="E267" t="s">
        <v>1756</v>
      </c>
      <c r="F267" t="s">
        <v>1714</v>
      </c>
      <c r="G267">
        <v>54969</v>
      </c>
      <c r="H267">
        <v>7936</v>
      </c>
      <c r="I267">
        <v>44367</v>
      </c>
      <c r="J267">
        <v>39830</v>
      </c>
      <c r="K267" t="s">
        <v>55</v>
      </c>
      <c r="L267">
        <v>5000</v>
      </c>
      <c r="M267" t="s">
        <v>1769</v>
      </c>
      <c r="N267" t="s">
        <v>15467</v>
      </c>
      <c r="O267" s="95">
        <v>44845.68515041667</v>
      </c>
      <c r="P267">
        <v>4</v>
      </c>
      <c r="Q267">
        <v>23.9</v>
      </c>
      <c r="R267">
        <v>38.01</v>
      </c>
      <c r="S267" t="s">
        <v>15468</v>
      </c>
      <c r="T267" t="s">
        <v>3113</v>
      </c>
      <c r="U267" t="s">
        <v>3114</v>
      </c>
      <c r="V267" t="s">
        <v>15468</v>
      </c>
      <c r="W267" t="s">
        <v>15469</v>
      </c>
      <c r="X267" t="s">
        <v>3115</v>
      </c>
      <c r="Y267" t="b">
        <v>1</v>
      </c>
      <c r="Z267" t="s">
        <v>1761</v>
      </c>
    </row>
    <row r="268" spans="1:26" x14ac:dyDescent="0.25">
      <c r="A268" t="s">
        <v>3116</v>
      </c>
      <c r="B268" t="s">
        <v>1234</v>
      </c>
      <c r="C268" t="s">
        <v>14702</v>
      </c>
      <c r="D268" t="s">
        <v>14703</v>
      </c>
      <c r="E268" t="s">
        <v>1756</v>
      </c>
      <c r="F268" t="s">
        <v>2672</v>
      </c>
      <c r="G268">
        <v>14420</v>
      </c>
      <c r="H268">
        <v>6500</v>
      </c>
      <c r="I268">
        <v>12754</v>
      </c>
      <c r="J268">
        <v>12598</v>
      </c>
      <c r="K268" t="s">
        <v>55</v>
      </c>
      <c r="L268">
        <v>4095</v>
      </c>
      <c r="M268" t="s">
        <v>1769</v>
      </c>
      <c r="N268" t="s">
        <v>15284</v>
      </c>
      <c r="O268" s="95">
        <v>44845.693365925923</v>
      </c>
      <c r="P268">
        <v>1</v>
      </c>
      <c r="Q268">
        <v>13.06</v>
      </c>
      <c r="R268">
        <v>14.46</v>
      </c>
      <c r="S268" t="s">
        <v>15470</v>
      </c>
      <c r="T268" t="s">
        <v>3117</v>
      </c>
      <c r="U268" t="s">
        <v>3118</v>
      </c>
      <c r="V268" t="s">
        <v>15470</v>
      </c>
      <c r="W268" t="s">
        <v>15471</v>
      </c>
      <c r="X268" t="s">
        <v>3119</v>
      </c>
      <c r="Y268" t="b">
        <v>1</v>
      </c>
      <c r="Z268" t="s">
        <v>1761</v>
      </c>
    </row>
    <row r="269" spans="1:26" x14ac:dyDescent="0.25">
      <c r="A269" t="s">
        <v>3120</v>
      </c>
      <c r="B269" t="s">
        <v>1049</v>
      </c>
      <c r="C269" t="s">
        <v>14702</v>
      </c>
      <c r="D269" t="s">
        <v>14703</v>
      </c>
      <c r="E269" t="s">
        <v>1756</v>
      </c>
      <c r="F269" t="s">
        <v>3121</v>
      </c>
      <c r="G269">
        <v>57400</v>
      </c>
      <c r="H269">
        <v>90566</v>
      </c>
      <c r="I269">
        <v>57352</v>
      </c>
      <c r="J269">
        <v>57195</v>
      </c>
      <c r="K269" t="s">
        <v>55</v>
      </c>
      <c r="L269">
        <v>57057</v>
      </c>
      <c r="M269" t="s">
        <v>1769</v>
      </c>
      <c r="N269" t="s">
        <v>15472</v>
      </c>
      <c r="O269" s="95">
        <v>44845.675160763887</v>
      </c>
      <c r="P269">
        <v>4</v>
      </c>
      <c r="Q269">
        <v>0.08</v>
      </c>
      <c r="R269">
        <v>0.36</v>
      </c>
      <c r="S269" t="s">
        <v>15473</v>
      </c>
      <c r="T269" t="s">
        <v>3122</v>
      </c>
      <c r="U269" t="s">
        <v>3123</v>
      </c>
      <c r="V269" t="s">
        <v>15473</v>
      </c>
      <c r="W269" t="s">
        <v>15474</v>
      </c>
      <c r="X269" t="s">
        <v>3124</v>
      </c>
      <c r="Y269" t="b">
        <v>1</v>
      </c>
      <c r="Z269" t="s">
        <v>1761</v>
      </c>
    </row>
    <row r="270" spans="1:26" x14ac:dyDescent="0.25">
      <c r="A270" t="s">
        <v>3125</v>
      </c>
      <c r="B270" t="s">
        <v>1292</v>
      </c>
      <c r="C270" t="s">
        <v>14702</v>
      </c>
      <c r="D270" t="s">
        <v>14703</v>
      </c>
      <c r="E270" t="s">
        <v>635</v>
      </c>
      <c r="F270" t="s">
        <v>3126</v>
      </c>
      <c r="G270">
        <v>19000</v>
      </c>
      <c r="H270">
        <v>17351</v>
      </c>
      <c r="I270">
        <v>26543</v>
      </c>
      <c r="J270">
        <v>23265</v>
      </c>
      <c r="K270" t="s">
        <v>53</v>
      </c>
      <c r="L270">
        <v>10758</v>
      </c>
      <c r="M270" t="s">
        <v>1769</v>
      </c>
      <c r="N270" t="s">
        <v>15475</v>
      </c>
      <c r="O270" s="95">
        <v>44845.65050019676</v>
      </c>
      <c r="P270">
        <v>2</v>
      </c>
      <c r="Q270">
        <v>-28.42</v>
      </c>
      <c r="R270">
        <v>-18.329999999999998</v>
      </c>
      <c r="S270" t="s">
        <v>15476</v>
      </c>
      <c r="T270" t="s">
        <v>3127</v>
      </c>
      <c r="U270" t="s">
        <v>3128</v>
      </c>
      <c r="V270" t="s">
        <v>15476</v>
      </c>
      <c r="W270" t="s">
        <v>15477</v>
      </c>
      <c r="X270" t="s">
        <v>3129</v>
      </c>
      <c r="Y270" t="b">
        <v>1</v>
      </c>
      <c r="Z270" t="s">
        <v>1761</v>
      </c>
    </row>
    <row r="271" spans="1:26" x14ac:dyDescent="0.25">
      <c r="A271" t="s">
        <v>3130</v>
      </c>
      <c r="B271" t="s">
        <v>3131</v>
      </c>
      <c r="C271" t="s">
        <v>14702</v>
      </c>
      <c r="D271" t="s">
        <v>14703</v>
      </c>
      <c r="E271" t="s">
        <v>1756</v>
      </c>
      <c r="F271" t="s">
        <v>3132</v>
      </c>
      <c r="G271">
        <v>138000</v>
      </c>
      <c r="H271">
        <v>166000</v>
      </c>
      <c r="I271">
        <v>109972</v>
      </c>
      <c r="J271">
        <v>109439</v>
      </c>
      <c r="K271" t="s">
        <v>55</v>
      </c>
      <c r="L271">
        <v>104580</v>
      </c>
      <c r="M271" t="s">
        <v>1769</v>
      </c>
      <c r="N271" t="s">
        <v>15478</v>
      </c>
      <c r="O271" s="95">
        <v>44845.66284045139</v>
      </c>
      <c r="P271">
        <v>4</v>
      </c>
      <c r="Q271">
        <v>25.49</v>
      </c>
      <c r="R271">
        <v>26.1</v>
      </c>
      <c r="S271" t="s">
        <v>15479</v>
      </c>
      <c r="T271" t="s">
        <v>3133</v>
      </c>
      <c r="U271" t="s">
        <v>3134</v>
      </c>
      <c r="V271" t="s">
        <v>15479</v>
      </c>
      <c r="W271" t="s">
        <v>15480</v>
      </c>
      <c r="X271" t="s">
        <v>3135</v>
      </c>
      <c r="Y271" t="b">
        <v>1</v>
      </c>
      <c r="Z271" t="s">
        <v>1761</v>
      </c>
    </row>
    <row r="272" spans="1:26" x14ac:dyDescent="0.25">
      <c r="A272" t="s">
        <v>3136</v>
      </c>
      <c r="B272" t="s">
        <v>3137</v>
      </c>
      <c r="C272" t="s">
        <v>14702</v>
      </c>
      <c r="D272" t="s">
        <v>14703</v>
      </c>
      <c r="E272" t="s">
        <v>1799</v>
      </c>
      <c r="F272" t="s">
        <v>3138</v>
      </c>
      <c r="G272">
        <v>51000</v>
      </c>
      <c r="H272">
        <v>80000</v>
      </c>
      <c r="I272">
        <v>50974</v>
      </c>
      <c r="J272">
        <v>50577</v>
      </c>
      <c r="K272" t="s">
        <v>55</v>
      </c>
      <c r="L272">
        <v>50400</v>
      </c>
      <c r="M272" t="s">
        <v>1769</v>
      </c>
      <c r="N272" t="s">
        <v>14815</v>
      </c>
      <c r="O272" s="95">
        <v>44845.686505497688</v>
      </c>
      <c r="P272">
        <v>1</v>
      </c>
      <c r="Q272">
        <v>0.05</v>
      </c>
      <c r="R272">
        <v>0.84</v>
      </c>
      <c r="S272" t="s">
        <v>15481</v>
      </c>
      <c r="T272" t="s">
        <v>3139</v>
      </c>
      <c r="U272" t="s">
        <v>3140</v>
      </c>
      <c r="V272" t="s">
        <v>15481</v>
      </c>
      <c r="W272" t="s">
        <v>15482</v>
      </c>
      <c r="X272" t="s">
        <v>3141</v>
      </c>
      <c r="Y272" t="b">
        <v>1</v>
      </c>
      <c r="Z272" t="s">
        <v>1761</v>
      </c>
    </row>
    <row r="273" spans="1:26" x14ac:dyDescent="0.25">
      <c r="A273" t="s">
        <v>3142</v>
      </c>
      <c r="B273" t="s">
        <v>3143</v>
      </c>
      <c r="C273" t="s">
        <v>14702</v>
      </c>
      <c r="D273" t="s">
        <v>14703</v>
      </c>
      <c r="E273" t="s">
        <v>1799</v>
      </c>
      <c r="F273" t="s">
        <v>3144</v>
      </c>
      <c r="G273">
        <v>94444</v>
      </c>
      <c r="H273">
        <v>70000</v>
      </c>
      <c r="I273">
        <v>94517</v>
      </c>
      <c r="J273">
        <v>103915</v>
      </c>
      <c r="K273" t="s">
        <v>55</v>
      </c>
      <c r="L273">
        <v>44100</v>
      </c>
      <c r="M273" t="s">
        <v>1769</v>
      </c>
      <c r="N273" t="s">
        <v>14764</v>
      </c>
      <c r="O273" s="95">
        <v>44845.636880729166</v>
      </c>
      <c r="P273">
        <v>1</v>
      </c>
      <c r="Q273">
        <v>-0.08</v>
      </c>
      <c r="R273">
        <v>-9.11</v>
      </c>
      <c r="S273" t="s">
        <v>15483</v>
      </c>
      <c r="T273" t="s">
        <v>3145</v>
      </c>
      <c r="U273" t="s">
        <v>3146</v>
      </c>
      <c r="V273" t="s">
        <v>15483</v>
      </c>
      <c r="W273" t="s">
        <v>15484</v>
      </c>
      <c r="X273" t="s">
        <v>3147</v>
      </c>
      <c r="Y273" t="b">
        <v>1</v>
      </c>
      <c r="Z273" t="s">
        <v>1761</v>
      </c>
    </row>
    <row r="274" spans="1:26" x14ac:dyDescent="0.25">
      <c r="A274" t="s">
        <v>3148</v>
      </c>
      <c r="B274" t="s">
        <v>1000</v>
      </c>
      <c r="C274" t="s">
        <v>14702</v>
      </c>
      <c r="D274" t="s">
        <v>14703</v>
      </c>
      <c r="E274" t="s">
        <v>382</v>
      </c>
      <c r="F274" t="s">
        <v>3149</v>
      </c>
      <c r="G274">
        <v>27000</v>
      </c>
      <c r="H274">
        <v>8600</v>
      </c>
      <c r="I274">
        <v>24311</v>
      </c>
      <c r="J274">
        <v>24008</v>
      </c>
      <c r="K274" t="s">
        <v>55</v>
      </c>
      <c r="L274">
        <v>5418</v>
      </c>
      <c r="M274" t="s">
        <v>1769</v>
      </c>
      <c r="N274" t="s">
        <v>15485</v>
      </c>
      <c r="O274" s="95">
        <v>44845.688982314816</v>
      </c>
      <c r="P274">
        <v>2</v>
      </c>
      <c r="Q274">
        <v>11.06</v>
      </c>
      <c r="R274">
        <v>12.46</v>
      </c>
      <c r="S274" t="s">
        <v>15486</v>
      </c>
      <c r="T274" t="s">
        <v>3150</v>
      </c>
      <c r="U274" t="s">
        <v>3151</v>
      </c>
      <c r="V274" t="s">
        <v>15486</v>
      </c>
      <c r="W274" t="s">
        <v>15487</v>
      </c>
      <c r="X274" t="s">
        <v>3152</v>
      </c>
      <c r="Y274" t="b">
        <v>1</v>
      </c>
      <c r="Z274" t="s">
        <v>1761</v>
      </c>
    </row>
    <row r="275" spans="1:26" x14ac:dyDescent="0.25">
      <c r="A275" t="s">
        <v>3153</v>
      </c>
      <c r="B275" t="s">
        <v>3154</v>
      </c>
      <c r="C275" t="s">
        <v>14702</v>
      </c>
      <c r="D275" t="s">
        <v>14703</v>
      </c>
      <c r="E275" t="s">
        <v>1799</v>
      </c>
      <c r="F275" t="s">
        <v>3155</v>
      </c>
      <c r="G275">
        <v>37900</v>
      </c>
      <c r="H275">
        <v>60000</v>
      </c>
      <c r="I275">
        <v>42502</v>
      </c>
      <c r="J275">
        <v>39080</v>
      </c>
      <c r="K275" t="s">
        <v>55</v>
      </c>
      <c r="L275">
        <v>37800</v>
      </c>
      <c r="M275" t="s">
        <v>1769</v>
      </c>
      <c r="N275" t="s">
        <v>14858</v>
      </c>
      <c r="O275" s="95">
        <v>44845.696697650463</v>
      </c>
      <c r="P275">
        <v>1</v>
      </c>
      <c r="Q275">
        <v>-10.83</v>
      </c>
      <c r="R275">
        <v>-3.02</v>
      </c>
      <c r="S275" t="s">
        <v>15488</v>
      </c>
      <c r="T275" t="s">
        <v>3156</v>
      </c>
      <c r="U275" t="s">
        <v>3157</v>
      </c>
      <c r="V275" t="s">
        <v>15488</v>
      </c>
      <c r="W275" t="s">
        <v>15489</v>
      </c>
      <c r="X275" t="s">
        <v>3158</v>
      </c>
      <c r="Y275" t="b">
        <v>1</v>
      </c>
      <c r="Z275" t="s">
        <v>1761</v>
      </c>
    </row>
    <row r="276" spans="1:26" x14ac:dyDescent="0.25">
      <c r="A276" t="s">
        <v>3159</v>
      </c>
      <c r="B276" t="s">
        <v>925</v>
      </c>
      <c r="C276" t="s">
        <v>14702</v>
      </c>
      <c r="D276" t="s">
        <v>14703</v>
      </c>
      <c r="E276" t="s">
        <v>1756</v>
      </c>
      <c r="F276" t="s">
        <v>3160</v>
      </c>
      <c r="G276">
        <v>15555</v>
      </c>
      <c r="H276">
        <v>7491</v>
      </c>
      <c r="I276">
        <v>14972</v>
      </c>
      <c r="J276">
        <v>14238</v>
      </c>
      <c r="K276" t="s">
        <v>55</v>
      </c>
      <c r="L276">
        <v>4719</v>
      </c>
      <c r="M276" t="s">
        <v>1769</v>
      </c>
      <c r="N276" t="s">
        <v>15490</v>
      </c>
      <c r="O276" s="95">
        <v>44845.683539849539</v>
      </c>
      <c r="P276">
        <v>2</v>
      </c>
      <c r="Q276">
        <v>3.89</v>
      </c>
      <c r="R276">
        <v>9.25</v>
      </c>
      <c r="S276" t="s">
        <v>15491</v>
      </c>
      <c r="T276" t="s">
        <v>3161</v>
      </c>
      <c r="U276" t="s">
        <v>3162</v>
      </c>
      <c r="V276" t="s">
        <v>15491</v>
      </c>
      <c r="W276" t="s">
        <v>15492</v>
      </c>
      <c r="X276" t="s">
        <v>3163</v>
      </c>
      <c r="Y276" t="b">
        <v>1</v>
      </c>
      <c r="Z276" t="s">
        <v>1761</v>
      </c>
    </row>
    <row r="277" spans="1:26" x14ac:dyDescent="0.25">
      <c r="A277" t="s">
        <v>3164</v>
      </c>
      <c r="B277" t="s">
        <v>692</v>
      </c>
      <c r="C277" t="s">
        <v>14702</v>
      </c>
      <c r="D277" t="s">
        <v>14703</v>
      </c>
      <c r="E277" t="s">
        <v>1756</v>
      </c>
      <c r="F277" t="s">
        <v>3165</v>
      </c>
      <c r="G277">
        <v>9988</v>
      </c>
      <c r="H277">
        <v>12749</v>
      </c>
      <c r="I277">
        <v>12839</v>
      </c>
      <c r="J277">
        <v>13250</v>
      </c>
      <c r="K277" t="s">
        <v>55</v>
      </c>
      <c r="L277">
        <v>8032</v>
      </c>
      <c r="M277" t="s">
        <v>1769</v>
      </c>
      <c r="N277" t="s">
        <v>15493</v>
      </c>
      <c r="O277" s="95">
        <v>44845.720261458337</v>
      </c>
      <c r="P277">
        <v>1</v>
      </c>
      <c r="Q277">
        <v>-22.21</v>
      </c>
      <c r="R277">
        <v>-24.62</v>
      </c>
      <c r="S277" t="s">
        <v>15494</v>
      </c>
      <c r="T277" t="s">
        <v>3166</v>
      </c>
      <c r="U277" t="s">
        <v>3167</v>
      </c>
      <c r="V277" t="s">
        <v>15494</v>
      </c>
      <c r="W277" t="s">
        <v>15495</v>
      </c>
      <c r="X277" t="s">
        <v>3168</v>
      </c>
      <c r="Y277" t="b">
        <v>1</v>
      </c>
      <c r="Z277" t="s">
        <v>1761</v>
      </c>
    </row>
    <row r="278" spans="1:26" x14ac:dyDescent="0.25">
      <c r="A278" t="s">
        <v>3169</v>
      </c>
      <c r="B278" t="s">
        <v>948</v>
      </c>
      <c r="C278" t="s">
        <v>14702</v>
      </c>
      <c r="D278" t="s">
        <v>14703</v>
      </c>
      <c r="E278" t="s">
        <v>1756</v>
      </c>
      <c r="F278" t="s">
        <v>3170</v>
      </c>
      <c r="G278">
        <v>14300</v>
      </c>
      <c r="H278">
        <v>14000</v>
      </c>
      <c r="I278">
        <v>20215</v>
      </c>
      <c r="J278">
        <v>18570</v>
      </c>
      <c r="K278" t="s">
        <v>55</v>
      </c>
      <c r="L278">
        <v>8820</v>
      </c>
      <c r="M278" t="s">
        <v>1769</v>
      </c>
      <c r="N278" t="s">
        <v>14990</v>
      </c>
      <c r="O278" s="95">
        <v>44845.661990787034</v>
      </c>
      <c r="P278">
        <v>2</v>
      </c>
      <c r="Q278">
        <v>-29.26</v>
      </c>
      <c r="R278">
        <v>-22.99</v>
      </c>
      <c r="S278" t="s">
        <v>15496</v>
      </c>
      <c r="T278" t="s">
        <v>3171</v>
      </c>
      <c r="U278" t="s">
        <v>3172</v>
      </c>
      <c r="V278" t="s">
        <v>15496</v>
      </c>
      <c r="W278" t="s">
        <v>15497</v>
      </c>
      <c r="X278" t="s">
        <v>3173</v>
      </c>
      <c r="Y278" t="b">
        <v>1</v>
      </c>
      <c r="Z278" t="s">
        <v>1761</v>
      </c>
    </row>
    <row r="279" spans="1:26" x14ac:dyDescent="0.25">
      <c r="A279" t="s">
        <v>3174</v>
      </c>
      <c r="B279" t="s">
        <v>1178</v>
      </c>
      <c r="C279" t="s">
        <v>14702</v>
      </c>
      <c r="D279" t="s">
        <v>14703</v>
      </c>
      <c r="E279" t="s">
        <v>1756</v>
      </c>
      <c r="F279" t="s">
        <v>3175</v>
      </c>
      <c r="G279">
        <v>29999</v>
      </c>
      <c r="H279">
        <v>32943</v>
      </c>
      <c r="I279">
        <v>31587</v>
      </c>
      <c r="J279">
        <v>28580</v>
      </c>
      <c r="K279" t="s">
        <v>55</v>
      </c>
      <c r="L279">
        <v>20754</v>
      </c>
      <c r="M279" t="s">
        <v>1769</v>
      </c>
      <c r="N279" t="s">
        <v>15498</v>
      </c>
      <c r="O279" s="95">
        <v>44845.710130520834</v>
      </c>
      <c r="P279">
        <v>4</v>
      </c>
      <c r="Q279">
        <v>-5.03</v>
      </c>
      <c r="R279">
        <v>4.97</v>
      </c>
      <c r="S279" t="s">
        <v>15499</v>
      </c>
      <c r="T279" t="s">
        <v>3176</v>
      </c>
      <c r="U279" t="s">
        <v>3177</v>
      </c>
      <c r="V279" t="s">
        <v>15499</v>
      </c>
      <c r="W279" t="s">
        <v>15500</v>
      </c>
      <c r="X279" t="s">
        <v>3178</v>
      </c>
      <c r="Y279" t="b">
        <v>1</v>
      </c>
      <c r="Z279" t="s">
        <v>1761</v>
      </c>
    </row>
    <row r="280" spans="1:26" x14ac:dyDescent="0.25">
      <c r="A280" t="s">
        <v>3179</v>
      </c>
      <c r="B280" t="s">
        <v>1309</v>
      </c>
      <c r="C280" t="s">
        <v>14702</v>
      </c>
      <c r="D280" t="s">
        <v>14703</v>
      </c>
      <c r="E280" t="s">
        <v>1756</v>
      </c>
      <c r="F280" t="s">
        <v>3087</v>
      </c>
      <c r="G280">
        <v>15200</v>
      </c>
      <c r="H280">
        <v>17261</v>
      </c>
      <c r="I280">
        <v>15062</v>
      </c>
      <c r="J280">
        <v>14293</v>
      </c>
      <c r="K280" t="s">
        <v>55</v>
      </c>
      <c r="L280">
        <v>10874</v>
      </c>
      <c r="M280" t="s">
        <v>1769</v>
      </c>
      <c r="N280" t="s">
        <v>15501</v>
      </c>
      <c r="O280" s="95">
        <v>44845.665535162036</v>
      </c>
      <c r="P280">
        <v>2</v>
      </c>
      <c r="Q280">
        <v>0.92</v>
      </c>
      <c r="R280">
        <v>6.35</v>
      </c>
      <c r="S280" t="s">
        <v>15502</v>
      </c>
      <c r="T280" t="s">
        <v>3180</v>
      </c>
      <c r="U280" t="s">
        <v>3181</v>
      </c>
      <c r="V280" t="s">
        <v>15502</v>
      </c>
      <c r="W280" t="s">
        <v>15503</v>
      </c>
      <c r="X280" t="s">
        <v>3182</v>
      </c>
      <c r="Y280" t="b">
        <v>1</v>
      </c>
      <c r="Z280" t="s">
        <v>1761</v>
      </c>
    </row>
    <row r="281" spans="1:26" x14ac:dyDescent="0.25">
      <c r="A281" t="s">
        <v>3183</v>
      </c>
      <c r="B281" t="s">
        <v>1463</v>
      </c>
      <c r="C281" t="s">
        <v>14702</v>
      </c>
      <c r="D281" t="s">
        <v>14703</v>
      </c>
      <c r="E281" t="s">
        <v>1756</v>
      </c>
      <c r="F281" t="s">
        <v>3184</v>
      </c>
      <c r="G281">
        <v>22000</v>
      </c>
      <c r="H281">
        <v>7000</v>
      </c>
      <c r="I281">
        <v>21565</v>
      </c>
      <c r="J281">
        <v>21816</v>
      </c>
      <c r="K281" t="s">
        <v>55</v>
      </c>
      <c r="L281">
        <v>4410</v>
      </c>
      <c r="M281" t="s">
        <v>1769</v>
      </c>
      <c r="N281" t="s">
        <v>15504</v>
      </c>
      <c r="O281" s="95">
        <v>44845.716219351852</v>
      </c>
      <c r="P281">
        <v>2</v>
      </c>
      <c r="Q281">
        <v>2.02</v>
      </c>
      <c r="R281">
        <v>0.84</v>
      </c>
      <c r="S281" t="s">
        <v>15505</v>
      </c>
      <c r="T281" t="s">
        <v>3185</v>
      </c>
      <c r="U281" t="s">
        <v>3186</v>
      </c>
      <c r="V281" t="s">
        <v>15505</v>
      </c>
      <c r="W281" t="s">
        <v>15506</v>
      </c>
      <c r="X281" t="s">
        <v>3187</v>
      </c>
      <c r="Y281" t="b">
        <v>1</v>
      </c>
      <c r="Z281" t="s">
        <v>1761</v>
      </c>
    </row>
    <row r="282" spans="1:26" x14ac:dyDescent="0.25">
      <c r="A282" t="s">
        <v>3188</v>
      </c>
      <c r="B282" t="s">
        <v>714</v>
      </c>
      <c r="C282" t="s">
        <v>14702</v>
      </c>
      <c r="D282" t="s">
        <v>14703</v>
      </c>
      <c r="E282" t="s">
        <v>1799</v>
      </c>
      <c r="F282" t="s">
        <v>3189</v>
      </c>
      <c r="G282">
        <v>12000</v>
      </c>
      <c r="H282">
        <v>5717</v>
      </c>
      <c r="I282">
        <v>15078</v>
      </c>
      <c r="J282">
        <v>15933</v>
      </c>
      <c r="K282" t="s">
        <v>55</v>
      </c>
      <c r="L282">
        <v>3602</v>
      </c>
      <c r="M282" t="s">
        <v>1769</v>
      </c>
      <c r="N282" t="s">
        <v>15507</v>
      </c>
      <c r="O282" s="95">
        <v>44845.634798136576</v>
      </c>
      <c r="P282">
        <v>1</v>
      </c>
      <c r="Q282">
        <v>-20.41</v>
      </c>
      <c r="R282">
        <v>-24.68</v>
      </c>
      <c r="S282" t="s">
        <v>15508</v>
      </c>
      <c r="T282" t="s">
        <v>3190</v>
      </c>
      <c r="U282" t="s">
        <v>3191</v>
      </c>
      <c r="V282" t="s">
        <v>15508</v>
      </c>
      <c r="W282" t="s">
        <v>15509</v>
      </c>
      <c r="X282" t="s">
        <v>3192</v>
      </c>
      <c r="Y282" t="b">
        <v>1</v>
      </c>
      <c r="Z282" t="s">
        <v>1761</v>
      </c>
    </row>
    <row r="283" spans="1:26" x14ac:dyDescent="0.25">
      <c r="A283" t="s">
        <v>3193</v>
      </c>
      <c r="B283" t="s">
        <v>3194</v>
      </c>
      <c r="C283" t="s">
        <v>14702</v>
      </c>
      <c r="D283" t="s">
        <v>14703</v>
      </c>
      <c r="E283" t="s">
        <v>1756</v>
      </c>
      <c r="F283" t="s">
        <v>3195</v>
      </c>
      <c r="G283">
        <v>39300</v>
      </c>
      <c r="H283">
        <v>62000</v>
      </c>
      <c r="I283">
        <v>38838</v>
      </c>
      <c r="J283">
        <v>38885</v>
      </c>
      <c r="K283" t="s">
        <v>55</v>
      </c>
      <c r="L283">
        <v>39060</v>
      </c>
      <c r="M283" t="s">
        <v>1769</v>
      </c>
      <c r="N283" t="s">
        <v>15510</v>
      </c>
      <c r="O283" s="95">
        <v>44845.68852476852</v>
      </c>
      <c r="P283">
        <v>2</v>
      </c>
      <c r="Q283">
        <v>1.19</v>
      </c>
      <c r="R283">
        <v>1.07</v>
      </c>
      <c r="S283" t="s">
        <v>15511</v>
      </c>
      <c r="T283" t="s">
        <v>3196</v>
      </c>
      <c r="U283" t="s">
        <v>3197</v>
      </c>
      <c r="V283" t="s">
        <v>15511</v>
      </c>
      <c r="W283" t="s">
        <v>15512</v>
      </c>
      <c r="X283" t="s">
        <v>3198</v>
      </c>
      <c r="Y283" t="b">
        <v>1</v>
      </c>
      <c r="Z283" t="s">
        <v>1761</v>
      </c>
    </row>
    <row r="284" spans="1:26" x14ac:dyDescent="0.25">
      <c r="A284" t="s">
        <v>3199</v>
      </c>
      <c r="B284" t="s">
        <v>47</v>
      </c>
      <c r="C284" t="s">
        <v>14702</v>
      </c>
      <c r="D284" t="s">
        <v>14703</v>
      </c>
      <c r="E284" t="s">
        <v>1756</v>
      </c>
      <c r="F284" t="s">
        <v>2577</v>
      </c>
      <c r="G284">
        <v>169999</v>
      </c>
      <c r="H284">
        <v>48000</v>
      </c>
      <c r="I284">
        <v>170257</v>
      </c>
      <c r="J284">
        <v>165267</v>
      </c>
      <c r="K284" t="s">
        <v>55</v>
      </c>
      <c r="L284">
        <v>30240</v>
      </c>
      <c r="M284" t="s">
        <v>1769</v>
      </c>
      <c r="N284" t="s">
        <v>15513</v>
      </c>
      <c r="O284" s="95">
        <v>44845.672816724538</v>
      </c>
      <c r="P284">
        <v>6</v>
      </c>
      <c r="Q284">
        <v>-0.15</v>
      </c>
      <c r="R284">
        <v>2.86</v>
      </c>
      <c r="S284" t="s">
        <v>15514</v>
      </c>
      <c r="T284" t="s">
        <v>3200</v>
      </c>
      <c r="U284" t="s">
        <v>3201</v>
      </c>
      <c r="V284" t="s">
        <v>15514</v>
      </c>
      <c r="W284" t="s">
        <v>15515</v>
      </c>
      <c r="X284" t="s">
        <v>3202</v>
      </c>
      <c r="Y284" t="b">
        <v>1</v>
      </c>
      <c r="Z284" t="s">
        <v>1761</v>
      </c>
    </row>
    <row r="285" spans="1:26" x14ac:dyDescent="0.25">
      <c r="A285" t="s">
        <v>3203</v>
      </c>
      <c r="B285" t="s">
        <v>1375</v>
      </c>
      <c r="C285" t="s">
        <v>14702</v>
      </c>
      <c r="D285" t="s">
        <v>14703</v>
      </c>
      <c r="E285" t="s">
        <v>1756</v>
      </c>
      <c r="F285" t="s">
        <v>3204</v>
      </c>
      <c r="G285">
        <v>42999</v>
      </c>
      <c r="H285">
        <v>67800</v>
      </c>
      <c r="I285">
        <v>42264</v>
      </c>
      <c r="J285">
        <v>42600</v>
      </c>
      <c r="K285" t="s">
        <v>55</v>
      </c>
      <c r="L285">
        <v>42714</v>
      </c>
      <c r="M285" t="s">
        <v>1769</v>
      </c>
      <c r="N285" t="s">
        <v>15516</v>
      </c>
      <c r="O285" s="95">
        <v>44845.634718321759</v>
      </c>
      <c r="P285">
        <v>4</v>
      </c>
      <c r="Q285">
        <v>1.74</v>
      </c>
      <c r="R285">
        <v>0.94</v>
      </c>
      <c r="S285" t="s">
        <v>15517</v>
      </c>
      <c r="T285" t="s">
        <v>3205</v>
      </c>
      <c r="U285" t="s">
        <v>3206</v>
      </c>
      <c r="V285" t="s">
        <v>15517</v>
      </c>
      <c r="W285" t="s">
        <v>15518</v>
      </c>
      <c r="X285" t="s">
        <v>3207</v>
      </c>
      <c r="Y285" t="b">
        <v>1</v>
      </c>
      <c r="Z285" t="s">
        <v>1761</v>
      </c>
    </row>
    <row r="286" spans="1:26" x14ac:dyDescent="0.25">
      <c r="A286" t="s">
        <v>3208</v>
      </c>
      <c r="B286" t="s">
        <v>3209</v>
      </c>
      <c r="C286" t="s">
        <v>14702</v>
      </c>
      <c r="D286" t="s">
        <v>14703</v>
      </c>
      <c r="E286" t="s">
        <v>1799</v>
      </c>
      <c r="F286" t="s">
        <v>3210</v>
      </c>
      <c r="G286">
        <v>47999</v>
      </c>
      <c r="H286">
        <v>76000</v>
      </c>
      <c r="I286">
        <v>48172</v>
      </c>
      <c r="J286">
        <v>48763</v>
      </c>
      <c r="K286" t="s">
        <v>55</v>
      </c>
      <c r="L286">
        <v>47880</v>
      </c>
      <c r="M286" t="s">
        <v>1769</v>
      </c>
      <c r="N286" t="s">
        <v>14851</v>
      </c>
      <c r="O286" s="95">
        <v>44845.682440150464</v>
      </c>
      <c r="P286">
        <v>1</v>
      </c>
      <c r="Q286">
        <v>-0.36</v>
      </c>
      <c r="R286">
        <v>-1.57</v>
      </c>
      <c r="S286" t="s">
        <v>15519</v>
      </c>
      <c r="T286" t="s">
        <v>3211</v>
      </c>
      <c r="U286" t="s">
        <v>3212</v>
      </c>
      <c r="V286" t="s">
        <v>15519</v>
      </c>
      <c r="W286" t="s">
        <v>15520</v>
      </c>
      <c r="X286" t="s">
        <v>3213</v>
      </c>
      <c r="Y286" t="b">
        <v>1</v>
      </c>
      <c r="Z286" t="s">
        <v>1761</v>
      </c>
    </row>
    <row r="287" spans="1:26" x14ac:dyDescent="0.25">
      <c r="A287" t="s">
        <v>3214</v>
      </c>
      <c r="B287" t="s">
        <v>1236</v>
      </c>
      <c r="C287" t="s">
        <v>14702</v>
      </c>
      <c r="D287" t="s">
        <v>14703</v>
      </c>
      <c r="E287" t="s">
        <v>382</v>
      </c>
      <c r="F287" t="s">
        <v>14</v>
      </c>
      <c r="G287">
        <v>16400</v>
      </c>
      <c r="H287">
        <v>4753</v>
      </c>
      <c r="I287">
        <v>14684</v>
      </c>
      <c r="J287">
        <v>15329</v>
      </c>
      <c r="K287" t="s">
        <v>55</v>
      </c>
      <c r="L287">
        <v>2994</v>
      </c>
      <c r="M287" t="s">
        <v>1769</v>
      </c>
      <c r="N287" t="s">
        <v>15521</v>
      </c>
      <c r="O287" s="95">
        <v>44845.624407870368</v>
      </c>
      <c r="P287">
        <v>2</v>
      </c>
      <c r="Q287">
        <v>11.69</v>
      </c>
      <c r="R287">
        <v>6.99</v>
      </c>
      <c r="S287" t="s">
        <v>15522</v>
      </c>
      <c r="T287" t="s">
        <v>3215</v>
      </c>
      <c r="U287" t="s">
        <v>3216</v>
      </c>
      <c r="V287" t="s">
        <v>15522</v>
      </c>
      <c r="W287" t="s">
        <v>15523</v>
      </c>
      <c r="X287" t="s">
        <v>3217</v>
      </c>
      <c r="Y287" t="b">
        <v>1</v>
      </c>
      <c r="Z287" t="s">
        <v>1761</v>
      </c>
    </row>
    <row r="288" spans="1:26" x14ac:dyDescent="0.25">
      <c r="A288" t="s">
        <v>3218</v>
      </c>
      <c r="B288" t="s">
        <v>37</v>
      </c>
      <c r="C288" t="s">
        <v>14702</v>
      </c>
      <c r="D288" t="s">
        <v>14703</v>
      </c>
      <c r="E288" t="s">
        <v>382</v>
      </c>
      <c r="F288" t="s">
        <v>3219</v>
      </c>
      <c r="G288">
        <v>18888</v>
      </c>
      <c r="H288">
        <v>7358</v>
      </c>
      <c r="I288">
        <v>15997</v>
      </c>
      <c r="J288">
        <v>16173</v>
      </c>
      <c r="K288" t="s">
        <v>55</v>
      </c>
      <c r="L288">
        <v>4636</v>
      </c>
      <c r="M288" t="s">
        <v>1769</v>
      </c>
      <c r="N288" t="s">
        <v>15524</v>
      </c>
      <c r="O288" s="95">
        <v>44845.720610127311</v>
      </c>
      <c r="P288">
        <v>2</v>
      </c>
      <c r="Q288">
        <v>18.07</v>
      </c>
      <c r="R288">
        <v>16.79</v>
      </c>
      <c r="S288" t="s">
        <v>15525</v>
      </c>
      <c r="T288" t="s">
        <v>3220</v>
      </c>
      <c r="U288" t="s">
        <v>3221</v>
      </c>
      <c r="V288" t="s">
        <v>15525</v>
      </c>
      <c r="W288" t="s">
        <v>15526</v>
      </c>
      <c r="X288" t="s">
        <v>3222</v>
      </c>
      <c r="Y288" t="b">
        <v>1</v>
      </c>
      <c r="Z288" t="s">
        <v>1761</v>
      </c>
    </row>
    <row r="289" spans="1:26" x14ac:dyDescent="0.25">
      <c r="A289" t="s">
        <v>3223</v>
      </c>
      <c r="B289" t="s">
        <v>615</v>
      </c>
      <c r="C289" t="s">
        <v>14702</v>
      </c>
      <c r="D289" t="s">
        <v>14703</v>
      </c>
      <c r="E289" t="s">
        <v>1756</v>
      </c>
      <c r="F289" t="s">
        <v>3224</v>
      </c>
      <c r="G289">
        <v>29000</v>
      </c>
      <c r="H289">
        <v>38000</v>
      </c>
      <c r="I289">
        <v>32958</v>
      </c>
      <c r="J289">
        <v>35036</v>
      </c>
      <c r="K289" t="s">
        <v>55</v>
      </c>
      <c r="L289">
        <v>23940</v>
      </c>
      <c r="M289" t="s">
        <v>1769</v>
      </c>
      <c r="N289" t="s">
        <v>15527</v>
      </c>
      <c r="O289" s="95">
        <v>44845.685502141205</v>
      </c>
      <c r="P289">
        <v>2</v>
      </c>
      <c r="Q289">
        <v>-12.01</v>
      </c>
      <c r="R289">
        <v>-17.23</v>
      </c>
      <c r="S289" t="s">
        <v>15528</v>
      </c>
      <c r="T289" t="s">
        <v>3225</v>
      </c>
      <c r="U289" t="s">
        <v>3226</v>
      </c>
      <c r="V289" t="s">
        <v>15528</v>
      </c>
      <c r="W289" t="s">
        <v>15529</v>
      </c>
      <c r="X289" t="s">
        <v>3227</v>
      </c>
      <c r="Y289" t="b">
        <v>1</v>
      </c>
      <c r="Z289" t="s">
        <v>1761</v>
      </c>
    </row>
    <row r="290" spans="1:26" x14ac:dyDescent="0.25">
      <c r="A290" t="s">
        <v>3228</v>
      </c>
      <c r="B290" t="s">
        <v>1304</v>
      </c>
      <c r="C290" t="s">
        <v>14702</v>
      </c>
      <c r="D290" t="s">
        <v>14703</v>
      </c>
      <c r="E290" t="s">
        <v>1756</v>
      </c>
      <c r="F290" t="s">
        <v>3229</v>
      </c>
      <c r="G290">
        <v>13333</v>
      </c>
      <c r="H290">
        <v>14240</v>
      </c>
      <c r="I290">
        <v>14578</v>
      </c>
      <c r="J290">
        <v>15119</v>
      </c>
      <c r="K290" t="s">
        <v>55</v>
      </c>
      <c r="L290">
        <v>8971</v>
      </c>
      <c r="M290" t="s">
        <v>1769</v>
      </c>
      <c r="N290" t="s">
        <v>15530</v>
      </c>
      <c r="O290" s="95">
        <v>44845.652002916664</v>
      </c>
      <c r="P290">
        <v>2</v>
      </c>
      <c r="Q290">
        <v>-8.5399999999999991</v>
      </c>
      <c r="R290">
        <v>-11.81</v>
      </c>
      <c r="S290" t="s">
        <v>15531</v>
      </c>
      <c r="T290" t="s">
        <v>3230</v>
      </c>
      <c r="U290" t="s">
        <v>3231</v>
      </c>
      <c r="V290" t="s">
        <v>15531</v>
      </c>
      <c r="W290" t="s">
        <v>15532</v>
      </c>
      <c r="X290" t="s">
        <v>3232</v>
      </c>
      <c r="Y290" t="b">
        <v>1</v>
      </c>
      <c r="Z290" t="s">
        <v>1761</v>
      </c>
    </row>
    <row r="291" spans="1:26" x14ac:dyDescent="0.25">
      <c r="A291" t="s">
        <v>3233</v>
      </c>
      <c r="B291" t="s">
        <v>664</v>
      </c>
      <c r="C291" t="s">
        <v>14702</v>
      </c>
      <c r="D291" t="s">
        <v>14703</v>
      </c>
      <c r="E291" t="s">
        <v>1756</v>
      </c>
      <c r="F291" t="s">
        <v>3234</v>
      </c>
      <c r="G291">
        <v>58888</v>
      </c>
      <c r="H291">
        <v>81200</v>
      </c>
      <c r="I291">
        <v>57965</v>
      </c>
      <c r="J291">
        <v>57250</v>
      </c>
      <c r="K291" t="s">
        <v>55</v>
      </c>
      <c r="L291">
        <v>51156</v>
      </c>
      <c r="M291" t="s">
        <v>1769</v>
      </c>
      <c r="N291" t="s">
        <v>15533</v>
      </c>
      <c r="O291" s="95">
        <v>44845.636381203702</v>
      </c>
      <c r="P291">
        <v>1</v>
      </c>
      <c r="Q291">
        <v>1.59</v>
      </c>
      <c r="R291">
        <v>2.86</v>
      </c>
      <c r="S291" t="s">
        <v>15534</v>
      </c>
      <c r="T291" t="s">
        <v>3235</v>
      </c>
      <c r="U291" t="s">
        <v>3236</v>
      </c>
      <c r="V291" t="s">
        <v>15534</v>
      </c>
      <c r="W291" t="s">
        <v>15535</v>
      </c>
      <c r="X291" t="s">
        <v>3237</v>
      </c>
      <c r="Y291" t="b">
        <v>1</v>
      </c>
      <c r="Z291" t="s">
        <v>1761</v>
      </c>
    </row>
    <row r="292" spans="1:26" x14ac:dyDescent="0.25">
      <c r="A292" t="s">
        <v>3238</v>
      </c>
      <c r="B292" t="s">
        <v>1486</v>
      </c>
      <c r="C292" t="s">
        <v>14702</v>
      </c>
      <c r="D292" t="s">
        <v>14703</v>
      </c>
      <c r="E292" t="s">
        <v>1756</v>
      </c>
      <c r="F292" t="s">
        <v>3239</v>
      </c>
      <c r="G292">
        <v>23000</v>
      </c>
      <c r="H292">
        <v>5892</v>
      </c>
      <c r="I292">
        <v>24937</v>
      </c>
      <c r="J292">
        <v>25794</v>
      </c>
      <c r="K292" t="s">
        <v>55</v>
      </c>
      <c r="L292">
        <v>3712</v>
      </c>
      <c r="M292" t="s">
        <v>1769</v>
      </c>
      <c r="N292" t="s">
        <v>15536</v>
      </c>
      <c r="O292" s="95">
        <v>44845.68498150463</v>
      </c>
      <c r="P292">
        <v>2</v>
      </c>
      <c r="Q292">
        <v>-7.77</v>
      </c>
      <c r="R292">
        <v>-10.83</v>
      </c>
      <c r="S292" t="s">
        <v>15537</v>
      </c>
      <c r="T292" t="s">
        <v>3240</v>
      </c>
      <c r="U292" t="s">
        <v>3241</v>
      </c>
      <c r="V292" t="s">
        <v>15537</v>
      </c>
      <c r="W292" t="s">
        <v>15538</v>
      </c>
      <c r="X292" t="s">
        <v>3242</v>
      </c>
      <c r="Y292" t="b">
        <v>1</v>
      </c>
      <c r="Z292" t="s">
        <v>1761</v>
      </c>
    </row>
    <row r="293" spans="1:26" x14ac:dyDescent="0.25">
      <c r="A293" t="s">
        <v>3243</v>
      </c>
      <c r="B293" t="s">
        <v>1002</v>
      </c>
      <c r="C293" t="s">
        <v>14702</v>
      </c>
      <c r="D293" t="s">
        <v>14703</v>
      </c>
      <c r="E293" t="s">
        <v>1756</v>
      </c>
      <c r="F293" t="s">
        <v>3244</v>
      </c>
      <c r="G293">
        <v>178888</v>
      </c>
      <c r="H293">
        <v>48000</v>
      </c>
      <c r="I293">
        <v>184560</v>
      </c>
      <c r="J293">
        <v>188211</v>
      </c>
      <c r="K293" t="s">
        <v>55</v>
      </c>
      <c r="L293">
        <v>30240</v>
      </c>
      <c r="M293" t="s">
        <v>1769</v>
      </c>
      <c r="N293" t="s">
        <v>15513</v>
      </c>
      <c r="O293" s="95">
        <v>44845.68364978009</v>
      </c>
      <c r="P293">
        <v>1</v>
      </c>
      <c r="Q293">
        <v>-3.07</v>
      </c>
      <c r="R293">
        <v>-4.95</v>
      </c>
      <c r="S293" t="s">
        <v>15539</v>
      </c>
      <c r="T293" t="s">
        <v>3245</v>
      </c>
      <c r="U293" t="s">
        <v>3246</v>
      </c>
      <c r="V293" t="s">
        <v>15539</v>
      </c>
      <c r="W293" t="s">
        <v>15540</v>
      </c>
      <c r="X293" t="s">
        <v>3247</v>
      </c>
      <c r="Y293" t="b">
        <v>1</v>
      </c>
      <c r="Z293" t="s">
        <v>1761</v>
      </c>
    </row>
    <row r="294" spans="1:26" x14ac:dyDescent="0.25">
      <c r="A294" t="s">
        <v>3248</v>
      </c>
      <c r="B294" t="s">
        <v>752</v>
      </c>
      <c r="C294" t="s">
        <v>14702</v>
      </c>
      <c r="D294" t="s">
        <v>14703</v>
      </c>
      <c r="E294" t="s">
        <v>1756</v>
      </c>
      <c r="F294" t="s">
        <v>3249</v>
      </c>
      <c r="G294">
        <v>900</v>
      </c>
      <c r="H294">
        <v>3900</v>
      </c>
      <c r="I294">
        <v>14988</v>
      </c>
      <c r="J294">
        <v>14382</v>
      </c>
      <c r="K294" t="s">
        <v>50</v>
      </c>
      <c r="L294">
        <v>17</v>
      </c>
      <c r="M294" t="s">
        <v>1757</v>
      </c>
      <c r="N294" t="s">
        <v>15541</v>
      </c>
      <c r="O294" s="95">
        <v>44845.670219687498</v>
      </c>
      <c r="P294">
        <v>2</v>
      </c>
      <c r="Q294">
        <v>-94</v>
      </c>
      <c r="R294">
        <v>-93.74</v>
      </c>
      <c r="S294" t="s">
        <v>15542</v>
      </c>
      <c r="T294" t="s">
        <v>3250</v>
      </c>
      <c r="U294" t="s">
        <v>3251</v>
      </c>
      <c r="V294" t="s">
        <v>15542</v>
      </c>
      <c r="W294" t="s">
        <v>15543</v>
      </c>
      <c r="X294" t="s">
        <v>3252</v>
      </c>
      <c r="Y294" t="b">
        <v>1</v>
      </c>
      <c r="Z294" t="s">
        <v>1761</v>
      </c>
    </row>
    <row r="295" spans="1:26" x14ac:dyDescent="0.25">
      <c r="A295" t="s">
        <v>3253</v>
      </c>
      <c r="B295" t="s">
        <v>3254</v>
      </c>
      <c r="C295" t="s">
        <v>14702</v>
      </c>
      <c r="D295" t="s">
        <v>14703</v>
      </c>
      <c r="E295" t="s">
        <v>1799</v>
      </c>
      <c r="F295" t="s">
        <v>3255</v>
      </c>
      <c r="G295">
        <v>28888</v>
      </c>
      <c r="H295">
        <v>40000</v>
      </c>
      <c r="I295">
        <v>61070</v>
      </c>
      <c r="J295">
        <v>60451</v>
      </c>
      <c r="K295" t="s">
        <v>55</v>
      </c>
      <c r="L295">
        <v>25200</v>
      </c>
      <c r="M295" t="s">
        <v>1769</v>
      </c>
      <c r="N295" t="s">
        <v>14777</v>
      </c>
      <c r="O295" s="95">
        <v>44845.652523784724</v>
      </c>
      <c r="P295">
        <v>1</v>
      </c>
      <c r="Q295">
        <v>-52.7</v>
      </c>
      <c r="R295">
        <v>-52.21</v>
      </c>
      <c r="S295" t="s">
        <v>15544</v>
      </c>
      <c r="T295" t="s">
        <v>3256</v>
      </c>
      <c r="U295" t="s">
        <v>3257</v>
      </c>
      <c r="V295" t="s">
        <v>15544</v>
      </c>
      <c r="W295" t="s">
        <v>15545</v>
      </c>
      <c r="X295" t="s">
        <v>3258</v>
      </c>
      <c r="Y295" t="b">
        <v>1</v>
      </c>
      <c r="Z295" t="s">
        <v>1761</v>
      </c>
    </row>
    <row r="296" spans="1:26" x14ac:dyDescent="0.25">
      <c r="A296" t="s">
        <v>3259</v>
      </c>
      <c r="B296" t="s">
        <v>1141</v>
      </c>
      <c r="C296" t="s">
        <v>14702</v>
      </c>
      <c r="D296" t="s">
        <v>14703</v>
      </c>
      <c r="E296" t="s">
        <v>1756</v>
      </c>
      <c r="F296" t="s">
        <v>3260</v>
      </c>
      <c r="G296">
        <v>11111</v>
      </c>
      <c r="H296">
        <v>9500</v>
      </c>
      <c r="I296">
        <v>11010</v>
      </c>
      <c r="J296">
        <v>11302</v>
      </c>
      <c r="K296" t="s">
        <v>55</v>
      </c>
      <c r="L296">
        <v>5985</v>
      </c>
      <c r="M296" t="s">
        <v>1769</v>
      </c>
      <c r="N296" t="s">
        <v>15338</v>
      </c>
      <c r="O296" s="95">
        <v>44845.657550370372</v>
      </c>
      <c r="P296">
        <v>1</v>
      </c>
      <c r="Q296">
        <v>0.92</v>
      </c>
      <c r="R296">
        <v>-1.69</v>
      </c>
      <c r="S296" t="s">
        <v>15546</v>
      </c>
      <c r="T296" t="s">
        <v>3261</v>
      </c>
      <c r="U296" t="s">
        <v>3262</v>
      </c>
      <c r="V296" t="s">
        <v>15546</v>
      </c>
      <c r="W296" t="s">
        <v>15547</v>
      </c>
      <c r="X296" t="s">
        <v>3263</v>
      </c>
      <c r="Y296" t="b">
        <v>1</v>
      </c>
      <c r="Z296" t="s">
        <v>1761</v>
      </c>
    </row>
    <row r="297" spans="1:26" x14ac:dyDescent="0.25">
      <c r="A297" t="s">
        <v>3264</v>
      </c>
      <c r="B297" t="s">
        <v>1153</v>
      </c>
      <c r="C297" t="s">
        <v>14702</v>
      </c>
      <c r="D297" t="s">
        <v>14703</v>
      </c>
      <c r="E297" t="s">
        <v>1799</v>
      </c>
      <c r="F297" t="s">
        <v>2718</v>
      </c>
      <c r="G297">
        <v>7500</v>
      </c>
      <c r="H297">
        <v>1500</v>
      </c>
      <c r="I297">
        <v>7470</v>
      </c>
      <c r="J297">
        <v>7753</v>
      </c>
      <c r="K297" t="s">
        <v>55</v>
      </c>
      <c r="L297">
        <v>945</v>
      </c>
      <c r="M297" t="s">
        <v>1769</v>
      </c>
      <c r="N297" t="s">
        <v>15548</v>
      </c>
      <c r="O297" s="95">
        <v>44845.676985127313</v>
      </c>
      <c r="P297">
        <v>1</v>
      </c>
      <c r="Q297">
        <v>0.4</v>
      </c>
      <c r="R297">
        <v>-3.26</v>
      </c>
      <c r="S297" t="s">
        <v>15549</v>
      </c>
      <c r="T297" t="s">
        <v>3265</v>
      </c>
      <c r="U297" t="s">
        <v>3266</v>
      </c>
      <c r="V297" t="s">
        <v>15549</v>
      </c>
      <c r="W297" t="s">
        <v>15550</v>
      </c>
      <c r="X297" t="s">
        <v>3267</v>
      </c>
      <c r="Y297" t="b">
        <v>1</v>
      </c>
      <c r="Z297" t="s">
        <v>1761</v>
      </c>
    </row>
    <row r="298" spans="1:26" x14ac:dyDescent="0.25">
      <c r="A298" t="s">
        <v>3268</v>
      </c>
      <c r="B298" t="s">
        <v>1434</v>
      </c>
      <c r="C298" t="s">
        <v>14702</v>
      </c>
      <c r="D298" t="s">
        <v>14703</v>
      </c>
      <c r="E298" t="s">
        <v>382</v>
      </c>
      <c r="F298" t="s">
        <v>3269</v>
      </c>
      <c r="G298">
        <v>28799</v>
      </c>
      <c r="H298">
        <v>5568</v>
      </c>
      <c r="I298">
        <v>15775</v>
      </c>
      <c r="J298">
        <v>14605</v>
      </c>
      <c r="K298" t="s">
        <v>55</v>
      </c>
      <c r="L298">
        <v>3508</v>
      </c>
      <c r="M298" t="s">
        <v>1769</v>
      </c>
      <c r="N298" t="s">
        <v>15551</v>
      </c>
      <c r="O298" s="95">
        <v>44845.671589953701</v>
      </c>
      <c r="P298">
        <v>2</v>
      </c>
      <c r="Q298">
        <v>82.56</v>
      </c>
      <c r="R298">
        <v>97.19</v>
      </c>
      <c r="S298" t="s">
        <v>15552</v>
      </c>
      <c r="T298" t="s">
        <v>3270</v>
      </c>
      <c r="U298" t="s">
        <v>3271</v>
      </c>
      <c r="V298" t="s">
        <v>15552</v>
      </c>
      <c r="W298" t="s">
        <v>15553</v>
      </c>
      <c r="X298" t="s">
        <v>3272</v>
      </c>
      <c r="Y298" t="b">
        <v>1</v>
      </c>
      <c r="Z298" t="s">
        <v>1761</v>
      </c>
    </row>
    <row r="299" spans="1:26" x14ac:dyDescent="0.25">
      <c r="A299" t="s">
        <v>3273</v>
      </c>
      <c r="B299" t="s">
        <v>3274</v>
      </c>
      <c r="C299" t="s">
        <v>14702</v>
      </c>
      <c r="D299" t="s">
        <v>14703</v>
      </c>
      <c r="E299" t="s">
        <v>1799</v>
      </c>
      <c r="F299" t="s">
        <v>3275</v>
      </c>
      <c r="G299">
        <v>22420</v>
      </c>
      <c r="H299">
        <v>27230</v>
      </c>
      <c r="I299">
        <v>33143</v>
      </c>
      <c r="J299">
        <v>34795</v>
      </c>
      <c r="K299" t="s">
        <v>55</v>
      </c>
      <c r="L299">
        <v>17155</v>
      </c>
      <c r="M299" t="s">
        <v>1769</v>
      </c>
      <c r="N299" t="s">
        <v>15554</v>
      </c>
      <c r="O299" s="95">
        <v>44845.697290555552</v>
      </c>
      <c r="P299">
        <v>1</v>
      </c>
      <c r="Q299">
        <v>-32.35</v>
      </c>
      <c r="R299">
        <v>-35.57</v>
      </c>
      <c r="S299" t="s">
        <v>15555</v>
      </c>
      <c r="T299" t="s">
        <v>3276</v>
      </c>
      <c r="U299" t="s">
        <v>3277</v>
      </c>
      <c r="V299" t="s">
        <v>15555</v>
      </c>
      <c r="W299" t="s">
        <v>15556</v>
      </c>
      <c r="X299" t="s">
        <v>3278</v>
      </c>
      <c r="Y299" t="b">
        <v>1</v>
      </c>
      <c r="Z299" t="s">
        <v>1761</v>
      </c>
    </row>
    <row r="300" spans="1:26" x14ac:dyDescent="0.25">
      <c r="A300" t="s">
        <v>3279</v>
      </c>
      <c r="B300" t="s">
        <v>3280</v>
      </c>
      <c r="C300" t="s">
        <v>14702</v>
      </c>
      <c r="D300" t="s">
        <v>14703</v>
      </c>
      <c r="E300" t="s">
        <v>1799</v>
      </c>
      <c r="F300" t="s">
        <v>3281</v>
      </c>
      <c r="G300">
        <v>59000</v>
      </c>
      <c r="H300">
        <v>49500</v>
      </c>
      <c r="I300">
        <v>74709</v>
      </c>
      <c r="J300">
        <v>79493</v>
      </c>
      <c r="K300" t="s">
        <v>55</v>
      </c>
      <c r="L300">
        <v>31185</v>
      </c>
      <c r="M300" t="s">
        <v>1769</v>
      </c>
      <c r="N300" t="s">
        <v>15557</v>
      </c>
      <c r="O300" s="95">
        <v>44845.683902962963</v>
      </c>
      <c r="P300">
        <v>1</v>
      </c>
      <c r="Q300">
        <v>-21.03</v>
      </c>
      <c r="R300">
        <v>-25.78</v>
      </c>
      <c r="S300" t="s">
        <v>15558</v>
      </c>
      <c r="T300" t="s">
        <v>3282</v>
      </c>
      <c r="U300" t="s">
        <v>3283</v>
      </c>
      <c r="V300" t="s">
        <v>15558</v>
      </c>
      <c r="W300" t="s">
        <v>15559</v>
      </c>
      <c r="X300" t="s">
        <v>3284</v>
      </c>
      <c r="Y300" t="b">
        <v>1</v>
      </c>
      <c r="Z300" t="s">
        <v>1761</v>
      </c>
    </row>
    <row r="301" spans="1:26" x14ac:dyDescent="0.25">
      <c r="A301" t="s">
        <v>3285</v>
      </c>
      <c r="B301" t="s">
        <v>1620</v>
      </c>
      <c r="C301" t="s">
        <v>14702</v>
      </c>
      <c r="D301" t="s">
        <v>14703</v>
      </c>
      <c r="E301" t="s">
        <v>1756</v>
      </c>
      <c r="F301" t="s">
        <v>3286</v>
      </c>
      <c r="G301">
        <v>22000</v>
      </c>
      <c r="H301">
        <v>10989</v>
      </c>
      <c r="I301">
        <v>10528</v>
      </c>
      <c r="J301">
        <v>10435</v>
      </c>
      <c r="K301" t="s">
        <v>55</v>
      </c>
      <c r="L301">
        <v>6923</v>
      </c>
      <c r="M301" t="s">
        <v>1769</v>
      </c>
      <c r="N301" t="s">
        <v>15560</v>
      </c>
      <c r="O301" s="95">
        <v>44845.665355972225</v>
      </c>
      <c r="P301">
        <v>1</v>
      </c>
      <c r="Q301">
        <v>108.97</v>
      </c>
      <c r="R301">
        <v>110.83</v>
      </c>
      <c r="S301" t="s">
        <v>15561</v>
      </c>
      <c r="T301" t="s">
        <v>3287</v>
      </c>
      <c r="U301" t="s">
        <v>3288</v>
      </c>
      <c r="V301" t="s">
        <v>15561</v>
      </c>
      <c r="W301" t="s">
        <v>15562</v>
      </c>
      <c r="X301" t="s">
        <v>3289</v>
      </c>
      <c r="Y301" t="b">
        <v>1</v>
      </c>
      <c r="Z301" t="s">
        <v>1761</v>
      </c>
    </row>
    <row r="302" spans="1:26" x14ac:dyDescent="0.25">
      <c r="A302" t="s">
        <v>3290</v>
      </c>
      <c r="B302" t="s">
        <v>589</v>
      </c>
      <c r="C302" t="s">
        <v>14702</v>
      </c>
      <c r="D302" t="s">
        <v>14703</v>
      </c>
      <c r="E302" t="s">
        <v>1756</v>
      </c>
      <c r="F302" t="s">
        <v>589</v>
      </c>
      <c r="G302">
        <v>25000</v>
      </c>
      <c r="H302">
        <v>31000</v>
      </c>
      <c r="I302">
        <v>32662</v>
      </c>
      <c r="J302">
        <v>31675</v>
      </c>
      <c r="K302" t="s">
        <v>55</v>
      </c>
      <c r="L302">
        <v>19530</v>
      </c>
      <c r="M302" t="s">
        <v>1769</v>
      </c>
      <c r="N302" t="s">
        <v>15171</v>
      </c>
      <c r="O302" s="95">
        <v>44845.706338888886</v>
      </c>
      <c r="P302">
        <v>4</v>
      </c>
      <c r="Q302">
        <v>-23.46</v>
      </c>
      <c r="R302">
        <v>-21.07</v>
      </c>
      <c r="S302" t="s">
        <v>15563</v>
      </c>
      <c r="T302" t="s">
        <v>3291</v>
      </c>
      <c r="U302" t="s">
        <v>3292</v>
      </c>
      <c r="V302" t="s">
        <v>15563</v>
      </c>
      <c r="W302" t="s">
        <v>15564</v>
      </c>
      <c r="X302" t="s">
        <v>3293</v>
      </c>
      <c r="Y302" t="b">
        <v>1</v>
      </c>
      <c r="Z302" t="s">
        <v>1761</v>
      </c>
    </row>
    <row r="303" spans="1:26" x14ac:dyDescent="0.25">
      <c r="A303" t="s">
        <v>3294</v>
      </c>
      <c r="B303" t="s">
        <v>1306</v>
      </c>
      <c r="C303" t="s">
        <v>14702</v>
      </c>
      <c r="D303" t="s">
        <v>14703</v>
      </c>
      <c r="E303" t="s">
        <v>1756</v>
      </c>
      <c r="F303" t="s">
        <v>3295</v>
      </c>
      <c r="G303">
        <v>5999</v>
      </c>
      <c r="H303">
        <v>7984</v>
      </c>
      <c r="I303">
        <v>5785</v>
      </c>
      <c r="J303">
        <v>6369</v>
      </c>
      <c r="K303" t="s">
        <v>55</v>
      </c>
      <c r="L303">
        <v>5030</v>
      </c>
      <c r="M303" t="s">
        <v>1769</v>
      </c>
      <c r="N303" t="s">
        <v>15565</v>
      </c>
      <c r="O303" s="95">
        <v>44845.711891064813</v>
      </c>
      <c r="P303">
        <v>1</v>
      </c>
      <c r="Q303">
        <v>3.7</v>
      </c>
      <c r="R303">
        <v>-5.81</v>
      </c>
      <c r="S303" t="s">
        <v>15566</v>
      </c>
      <c r="T303" t="s">
        <v>3296</v>
      </c>
      <c r="U303" t="s">
        <v>3297</v>
      </c>
      <c r="V303" t="s">
        <v>15566</v>
      </c>
      <c r="W303" t="s">
        <v>15567</v>
      </c>
      <c r="X303" t="s">
        <v>3298</v>
      </c>
      <c r="Y303" t="b">
        <v>1</v>
      </c>
      <c r="Z303" t="s">
        <v>1761</v>
      </c>
    </row>
    <row r="304" spans="1:26" x14ac:dyDescent="0.25">
      <c r="A304" t="s">
        <v>3299</v>
      </c>
      <c r="B304" t="s">
        <v>936</v>
      </c>
      <c r="C304" t="s">
        <v>14702</v>
      </c>
      <c r="D304" t="s">
        <v>14703</v>
      </c>
      <c r="E304" t="s">
        <v>1756</v>
      </c>
      <c r="F304" t="s">
        <v>3300</v>
      </c>
      <c r="G304">
        <v>18300</v>
      </c>
      <c r="H304">
        <v>11448</v>
      </c>
      <c r="I304">
        <v>14490</v>
      </c>
      <c r="J304">
        <v>14506</v>
      </c>
      <c r="K304" t="s">
        <v>55</v>
      </c>
      <c r="L304">
        <v>7212</v>
      </c>
      <c r="M304" t="s">
        <v>1769</v>
      </c>
      <c r="N304" t="s">
        <v>15568</v>
      </c>
      <c r="O304" s="95">
        <v>44845.701961562503</v>
      </c>
      <c r="P304">
        <v>2</v>
      </c>
      <c r="Q304">
        <v>26.29</v>
      </c>
      <c r="R304">
        <v>26.15</v>
      </c>
      <c r="S304" t="s">
        <v>15569</v>
      </c>
      <c r="T304" t="s">
        <v>3301</v>
      </c>
      <c r="U304" t="s">
        <v>3302</v>
      </c>
      <c r="V304" t="s">
        <v>15569</v>
      </c>
      <c r="W304" t="s">
        <v>15570</v>
      </c>
      <c r="X304" t="s">
        <v>3303</v>
      </c>
      <c r="Y304" t="b">
        <v>1</v>
      </c>
      <c r="Z304" t="s">
        <v>1761</v>
      </c>
    </row>
    <row r="305" spans="1:26" x14ac:dyDescent="0.25">
      <c r="A305" t="s">
        <v>3304</v>
      </c>
      <c r="B305" t="s">
        <v>966</v>
      </c>
      <c r="C305" t="s">
        <v>14702</v>
      </c>
      <c r="D305" t="s">
        <v>14703</v>
      </c>
      <c r="E305" t="s">
        <v>2672</v>
      </c>
      <c r="F305" t="s">
        <v>3305</v>
      </c>
      <c r="G305">
        <v>99000</v>
      </c>
      <c r="H305">
        <v>37830</v>
      </c>
      <c r="I305">
        <v>98483</v>
      </c>
      <c r="J305">
        <v>96186</v>
      </c>
      <c r="K305" t="s">
        <v>55</v>
      </c>
      <c r="L305">
        <v>23833</v>
      </c>
      <c r="M305" t="s">
        <v>1769</v>
      </c>
      <c r="N305" t="s">
        <v>15571</v>
      </c>
      <c r="O305" s="95">
        <v>44845.694632858795</v>
      </c>
      <c r="P305">
        <v>1</v>
      </c>
      <c r="Q305">
        <v>0.52</v>
      </c>
      <c r="R305">
        <v>2.93</v>
      </c>
      <c r="S305" t="s">
        <v>15572</v>
      </c>
      <c r="T305" t="s">
        <v>3306</v>
      </c>
      <c r="U305" t="s">
        <v>3307</v>
      </c>
      <c r="V305" t="s">
        <v>15572</v>
      </c>
      <c r="W305" t="s">
        <v>15573</v>
      </c>
      <c r="X305" t="s">
        <v>3308</v>
      </c>
      <c r="Y305" t="b">
        <v>1</v>
      </c>
      <c r="Z305" t="s">
        <v>1761</v>
      </c>
    </row>
    <row r="306" spans="1:26" x14ac:dyDescent="0.25">
      <c r="A306" t="s">
        <v>3309</v>
      </c>
      <c r="B306" t="s">
        <v>715</v>
      </c>
      <c r="C306" t="s">
        <v>14702</v>
      </c>
      <c r="D306" t="s">
        <v>14703</v>
      </c>
      <c r="E306" t="s">
        <v>1799</v>
      </c>
      <c r="F306" t="s">
        <v>3310</v>
      </c>
      <c r="G306">
        <v>2994</v>
      </c>
      <c r="H306">
        <v>3712</v>
      </c>
      <c r="I306">
        <v>4612</v>
      </c>
      <c r="J306">
        <v>4354</v>
      </c>
      <c r="K306" t="s">
        <v>55</v>
      </c>
      <c r="L306">
        <v>2339</v>
      </c>
      <c r="M306" t="s">
        <v>1769</v>
      </c>
      <c r="N306" t="s">
        <v>15574</v>
      </c>
      <c r="O306" s="95">
        <v>44845.661803703704</v>
      </c>
      <c r="P306">
        <v>1</v>
      </c>
      <c r="Q306">
        <v>-35.08</v>
      </c>
      <c r="R306">
        <v>-31.24</v>
      </c>
      <c r="S306" t="s">
        <v>15575</v>
      </c>
      <c r="T306" t="s">
        <v>3311</v>
      </c>
      <c r="U306" t="s">
        <v>3312</v>
      </c>
      <c r="V306" t="s">
        <v>15575</v>
      </c>
      <c r="W306" t="s">
        <v>15576</v>
      </c>
      <c r="X306" t="s">
        <v>3313</v>
      </c>
      <c r="Y306" t="b">
        <v>1</v>
      </c>
      <c r="Z306" t="s">
        <v>1761</v>
      </c>
    </row>
    <row r="307" spans="1:26" x14ac:dyDescent="0.25">
      <c r="A307" t="s">
        <v>3314</v>
      </c>
      <c r="B307" t="s">
        <v>1061</v>
      </c>
      <c r="C307" t="s">
        <v>14702</v>
      </c>
      <c r="D307" t="s">
        <v>14703</v>
      </c>
      <c r="E307" t="s">
        <v>1756</v>
      </c>
      <c r="F307" t="s">
        <v>3315</v>
      </c>
      <c r="G307">
        <v>11500</v>
      </c>
      <c r="H307">
        <v>5988</v>
      </c>
      <c r="I307">
        <v>11053</v>
      </c>
      <c r="J307">
        <v>11158</v>
      </c>
      <c r="K307" t="s">
        <v>55</v>
      </c>
      <c r="L307">
        <v>3772</v>
      </c>
      <c r="M307" t="s">
        <v>1769</v>
      </c>
      <c r="N307" t="s">
        <v>15577</v>
      </c>
      <c r="O307" s="95">
        <v>44845.69189185185</v>
      </c>
      <c r="P307">
        <v>2</v>
      </c>
      <c r="Q307">
        <v>4.04</v>
      </c>
      <c r="R307">
        <v>3.07</v>
      </c>
      <c r="S307" t="s">
        <v>15578</v>
      </c>
      <c r="T307" t="s">
        <v>3316</v>
      </c>
      <c r="U307" t="s">
        <v>3317</v>
      </c>
      <c r="V307" t="s">
        <v>15578</v>
      </c>
      <c r="W307" t="s">
        <v>15579</v>
      </c>
      <c r="X307" t="s">
        <v>3318</v>
      </c>
      <c r="Y307" t="b">
        <v>1</v>
      </c>
      <c r="Z307" t="s">
        <v>1761</v>
      </c>
    </row>
    <row r="308" spans="1:26" x14ac:dyDescent="0.25">
      <c r="A308" t="s">
        <v>3319</v>
      </c>
      <c r="B308" t="s">
        <v>716</v>
      </c>
      <c r="C308" t="s">
        <v>14702</v>
      </c>
      <c r="D308" t="s">
        <v>14703</v>
      </c>
      <c r="E308" t="s">
        <v>1799</v>
      </c>
      <c r="F308" t="s">
        <v>3320</v>
      </c>
      <c r="G308">
        <v>5000</v>
      </c>
      <c r="H308">
        <v>6023</v>
      </c>
      <c r="I308">
        <v>9050</v>
      </c>
      <c r="J308">
        <v>5761</v>
      </c>
      <c r="K308" t="s">
        <v>55</v>
      </c>
      <c r="L308">
        <v>3794</v>
      </c>
      <c r="M308" t="s">
        <v>1769</v>
      </c>
      <c r="N308" t="s">
        <v>15580</v>
      </c>
      <c r="O308" s="95">
        <v>44845.676830763892</v>
      </c>
      <c r="P308">
        <v>1</v>
      </c>
      <c r="Q308">
        <v>-44.75</v>
      </c>
      <c r="R308">
        <v>-13.21</v>
      </c>
      <c r="S308" t="s">
        <v>15581</v>
      </c>
      <c r="T308" t="s">
        <v>3321</v>
      </c>
      <c r="U308" t="s">
        <v>3322</v>
      </c>
      <c r="V308" t="s">
        <v>15581</v>
      </c>
      <c r="W308" t="s">
        <v>15582</v>
      </c>
      <c r="X308" t="s">
        <v>3323</v>
      </c>
      <c r="Y308" t="b">
        <v>1</v>
      </c>
      <c r="Z308" t="s">
        <v>1761</v>
      </c>
    </row>
    <row r="309" spans="1:26" x14ac:dyDescent="0.25">
      <c r="A309" t="s">
        <v>3324</v>
      </c>
      <c r="B309" t="s">
        <v>1621</v>
      </c>
      <c r="C309" t="s">
        <v>14702</v>
      </c>
      <c r="D309" t="s">
        <v>14703</v>
      </c>
      <c r="E309" t="s">
        <v>382</v>
      </c>
      <c r="F309" t="s">
        <v>3325</v>
      </c>
      <c r="G309">
        <v>9676</v>
      </c>
      <c r="H309">
        <v>10000</v>
      </c>
      <c r="I309">
        <v>13134</v>
      </c>
      <c r="J309">
        <v>12858</v>
      </c>
      <c r="K309" t="s">
        <v>55</v>
      </c>
      <c r="L309">
        <v>6300</v>
      </c>
      <c r="M309" t="s">
        <v>1769</v>
      </c>
      <c r="N309" t="s">
        <v>15165</v>
      </c>
      <c r="O309" s="95">
        <v>44845.676498587964</v>
      </c>
      <c r="P309">
        <v>1</v>
      </c>
      <c r="Q309">
        <v>-26.33</v>
      </c>
      <c r="R309">
        <v>-24.75</v>
      </c>
      <c r="S309" t="s">
        <v>15583</v>
      </c>
      <c r="T309" t="s">
        <v>3326</v>
      </c>
      <c r="U309" t="s">
        <v>3327</v>
      </c>
      <c r="V309" t="s">
        <v>15583</v>
      </c>
      <c r="W309" t="s">
        <v>15584</v>
      </c>
      <c r="X309" t="s">
        <v>3328</v>
      </c>
      <c r="Y309" t="b">
        <v>1</v>
      </c>
      <c r="Z309" t="s">
        <v>1761</v>
      </c>
    </row>
    <row r="310" spans="1:26" x14ac:dyDescent="0.25">
      <c r="A310" t="s">
        <v>3329</v>
      </c>
      <c r="B310" t="s">
        <v>910</v>
      </c>
      <c r="C310" t="s">
        <v>14702</v>
      </c>
      <c r="D310" t="s">
        <v>14703</v>
      </c>
      <c r="E310" t="s">
        <v>382</v>
      </c>
      <c r="F310" t="s">
        <v>3330</v>
      </c>
      <c r="G310">
        <v>10555</v>
      </c>
      <c r="H310">
        <v>2556</v>
      </c>
      <c r="I310">
        <v>11068</v>
      </c>
      <c r="J310">
        <v>11694</v>
      </c>
      <c r="K310" t="s">
        <v>55</v>
      </c>
      <c r="L310">
        <v>1610</v>
      </c>
      <c r="M310" t="s">
        <v>1769</v>
      </c>
      <c r="N310" t="s">
        <v>15585</v>
      </c>
      <c r="O310" s="95">
        <v>44845.6665946875</v>
      </c>
      <c r="P310">
        <v>1</v>
      </c>
      <c r="Q310">
        <v>-4.63</v>
      </c>
      <c r="R310">
        <v>-9.74</v>
      </c>
      <c r="S310" t="s">
        <v>15586</v>
      </c>
      <c r="T310" t="s">
        <v>3331</v>
      </c>
      <c r="U310" t="s">
        <v>3332</v>
      </c>
      <c r="V310" t="s">
        <v>15586</v>
      </c>
      <c r="W310" t="s">
        <v>15587</v>
      </c>
      <c r="X310" t="s">
        <v>3333</v>
      </c>
      <c r="Y310" t="b">
        <v>1</v>
      </c>
      <c r="Z310" t="s">
        <v>1761</v>
      </c>
    </row>
    <row r="311" spans="1:26" x14ac:dyDescent="0.25">
      <c r="A311" t="s">
        <v>3334</v>
      </c>
      <c r="B311" t="s">
        <v>717</v>
      </c>
      <c r="C311" t="s">
        <v>14702</v>
      </c>
      <c r="D311" t="s">
        <v>14703</v>
      </c>
      <c r="E311" t="s">
        <v>1799</v>
      </c>
      <c r="F311" t="s">
        <v>3335</v>
      </c>
      <c r="G311">
        <v>4911</v>
      </c>
      <c r="H311">
        <v>5359</v>
      </c>
      <c r="I311">
        <v>4869</v>
      </c>
      <c r="J311">
        <v>4865</v>
      </c>
      <c r="K311" t="s">
        <v>55</v>
      </c>
      <c r="L311">
        <v>3376</v>
      </c>
      <c r="M311" t="s">
        <v>1769</v>
      </c>
      <c r="N311" t="s">
        <v>15588</v>
      </c>
      <c r="O311" s="95">
        <v>44845.71453355324</v>
      </c>
      <c r="P311">
        <v>1</v>
      </c>
      <c r="Q311">
        <v>0.86</v>
      </c>
      <c r="R311">
        <v>0.95</v>
      </c>
      <c r="S311" t="s">
        <v>15589</v>
      </c>
      <c r="T311" t="s">
        <v>3336</v>
      </c>
      <c r="U311" t="s">
        <v>3337</v>
      </c>
      <c r="V311" t="s">
        <v>15589</v>
      </c>
      <c r="W311" t="s">
        <v>15590</v>
      </c>
      <c r="X311" t="s">
        <v>3338</v>
      </c>
      <c r="Y311" t="b">
        <v>1</v>
      </c>
      <c r="Z311" t="s">
        <v>1761</v>
      </c>
    </row>
    <row r="312" spans="1:26" x14ac:dyDescent="0.25">
      <c r="A312" t="s">
        <v>3339</v>
      </c>
      <c r="B312" t="s">
        <v>742</v>
      </c>
      <c r="C312" t="s">
        <v>14702</v>
      </c>
      <c r="D312" t="s">
        <v>14703</v>
      </c>
      <c r="E312" t="s">
        <v>2672</v>
      </c>
      <c r="F312" t="s">
        <v>3340</v>
      </c>
      <c r="G312">
        <v>51999</v>
      </c>
      <c r="H312">
        <v>25235</v>
      </c>
      <c r="I312">
        <v>51453</v>
      </c>
      <c r="J312">
        <v>47827</v>
      </c>
      <c r="K312" t="s">
        <v>55</v>
      </c>
      <c r="L312">
        <v>15898</v>
      </c>
      <c r="M312" t="s">
        <v>1769</v>
      </c>
      <c r="N312" t="s">
        <v>15591</v>
      </c>
      <c r="O312" s="95">
        <v>44845.712273726851</v>
      </c>
      <c r="P312">
        <v>1</v>
      </c>
      <c r="Q312">
        <v>1.06</v>
      </c>
      <c r="R312">
        <v>8.7200000000000006</v>
      </c>
      <c r="S312" t="s">
        <v>15592</v>
      </c>
      <c r="T312" t="s">
        <v>3341</v>
      </c>
      <c r="U312" t="s">
        <v>3342</v>
      </c>
      <c r="V312" t="s">
        <v>15592</v>
      </c>
      <c r="W312" t="s">
        <v>15593</v>
      </c>
      <c r="X312" t="s">
        <v>3343</v>
      </c>
      <c r="Y312" t="b">
        <v>1</v>
      </c>
      <c r="Z312" t="s">
        <v>1761</v>
      </c>
    </row>
    <row r="313" spans="1:26" x14ac:dyDescent="0.25">
      <c r="A313" t="s">
        <v>3344</v>
      </c>
      <c r="B313" t="s">
        <v>718</v>
      </c>
      <c r="C313" t="s">
        <v>14702</v>
      </c>
      <c r="D313" t="s">
        <v>14703</v>
      </c>
      <c r="E313" t="s">
        <v>1799</v>
      </c>
      <c r="F313" t="s">
        <v>3345</v>
      </c>
      <c r="G313">
        <v>5000</v>
      </c>
      <c r="H313">
        <v>7657</v>
      </c>
      <c r="I313">
        <v>7034</v>
      </c>
      <c r="J313">
        <v>6941</v>
      </c>
      <c r="K313" t="s">
        <v>55</v>
      </c>
      <c r="L313">
        <v>4824</v>
      </c>
      <c r="M313" t="s">
        <v>1769</v>
      </c>
      <c r="N313" t="s">
        <v>15594</v>
      </c>
      <c r="O313" s="95">
        <v>44845.653395752313</v>
      </c>
      <c r="P313">
        <v>1</v>
      </c>
      <c r="Q313">
        <v>-28.92</v>
      </c>
      <c r="R313">
        <v>-27.96</v>
      </c>
      <c r="S313" t="s">
        <v>15595</v>
      </c>
      <c r="T313" t="s">
        <v>3346</v>
      </c>
      <c r="U313" t="s">
        <v>3347</v>
      </c>
      <c r="V313" t="s">
        <v>15595</v>
      </c>
      <c r="W313" t="s">
        <v>15596</v>
      </c>
      <c r="X313" t="s">
        <v>3348</v>
      </c>
      <c r="Y313" t="b">
        <v>1</v>
      </c>
      <c r="Z313" t="s">
        <v>1761</v>
      </c>
    </row>
    <row r="314" spans="1:26" x14ac:dyDescent="0.25">
      <c r="A314" t="s">
        <v>3349</v>
      </c>
      <c r="B314" t="s">
        <v>719</v>
      </c>
      <c r="C314" t="s">
        <v>14702</v>
      </c>
      <c r="D314" t="s">
        <v>14703</v>
      </c>
      <c r="E314" t="s">
        <v>1799</v>
      </c>
      <c r="F314" t="s">
        <v>3350</v>
      </c>
      <c r="G314">
        <v>7500</v>
      </c>
      <c r="H314">
        <v>6108</v>
      </c>
      <c r="I314">
        <v>5389</v>
      </c>
      <c r="J314">
        <v>8068</v>
      </c>
      <c r="K314" t="s">
        <v>55</v>
      </c>
      <c r="L314">
        <v>3848</v>
      </c>
      <c r="M314" t="s">
        <v>1769</v>
      </c>
      <c r="N314" t="s">
        <v>15597</v>
      </c>
      <c r="O314" s="95">
        <v>44845.703767858795</v>
      </c>
      <c r="P314">
        <v>1</v>
      </c>
      <c r="Q314">
        <v>39.17</v>
      </c>
      <c r="R314">
        <v>-7.04</v>
      </c>
      <c r="S314" t="s">
        <v>15598</v>
      </c>
      <c r="T314" t="s">
        <v>3351</v>
      </c>
      <c r="U314" t="s">
        <v>3352</v>
      </c>
      <c r="V314" t="s">
        <v>15598</v>
      </c>
      <c r="W314" t="s">
        <v>15599</v>
      </c>
      <c r="X314" t="s">
        <v>3353</v>
      </c>
      <c r="Y314" t="b">
        <v>1</v>
      </c>
      <c r="Z314" t="s">
        <v>1761</v>
      </c>
    </row>
    <row r="315" spans="1:26" x14ac:dyDescent="0.25">
      <c r="A315" t="s">
        <v>3354</v>
      </c>
      <c r="B315" t="s">
        <v>3355</v>
      </c>
      <c r="C315" t="s">
        <v>14702</v>
      </c>
      <c r="D315" t="s">
        <v>14703</v>
      </c>
      <c r="E315" t="s">
        <v>1799</v>
      </c>
      <c r="F315" t="s">
        <v>2294</v>
      </c>
      <c r="G315">
        <v>13333</v>
      </c>
      <c r="H315">
        <v>5700</v>
      </c>
      <c r="I315">
        <v>11040</v>
      </c>
      <c r="J315">
        <v>11275</v>
      </c>
      <c r="K315" t="s">
        <v>55</v>
      </c>
      <c r="L315">
        <v>3591</v>
      </c>
      <c r="M315" t="s">
        <v>1769</v>
      </c>
      <c r="N315" t="s">
        <v>15600</v>
      </c>
      <c r="O315" s="95">
        <v>44845.69909696759</v>
      </c>
      <c r="P315">
        <v>1</v>
      </c>
      <c r="Q315">
        <v>20.77</v>
      </c>
      <c r="R315">
        <v>18.25</v>
      </c>
      <c r="S315" t="s">
        <v>15601</v>
      </c>
      <c r="T315" t="s">
        <v>3356</v>
      </c>
      <c r="U315" t="s">
        <v>3357</v>
      </c>
      <c r="V315" t="s">
        <v>15601</v>
      </c>
      <c r="W315" t="s">
        <v>15602</v>
      </c>
      <c r="X315" t="s">
        <v>3358</v>
      </c>
      <c r="Y315" t="b">
        <v>1</v>
      </c>
      <c r="Z315" t="s">
        <v>1761</v>
      </c>
    </row>
    <row r="316" spans="1:26" x14ac:dyDescent="0.25">
      <c r="A316" t="s">
        <v>3359</v>
      </c>
      <c r="B316" t="s">
        <v>1200</v>
      </c>
      <c r="C316" t="s">
        <v>14702</v>
      </c>
      <c r="D316" t="s">
        <v>14703</v>
      </c>
      <c r="E316" t="s">
        <v>1756</v>
      </c>
      <c r="F316" t="s">
        <v>3360</v>
      </c>
      <c r="G316">
        <v>19999</v>
      </c>
      <c r="H316">
        <v>16684</v>
      </c>
      <c r="I316">
        <v>19504</v>
      </c>
      <c r="J316">
        <v>18929</v>
      </c>
      <c r="K316" t="s">
        <v>55</v>
      </c>
      <c r="L316">
        <v>10511</v>
      </c>
      <c r="M316" t="s">
        <v>1769</v>
      </c>
      <c r="N316" t="s">
        <v>15603</v>
      </c>
      <c r="O316" s="95">
        <v>44845.685336805553</v>
      </c>
      <c r="P316">
        <v>2</v>
      </c>
      <c r="Q316">
        <v>2.54</v>
      </c>
      <c r="R316">
        <v>5.65</v>
      </c>
      <c r="S316" t="s">
        <v>15604</v>
      </c>
      <c r="T316" t="s">
        <v>3361</v>
      </c>
      <c r="U316" t="s">
        <v>3362</v>
      </c>
      <c r="V316" t="s">
        <v>15604</v>
      </c>
      <c r="W316" t="s">
        <v>15605</v>
      </c>
      <c r="X316" t="s">
        <v>3363</v>
      </c>
      <c r="Y316" t="b">
        <v>1</v>
      </c>
      <c r="Z316" t="s">
        <v>1761</v>
      </c>
    </row>
    <row r="317" spans="1:26" x14ac:dyDescent="0.25">
      <c r="A317" t="s">
        <v>3364</v>
      </c>
      <c r="B317" t="s">
        <v>1708</v>
      </c>
      <c r="C317" t="s">
        <v>14702</v>
      </c>
      <c r="D317" t="s">
        <v>14703</v>
      </c>
      <c r="E317" t="s">
        <v>1756</v>
      </c>
      <c r="F317" t="s">
        <v>3365</v>
      </c>
      <c r="G317">
        <v>98000</v>
      </c>
      <c r="H317">
        <v>152400</v>
      </c>
      <c r="I317">
        <v>93137</v>
      </c>
      <c r="J317">
        <v>94800</v>
      </c>
      <c r="K317" t="s">
        <v>55</v>
      </c>
      <c r="L317">
        <v>96012</v>
      </c>
      <c r="M317" t="s">
        <v>1769</v>
      </c>
      <c r="N317" t="s">
        <v>15606</v>
      </c>
      <c r="O317" s="95">
        <v>44845.717655810186</v>
      </c>
      <c r="P317">
        <v>1</v>
      </c>
      <c r="Q317">
        <v>5.22</v>
      </c>
      <c r="R317">
        <v>3.38</v>
      </c>
      <c r="S317" t="s">
        <v>15607</v>
      </c>
      <c r="T317" t="s">
        <v>3366</v>
      </c>
      <c r="U317" t="s">
        <v>3367</v>
      </c>
      <c r="V317" t="s">
        <v>15607</v>
      </c>
      <c r="W317" t="s">
        <v>15608</v>
      </c>
      <c r="X317" t="s">
        <v>3368</v>
      </c>
      <c r="Y317" t="b">
        <v>1</v>
      </c>
      <c r="Z317" t="s">
        <v>1761</v>
      </c>
    </row>
    <row r="318" spans="1:26" x14ac:dyDescent="0.25">
      <c r="A318" t="s">
        <v>3369</v>
      </c>
      <c r="B318" t="s">
        <v>1199</v>
      </c>
      <c r="C318" t="s">
        <v>14702</v>
      </c>
      <c r="D318" t="s">
        <v>14703</v>
      </c>
      <c r="E318" t="s">
        <v>1799</v>
      </c>
      <c r="F318" t="s">
        <v>3370</v>
      </c>
      <c r="G318">
        <v>12000</v>
      </c>
      <c r="H318">
        <v>8900</v>
      </c>
      <c r="I318">
        <v>12392</v>
      </c>
      <c r="J318">
        <v>11600</v>
      </c>
      <c r="K318" t="s">
        <v>55</v>
      </c>
      <c r="L318">
        <v>5607</v>
      </c>
      <c r="M318" t="s">
        <v>1769</v>
      </c>
      <c r="N318" t="s">
        <v>15609</v>
      </c>
      <c r="O318" s="95">
        <v>44845.69241984954</v>
      </c>
      <c r="P318">
        <v>1</v>
      </c>
      <c r="Q318">
        <v>-3.16</v>
      </c>
      <c r="R318">
        <v>3.45</v>
      </c>
      <c r="S318" t="s">
        <v>15610</v>
      </c>
      <c r="T318" t="s">
        <v>3371</v>
      </c>
      <c r="U318" t="s">
        <v>3372</v>
      </c>
      <c r="V318" t="s">
        <v>15610</v>
      </c>
      <c r="W318" t="s">
        <v>15611</v>
      </c>
      <c r="X318" t="s">
        <v>3373</v>
      </c>
      <c r="Y318" t="b">
        <v>1</v>
      </c>
      <c r="Z318" t="s">
        <v>1761</v>
      </c>
    </row>
    <row r="319" spans="1:26" x14ac:dyDescent="0.25">
      <c r="A319" t="s">
        <v>3374</v>
      </c>
      <c r="B319" t="s">
        <v>1494</v>
      </c>
      <c r="C319" t="s">
        <v>14702</v>
      </c>
      <c r="D319" t="s">
        <v>14703</v>
      </c>
      <c r="E319" t="s">
        <v>1756</v>
      </c>
      <c r="F319" t="s">
        <v>3375</v>
      </c>
      <c r="G319">
        <v>12000</v>
      </c>
      <c r="H319">
        <v>8658</v>
      </c>
      <c r="I319">
        <v>11956</v>
      </c>
      <c r="J319">
        <v>12421</v>
      </c>
      <c r="K319" t="s">
        <v>55</v>
      </c>
      <c r="L319">
        <v>5455</v>
      </c>
      <c r="M319" t="s">
        <v>1769</v>
      </c>
      <c r="N319" t="s">
        <v>15612</v>
      </c>
      <c r="O319" s="95">
        <v>44845.682092743053</v>
      </c>
      <c r="P319">
        <v>1</v>
      </c>
      <c r="Q319">
        <v>0.37</v>
      </c>
      <c r="R319">
        <v>-3.39</v>
      </c>
      <c r="S319" t="s">
        <v>15613</v>
      </c>
      <c r="T319" t="s">
        <v>3376</v>
      </c>
      <c r="U319" t="s">
        <v>3377</v>
      </c>
      <c r="V319" t="s">
        <v>15613</v>
      </c>
      <c r="W319" t="s">
        <v>15614</v>
      </c>
      <c r="X319" t="s">
        <v>3378</v>
      </c>
      <c r="Y319" t="b">
        <v>1</v>
      </c>
      <c r="Z319" t="s">
        <v>1761</v>
      </c>
    </row>
    <row r="320" spans="1:26" x14ac:dyDescent="0.25">
      <c r="A320" t="s">
        <v>3379</v>
      </c>
      <c r="B320" t="s">
        <v>722</v>
      </c>
      <c r="C320" t="s">
        <v>14702</v>
      </c>
      <c r="D320" t="s">
        <v>14703</v>
      </c>
      <c r="E320" t="s">
        <v>1799</v>
      </c>
      <c r="F320" t="s">
        <v>3380</v>
      </c>
      <c r="G320">
        <v>14500</v>
      </c>
      <c r="H320">
        <v>9204</v>
      </c>
      <c r="I320">
        <v>14010</v>
      </c>
      <c r="J320">
        <v>22044</v>
      </c>
      <c r="K320" t="s">
        <v>55</v>
      </c>
      <c r="L320">
        <v>5799</v>
      </c>
      <c r="M320" t="s">
        <v>1769</v>
      </c>
      <c r="N320" t="s">
        <v>15615</v>
      </c>
      <c r="O320" s="95">
        <v>44845.69258185185</v>
      </c>
      <c r="P320">
        <v>1</v>
      </c>
      <c r="Q320">
        <v>3.5</v>
      </c>
      <c r="R320">
        <v>-34.22</v>
      </c>
      <c r="S320" t="s">
        <v>15616</v>
      </c>
      <c r="T320" t="s">
        <v>3381</v>
      </c>
      <c r="U320" t="s">
        <v>3382</v>
      </c>
      <c r="V320" t="s">
        <v>15616</v>
      </c>
      <c r="W320" t="s">
        <v>15617</v>
      </c>
      <c r="X320" t="s">
        <v>3383</v>
      </c>
      <c r="Y320" t="b">
        <v>1</v>
      </c>
      <c r="Z320" t="s">
        <v>1761</v>
      </c>
    </row>
    <row r="321" spans="1:26" x14ac:dyDescent="0.25">
      <c r="A321" t="s">
        <v>3384</v>
      </c>
      <c r="B321" t="s">
        <v>3385</v>
      </c>
      <c r="C321" t="s">
        <v>14702</v>
      </c>
      <c r="D321" t="s">
        <v>14703</v>
      </c>
      <c r="E321" t="s">
        <v>1756</v>
      </c>
      <c r="F321" t="s">
        <v>3386</v>
      </c>
      <c r="G321">
        <v>40000</v>
      </c>
      <c r="H321">
        <v>41200</v>
      </c>
      <c r="I321">
        <v>49475</v>
      </c>
      <c r="J321">
        <v>48905</v>
      </c>
      <c r="K321" t="s">
        <v>55</v>
      </c>
      <c r="L321">
        <v>25956</v>
      </c>
      <c r="M321" t="s">
        <v>1769</v>
      </c>
      <c r="N321" t="s">
        <v>15618</v>
      </c>
      <c r="O321" s="95">
        <v>44845.675668622687</v>
      </c>
      <c r="P321">
        <v>2</v>
      </c>
      <c r="Q321">
        <v>-19.149999999999999</v>
      </c>
      <c r="R321">
        <v>-18.21</v>
      </c>
      <c r="S321" t="s">
        <v>15619</v>
      </c>
      <c r="T321" t="s">
        <v>3387</v>
      </c>
      <c r="U321" t="s">
        <v>3388</v>
      </c>
      <c r="V321" t="s">
        <v>15619</v>
      </c>
      <c r="W321" t="s">
        <v>15620</v>
      </c>
      <c r="X321" t="s">
        <v>3389</v>
      </c>
      <c r="Y321" t="b">
        <v>1</v>
      </c>
      <c r="Z321" t="s">
        <v>1761</v>
      </c>
    </row>
    <row r="322" spans="1:26" x14ac:dyDescent="0.25">
      <c r="A322" t="s">
        <v>3390</v>
      </c>
      <c r="B322" t="s">
        <v>3391</v>
      </c>
      <c r="C322" t="s">
        <v>14702</v>
      </c>
      <c r="D322" t="s">
        <v>14703</v>
      </c>
      <c r="E322" t="s">
        <v>1799</v>
      </c>
      <c r="F322" t="s">
        <v>2246</v>
      </c>
      <c r="G322">
        <v>56988</v>
      </c>
      <c r="H322">
        <v>86000</v>
      </c>
      <c r="I322">
        <v>69880</v>
      </c>
      <c r="J322">
        <v>75295</v>
      </c>
      <c r="K322" t="s">
        <v>55</v>
      </c>
      <c r="L322">
        <v>54180</v>
      </c>
      <c r="M322" t="s">
        <v>1769</v>
      </c>
      <c r="N322" t="s">
        <v>15621</v>
      </c>
      <c r="O322" s="95">
        <v>44845.66681693287</v>
      </c>
      <c r="P322">
        <v>1</v>
      </c>
      <c r="Q322">
        <v>-18.45</v>
      </c>
      <c r="R322">
        <v>-24.31</v>
      </c>
      <c r="S322" t="s">
        <v>15622</v>
      </c>
      <c r="T322" t="s">
        <v>3392</v>
      </c>
      <c r="U322" t="s">
        <v>3393</v>
      </c>
      <c r="V322" t="s">
        <v>15622</v>
      </c>
      <c r="W322" t="s">
        <v>15623</v>
      </c>
      <c r="X322" t="s">
        <v>3394</v>
      </c>
      <c r="Y322" t="b">
        <v>1</v>
      </c>
      <c r="Z322" t="s">
        <v>1761</v>
      </c>
    </row>
    <row r="323" spans="1:26" x14ac:dyDescent="0.25">
      <c r="A323" t="s">
        <v>3395</v>
      </c>
      <c r="B323" t="s">
        <v>1305</v>
      </c>
      <c r="C323" t="s">
        <v>14702</v>
      </c>
      <c r="D323" t="s">
        <v>14703</v>
      </c>
      <c r="E323" t="s">
        <v>1756</v>
      </c>
      <c r="F323" t="s">
        <v>3396</v>
      </c>
      <c r="G323">
        <v>8999</v>
      </c>
      <c r="H323">
        <v>7400</v>
      </c>
      <c r="I323">
        <v>10547</v>
      </c>
      <c r="J323">
        <v>10329</v>
      </c>
      <c r="K323" t="s">
        <v>55</v>
      </c>
      <c r="L323">
        <v>4662</v>
      </c>
      <c r="M323" t="s">
        <v>1769</v>
      </c>
      <c r="N323" t="s">
        <v>15624</v>
      </c>
      <c r="O323" s="95">
        <v>44845.705647569448</v>
      </c>
      <c r="P323">
        <v>1</v>
      </c>
      <c r="Q323">
        <v>-14.68</v>
      </c>
      <c r="R323">
        <v>-12.88</v>
      </c>
      <c r="S323" t="s">
        <v>15625</v>
      </c>
      <c r="T323" t="s">
        <v>3397</v>
      </c>
      <c r="U323" t="s">
        <v>3398</v>
      </c>
      <c r="V323" t="s">
        <v>15625</v>
      </c>
      <c r="W323" t="s">
        <v>15626</v>
      </c>
      <c r="X323" t="s">
        <v>3399</v>
      </c>
      <c r="Y323" t="b">
        <v>1</v>
      </c>
      <c r="Z323" t="s">
        <v>1761</v>
      </c>
    </row>
    <row r="324" spans="1:26" x14ac:dyDescent="0.25">
      <c r="A324" t="s">
        <v>3400</v>
      </c>
      <c r="B324" t="s">
        <v>3401</v>
      </c>
      <c r="C324" t="s">
        <v>14702</v>
      </c>
      <c r="D324" t="s">
        <v>14703</v>
      </c>
      <c r="E324" t="s">
        <v>1799</v>
      </c>
      <c r="F324" t="s">
        <v>2246</v>
      </c>
      <c r="G324">
        <v>33000</v>
      </c>
      <c r="H324">
        <v>31000</v>
      </c>
      <c r="I324">
        <v>22264</v>
      </c>
      <c r="J324">
        <v>21203</v>
      </c>
      <c r="K324" t="s">
        <v>55</v>
      </c>
      <c r="L324">
        <v>19530</v>
      </c>
      <c r="M324" t="s">
        <v>1769</v>
      </c>
      <c r="N324" t="s">
        <v>15171</v>
      </c>
      <c r="O324" s="95">
        <v>44845.69535386574</v>
      </c>
      <c r="P324">
        <v>1</v>
      </c>
      <c r="Q324">
        <v>48.22</v>
      </c>
      <c r="R324">
        <v>55.64</v>
      </c>
      <c r="S324" t="s">
        <v>15627</v>
      </c>
      <c r="T324" t="s">
        <v>3402</v>
      </c>
      <c r="U324" t="s">
        <v>15628</v>
      </c>
      <c r="V324" t="s">
        <v>15627</v>
      </c>
      <c r="W324" t="s">
        <v>15629</v>
      </c>
      <c r="X324" t="s">
        <v>3403</v>
      </c>
      <c r="Y324" t="b">
        <v>1</v>
      </c>
      <c r="Z324" t="s">
        <v>1761</v>
      </c>
    </row>
    <row r="325" spans="1:26" x14ac:dyDescent="0.25">
      <c r="A325" t="s">
        <v>3404</v>
      </c>
      <c r="B325" t="s">
        <v>1425</v>
      </c>
      <c r="C325" t="s">
        <v>14702</v>
      </c>
      <c r="D325" t="s">
        <v>14703</v>
      </c>
      <c r="E325" t="s">
        <v>1756</v>
      </c>
      <c r="F325" t="s">
        <v>3405</v>
      </c>
      <c r="G325">
        <v>18000</v>
      </c>
      <c r="H325">
        <v>8508</v>
      </c>
      <c r="I325">
        <v>20304</v>
      </c>
      <c r="J325">
        <v>19806</v>
      </c>
      <c r="K325" t="s">
        <v>55</v>
      </c>
      <c r="L325">
        <v>5360</v>
      </c>
      <c r="M325" t="s">
        <v>1769</v>
      </c>
      <c r="N325" t="s">
        <v>15630</v>
      </c>
      <c r="O325" s="95">
        <v>44845.681953148145</v>
      </c>
      <c r="P325">
        <v>1</v>
      </c>
      <c r="Q325">
        <v>-11.35</v>
      </c>
      <c r="R325">
        <v>-9.1199999999999992</v>
      </c>
      <c r="S325" t="s">
        <v>15631</v>
      </c>
      <c r="T325" t="s">
        <v>3406</v>
      </c>
      <c r="U325" t="s">
        <v>15632</v>
      </c>
      <c r="V325" t="s">
        <v>15631</v>
      </c>
      <c r="W325" t="s">
        <v>15633</v>
      </c>
      <c r="X325" t="s">
        <v>3407</v>
      </c>
      <c r="Y325" t="b">
        <v>1</v>
      </c>
      <c r="Z325" t="s">
        <v>1761</v>
      </c>
    </row>
    <row r="326" spans="1:26" x14ac:dyDescent="0.25">
      <c r="A326" t="s">
        <v>3408</v>
      </c>
      <c r="B326" t="s">
        <v>1435</v>
      </c>
      <c r="C326" t="s">
        <v>14702</v>
      </c>
      <c r="D326" t="s">
        <v>14703</v>
      </c>
      <c r="E326" t="s">
        <v>1756</v>
      </c>
      <c r="F326" t="s">
        <v>3409</v>
      </c>
      <c r="G326">
        <v>35000</v>
      </c>
      <c r="H326">
        <v>56000</v>
      </c>
      <c r="I326">
        <v>40012</v>
      </c>
      <c r="J326">
        <v>39442</v>
      </c>
      <c r="K326" t="s">
        <v>55</v>
      </c>
      <c r="L326">
        <v>35280</v>
      </c>
      <c r="M326" t="s">
        <v>1769</v>
      </c>
      <c r="N326" t="s">
        <v>15634</v>
      </c>
      <c r="O326" s="95">
        <v>44845.68463221065</v>
      </c>
      <c r="P326">
        <v>2</v>
      </c>
      <c r="Q326">
        <v>-12.53</v>
      </c>
      <c r="R326">
        <v>-11.26</v>
      </c>
      <c r="S326" t="s">
        <v>15635</v>
      </c>
      <c r="T326" t="s">
        <v>3410</v>
      </c>
      <c r="U326" t="s">
        <v>3411</v>
      </c>
      <c r="V326" t="s">
        <v>15635</v>
      </c>
      <c r="W326" t="s">
        <v>15636</v>
      </c>
      <c r="X326" t="s">
        <v>3412</v>
      </c>
      <c r="Y326" t="b">
        <v>1</v>
      </c>
      <c r="Z326" t="s">
        <v>1761</v>
      </c>
    </row>
    <row r="327" spans="1:26" x14ac:dyDescent="0.25">
      <c r="A327" t="s">
        <v>3413</v>
      </c>
      <c r="B327" t="s">
        <v>1335</v>
      </c>
      <c r="C327" t="s">
        <v>14702</v>
      </c>
      <c r="D327" t="s">
        <v>14703</v>
      </c>
      <c r="E327" t="s">
        <v>1799</v>
      </c>
      <c r="F327" t="s">
        <v>3414</v>
      </c>
      <c r="G327">
        <v>38000</v>
      </c>
      <c r="H327">
        <v>52000</v>
      </c>
      <c r="I327">
        <v>34378</v>
      </c>
      <c r="J327">
        <v>36319</v>
      </c>
      <c r="K327" t="s">
        <v>55</v>
      </c>
      <c r="L327">
        <v>32760</v>
      </c>
      <c r="M327" t="s">
        <v>1769</v>
      </c>
      <c r="N327" t="s">
        <v>14865</v>
      </c>
      <c r="O327" s="95">
        <v>44845.696520694444</v>
      </c>
      <c r="P327">
        <v>1</v>
      </c>
      <c r="Q327">
        <v>10.54</v>
      </c>
      <c r="R327">
        <v>4.63</v>
      </c>
      <c r="S327" t="s">
        <v>15637</v>
      </c>
      <c r="T327" t="s">
        <v>3415</v>
      </c>
      <c r="U327" t="s">
        <v>15638</v>
      </c>
      <c r="V327" t="s">
        <v>15637</v>
      </c>
      <c r="W327" t="s">
        <v>15639</v>
      </c>
      <c r="X327" t="s">
        <v>3416</v>
      </c>
      <c r="Y327" t="b">
        <v>1</v>
      </c>
      <c r="Z327" t="s">
        <v>1761</v>
      </c>
    </row>
    <row r="328" spans="1:26" x14ac:dyDescent="0.25">
      <c r="A328" t="s">
        <v>3417</v>
      </c>
      <c r="B328" t="s">
        <v>3418</v>
      </c>
      <c r="C328" t="s">
        <v>14702</v>
      </c>
      <c r="D328" t="s">
        <v>14703</v>
      </c>
      <c r="E328" t="s">
        <v>1799</v>
      </c>
      <c r="F328" t="s">
        <v>3419</v>
      </c>
      <c r="G328">
        <v>195000</v>
      </c>
      <c r="H328">
        <v>23120</v>
      </c>
      <c r="I328">
        <v>244515</v>
      </c>
      <c r="J328">
        <v>238703</v>
      </c>
      <c r="K328" t="s">
        <v>55</v>
      </c>
      <c r="L328">
        <v>14566</v>
      </c>
      <c r="M328" t="s">
        <v>1769</v>
      </c>
      <c r="N328" t="s">
        <v>15640</v>
      </c>
      <c r="O328" s="95">
        <v>44845.686007337965</v>
      </c>
      <c r="P328">
        <v>1</v>
      </c>
      <c r="Q328">
        <v>-20.25</v>
      </c>
      <c r="R328">
        <v>-18.309999999999999</v>
      </c>
      <c r="S328" t="s">
        <v>15641</v>
      </c>
      <c r="T328" t="s">
        <v>3420</v>
      </c>
      <c r="U328" t="s">
        <v>15642</v>
      </c>
      <c r="V328" t="s">
        <v>15641</v>
      </c>
      <c r="W328" t="s">
        <v>15643</v>
      </c>
      <c r="X328" t="s">
        <v>3421</v>
      </c>
      <c r="Y328" t="b">
        <v>1</v>
      </c>
      <c r="Z328" t="s">
        <v>1761</v>
      </c>
    </row>
    <row r="329" spans="1:26" x14ac:dyDescent="0.25">
      <c r="A329" t="s">
        <v>3422</v>
      </c>
      <c r="B329" t="s">
        <v>701</v>
      </c>
      <c r="C329" t="s">
        <v>14702</v>
      </c>
      <c r="D329" t="s">
        <v>14703</v>
      </c>
      <c r="E329" t="s">
        <v>1799</v>
      </c>
      <c r="F329" t="s">
        <v>3423</v>
      </c>
      <c r="G329">
        <v>17000</v>
      </c>
      <c r="H329">
        <v>3500</v>
      </c>
      <c r="I329">
        <v>16103</v>
      </c>
      <c r="J329">
        <v>15456</v>
      </c>
      <c r="K329" t="s">
        <v>55</v>
      </c>
      <c r="L329">
        <v>2205</v>
      </c>
      <c r="M329" t="s">
        <v>1769</v>
      </c>
      <c r="N329" t="s">
        <v>15070</v>
      </c>
      <c r="O329" s="95">
        <v>44845.638653090275</v>
      </c>
      <c r="P329">
        <v>1</v>
      </c>
      <c r="Q329">
        <v>5.57</v>
      </c>
      <c r="R329">
        <v>9.99</v>
      </c>
      <c r="S329" t="s">
        <v>15644</v>
      </c>
      <c r="T329" t="s">
        <v>3424</v>
      </c>
      <c r="U329" t="s">
        <v>3425</v>
      </c>
      <c r="V329" t="s">
        <v>15644</v>
      </c>
      <c r="W329" t="s">
        <v>15645</v>
      </c>
      <c r="X329" t="s">
        <v>3426</v>
      </c>
      <c r="Y329" t="b">
        <v>1</v>
      </c>
      <c r="Z329" t="s">
        <v>1761</v>
      </c>
    </row>
    <row r="330" spans="1:26" x14ac:dyDescent="0.25">
      <c r="A330" t="s">
        <v>3427</v>
      </c>
      <c r="B330" t="s">
        <v>926</v>
      </c>
      <c r="C330" t="s">
        <v>14702</v>
      </c>
      <c r="D330" t="s">
        <v>14703</v>
      </c>
      <c r="E330" t="s">
        <v>1756</v>
      </c>
      <c r="F330" t="s">
        <v>3428</v>
      </c>
      <c r="G330">
        <v>25000</v>
      </c>
      <c r="H330">
        <v>35000</v>
      </c>
      <c r="I330">
        <v>29290</v>
      </c>
      <c r="J330">
        <v>27778</v>
      </c>
      <c r="K330" t="s">
        <v>55</v>
      </c>
      <c r="L330">
        <v>22050</v>
      </c>
      <c r="M330" t="s">
        <v>1769</v>
      </c>
      <c r="N330" t="s">
        <v>14838</v>
      </c>
      <c r="O330" s="95">
        <v>44845.676533692131</v>
      </c>
      <c r="P330">
        <v>2</v>
      </c>
      <c r="Q330">
        <v>-14.65</v>
      </c>
      <c r="R330">
        <v>-10</v>
      </c>
      <c r="S330" t="s">
        <v>15646</v>
      </c>
      <c r="T330" t="s">
        <v>3429</v>
      </c>
      <c r="U330" t="s">
        <v>3430</v>
      </c>
      <c r="V330" t="s">
        <v>15646</v>
      </c>
      <c r="W330" t="s">
        <v>15647</v>
      </c>
      <c r="X330" t="s">
        <v>3431</v>
      </c>
      <c r="Y330" t="b">
        <v>1</v>
      </c>
      <c r="Z330" t="s">
        <v>1761</v>
      </c>
    </row>
    <row r="331" spans="1:26" x14ac:dyDescent="0.25">
      <c r="A331" t="s">
        <v>3432</v>
      </c>
      <c r="B331" t="s">
        <v>1594</v>
      </c>
      <c r="C331" t="s">
        <v>14702</v>
      </c>
      <c r="D331" t="s">
        <v>14703</v>
      </c>
      <c r="E331" t="s">
        <v>1799</v>
      </c>
      <c r="F331" t="s">
        <v>2246</v>
      </c>
      <c r="G331">
        <v>61000</v>
      </c>
      <c r="H331">
        <v>28150</v>
      </c>
      <c r="I331">
        <v>92936</v>
      </c>
      <c r="J331">
        <v>74045</v>
      </c>
      <c r="K331" t="s">
        <v>55</v>
      </c>
      <c r="L331">
        <v>17735</v>
      </c>
      <c r="M331" t="s">
        <v>1769</v>
      </c>
      <c r="N331" t="s">
        <v>15648</v>
      </c>
      <c r="O331" s="95">
        <v>44845.636714583336</v>
      </c>
      <c r="P331">
        <v>1</v>
      </c>
      <c r="Q331">
        <v>-34.36</v>
      </c>
      <c r="R331">
        <v>-17.62</v>
      </c>
      <c r="S331" t="s">
        <v>15649</v>
      </c>
      <c r="T331" t="s">
        <v>3433</v>
      </c>
      <c r="U331" t="s">
        <v>15650</v>
      </c>
      <c r="V331" t="s">
        <v>15649</v>
      </c>
      <c r="W331" t="s">
        <v>15651</v>
      </c>
      <c r="X331" t="s">
        <v>3434</v>
      </c>
      <c r="Y331" t="b">
        <v>1</v>
      </c>
      <c r="Z331" t="s">
        <v>1761</v>
      </c>
    </row>
    <row r="332" spans="1:26" x14ac:dyDescent="0.25">
      <c r="A332" t="s">
        <v>3435</v>
      </c>
      <c r="B332" t="s">
        <v>3436</v>
      </c>
      <c r="C332" t="s">
        <v>14702</v>
      </c>
      <c r="D332" t="s">
        <v>14703</v>
      </c>
      <c r="E332" t="s">
        <v>1799</v>
      </c>
      <c r="F332" t="s">
        <v>3437</v>
      </c>
      <c r="G332">
        <v>11000</v>
      </c>
      <c r="H332">
        <v>12437</v>
      </c>
      <c r="I332">
        <v>12022</v>
      </c>
      <c r="J332">
        <v>12477</v>
      </c>
      <c r="K332" t="s">
        <v>55</v>
      </c>
      <c r="L332">
        <v>7835</v>
      </c>
      <c r="M332" t="s">
        <v>1769</v>
      </c>
      <c r="N332" t="s">
        <v>15652</v>
      </c>
      <c r="O332" s="95">
        <v>44845.688339976849</v>
      </c>
      <c r="P332">
        <v>1</v>
      </c>
      <c r="Q332">
        <v>-8.5</v>
      </c>
      <c r="R332">
        <v>-11.84</v>
      </c>
      <c r="S332" t="s">
        <v>15653</v>
      </c>
      <c r="T332" t="s">
        <v>3438</v>
      </c>
      <c r="U332" t="s">
        <v>3439</v>
      </c>
      <c r="V332" t="s">
        <v>15653</v>
      </c>
      <c r="W332" t="s">
        <v>15654</v>
      </c>
      <c r="X332" t="s">
        <v>3440</v>
      </c>
      <c r="Y332" t="b">
        <v>1</v>
      </c>
      <c r="Z332" t="s">
        <v>1761</v>
      </c>
    </row>
    <row r="333" spans="1:26" x14ac:dyDescent="0.25">
      <c r="A333" t="s">
        <v>3441</v>
      </c>
      <c r="B333" t="s">
        <v>1467</v>
      </c>
      <c r="C333" t="s">
        <v>14702</v>
      </c>
      <c r="D333" t="s">
        <v>14703</v>
      </c>
      <c r="E333" t="s">
        <v>1756</v>
      </c>
      <c r="F333" t="s">
        <v>3442</v>
      </c>
      <c r="G333">
        <v>5900</v>
      </c>
      <c r="H333">
        <v>8800</v>
      </c>
      <c r="I333">
        <v>5504</v>
      </c>
      <c r="J333">
        <v>5842</v>
      </c>
      <c r="K333" t="s">
        <v>55</v>
      </c>
      <c r="L333">
        <v>5544</v>
      </c>
      <c r="M333" t="s">
        <v>1769</v>
      </c>
      <c r="N333" t="s">
        <v>15655</v>
      </c>
      <c r="O333" s="95">
        <v>44845.685316099538</v>
      </c>
      <c r="P333">
        <v>1</v>
      </c>
      <c r="Q333">
        <v>7.19</v>
      </c>
      <c r="R333">
        <v>0.99</v>
      </c>
      <c r="S333" t="s">
        <v>15656</v>
      </c>
      <c r="T333" t="s">
        <v>3443</v>
      </c>
      <c r="U333" t="s">
        <v>3444</v>
      </c>
      <c r="V333" t="s">
        <v>15656</v>
      </c>
      <c r="W333" t="s">
        <v>15657</v>
      </c>
      <c r="X333" t="s">
        <v>3445</v>
      </c>
      <c r="Y333" t="b">
        <v>1</v>
      </c>
      <c r="Z333" t="s">
        <v>1761</v>
      </c>
    </row>
    <row r="334" spans="1:26" x14ac:dyDescent="0.25">
      <c r="A334" t="s">
        <v>3446</v>
      </c>
      <c r="B334" t="s">
        <v>1175</v>
      </c>
      <c r="C334" t="s">
        <v>14702</v>
      </c>
      <c r="D334" t="s">
        <v>14703</v>
      </c>
      <c r="E334" t="s">
        <v>1756</v>
      </c>
      <c r="F334" t="s">
        <v>3447</v>
      </c>
      <c r="G334">
        <v>12000</v>
      </c>
      <c r="H334">
        <v>8295</v>
      </c>
      <c r="I334">
        <v>13116</v>
      </c>
      <c r="J334">
        <v>11925</v>
      </c>
      <c r="K334" t="s">
        <v>55</v>
      </c>
      <c r="L334">
        <v>5226</v>
      </c>
      <c r="M334" t="s">
        <v>1769</v>
      </c>
      <c r="N334" t="s">
        <v>15658</v>
      </c>
      <c r="O334" s="95">
        <v>44845.705614733793</v>
      </c>
      <c r="P334">
        <v>2</v>
      </c>
      <c r="Q334">
        <v>-8.51</v>
      </c>
      <c r="R334">
        <v>0.63</v>
      </c>
      <c r="S334" t="s">
        <v>15659</v>
      </c>
      <c r="T334" t="s">
        <v>3448</v>
      </c>
      <c r="U334" t="s">
        <v>3449</v>
      </c>
      <c r="V334" t="s">
        <v>15659</v>
      </c>
      <c r="W334" t="s">
        <v>15660</v>
      </c>
      <c r="X334" t="s">
        <v>3450</v>
      </c>
      <c r="Y334" t="b">
        <v>1</v>
      </c>
      <c r="Z334" t="s">
        <v>1761</v>
      </c>
    </row>
    <row r="335" spans="1:26" x14ac:dyDescent="0.25">
      <c r="A335" t="s">
        <v>3451</v>
      </c>
      <c r="B335" t="s">
        <v>3452</v>
      </c>
      <c r="C335" t="s">
        <v>14702</v>
      </c>
      <c r="D335" t="s">
        <v>14703</v>
      </c>
      <c r="E335" t="s">
        <v>1799</v>
      </c>
      <c r="F335" t="s">
        <v>3453</v>
      </c>
      <c r="G335">
        <v>32123</v>
      </c>
      <c r="H335">
        <v>18300</v>
      </c>
      <c r="I335">
        <v>37315</v>
      </c>
      <c r="J335">
        <v>40233</v>
      </c>
      <c r="K335" t="s">
        <v>55</v>
      </c>
      <c r="L335">
        <v>11529</v>
      </c>
      <c r="M335" t="s">
        <v>1769</v>
      </c>
      <c r="N335" t="s">
        <v>15661</v>
      </c>
      <c r="O335" s="95">
        <v>44845.692304444441</v>
      </c>
      <c r="P335">
        <v>1</v>
      </c>
      <c r="Q335">
        <v>-13.91</v>
      </c>
      <c r="R335">
        <v>-20.16</v>
      </c>
      <c r="S335" t="s">
        <v>15662</v>
      </c>
      <c r="T335" t="s">
        <v>3454</v>
      </c>
      <c r="U335" t="s">
        <v>3455</v>
      </c>
      <c r="V335" t="s">
        <v>15662</v>
      </c>
      <c r="W335" t="s">
        <v>15663</v>
      </c>
      <c r="X335" t="s">
        <v>3456</v>
      </c>
      <c r="Y335" t="b">
        <v>1</v>
      </c>
      <c r="Z335" t="s">
        <v>1761</v>
      </c>
    </row>
    <row r="336" spans="1:26" x14ac:dyDescent="0.25">
      <c r="A336" t="s">
        <v>3457</v>
      </c>
      <c r="B336" t="s">
        <v>3458</v>
      </c>
      <c r="C336" t="s">
        <v>14703</v>
      </c>
      <c r="D336" t="s">
        <v>14702</v>
      </c>
      <c r="E336" t="s">
        <v>635</v>
      </c>
      <c r="F336" t="s">
        <v>3459</v>
      </c>
      <c r="G336">
        <v>122222</v>
      </c>
      <c r="H336">
        <v>26641</v>
      </c>
      <c r="I336">
        <v>111370</v>
      </c>
      <c r="J336">
        <v>111370</v>
      </c>
      <c r="K336" t="s">
        <v>53</v>
      </c>
      <c r="L336">
        <v>16517</v>
      </c>
      <c r="M336" t="s">
        <v>1769</v>
      </c>
      <c r="N336" t="s">
        <v>15664</v>
      </c>
      <c r="O336" s="95">
        <v>44546.120111956021</v>
      </c>
      <c r="P336">
        <v>4</v>
      </c>
      <c r="Q336">
        <v>0</v>
      </c>
      <c r="R336">
        <v>9.74</v>
      </c>
      <c r="S336" t="s">
        <v>15665</v>
      </c>
      <c r="T336" t="s">
        <v>3460</v>
      </c>
      <c r="U336" t="s">
        <v>3461</v>
      </c>
      <c r="V336" t="s">
        <v>15665</v>
      </c>
      <c r="W336" t="s">
        <v>15666</v>
      </c>
      <c r="X336" t="s">
        <v>3462</v>
      </c>
      <c r="Y336" t="b">
        <v>1</v>
      </c>
      <c r="Z336" t="s">
        <v>1761</v>
      </c>
    </row>
    <row r="337" spans="1:26" x14ac:dyDescent="0.25">
      <c r="A337" t="s">
        <v>3463</v>
      </c>
      <c r="B337" t="s">
        <v>1181</v>
      </c>
      <c r="C337" t="s">
        <v>14702</v>
      </c>
      <c r="D337" t="s">
        <v>14703</v>
      </c>
      <c r="E337" t="s">
        <v>1756</v>
      </c>
      <c r="F337" t="s">
        <v>3464</v>
      </c>
      <c r="G337">
        <v>53000</v>
      </c>
      <c r="H337">
        <v>43000</v>
      </c>
      <c r="I337">
        <v>45194</v>
      </c>
      <c r="J337">
        <v>49976</v>
      </c>
      <c r="K337" t="s">
        <v>55</v>
      </c>
      <c r="L337">
        <v>27090</v>
      </c>
      <c r="M337" t="s">
        <v>1769</v>
      </c>
      <c r="N337" t="s">
        <v>14903</v>
      </c>
      <c r="O337" s="95">
        <v>44845.698761180553</v>
      </c>
      <c r="P337">
        <v>4</v>
      </c>
      <c r="Q337">
        <v>17.27</v>
      </c>
      <c r="R337">
        <v>6.05</v>
      </c>
      <c r="S337" t="s">
        <v>15667</v>
      </c>
      <c r="T337" t="s">
        <v>3465</v>
      </c>
      <c r="U337" t="s">
        <v>3466</v>
      </c>
      <c r="V337" t="s">
        <v>15667</v>
      </c>
      <c r="W337" t="s">
        <v>15668</v>
      </c>
      <c r="X337" t="s">
        <v>3467</v>
      </c>
      <c r="Y337" t="b">
        <v>1</v>
      </c>
      <c r="Z337" t="s">
        <v>1761</v>
      </c>
    </row>
    <row r="338" spans="1:26" x14ac:dyDescent="0.25">
      <c r="A338" t="s">
        <v>3468</v>
      </c>
      <c r="B338" t="s">
        <v>728</v>
      </c>
      <c r="C338" t="s">
        <v>14702</v>
      </c>
      <c r="D338" t="s">
        <v>14703</v>
      </c>
      <c r="E338" t="s">
        <v>1799</v>
      </c>
      <c r="F338" t="s">
        <v>3469</v>
      </c>
      <c r="G338">
        <v>47250</v>
      </c>
      <c r="H338">
        <v>75000</v>
      </c>
      <c r="I338">
        <v>46992</v>
      </c>
      <c r="J338">
        <v>48125</v>
      </c>
      <c r="K338" t="s">
        <v>55</v>
      </c>
      <c r="L338">
        <v>47250</v>
      </c>
      <c r="M338" t="s">
        <v>1769</v>
      </c>
      <c r="N338" t="s">
        <v>14809</v>
      </c>
      <c r="O338" s="95">
        <v>44845.677152129632</v>
      </c>
      <c r="P338">
        <v>1</v>
      </c>
      <c r="Q338">
        <v>0.55000000000000004</v>
      </c>
      <c r="R338">
        <v>-1.82</v>
      </c>
      <c r="S338" t="s">
        <v>15669</v>
      </c>
      <c r="T338" t="s">
        <v>3470</v>
      </c>
      <c r="U338" t="s">
        <v>3471</v>
      </c>
      <c r="V338" t="s">
        <v>15669</v>
      </c>
      <c r="W338" t="s">
        <v>15670</v>
      </c>
      <c r="X338" t="s">
        <v>3472</v>
      </c>
      <c r="Y338" t="b">
        <v>1</v>
      </c>
      <c r="Z338" t="s">
        <v>1761</v>
      </c>
    </row>
    <row r="339" spans="1:26" x14ac:dyDescent="0.25">
      <c r="A339" t="s">
        <v>3473</v>
      </c>
      <c r="B339" t="s">
        <v>998</v>
      </c>
      <c r="C339" t="s">
        <v>14702</v>
      </c>
      <c r="D339" t="s">
        <v>14703</v>
      </c>
      <c r="E339" t="s">
        <v>1756</v>
      </c>
      <c r="F339" t="s">
        <v>3474</v>
      </c>
      <c r="G339">
        <v>79994</v>
      </c>
      <c r="H339">
        <v>24500</v>
      </c>
      <c r="I339">
        <v>64626</v>
      </c>
      <c r="J339">
        <v>65456</v>
      </c>
      <c r="K339" t="s">
        <v>55</v>
      </c>
      <c r="L339">
        <v>15435</v>
      </c>
      <c r="M339" t="s">
        <v>1769</v>
      </c>
      <c r="N339" t="s">
        <v>15671</v>
      </c>
      <c r="O339" s="95">
        <v>44845.668525960646</v>
      </c>
      <c r="P339">
        <v>2</v>
      </c>
      <c r="Q339">
        <v>23.78</v>
      </c>
      <c r="R339">
        <v>22.21</v>
      </c>
      <c r="S339" t="s">
        <v>15672</v>
      </c>
      <c r="T339" t="s">
        <v>3475</v>
      </c>
      <c r="U339" t="s">
        <v>3476</v>
      </c>
      <c r="V339" t="s">
        <v>15672</v>
      </c>
      <c r="W339" t="s">
        <v>15673</v>
      </c>
      <c r="X339" t="s">
        <v>3477</v>
      </c>
      <c r="Y339" t="b">
        <v>1</v>
      </c>
      <c r="Z339" t="s">
        <v>1761</v>
      </c>
    </row>
    <row r="340" spans="1:26" x14ac:dyDescent="0.25">
      <c r="A340" t="s">
        <v>3478</v>
      </c>
      <c r="B340" t="s">
        <v>1613</v>
      </c>
      <c r="C340" t="s">
        <v>14702</v>
      </c>
      <c r="D340" t="s">
        <v>14703</v>
      </c>
      <c r="E340" t="s">
        <v>1756</v>
      </c>
      <c r="F340" t="s">
        <v>3479</v>
      </c>
      <c r="G340">
        <v>20197</v>
      </c>
      <c r="H340">
        <v>10200</v>
      </c>
      <c r="I340">
        <v>17019</v>
      </c>
      <c r="J340">
        <v>16985</v>
      </c>
      <c r="K340" t="s">
        <v>55</v>
      </c>
      <c r="L340">
        <v>6426</v>
      </c>
      <c r="M340" t="s">
        <v>1769</v>
      </c>
      <c r="N340" t="s">
        <v>15674</v>
      </c>
      <c r="O340" s="95">
        <v>44845.683988518518</v>
      </c>
      <c r="P340">
        <v>1</v>
      </c>
      <c r="Q340">
        <v>18.670000000000002</v>
      </c>
      <c r="R340">
        <v>18.91</v>
      </c>
      <c r="S340" t="s">
        <v>15675</v>
      </c>
      <c r="T340" t="s">
        <v>3480</v>
      </c>
      <c r="U340" t="s">
        <v>15676</v>
      </c>
      <c r="V340" t="s">
        <v>15675</v>
      </c>
      <c r="W340" t="s">
        <v>15677</v>
      </c>
      <c r="X340" t="s">
        <v>3481</v>
      </c>
      <c r="Y340" t="b">
        <v>1</v>
      </c>
      <c r="Z340" t="s">
        <v>1761</v>
      </c>
    </row>
    <row r="341" spans="1:26" x14ac:dyDescent="0.25">
      <c r="A341" t="s">
        <v>3482</v>
      </c>
      <c r="B341" t="s">
        <v>1202</v>
      </c>
      <c r="C341" t="s">
        <v>14702</v>
      </c>
      <c r="D341" t="s">
        <v>14703</v>
      </c>
      <c r="E341" t="s">
        <v>1756</v>
      </c>
      <c r="F341" t="s">
        <v>3483</v>
      </c>
      <c r="G341">
        <v>35000</v>
      </c>
      <c r="H341">
        <v>35800</v>
      </c>
      <c r="I341">
        <v>36288</v>
      </c>
      <c r="J341">
        <v>37692</v>
      </c>
      <c r="K341" t="s">
        <v>55</v>
      </c>
      <c r="L341">
        <v>22554</v>
      </c>
      <c r="M341" t="s">
        <v>1769</v>
      </c>
      <c r="N341" t="s">
        <v>15678</v>
      </c>
      <c r="O341" s="95">
        <v>44845.603824363425</v>
      </c>
      <c r="P341">
        <v>1</v>
      </c>
      <c r="Q341">
        <v>-3.55</v>
      </c>
      <c r="R341">
        <v>-7.14</v>
      </c>
      <c r="S341" t="s">
        <v>15679</v>
      </c>
      <c r="T341" t="s">
        <v>3484</v>
      </c>
      <c r="U341" t="s">
        <v>3485</v>
      </c>
      <c r="V341" t="s">
        <v>15679</v>
      </c>
      <c r="W341" t="s">
        <v>15680</v>
      </c>
      <c r="X341" t="s">
        <v>3486</v>
      </c>
      <c r="Y341" t="b">
        <v>1</v>
      </c>
      <c r="Z341" t="s">
        <v>1761</v>
      </c>
    </row>
    <row r="342" spans="1:26" x14ac:dyDescent="0.25">
      <c r="A342" t="s">
        <v>3487</v>
      </c>
      <c r="B342" t="s">
        <v>436</v>
      </c>
      <c r="C342" t="s">
        <v>14702</v>
      </c>
      <c r="D342" t="s">
        <v>14703</v>
      </c>
      <c r="E342" t="s">
        <v>1756</v>
      </c>
      <c r="F342" t="s">
        <v>3488</v>
      </c>
      <c r="G342">
        <v>15000</v>
      </c>
      <c r="H342">
        <v>1320</v>
      </c>
      <c r="I342">
        <v>11171</v>
      </c>
      <c r="J342">
        <v>9908</v>
      </c>
      <c r="K342" t="s">
        <v>55</v>
      </c>
      <c r="L342">
        <v>832</v>
      </c>
      <c r="M342" t="s">
        <v>1769</v>
      </c>
      <c r="N342" t="s">
        <v>15681</v>
      </c>
      <c r="O342" s="95">
        <v>44845.716862777779</v>
      </c>
      <c r="P342">
        <v>1</v>
      </c>
      <c r="Q342">
        <v>34.28</v>
      </c>
      <c r="R342">
        <v>51.39</v>
      </c>
      <c r="S342" t="s">
        <v>15682</v>
      </c>
      <c r="T342" t="s">
        <v>3489</v>
      </c>
      <c r="U342" t="s">
        <v>3490</v>
      </c>
      <c r="V342" t="s">
        <v>15682</v>
      </c>
      <c r="W342" t="s">
        <v>15683</v>
      </c>
      <c r="X342" t="s">
        <v>3491</v>
      </c>
      <c r="Y342" t="b">
        <v>1</v>
      </c>
      <c r="Z342" t="s">
        <v>1761</v>
      </c>
    </row>
    <row r="343" spans="1:26" x14ac:dyDescent="0.25">
      <c r="A343" t="s">
        <v>3492</v>
      </c>
      <c r="B343" t="s">
        <v>3493</v>
      </c>
      <c r="C343" t="s">
        <v>14702</v>
      </c>
      <c r="D343" t="s">
        <v>14703</v>
      </c>
      <c r="E343" t="s">
        <v>2672</v>
      </c>
      <c r="F343" t="s">
        <v>3494</v>
      </c>
      <c r="G343">
        <v>28777</v>
      </c>
      <c r="H343">
        <v>21060</v>
      </c>
      <c r="I343">
        <v>23974</v>
      </c>
      <c r="J343">
        <v>23823</v>
      </c>
      <c r="K343" t="s">
        <v>55</v>
      </c>
      <c r="L343">
        <v>13268</v>
      </c>
      <c r="M343" t="s">
        <v>1769</v>
      </c>
      <c r="N343" t="s">
        <v>15684</v>
      </c>
      <c r="O343" s="95">
        <v>44845.691075173614</v>
      </c>
      <c r="P343">
        <v>1</v>
      </c>
      <c r="Q343">
        <v>20.03</v>
      </c>
      <c r="R343">
        <v>20.8</v>
      </c>
      <c r="S343" t="s">
        <v>15685</v>
      </c>
      <c r="T343" t="s">
        <v>3495</v>
      </c>
      <c r="U343" t="s">
        <v>3496</v>
      </c>
      <c r="V343" t="s">
        <v>15685</v>
      </c>
      <c r="W343" t="s">
        <v>15686</v>
      </c>
      <c r="X343" t="s">
        <v>3497</v>
      </c>
      <c r="Y343" t="b">
        <v>1</v>
      </c>
      <c r="Z343" t="s">
        <v>1761</v>
      </c>
    </row>
    <row r="344" spans="1:26" x14ac:dyDescent="0.25">
      <c r="A344" t="s">
        <v>3498</v>
      </c>
      <c r="B344" t="s">
        <v>1668</v>
      </c>
      <c r="C344" t="s">
        <v>14702</v>
      </c>
      <c r="D344" t="s">
        <v>14703</v>
      </c>
      <c r="E344" t="s">
        <v>1756</v>
      </c>
      <c r="F344" t="s">
        <v>3499</v>
      </c>
      <c r="G344">
        <v>21000</v>
      </c>
      <c r="H344">
        <v>3000</v>
      </c>
      <c r="I344">
        <v>18288</v>
      </c>
      <c r="J344">
        <v>18421</v>
      </c>
      <c r="K344" t="s">
        <v>55</v>
      </c>
      <c r="L344">
        <v>1890</v>
      </c>
      <c r="M344" t="s">
        <v>1769</v>
      </c>
      <c r="N344" t="s">
        <v>15687</v>
      </c>
      <c r="O344" s="95">
        <v>44845.660820023149</v>
      </c>
      <c r="P344">
        <v>1</v>
      </c>
      <c r="Q344">
        <v>14.83</v>
      </c>
      <c r="R344">
        <v>14</v>
      </c>
      <c r="S344" t="s">
        <v>15688</v>
      </c>
      <c r="T344" t="s">
        <v>3500</v>
      </c>
      <c r="U344" t="s">
        <v>3501</v>
      </c>
      <c r="V344" t="s">
        <v>15688</v>
      </c>
      <c r="W344" t="s">
        <v>15689</v>
      </c>
      <c r="X344" t="s">
        <v>3502</v>
      </c>
      <c r="Y344" t="b">
        <v>1</v>
      </c>
      <c r="Z344" t="s">
        <v>1761</v>
      </c>
    </row>
    <row r="345" spans="1:26" x14ac:dyDescent="0.25">
      <c r="A345" t="s">
        <v>3503</v>
      </c>
      <c r="B345" t="s">
        <v>695</v>
      </c>
      <c r="C345" t="s">
        <v>14702</v>
      </c>
      <c r="D345" t="s">
        <v>14703</v>
      </c>
      <c r="E345" t="s">
        <v>1756</v>
      </c>
      <c r="F345" t="s">
        <v>3504</v>
      </c>
      <c r="G345">
        <v>53222</v>
      </c>
      <c r="H345">
        <v>40000</v>
      </c>
      <c r="I345">
        <v>54195</v>
      </c>
      <c r="J345">
        <v>52494</v>
      </c>
      <c r="K345" t="s">
        <v>55</v>
      </c>
      <c r="L345">
        <v>25200</v>
      </c>
      <c r="M345" t="s">
        <v>1769</v>
      </c>
      <c r="N345" t="s">
        <v>14777</v>
      </c>
      <c r="O345" s="95">
        <v>44845.699615763886</v>
      </c>
      <c r="P345">
        <v>1</v>
      </c>
      <c r="Q345">
        <v>-1.8</v>
      </c>
      <c r="R345">
        <v>1.39</v>
      </c>
      <c r="S345" t="s">
        <v>15690</v>
      </c>
      <c r="T345" t="s">
        <v>3505</v>
      </c>
      <c r="U345" t="s">
        <v>3506</v>
      </c>
      <c r="V345" t="s">
        <v>15690</v>
      </c>
      <c r="W345" t="s">
        <v>15691</v>
      </c>
      <c r="X345" t="s">
        <v>3507</v>
      </c>
      <c r="Y345" t="b">
        <v>1</v>
      </c>
      <c r="Z345" t="s">
        <v>1761</v>
      </c>
    </row>
    <row r="346" spans="1:26" x14ac:dyDescent="0.25">
      <c r="A346" t="s">
        <v>3508</v>
      </c>
      <c r="B346" t="s">
        <v>761</v>
      </c>
      <c r="C346" t="s">
        <v>14702</v>
      </c>
      <c r="D346" t="s">
        <v>14703</v>
      </c>
      <c r="E346" t="s">
        <v>1756</v>
      </c>
      <c r="F346" t="s">
        <v>3509</v>
      </c>
      <c r="G346">
        <v>17400</v>
      </c>
      <c r="H346">
        <v>27000</v>
      </c>
      <c r="I346">
        <v>17968</v>
      </c>
      <c r="J346">
        <v>18502</v>
      </c>
      <c r="K346" t="s">
        <v>55</v>
      </c>
      <c r="L346">
        <v>17010</v>
      </c>
      <c r="M346" t="s">
        <v>1769</v>
      </c>
      <c r="N346" t="s">
        <v>15692</v>
      </c>
      <c r="O346" s="95">
        <v>44845.685706307871</v>
      </c>
      <c r="P346">
        <v>1</v>
      </c>
      <c r="Q346">
        <v>-3.16</v>
      </c>
      <c r="R346">
        <v>-5.96</v>
      </c>
      <c r="S346" t="s">
        <v>15693</v>
      </c>
      <c r="T346" t="s">
        <v>3510</v>
      </c>
      <c r="U346" t="s">
        <v>3511</v>
      </c>
      <c r="V346" t="s">
        <v>15693</v>
      </c>
      <c r="W346" t="s">
        <v>15694</v>
      </c>
      <c r="X346" t="s">
        <v>3512</v>
      </c>
      <c r="Y346" t="b">
        <v>1</v>
      </c>
      <c r="Z346" t="s">
        <v>1761</v>
      </c>
    </row>
    <row r="347" spans="1:26" x14ac:dyDescent="0.25">
      <c r="A347" t="s">
        <v>3513</v>
      </c>
      <c r="B347" t="s">
        <v>999</v>
      </c>
      <c r="C347" t="s">
        <v>14702</v>
      </c>
      <c r="D347" t="s">
        <v>14703</v>
      </c>
      <c r="E347" t="s">
        <v>1756</v>
      </c>
      <c r="F347" t="s">
        <v>3514</v>
      </c>
      <c r="G347">
        <v>45555</v>
      </c>
      <c r="H347">
        <v>55000</v>
      </c>
      <c r="I347">
        <v>52838</v>
      </c>
      <c r="J347">
        <v>58992</v>
      </c>
      <c r="K347" t="s">
        <v>55</v>
      </c>
      <c r="L347">
        <v>34650</v>
      </c>
      <c r="M347" t="s">
        <v>1769</v>
      </c>
      <c r="N347" t="s">
        <v>14824</v>
      </c>
      <c r="O347" s="95">
        <v>44845.716547256947</v>
      </c>
      <c r="P347">
        <v>1</v>
      </c>
      <c r="Q347">
        <v>-13.78</v>
      </c>
      <c r="R347">
        <v>-22.78</v>
      </c>
      <c r="S347" t="s">
        <v>15695</v>
      </c>
      <c r="T347" t="s">
        <v>3515</v>
      </c>
      <c r="U347" t="s">
        <v>3516</v>
      </c>
      <c r="V347" t="s">
        <v>15695</v>
      </c>
      <c r="W347" t="s">
        <v>15696</v>
      </c>
      <c r="X347" t="s">
        <v>3517</v>
      </c>
      <c r="Y347" t="b">
        <v>1</v>
      </c>
      <c r="Z347" t="s">
        <v>1761</v>
      </c>
    </row>
    <row r="348" spans="1:26" x14ac:dyDescent="0.25">
      <c r="A348" t="s">
        <v>3518</v>
      </c>
      <c r="B348" t="s">
        <v>1493</v>
      </c>
      <c r="C348" t="s">
        <v>14702</v>
      </c>
      <c r="D348" t="s">
        <v>14703</v>
      </c>
      <c r="E348" t="s">
        <v>1756</v>
      </c>
      <c r="F348" t="s">
        <v>3519</v>
      </c>
      <c r="G348">
        <v>48999</v>
      </c>
      <c r="H348">
        <v>61200</v>
      </c>
      <c r="I348">
        <v>47421</v>
      </c>
      <c r="J348">
        <v>46460</v>
      </c>
      <c r="K348" t="s">
        <v>55</v>
      </c>
      <c r="L348">
        <v>38556</v>
      </c>
      <c r="M348" t="s">
        <v>1769</v>
      </c>
      <c r="N348" t="s">
        <v>15697</v>
      </c>
      <c r="O348" s="95">
        <v>44845.670396331021</v>
      </c>
      <c r="P348">
        <v>2</v>
      </c>
      <c r="Q348">
        <v>3.33</v>
      </c>
      <c r="R348">
        <v>5.46</v>
      </c>
      <c r="S348" t="s">
        <v>15698</v>
      </c>
      <c r="T348" t="s">
        <v>3520</v>
      </c>
      <c r="U348" t="s">
        <v>3521</v>
      </c>
      <c r="V348" t="s">
        <v>15698</v>
      </c>
      <c r="W348" t="s">
        <v>15699</v>
      </c>
      <c r="X348" t="s">
        <v>3522</v>
      </c>
      <c r="Y348" t="b">
        <v>1</v>
      </c>
      <c r="Z348" t="s">
        <v>1761</v>
      </c>
    </row>
    <row r="349" spans="1:26" x14ac:dyDescent="0.25">
      <c r="A349" t="s">
        <v>3523</v>
      </c>
      <c r="B349" t="s">
        <v>1677</v>
      </c>
      <c r="C349" t="s">
        <v>14702</v>
      </c>
      <c r="D349" t="s">
        <v>14703</v>
      </c>
      <c r="E349" t="s">
        <v>1756</v>
      </c>
      <c r="F349" t="s">
        <v>3524</v>
      </c>
      <c r="G349">
        <v>28799</v>
      </c>
      <c r="H349">
        <v>45600</v>
      </c>
      <c r="I349">
        <v>28923</v>
      </c>
      <c r="J349">
        <v>28717</v>
      </c>
      <c r="K349" t="s">
        <v>55</v>
      </c>
      <c r="L349">
        <v>28728</v>
      </c>
      <c r="M349" t="s">
        <v>1769</v>
      </c>
      <c r="N349" t="s">
        <v>15700</v>
      </c>
      <c r="O349" s="95">
        <v>44845.684804733799</v>
      </c>
      <c r="P349">
        <v>2</v>
      </c>
      <c r="Q349">
        <v>-0.43</v>
      </c>
      <c r="R349">
        <v>0.28999999999999998</v>
      </c>
      <c r="S349" t="s">
        <v>15701</v>
      </c>
      <c r="T349" t="s">
        <v>3525</v>
      </c>
      <c r="U349" t="s">
        <v>3526</v>
      </c>
      <c r="V349" t="s">
        <v>15701</v>
      </c>
      <c r="W349" t="s">
        <v>15702</v>
      </c>
      <c r="X349" t="s">
        <v>3527</v>
      </c>
      <c r="Y349" t="b">
        <v>1</v>
      </c>
      <c r="Z349" t="s">
        <v>1761</v>
      </c>
    </row>
    <row r="350" spans="1:26" x14ac:dyDescent="0.25">
      <c r="A350" t="s">
        <v>3528</v>
      </c>
      <c r="B350" t="s">
        <v>3529</v>
      </c>
      <c r="C350" t="s">
        <v>14702</v>
      </c>
      <c r="D350" t="s">
        <v>14703</v>
      </c>
      <c r="E350" t="s">
        <v>379</v>
      </c>
      <c r="F350" t="s">
        <v>3530</v>
      </c>
      <c r="G350">
        <v>35000</v>
      </c>
      <c r="H350">
        <v>38120</v>
      </c>
      <c r="I350">
        <v>34260</v>
      </c>
      <c r="J350">
        <v>35066</v>
      </c>
      <c r="K350" t="s">
        <v>54</v>
      </c>
      <c r="L350">
        <v>21347</v>
      </c>
      <c r="M350" t="s">
        <v>1769</v>
      </c>
      <c r="N350" t="s">
        <v>15703</v>
      </c>
      <c r="O350" s="95">
        <v>44845.712459236114</v>
      </c>
      <c r="P350">
        <v>2</v>
      </c>
      <c r="Q350">
        <v>2.16</v>
      </c>
      <c r="R350">
        <v>-0.19</v>
      </c>
      <c r="S350" t="s">
        <v>15704</v>
      </c>
      <c r="T350" t="s">
        <v>3531</v>
      </c>
      <c r="U350" t="s">
        <v>15705</v>
      </c>
      <c r="V350" t="s">
        <v>15704</v>
      </c>
      <c r="W350" t="s">
        <v>15706</v>
      </c>
      <c r="X350" t="s">
        <v>3532</v>
      </c>
      <c r="Y350" t="b">
        <v>1</v>
      </c>
      <c r="Z350" t="s">
        <v>1761</v>
      </c>
    </row>
    <row r="351" spans="1:26" x14ac:dyDescent="0.25">
      <c r="A351" t="s">
        <v>3533</v>
      </c>
      <c r="B351" t="s">
        <v>1017</v>
      </c>
      <c r="C351" t="s">
        <v>14702</v>
      </c>
      <c r="D351" t="s">
        <v>14703</v>
      </c>
      <c r="E351" t="s">
        <v>365</v>
      </c>
      <c r="F351" t="s">
        <v>3534</v>
      </c>
      <c r="G351">
        <v>9000</v>
      </c>
      <c r="H351">
        <v>14904</v>
      </c>
      <c r="I351">
        <v>9904</v>
      </c>
      <c r="J351">
        <v>9679</v>
      </c>
      <c r="K351" t="s">
        <v>54</v>
      </c>
      <c r="L351">
        <v>8346</v>
      </c>
      <c r="M351" t="s">
        <v>1769</v>
      </c>
      <c r="N351" t="s">
        <v>15707</v>
      </c>
      <c r="O351" s="95">
        <v>44845.675494502313</v>
      </c>
      <c r="P351">
        <v>2</v>
      </c>
      <c r="Q351">
        <v>-9.1300000000000008</v>
      </c>
      <c r="R351">
        <v>-7.02</v>
      </c>
      <c r="S351" t="s">
        <v>15708</v>
      </c>
      <c r="T351" t="s">
        <v>3535</v>
      </c>
      <c r="U351" t="s">
        <v>3536</v>
      </c>
      <c r="V351" t="s">
        <v>15708</v>
      </c>
      <c r="W351" t="s">
        <v>15709</v>
      </c>
      <c r="X351" t="s">
        <v>3537</v>
      </c>
      <c r="Y351" t="b">
        <v>1</v>
      </c>
      <c r="Z351" t="s">
        <v>1761</v>
      </c>
    </row>
    <row r="352" spans="1:26" x14ac:dyDescent="0.25">
      <c r="A352" t="s">
        <v>3538</v>
      </c>
      <c r="B352" t="s">
        <v>3539</v>
      </c>
      <c r="C352" t="s">
        <v>14702</v>
      </c>
      <c r="D352" t="s">
        <v>14703</v>
      </c>
      <c r="E352" t="s">
        <v>365</v>
      </c>
      <c r="F352" t="s">
        <v>3540</v>
      </c>
      <c r="G352">
        <v>24000</v>
      </c>
      <c r="H352">
        <v>22507</v>
      </c>
      <c r="I352">
        <v>26357</v>
      </c>
      <c r="J352">
        <v>26752</v>
      </c>
      <c r="K352" t="s">
        <v>54</v>
      </c>
      <c r="L352">
        <v>12604</v>
      </c>
      <c r="M352" t="s">
        <v>1769</v>
      </c>
      <c r="N352" t="s">
        <v>15710</v>
      </c>
      <c r="O352" s="95">
        <v>44845.650343831017</v>
      </c>
      <c r="P352">
        <v>2</v>
      </c>
      <c r="Q352">
        <v>-8.94</v>
      </c>
      <c r="R352">
        <v>-10.29</v>
      </c>
      <c r="S352" t="s">
        <v>15711</v>
      </c>
      <c r="T352" t="s">
        <v>3541</v>
      </c>
      <c r="U352" t="s">
        <v>15712</v>
      </c>
      <c r="V352" t="s">
        <v>15711</v>
      </c>
      <c r="W352" t="s">
        <v>15713</v>
      </c>
      <c r="X352" t="s">
        <v>3542</v>
      </c>
      <c r="Y352" t="b">
        <v>1</v>
      </c>
      <c r="Z352" t="s">
        <v>1761</v>
      </c>
    </row>
    <row r="353" spans="1:26" x14ac:dyDescent="0.25">
      <c r="A353" t="s">
        <v>3543</v>
      </c>
      <c r="B353" t="s">
        <v>3544</v>
      </c>
      <c r="C353" t="s">
        <v>14702</v>
      </c>
      <c r="D353" t="s">
        <v>14703</v>
      </c>
      <c r="E353" t="s">
        <v>365</v>
      </c>
      <c r="F353" t="s">
        <v>3545</v>
      </c>
      <c r="G353">
        <v>52000</v>
      </c>
      <c r="H353">
        <v>67325</v>
      </c>
      <c r="I353">
        <v>52166</v>
      </c>
      <c r="J353">
        <v>53038</v>
      </c>
      <c r="K353" t="s">
        <v>54</v>
      </c>
      <c r="L353">
        <v>37702</v>
      </c>
      <c r="M353" t="s">
        <v>1769</v>
      </c>
      <c r="N353" t="s">
        <v>15714</v>
      </c>
      <c r="O353" s="95">
        <v>44845.7109571412</v>
      </c>
      <c r="P353">
        <v>2</v>
      </c>
      <c r="Q353">
        <v>-0.32</v>
      </c>
      <c r="R353">
        <v>-1.96</v>
      </c>
      <c r="S353" t="s">
        <v>15715</v>
      </c>
      <c r="T353" t="s">
        <v>3546</v>
      </c>
      <c r="U353" t="s">
        <v>15716</v>
      </c>
      <c r="V353" t="s">
        <v>15715</v>
      </c>
      <c r="W353" t="s">
        <v>15717</v>
      </c>
      <c r="X353" t="s">
        <v>3547</v>
      </c>
      <c r="Y353" t="b">
        <v>1</v>
      </c>
      <c r="Z353" t="s">
        <v>1761</v>
      </c>
    </row>
    <row r="354" spans="1:26" x14ac:dyDescent="0.25">
      <c r="A354" t="s">
        <v>3548</v>
      </c>
      <c r="B354" t="s">
        <v>766</v>
      </c>
      <c r="C354" t="s">
        <v>14702</v>
      </c>
      <c r="D354" t="s">
        <v>14703</v>
      </c>
      <c r="E354" t="s">
        <v>365</v>
      </c>
      <c r="F354" t="s">
        <v>3549</v>
      </c>
      <c r="G354">
        <v>43999</v>
      </c>
      <c r="H354">
        <v>35650</v>
      </c>
      <c r="I354">
        <v>38577</v>
      </c>
      <c r="J354">
        <v>36067</v>
      </c>
      <c r="K354" t="s">
        <v>54</v>
      </c>
      <c r="L354">
        <v>19964</v>
      </c>
      <c r="M354" t="s">
        <v>1769</v>
      </c>
      <c r="N354" t="s">
        <v>15718</v>
      </c>
      <c r="O354" s="95">
        <v>44845.685833252312</v>
      </c>
      <c r="P354">
        <v>2</v>
      </c>
      <c r="Q354">
        <v>14.06</v>
      </c>
      <c r="R354">
        <v>21.99</v>
      </c>
      <c r="S354" t="s">
        <v>15719</v>
      </c>
      <c r="T354" t="s">
        <v>3550</v>
      </c>
      <c r="U354" t="s">
        <v>3551</v>
      </c>
      <c r="V354" t="s">
        <v>15719</v>
      </c>
      <c r="W354" t="s">
        <v>15720</v>
      </c>
      <c r="X354" t="s">
        <v>3552</v>
      </c>
      <c r="Y354" t="b">
        <v>1</v>
      </c>
      <c r="Z354" t="s">
        <v>1761</v>
      </c>
    </row>
    <row r="355" spans="1:26" x14ac:dyDescent="0.25">
      <c r="A355" t="s">
        <v>3553</v>
      </c>
      <c r="B355" t="s">
        <v>1665</v>
      </c>
      <c r="C355" t="s">
        <v>14702</v>
      </c>
      <c r="D355" t="s">
        <v>14703</v>
      </c>
      <c r="E355" t="s">
        <v>365</v>
      </c>
      <c r="F355" t="s">
        <v>3554</v>
      </c>
      <c r="G355">
        <v>35500</v>
      </c>
      <c r="H355">
        <v>36742</v>
      </c>
      <c r="I355">
        <v>32100</v>
      </c>
      <c r="J355">
        <v>32761</v>
      </c>
      <c r="K355" t="s">
        <v>54</v>
      </c>
      <c r="L355">
        <v>20576</v>
      </c>
      <c r="M355" t="s">
        <v>1769</v>
      </c>
      <c r="N355" t="s">
        <v>15721</v>
      </c>
      <c r="O355" s="95">
        <v>44845.710796597225</v>
      </c>
      <c r="P355">
        <v>2</v>
      </c>
      <c r="Q355">
        <v>10.59</v>
      </c>
      <c r="R355">
        <v>8.36</v>
      </c>
      <c r="S355" t="s">
        <v>15722</v>
      </c>
      <c r="T355" t="s">
        <v>3555</v>
      </c>
      <c r="U355" t="s">
        <v>3556</v>
      </c>
      <c r="V355" t="s">
        <v>15722</v>
      </c>
      <c r="W355" t="s">
        <v>15723</v>
      </c>
      <c r="X355" t="s">
        <v>3557</v>
      </c>
      <c r="Y355" t="b">
        <v>1</v>
      </c>
      <c r="Z355" t="s">
        <v>1761</v>
      </c>
    </row>
    <row r="356" spans="1:26" x14ac:dyDescent="0.25">
      <c r="A356" t="s">
        <v>3558</v>
      </c>
      <c r="B356" t="s">
        <v>975</v>
      </c>
      <c r="C356" t="s">
        <v>14702</v>
      </c>
      <c r="D356" t="s">
        <v>14703</v>
      </c>
      <c r="E356" t="s">
        <v>365</v>
      </c>
      <c r="F356" t="s">
        <v>3559</v>
      </c>
      <c r="G356">
        <v>28888</v>
      </c>
      <c r="H356">
        <v>28600</v>
      </c>
      <c r="I356">
        <v>26439</v>
      </c>
      <c r="J356">
        <v>26361</v>
      </c>
      <c r="K356" t="s">
        <v>54</v>
      </c>
      <c r="L356">
        <v>16016</v>
      </c>
      <c r="M356" t="s">
        <v>1769</v>
      </c>
      <c r="N356" t="s">
        <v>15724</v>
      </c>
      <c r="O356" s="95">
        <v>44845.696196261575</v>
      </c>
      <c r="P356">
        <v>2</v>
      </c>
      <c r="Q356">
        <v>9.26</v>
      </c>
      <c r="R356">
        <v>9.59</v>
      </c>
      <c r="S356" t="s">
        <v>15725</v>
      </c>
      <c r="T356" t="s">
        <v>3560</v>
      </c>
      <c r="U356" t="s">
        <v>15726</v>
      </c>
      <c r="V356" t="s">
        <v>15725</v>
      </c>
      <c r="W356" t="s">
        <v>15727</v>
      </c>
      <c r="X356" t="s">
        <v>3561</v>
      </c>
      <c r="Y356" t="b">
        <v>1</v>
      </c>
      <c r="Z356" t="s">
        <v>1761</v>
      </c>
    </row>
    <row r="357" spans="1:26" x14ac:dyDescent="0.25">
      <c r="A357" t="s">
        <v>3562</v>
      </c>
      <c r="B357" t="s">
        <v>943</v>
      </c>
      <c r="C357" t="s">
        <v>14702</v>
      </c>
      <c r="D357" t="s">
        <v>14703</v>
      </c>
      <c r="E357" t="s">
        <v>365</v>
      </c>
      <c r="F357" t="s">
        <v>3563</v>
      </c>
      <c r="G357">
        <v>20000</v>
      </c>
      <c r="H357">
        <v>32940</v>
      </c>
      <c r="I357">
        <v>20521</v>
      </c>
      <c r="J357">
        <v>20439</v>
      </c>
      <c r="K357" t="s">
        <v>54</v>
      </c>
      <c r="L357">
        <v>18446</v>
      </c>
      <c r="M357" t="s">
        <v>1769</v>
      </c>
      <c r="N357" t="s">
        <v>15728</v>
      </c>
      <c r="O357" s="95">
        <v>44845.705978356484</v>
      </c>
      <c r="P357">
        <v>2</v>
      </c>
      <c r="Q357">
        <v>-2.54</v>
      </c>
      <c r="R357">
        <v>-2.15</v>
      </c>
      <c r="S357" t="s">
        <v>15729</v>
      </c>
      <c r="T357" t="s">
        <v>3564</v>
      </c>
      <c r="U357" t="s">
        <v>15730</v>
      </c>
      <c r="V357" t="s">
        <v>15729</v>
      </c>
      <c r="W357" t="s">
        <v>15731</v>
      </c>
      <c r="X357" t="s">
        <v>3565</v>
      </c>
      <c r="Y357" t="b">
        <v>1</v>
      </c>
      <c r="Z357" t="s">
        <v>1761</v>
      </c>
    </row>
    <row r="358" spans="1:26" x14ac:dyDescent="0.25">
      <c r="A358" t="s">
        <v>3566</v>
      </c>
      <c r="B358" t="s">
        <v>1043</v>
      </c>
      <c r="C358" t="s">
        <v>14702</v>
      </c>
      <c r="D358" t="s">
        <v>14703</v>
      </c>
      <c r="E358" t="s">
        <v>365</v>
      </c>
      <c r="F358" t="s">
        <v>3567</v>
      </c>
      <c r="G358">
        <v>25900</v>
      </c>
      <c r="H358">
        <v>35889</v>
      </c>
      <c r="I358">
        <v>22326</v>
      </c>
      <c r="J358">
        <v>22850</v>
      </c>
      <c r="K358" t="s">
        <v>54</v>
      </c>
      <c r="L358">
        <v>20098</v>
      </c>
      <c r="M358" t="s">
        <v>1769</v>
      </c>
      <c r="N358" t="s">
        <v>15732</v>
      </c>
      <c r="O358" s="95">
        <v>44845.720441307873</v>
      </c>
      <c r="P358">
        <v>2</v>
      </c>
      <c r="Q358">
        <v>16.010000000000002</v>
      </c>
      <c r="R358">
        <v>13.35</v>
      </c>
      <c r="S358" t="s">
        <v>15733</v>
      </c>
      <c r="T358" t="s">
        <v>3568</v>
      </c>
      <c r="U358" t="s">
        <v>15734</v>
      </c>
      <c r="V358" t="s">
        <v>15733</v>
      </c>
      <c r="W358" t="s">
        <v>15735</v>
      </c>
      <c r="X358" t="s">
        <v>3569</v>
      </c>
      <c r="Y358" t="b">
        <v>1</v>
      </c>
      <c r="Z358" t="s">
        <v>1761</v>
      </c>
    </row>
    <row r="359" spans="1:26" x14ac:dyDescent="0.25">
      <c r="A359" t="s">
        <v>3570</v>
      </c>
      <c r="B359" t="s">
        <v>3571</v>
      </c>
      <c r="C359" t="s">
        <v>14702</v>
      </c>
      <c r="D359" t="s">
        <v>14703</v>
      </c>
      <c r="E359" t="s">
        <v>365</v>
      </c>
      <c r="F359" t="s">
        <v>3572</v>
      </c>
      <c r="G359">
        <v>75000</v>
      </c>
      <c r="H359">
        <v>63450</v>
      </c>
      <c r="I359">
        <v>80179</v>
      </c>
      <c r="J359">
        <v>81494</v>
      </c>
      <c r="K359" t="s">
        <v>54</v>
      </c>
      <c r="L359">
        <v>35532</v>
      </c>
      <c r="M359" t="s">
        <v>1769</v>
      </c>
      <c r="N359" t="s">
        <v>15736</v>
      </c>
      <c r="O359" s="95">
        <v>44845.717995671293</v>
      </c>
      <c r="P359">
        <v>2</v>
      </c>
      <c r="Q359">
        <v>-6.46</v>
      </c>
      <c r="R359">
        <v>-7.97</v>
      </c>
      <c r="S359" t="s">
        <v>15737</v>
      </c>
      <c r="T359" t="s">
        <v>3573</v>
      </c>
      <c r="U359" t="s">
        <v>3574</v>
      </c>
      <c r="V359" t="s">
        <v>15737</v>
      </c>
      <c r="W359" t="s">
        <v>15738</v>
      </c>
      <c r="X359" t="s">
        <v>3575</v>
      </c>
      <c r="Y359" t="b">
        <v>1</v>
      </c>
      <c r="Z359" t="s">
        <v>1761</v>
      </c>
    </row>
    <row r="360" spans="1:26" x14ac:dyDescent="0.25">
      <c r="A360" t="s">
        <v>3576</v>
      </c>
      <c r="B360" t="s">
        <v>3577</v>
      </c>
      <c r="C360" t="s">
        <v>14702</v>
      </c>
      <c r="D360" t="s">
        <v>14703</v>
      </c>
      <c r="E360" t="s">
        <v>365</v>
      </c>
      <c r="F360" t="s">
        <v>3578</v>
      </c>
      <c r="G360">
        <v>42000</v>
      </c>
      <c r="H360">
        <v>51000</v>
      </c>
      <c r="I360">
        <v>40566</v>
      </c>
      <c r="J360">
        <v>38267</v>
      </c>
      <c r="K360" t="s">
        <v>54</v>
      </c>
      <c r="L360">
        <v>28560</v>
      </c>
      <c r="M360" t="s">
        <v>1769</v>
      </c>
      <c r="N360" t="s">
        <v>15739</v>
      </c>
      <c r="O360" s="95">
        <v>44845.698542847225</v>
      </c>
      <c r="P360">
        <v>2</v>
      </c>
      <c r="Q360">
        <v>3.53</v>
      </c>
      <c r="R360">
        <v>9.76</v>
      </c>
      <c r="S360" t="s">
        <v>15740</v>
      </c>
      <c r="T360" t="s">
        <v>3579</v>
      </c>
      <c r="U360" t="s">
        <v>3580</v>
      </c>
      <c r="V360" t="s">
        <v>15740</v>
      </c>
      <c r="W360" t="s">
        <v>15741</v>
      </c>
      <c r="X360" t="s">
        <v>3581</v>
      </c>
      <c r="Y360" t="b">
        <v>1</v>
      </c>
      <c r="Z360" t="s">
        <v>1761</v>
      </c>
    </row>
    <row r="361" spans="1:26" x14ac:dyDescent="0.25">
      <c r="A361" t="s">
        <v>3582</v>
      </c>
      <c r="B361" t="s">
        <v>1600</v>
      </c>
      <c r="C361" t="s">
        <v>14702</v>
      </c>
      <c r="D361" t="s">
        <v>14703</v>
      </c>
      <c r="E361" t="s">
        <v>365</v>
      </c>
      <c r="F361" t="s">
        <v>3583</v>
      </c>
      <c r="G361">
        <v>30999</v>
      </c>
      <c r="H361">
        <v>37940</v>
      </c>
      <c r="I361">
        <v>30614</v>
      </c>
      <c r="J361">
        <v>30011</v>
      </c>
      <c r="K361" t="s">
        <v>54</v>
      </c>
      <c r="L361">
        <v>21246</v>
      </c>
      <c r="M361" t="s">
        <v>1769</v>
      </c>
      <c r="N361" t="s">
        <v>15742</v>
      </c>
      <c r="O361" s="95">
        <v>44845.700284629631</v>
      </c>
      <c r="P361">
        <v>2</v>
      </c>
      <c r="Q361">
        <v>1.26</v>
      </c>
      <c r="R361">
        <v>3.29</v>
      </c>
      <c r="S361" t="s">
        <v>15743</v>
      </c>
      <c r="T361" t="s">
        <v>3584</v>
      </c>
      <c r="U361" t="s">
        <v>3585</v>
      </c>
      <c r="V361" t="s">
        <v>15743</v>
      </c>
      <c r="W361" t="s">
        <v>15744</v>
      </c>
      <c r="X361" t="s">
        <v>3586</v>
      </c>
      <c r="Y361" t="b">
        <v>1</v>
      </c>
      <c r="Z361" t="s">
        <v>1761</v>
      </c>
    </row>
    <row r="362" spans="1:26" x14ac:dyDescent="0.25">
      <c r="A362" t="s">
        <v>3587</v>
      </c>
      <c r="B362" t="s">
        <v>3588</v>
      </c>
      <c r="C362" t="s">
        <v>14702</v>
      </c>
      <c r="D362" t="s">
        <v>14703</v>
      </c>
      <c r="E362" t="s">
        <v>365</v>
      </c>
      <c r="F362" t="s">
        <v>3589</v>
      </c>
      <c r="G362">
        <v>25400</v>
      </c>
      <c r="H362">
        <v>25400</v>
      </c>
      <c r="I362">
        <v>25400</v>
      </c>
      <c r="J362">
        <v>25400</v>
      </c>
      <c r="K362" t="s">
        <v>54</v>
      </c>
      <c r="L362">
        <v>14224</v>
      </c>
      <c r="M362" t="s">
        <v>1769</v>
      </c>
      <c r="N362" t="s">
        <v>15745</v>
      </c>
      <c r="O362" s="95">
        <v>44833.706045196763</v>
      </c>
      <c r="P362">
        <v>2</v>
      </c>
      <c r="Q362">
        <v>0</v>
      </c>
      <c r="R362">
        <v>0</v>
      </c>
      <c r="S362" t="s">
        <v>15746</v>
      </c>
      <c r="T362" t="s">
        <v>3590</v>
      </c>
      <c r="U362" t="s">
        <v>3591</v>
      </c>
      <c r="V362" t="s">
        <v>15746</v>
      </c>
      <c r="W362" t="s">
        <v>15747</v>
      </c>
      <c r="X362" t="s">
        <v>3592</v>
      </c>
      <c r="Y362" t="b">
        <v>1</v>
      </c>
      <c r="Z362" t="s">
        <v>1761</v>
      </c>
    </row>
    <row r="363" spans="1:26" x14ac:dyDescent="0.25">
      <c r="A363" t="s">
        <v>3593</v>
      </c>
      <c r="B363" t="s">
        <v>3594</v>
      </c>
      <c r="C363" t="s">
        <v>14702</v>
      </c>
      <c r="D363" t="s">
        <v>14703</v>
      </c>
      <c r="E363" t="s">
        <v>365</v>
      </c>
      <c r="F363" t="s">
        <v>3595</v>
      </c>
      <c r="G363">
        <v>107777</v>
      </c>
      <c r="H363">
        <v>43500</v>
      </c>
      <c r="I363">
        <v>265266</v>
      </c>
      <c r="J363">
        <v>274257</v>
      </c>
      <c r="K363" t="s">
        <v>54</v>
      </c>
      <c r="L363">
        <v>24360</v>
      </c>
      <c r="M363" t="s">
        <v>1769</v>
      </c>
      <c r="N363" t="s">
        <v>15748</v>
      </c>
      <c r="O363" s="95">
        <v>44845.528414490742</v>
      </c>
      <c r="P363">
        <v>2</v>
      </c>
      <c r="Q363">
        <v>-59.37</v>
      </c>
      <c r="R363">
        <v>-60.7</v>
      </c>
      <c r="S363" t="s">
        <v>15749</v>
      </c>
      <c r="T363" t="s">
        <v>3596</v>
      </c>
      <c r="U363" t="s">
        <v>3597</v>
      </c>
      <c r="V363" t="s">
        <v>15749</v>
      </c>
      <c r="W363" t="s">
        <v>15750</v>
      </c>
      <c r="X363" t="s">
        <v>3598</v>
      </c>
      <c r="Y363" t="b">
        <v>1</v>
      </c>
      <c r="Z363" t="s">
        <v>1761</v>
      </c>
    </row>
    <row r="364" spans="1:26" x14ac:dyDescent="0.25">
      <c r="A364" t="s">
        <v>3599</v>
      </c>
      <c r="B364" t="s">
        <v>842</v>
      </c>
      <c r="C364" t="s">
        <v>14702</v>
      </c>
      <c r="D364" t="s">
        <v>14703</v>
      </c>
      <c r="E364" t="s">
        <v>365</v>
      </c>
      <c r="F364" t="s">
        <v>3600</v>
      </c>
      <c r="G364">
        <v>40999</v>
      </c>
      <c r="H364">
        <v>46200</v>
      </c>
      <c r="I364">
        <v>39029</v>
      </c>
      <c r="J364">
        <v>40085</v>
      </c>
      <c r="K364" t="s">
        <v>54</v>
      </c>
      <c r="L364">
        <v>25872</v>
      </c>
      <c r="M364" t="s">
        <v>1769</v>
      </c>
      <c r="N364" t="s">
        <v>15751</v>
      </c>
      <c r="O364" s="95">
        <v>44845.685660428244</v>
      </c>
      <c r="P364">
        <v>2</v>
      </c>
      <c r="Q364">
        <v>5.05</v>
      </c>
      <c r="R364">
        <v>2.2799999999999998</v>
      </c>
      <c r="S364" t="s">
        <v>15752</v>
      </c>
      <c r="T364" t="s">
        <v>3601</v>
      </c>
      <c r="U364" t="s">
        <v>15753</v>
      </c>
      <c r="V364" t="s">
        <v>15752</v>
      </c>
      <c r="W364" t="s">
        <v>15754</v>
      </c>
      <c r="X364" t="s">
        <v>3602</v>
      </c>
      <c r="Y364" t="b">
        <v>1</v>
      </c>
      <c r="Z364" t="s">
        <v>1761</v>
      </c>
    </row>
    <row r="365" spans="1:26" x14ac:dyDescent="0.25">
      <c r="A365" t="s">
        <v>3603</v>
      </c>
      <c r="B365" t="s">
        <v>3604</v>
      </c>
      <c r="C365" t="s">
        <v>14702</v>
      </c>
      <c r="D365" t="s">
        <v>14703</v>
      </c>
      <c r="E365" t="s">
        <v>365</v>
      </c>
      <c r="F365" t="s">
        <v>3605</v>
      </c>
      <c r="G365">
        <v>44555</v>
      </c>
      <c r="H365">
        <v>41889</v>
      </c>
      <c r="I365">
        <v>35305</v>
      </c>
      <c r="J365">
        <v>36346</v>
      </c>
      <c r="K365" t="s">
        <v>54</v>
      </c>
      <c r="L365">
        <v>23458</v>
      </c>
      <c r="M365" t="s">
        <v>1769</v>
      </c>
      <c r="N365" t="s">
        <v>15755</v>
      </c>
      <c r="O365" s="95">
        <v>44845.670429618054</v>
      </c>
      <c r="P365">
        <v>2</v>
      </c>
      <c r="Q365">
        <v>26.2</v>
      </c>
      <c r="R365">
        <v>22.59</v>
      </c>
      <c r="S365" t="s">
        <v>15756</v>
      </c>
      <c r="T365" t="s">
        <v>3606</v>
      </c>
      <c r="U365" t="s">
        <v>3607</v>
      </c>
      <c r="V365" t="s">
        <v>15756</v>
      </c>
      <c r="W365" t="s">
        <v>15757</v>
      </c>
      <c r="X365" t="s">
        <v>3608</v>
      </c>
      <c r="Y365" t="b">
        <v>1</v>
      </c>
      <c r="Z365" t="s">
        <v>1761</v>
      </c>
    </row>
    <row r="366" spans="1:26" x14ac:dyDescent="0.25">
      <c r="A366" t="s">
        <v>3609</v>
      </c>
      <c r="B366" t="s">
        <v>840</v>
      </c>
      <c r="C366" t="s">
        <v>14702</v>
      </c>
      <c r="D366" t="s">
        <v>14703</v>
      </c>
      <c r="E366" t="s">
        <v>365</v>
      </c>
      <c r="F366" t="s">
        <v>3610</v>
      </c>
      <c r="G366">
        <v>48249</v>
      </c>
      <c r="H366">
        <v>42965</v>
      </c>
      <c r="I366">
        <v>48501</v>
      </c>
      <c r="J366">
        <v>47768</v>
      </c>
      <c r="K366" t="s">
        <v>54</v>
      </c>
      <c r="L366">
        <v>24060</v>
      </c>
      <c r="M366" t="s">
        <v>1769</v>
      </c>
      <c r="N366" t="s">
        <v>15758</v>
      </c>
      <c r="O366" s="95">
        <v>44845.713781851853</v>
      </c>
      <c r="P366">
        <v>2</v>
      </c>
      <c r="Q366">
        <v>35.450000000000003</v>
      </c>
      <c r="R366">
        <v>40.340000000000003</v>
      </c>
      <c r="S366" t="s">
        <v>15759</v>
      </c>
      <c r="T366" t="s">
        <v>3611</v>
      </c>
      <c r="U366" t="s">
        <v>15760</v>
      </c>
      <c r="V366" t="s">
        <v>15759</v>
      </c>
      <c r="W366" t="s">
        <v>15761</v>
      </c>
      <c r="X366" t="s">
        <v>3612</v>
      </c>
      <c r="Y366" t="b">
        <v>1</v>
      </c>
      <c r="Z366" t="s">
        <v>1761</v>
      </c>
    </row>
    <row r="367" spans="1:26" x14ac:dyDescent="0.25">
      <c r="A367" t="s">
        <v>3613</v>
      </c>
      <c r="B367" t="s">
        <v>1430</v>
      </c>
      <c r="C367" t="s">
        <v>14702</v>
      </c>
      <c r="D367" t="s">
        <v>14703</v>
      </c>
      <c r="E367" t="s">
        <v>365</v>
      </c>
      <c r="F367" t="s">
        <v>3614</v>
      </c>
      <c r="G367">
        <v>24989</v>
      </c>
      <c r="H367">
        <v>47712</v>
      </c>
      <c r="I367">
        <v>26850</v>
      </c>
      <c r="J367">
        <v>27264</v>
      </c>
      <c r="K367" t="s">
        <v>54</v>
      </c>
      <c r="L367">
        <v>26719</v>
      </c>
      <c r="M367" t="s">
        <v>1769</v>
      </c>
      <c r="N367" t="s">
        <v>15762</v>
      </c>
      <c r="O367" s="95">
        <v>44845.685834155091</v>
      </c>
      <c r="P367">
        <v>2</v>
      </c>
      <c r="Q367">
        <v>-6.93</v>
      </c>
      <c r="R367">
        <v>-8.34</v>
      </c>
      <c r="S367" t="s">
        <v>15763</v>
      </c>
      <c r="T367" t="s">
        <v>3615</v>
      </c>
      <c r="U367" t="s">
        <v>3616</v>
      </c>
      <c r="V367" t="s">
        <v>15763</v>
      </c>
      <c r="W367" t="s">
        <v>15764</v>
      </c>
      <c r="X367" t="s">
        <v>3617</v>
      </c>
      <c r="Y367" t="b">
        <v>1</v>
      </c>
      <c r="Z367" t="s">
        <v>1761</v>
      </c>
    </row>
    <row r="368" spans="1:26" x14ac:dyDescent="0.25">
      <c r="A368" t="s">
        <v>3618</v>
      </c>
      <c r="B368" t="s">
        <v>1518</v>
      </c>
      <c r="C368" t="s">
        <v>14702</v>
      </c>
      <c r="D368" t="s">
        <v>14703</v>
      </c>
      <c r="E368" t="s">
        <v>365</v>
      </c>
      <c r="F368" t="s">
        <v>3619</v>
      </c>
      <c r="G368">
        <v>11999</v>
      </c>
      <c r="H368">
        <v>14681</v>
      </c>
      <c r="I368">
        <v>12242</v>
      </c>
      <c r="J368">
        <v>11778</v>
      </c>
      <c r="K368" t="s">
        <v>54</v>
      </c>
      <c r="L368">
        <v>8221</v>
      </c>
      <c r="M368" t="s">
        <v>1769</v>
      </c>
      <c r="N368" t="s">
        <v>15765</v>
      </c>
      <c r="O368" s="95">
        <v>44845.661955578704</v>
      </c>
      <c r="P368">
        <v>2</v>
      </c>
      <c r="Q368">
        <v>-1.98</v>
      </c>
      <c r="R368">
        <v>1.88</v>
      </c>
      <c r="S368" t="s">
        <v>15766</v>
      </c>
      <c r="T368" t="s">
        <v>3620</v>
      </c>
      <c r="U368" t="s">
        <v>15767</v>
      </c>
      <c r="V368" t="s">
        <v>15766</v>
      </c>
      <c r="W368" t="s">
        <v>15768</v>
      </c>
      <c r="X368" t="s">
        <v>3621</v>
      </c>
      <c r="Y368" t="b">
        <v>1</v>
      </c>
      <c r="Z368" t="s">
        <v>1761</v>
      </c>
    </row>
    <row r="369" spans="1:26" x14ac:dyDescent="0.25">
      <c r="A369" t="s">
        <v>3622</v>
      </c>
      <c r="B369" t="s">
        <v>894</v>
      </c>
      <c r="C369" t="s">
        <v>14702</v>
      </c>
      <c r="D369" t="s">
        <v>14703</v>
      </c>
      <c r="E369" t="s">
        <v>365</v>
      </c>
      <c r="F369" t="s">
        <v>3623</v>
      </c>
      <c r="G369">
        <v>20500</v>
      </c>
      <c r="H369">
        <v>36659</v>
      </c>
      <c r="I369">
        <v>20273</v>
      </c>
      <c r="J369">
        <v>20605</v>
      </c>
      <c r="K369" t="s">
        <v>54</v>
      </c>
      <c r="L369">
        <v>20529</v>
      </c>
      <c r="M369" t="s">
        <v>1769</v>
      </c>
      <c r="N369" t="s">
        <v>15769</v>
      </c>
      <c r="O369" s="95">
        <v>44845.712621863429</v>
      </c>
      <c r="P369">
        <v>2</v>
      </c>
      <c r="Q369">
        <v>1.1200000000000001</v>
      </c>
      <c r="R369">
        <v>-0.51</v>
      </c>
      <c r="S369" t="s">
        <v>15770</v>
      </c>
      <c r="T369" t="s">
        <v>3624</v>
      </c>
      <c r="U369" t="s">
        <v>3625</v>
      </c>
      <c r="V369" t="s">
        <v>15770</v>
      </c>
      <c r="W369" t="s">
        <v>15771</v>
      </c>
      <c r="X369" t="s">
        <v>3626</v>
      </c>
      <c r="Y369" t="b">
        <v>1</v>
      </c>
      <c r="Z369" t="s">
        <v>1761</v>
      </c>
    </row>
    <row r="370" spans="1:26" x14ac:dyDescent="0.25">
      <c r="A370" t="s">
        <v>3627</v>
      </c>
      <c r="B370" t="s">
        <v>932</v>
      </c>
      <c r="C370" t="s">
        <v>14702</v>
      </c>
      <c r="D370" t="s">
        <v>14703</v>
      </c>
      <c r="E370" t="s">
        <v>365</v>
      </c>
      <c r="F370" t="s">
        <v>3628</v>
      </c>
      <c r="G370">
        <v>38999</v>
      </c>
      <c r="H370">
        <v>39372</v>
      </c>
      <c r="I370">
        <v>32900</v>
      </c>
      <c r="J370">
        <v>32965</v>
      </c>
      <c r="K370" t="s">
        <v>54</v>
      </c>
      <c r="L370">
        <v>22048</v>
      </c>
      <c r="M370" t="s">
        <v>1769</v>
      </c>
      <c r="N370" t="s">
        <v>15772</v>
      </c>
      <c r="O370" s="95">
        <v>44845.678555833336</v>
      </c>
      <c r="P370">
        <v>2</v>
      </c>
      <c r="Q370">
        <v>18.54</v>
      </c>
      <c r="R370">
        <v>18.3</v>
      </c>
      <c r="S370" t="s">
        <v>15773</v>
      </c>
      <c r="T370" t="s">
        <v>3629</v>
      </c>
      <c r="U370" t="s">
        <v>3630</v>
      </c>
      <c r="V370" t="s">
        <v>15773</v>
      </c>
      <c r="W370" t="s">
        <v>15774</v>
      </c>
      <c r="X370" t="s">
        <v>3631</v>
      </c>
      <c r="Y370" t="b">
        <v>1</v>
      </c>
      <c r="Z370" t="s">
        <v>1761</v>
      </c>
    </row>
    <row r="371" spans="1:26" x14ac:dyDescent="0.25">
      <c r="A371" t="s">
        <v>3632</v>
      </c>
      <c r="B371" t="s">
        <v>1565</v>
      </c>
      <c r="C371" t="s">
        <v>14702</v>
      </c>
      <c r="D371" t="s">
        <v>14703</v>
      </c>
      <c r="E371" t="s">
        <v>365</v>
      </c>
      <c r="F371" t="s">
        <v>3633</v>
      </c>
      <c r="G371">
        <v>69000</v>
      </c>
      <c r="H371">
        <v>52790</v>
      </c>
      <c r="I371">
        <v>81349</v>
      </c>
      <c r="J371">
        <v>82788</v>
      </c>
      <c r="K371" t="s">
        <v>54</v>
      </c>
      <c r="L371">
        <v>29562</v>
      </c>
      <c r="M371" t="s">
        <v>1769</v>
      </c>
      <c r="N371" t="s">
        <v>15775</v>
      </c>
      <c r="O371" s="95">
        <v>44845.652102673608</v>
      </c>
      <c r="P371">
        <v>2</v>
      </c>
      <c r="Q371">
        <v>-15.18</v>
      </c>
      <c r="R371">
        <v>-16.649999999999999</v>
      </c>
      <c r="S371" t="s">
        <v>15776</v>
      </c>
      <c r="T371" t="s">
        <v>3634</v>
      </c>
      <c r="U371" t="s">
        <v>3635</v>
      </c>
      <c r="V371" t="s">
        <v>15776</v>
      </c>
      <c r="W371" t="s">
        <v>15777</v>
      </c>
      <c r="X371" t="s">
        <v>3636</v>
      </c>
      <c r="Y371" t="b">
        <v>1</v>
      </c>
      <c r="Z371" t="s">
        <v>1761</v>
      </c>
    </row>
    <row r="372" spans="1:26" x14ac:dyDescent="0.25">
      <c r="A372" t="s">
        <v>3637</v>
      </c>
      <c r="B372" t="s">
        <v>1489</v>
      </c>
      <c r="C372" t="s">
        <v>14702</v>
      </c>
      <c r="D372" t="s">
        <v>14703</v>
      </c>
      <c r="E372" t="s">
        <v>365</v>
      </c>
      <c r="F372" t="s">
        <v>3638</v>
      </c>
      <c r="G372">
        <v>23999</v>
      </c>
      <c r="H372">
        <v>32991</v>
      </c>
      <c r="I372">
        <v>22691</v>
      </c>
      <c r="J372">
        <v>23330</v>
      </c>
      <c r="K372" t="s">
        <v>54</v>
      </c>
      <c r="L372">
        <v>18475</v>
      </c>
      <c r="M372" t="s">
        <v>1769</v>
      </c>
      <c r="N372" t="s">
        <v>15778</v>
      </c>
      <c r="O372" s="95">
        <v>44845.686347071758</v>
      </c>
      <c r="P372">
        <v>2</v>
      </c>
      <c r="Q372">
        <v>5.76</v>
      </c>
      <c r="R372">
        <v>2.87</v>
      </c>
      <c r="S372" t="s">
        <v>15779</v>
      </c>
      <c r="T372" t="s">
        <v>3639</v>
      </c>
      <c r="U372" t="s">
        <v>3640</v>
      </c>
      <c r="V372" t="s">
        <v>15779</v>
      </c>
      <c r="W372" t="s">
        <v>15780</v>
      </c>
      <c r="X372" t="s">
        <v>3641</v>
      </c>
      <c r="Y372" t="b">
        <v>1</v>
      </c>
      <c r="Z372" t="s">
        <v>1761</v>
      </c>
    </row>
    <row r="373" spans="1:26" x14ac:dyDescent="0.25">
      <c r="A373" t="s">
        <v>3642</v>
      </c>
      <c r="B373" t="s">
        <v>3643</v>
      </c>
      <c r="C373" t="s">
        <v>14702</v>
      </c>
      <c r="D373" t="s">
        <v>14703</v>
      </c>
      <c r="E373" t="s">
        <v>365</v>
      </c>
      <c r="F373" t="s">
        <v>3644</v>
      </c>
      <c r="G373">
        <v>25555</v>
      </c>
      <c r="H373">
        <v>44100</v>
      </c>
      <c r="I373">
        <v>26352</v>
      </c>
      <c r="J373">
        <v>26526</v>
      </c>
      <c r="K373" t="s">
        <v>54</v>
      </c>
      <c r="L373">
        <v>24696</v>
      </c>
      <c r="M373" t="s">
        <v>1769</v>
      </c>
      <c r="N373" t="s">
        <v>15781</v>
      </c>
      <c r="O373" s="95">
        <v>44845.693343576386</v>
      </c>
      <c r="P373">
        <v>2</v>
      </c>
      <c r="Q373">
        <v>-3.02</v>
      </c>
      <c r="R373">
        <v>-3.66</v>
      </c>
      <c r="S373" t="s">
        <v>15782</v>
      </c>
      <c r="T373" t="s">
        <v>3645</v>
      </c>
      <c r="U373" t="s">
        <v>15783</v>
      </c>
      <c r="V373" t="s">
        <v>15782</v>
      </c>
      <c r="W373" t="s">
        <v>15784</v>
      </c>
      <c r="X373" t="s">
        <v>3646</v>
      </c>
      <c r="Y373" t="b">
        <v>1</v>
      </c>
      <c r="Z373" t="s">
        <v>1761</v>
      </c>
    </row>
    <row r="374" spans="1:26" x14ac:dyDescent="0.25">
      <c r="A374" t="s">
        <v>3647</v>
      </c>
      <c r="B374" t="s">
        <v>1488</v>
      </c>
      <c r="C374" t="s">
        <v>14702</v>
      </c>
      <c r="D374" t="s">
        <v>14703</v>
      </c>
      <c r="E374" t="s">
        <v>365</v>
      </c>
      <c r="F374" t="s">
        <v>3648</v>
      </c>
      <c r="G374">
        <v>33999</v>
      </c>
      <c r="H374">
        <v>48176</v>
      </c>
      <c r="I374">
        <v>31365</v>
      </c>
      <c r="J374">
        <v>30938</v>
      </c>
      <c r="K374" t="s">
        <v>54</v>
      </c>
      <c r="L374">
        <v>26979</v>
      </c>
      <c r="M374" t="s">
        <v>1769</v>
      </c>
      <c r="N374" t="s">
        <v>15785</v>
      </c>
      <c r="O374" s="95">
        <v>44845.71663278935</v>
      </c>
      <c r="P374">
        <v>2</v>
      </c>
      <c r="Q374">
        <v>8.4</v>
      </c>
      <c r="R374">
        <v>9.89</v>
      </c>
      <c r="S374" t="s">
        <v>15786</v>
      </c>
      <c r="T374" t="s">
        <v>3649</v>
      </c>
      <c r="U374" t="s">
        <v>3650</v>
      </c>
      <c r="V374" t="s">
        <v>15786</v>
      </c>
      <c r="W374" t="s">
        <v>15787</v>
      </c>
      <c r="X374" t="s">
        <v>3651</v>
      </c>
      <c r="Y374" t="b">
        <v>1</v>
      </c>
      <c r="Z374" t="s">
        <v>1761</v>
      </c>
    </row>
    <row r="375" spans="1:26" x14ac:dyDescent="0.25">
      <c r="A375" t="s">
        <v>3652</v>
      </c>
      <c r="B375" t="s">
        <v>3653</v>
      </c>
      <c r="C375" t="s">
        <v>14702</v>
      </c>
      <c r="D375" t="s">
        <v>14703</v>
      </c>
      <c r="E375" t="s">
        <v>365</v>
      </c>
      <c r="F375" t="s">
        <v>3654</v>
      </c>
      <c r="G375">
        <v>5799</v>
      </c>
      <c r="H375">
        <v>9730</v>
      </c>
      <c r="I375">
        <v>5809</v>
      </c>
      <c r="J375">
        <v>5623</v>
      </c>
      <c r="K375" t="s">
        <v>54</v>
      </c>
      <c r="L375">
        <v>5449</v>
      </c>
      <c r="M375" t="s">
        <v>1769</v>
      </c>
      <c r="N375" t="s">
        <v>15788</v>
      </c>
      <c r="O375" s="95">
        <v>44845.686725925923</v>
      </c>
      <c r="P375">
        <v>2</v>
      </c>
      <c r="Q375">
        <v>-0.17</v>
      </c>
      <c r="R375">
        <v>3.13</v>
      </c>
      <c r="S375" t="s">
        <v>15789</v>
      </c>
      <c r="T375" t="s">
        <v>3655</v>
      </c>
      <c r="U375" t="s">
        <v>3656</v>
      </c>
      <c r="V375" t="s">
        <v>15789</v>
      </c>
      <c r="W375" t="s">
        <v>15790</v>
      </c>
      <c r="X375" t="s">
        <v>3657</v>
      </c>
      <c r="Y375" t="b">
        <v>1</v>
      </c>
      <c r="Z375" t="s">
        <v>1761</v>
      </c>
    </row>
    <row r="376" spans="1:26" x14ac:dyDescent="0.25">
      <c r="A376" t="s">
        <v>3658</v>
      </c>
      <c r="B376" t="s">
        <v>3659</v>
      </c>
      <c r="C376" t="s">
        <v>14702</v>
      </c>
      <c r="D376" t="s">
        <v>14703</v>
      </c>
      <c r="E376" t="s">
        <v>379</v>
      </c>
      <c r="F376" t="s">
        <v>3660</v>
      </c>
      <c r="G376">
        <v>39999</v>
      </c>
      <c r="H376">
        <v>37000</v>
      </c>
      <c r="I376">
        <v>35372</v>
      </c>
      <c r="J376">
        <v>34944</v>
      </c>
      <c r="K376" t="s">
        <v>54</v>
      </c>
      <c r="L376">
        <v>20720</v>
      </c>
      <c r="M376" t="s">
        <v>1769</v>
      </c>
      <c r="N376" t="s">
        <v>15791</v>
      </c>
      <c r="O376" s="95">
        <v>44845.69553744213</v>
      </c>
      <c r="P376">
        <v>2</v>
      </c>
      <c r="Q376">
        <v>13.08</v>
      </c>
      <c r="R376">
        <v>14.47</v>
      </c>
      <c r="S376" t="s">
        <v>15792</v>
      </c>
      <c r="T376" t="s">
        <v>3661</v>
      </c>
      <c r="U376" t="s">
        <v>15793</v>
      </c>
      <c r="V376" t="s">
        <v>15792</v>
      </c>
      <c r="W376" t="s">
        <v>15794</v>
      </c>
      <c r="X376" t="s">
        <v>3662</v>
      </c>
      <c r="Y376" t="b">
        <v>1</v>
      </c>
      <c r="Z376" t="s">
        <v>1761</v>
      </c>
    </row>
    <row r="377" spans="1:26" x14ac:dyDescent="0.25">
      <c r="A377" t="s">
        <v>3663</v>
      </c>
      <c r="B377" t="s">
        <v>1669</v>
      </c>
      <c r="C377" t="s">
        <v>14702</v>
      </c>
      <c r="D377" t="s">
        <v>14703</v>
      </c>
      <c r="E377" t="s">
        <v>379</v>
      </c>
      <c r="F377" t="s">
        <v>3664</v>
      </c>
      <c r="G377">
        <v>19999</v>
      </c>
      <c r="H377">
        <v>23476</v>
      </c>
      <c r="I377">
        <v>17987</v>
      </c>
      <c r="J377">
        <v>18374</v>
      </c>
      <c r="K377" t="s">
        <v>54</v>
      </c>
      <c r="L377">
        <v>13147</v>
      </c>
      <c r="M377" t="s">
        <v>1769</v>
      </c>
      <c r="N377" t="s">
        <v>15795</v>
      </c>
      <c r="O377" s="95">
        <v>44845.696319756942</v>
      </c>
      <c r="P377">
        <v>2</v>
      </c>
      <c r="Q377">
        <v>11.19</v>
      </c>
      <c r="R377">
        <v>8.84</v>
      </c>
      <c r="S377" t="s">
        <v>15796</v>
      </c>
      <c r="T377" t="s">
        <v>3665</v>
      </c>
      <c r="U377" t="s">
        <v>3666</v>
      </c>
      <c r="V377" t="s">
        <v>15796</v>
      </c>
      <c r="W377" t="s">
        <v>15797</v>
      </c>
      <c r="X377" t="s">
        <v>3667</v>
      </c>
      <c r="Y377" t="b">
        <v>1</v>
      </c>
      <c r="Z377" t="s">
        <v>1761</v>
      </c>
    </row>
    <row r="378" spans="1:26" x14ac:dyDescent="0.25">
      <c r="A378" t="s">
        <v>3668</v>
      </c>
      <c r="B378" t="s">
        <v>1139</v>
      </c>
      <c r="C378" t="s">
        <v>14702</v>
      </c>
      <c r="D378" t="s">
        <v>14703</v>
      </c>
      <c r="E378" t="s">
        <v>379</v>
      </c>
      <c r="F378" t="s">
        <v>3669</v>
      </c>
      <c r="G378">
        <v>35111</v>
      </c>
      <c r="H378">
        <v>42728</v>
      </c>
      <c r="I378">
        <v>32197</v>
      </c>
      <c r="J378">
        <v>32414</v>
      </c>
      <c r="K378" t="s">
        <v>54</v>
      </c>
      <c r="L378">
        <v>23928</v>
      </c>
      <c r="M378" t="s">
        <v>1769</v>
      </c>
      <c r="N378" t="s">
        <v>15798</v>
      </c>
      <c r="O378" s="95">
        <v>44845.712295717596</v>
      </c>
      <c r="P378">
        <v>2</v>
      </c>
      <c r="Q378">
        <v>9.0500000000000007</v>
      </c>
      <c r="R378">
        <v>8.32</v>
      </c>
      <c r="S378" t="s">
        <v>15799</v>
      </c>
      <c r="T378" t="s">
        <v>3670</v>
      </c>
      <c r="U378" t="s">
        <v>3671</v>
      </c>
      <c r="V378" t="s">
        <v>15799</v>
      </c>
      <c r="W378" t="s">
        <v>15800</v>
      </c>
      <c r="X378" t="s">
        <v>3672</v>
      </c>
      <c r="Y378" t="b">
        <v>1</v>
      </c>
      <c r="Z378" t="s">
        <v>1761</v>
      </c>
    </row>
    <row r="379" spans="1:26" x14ac:dyDescent="0.25">
      <c r="A379" t="s">
        <v>3673</v>
      </c>
      <c r="B379" t="s">
        <v>1428</v>
      </c>
      <c r="C379" t="s">
        <v>14702</v>
      </c>
      <c r="D379" t="s">
        <v>14703</v>
      </c>
      <c r="E379" t="s">
        <v>379</v>
      </c>
      <c r="F379" t="s">
        <v>3674</v>
      </c>
      <c r="G379">
        <v>22000</v>
      </c>
      <c r="H379">
        <v>17500</v>
      </c>
      <c r="I379">
        <v>20141</v>
      </c>
      <c r="J379">
        <v>20452</v>
      </c>
      <c r="K379" t="s">
        <v>54</v>
      </c>
      <c r="L379">
        <v>9800</v>
      </c>
      <c r="M379" t="s">
        <v>1769</v>
      </c>
      <c r="N379" t="s">
        <v>15801</v>
      </c>
      <c r="O379" s="95">
        <v>44845.6868746412</v>
      </c>
      <c r="P379">
        <v>2</v>
      </c>
      <c r="Q379">
        <v>9.23</v>
      </c>
      <c r="R379">
        <v>7.57</v>
      </c>
      <c r="S379" t="s">
        <v>15802</v>
      </c>
      <c r="T379" t="s">
        <v>3675</v>
      </c>
      <c r="U379" t="s">
        <v>15803</v>
      </c>
      <c r="V379" t="s">
        <v>15802</v>
      </c>
      <c r="W379" t="s">
        <v>15804</v>
      </c>
      <c r="X379" t="s">
        <v>3676</v>
      </c>
      <c r="Y379" t="b">
        <v>1</v>
      </c>
      <c r="Z379" t="s">
        <v>1761</v>
      </c>
    </row>
    <row r="380" spans="1:26" x14ac:dyDescent="0.25">
      <c r="A380" t="s">
        <v>3677</v>
      </c>
      <c r="B380" t="s">
        <v>3678</v>
      </c>
      <c r="C380" t="s">
        <v>14702</v>
      </c>
      <c r="D380" t="s">
        <v>14703</v>
      </c>
      <c r="E380" t="s">
        <v>379</v>
      </c>
      <c r="F380" t="s">
        <v>3679</v>
      </c>
      <c r="G380">
        <v>33000</v>
      </c>
      <c r="H380">
        <v>42902</v>
      </c>
      <c r="I380">
        <v>34213</v>
      </c>
      <c r="J380">
        <v>34496</v>
      </c>
      <c r="K380" t="s">
        <v>54</v>
      </c>
      <c r="L380">
        <v>24025</v>
      </c>
      <c r="M380" t="s">
        <v>1769</v>
      </c>
      <c r="N380" t="s">
        <v>15805</v>
      </c>
      <c r="O380" s="95">
        <v>44845.685660752315</v>
      </c>
      <c r="P380">
        <v>2</v>
      </c>
      <c r="Q380">
        <v>-3.55</v>
      </c>
      <c r="R380">
        <v>-4.34</v>
      </c>
      <c r="S380" t="s">
        <v>15806</v>
      </c>
      <c r="T380" t="s">
        <v>3680</v>
      </c>
      <c r="U380" t="s">
        <v>3681</v>
      </c>
      <c r="V380" t="s">
        <v>15806</v>
      </c>
      <c r="W380" t="s">
        <v>15807</v>
      </c>
      <c r="X380" t="s">
        <v>3682</v>
      </c>
      <c r="Y380" t="b">
        <v>1</v>
      </c>
      <c r="Z380" t="s">
        <v>1761</v>
      </c>
    </row>
    <row r="381" spans="1:26" x14ac:dyDescent="0.25">
      <c r="A381" t="s">
        <v>3683</v>
      </c>
      <c r="B381" t="s">
        <v>1619</v>
      </c>
      <c r="C381" t="s">
        <v>14702</v>
      </c>
      <c r="D381" t="s">
        <v>14703</v>
      </c>
      <c r="E381" t="s">
        <v>379</v>
      </c>
      <c r="F381" t="s">
        <v>3684</v>
      </c>
      <c r="G381">
        <v>37111</v>
      </c>
      <c r="H381">
        <v>38000</v>
      </c>
      <c r="I381">
        <v>34812</v>
      </c>
      <c r="J381">
        <v>36974</v>
      </c>
      <c r="K381" t="s">
        <v>54</v>
      </c>
      <c r="L381">
        <v>21280</v>
      </c>
      <c r="M381" t="s">
        <v>1769</v>
      </c>
      <c r="N381" t="s">
        <v>15416</v>
      </c>
      <c r="O381" s="95">
        <v>44845.696483298612</v>
      </c>
      <c r="P381">
        <v>2</v>
      </c>
      <c r="Q381">
        <v>6.6</v>
      </c>
      <c r="R381">
        <v>0.37</v>
      </c>
      <c r="S381" t="s">
        <v>15808</v>
      </c>
      <c r="T381" t="s">
        <v>3685</v>
      </c>
      <c r="U381" t="s">
        <v>15809</v>
      </c>
      <c r="V381" t="s">
        <v>15808</v>
      </c>
      <c r="W381" t="s">
        <v>15810</v>
      </c>
      <c r="X381" t="s">
        <v>3686</v>
      </c>
      <c r="Y381" t="b">
        <v>1</v>
      </c>
      <c r="Z381" t="s">
        <v>1761</v>
      </c>
    </row>
    <row r="382" spans="1:26" x14ac:dyDescent="0.25">
      <c r="A382" t="s">
        <v>3687</v>
      </c>
      <c r="B382" t="s">
        <v>3688</v>
      </c>
      <c r="C382" t="s">
        <v>14702</v>
      </c>
      <c r="D382" t="s">
        <v>14703</v>
      </c>
      <c r="E382" t="s">
        <v>379</v>
      </c>
      <c r="F382" t="s">
        <v>3689</v>
      </c>
      <c r="G382">
        <v>24000</v>
      </c>
      <c r="H382">
        <v>41616</v>
      </c>
      <c r="I382">
        <v>27471</v>
      </c>
      <c r="J382">
        <v>27965</v>
      </c>
      <c r="K382" t="s">
        <v>54</v>
      </c>
      <c r="L382">
        <v>23305</v>
      </c>
      <c r="M382" t="s">
        <v>1769</v>
      </c>
      <c r="N382" t="s">
        <v>15811</v>
      </c>
      <c r="O382" s="95">
        <v>44845.695200173614</v>
      </c>
      <c r="P382">
        <v>2</v>
      </c>
      <c r="Q382">
        <v>-12.64</v>
      </c>
      <c r="R382">
        <v>-14.18</v>
      </c>
      <c r="S382" t="s">
        <v>15812</v>
      </c>
      <c r="T382" t="s">
        <v>3690</v>
      </c>
      <c r="U382" t="s">
        <v>3691</v>
      </c>
      <c r="V382" t="s">
        <v>15812</v>
      </c>
      <c r="W382" t="s">
        <v>15813</v>
      </c>
      <c r="X382" t="s">
        <v>3692</v>
      </c>
      <c r="Y382" t="b">
        <v>1</v>
      </c>
      <c r="Z382" t="s">
        <v>1761</v>
      </c>
    </row>
    <row r="383" spans="1:26" x14ac:dyDescent="0.25">
      <c r="A383" t="s">
        <v>3693</v>
      </c>
      <c r="B383" t="s">
        <v>3694</v>
      </c>
      <c r="C383" t="s">
        <v>14702</v>
      </c>
      <c r="D383" t="s">
        <v>14703</v>
      </c>
      <c r="E383" t="s">
        <v>379</v>
      </c>
      <c r="F383" t="s">
        <v>3695</v>
      </c>
      <c r="G383">
        <v>33800</v>
      </c>
      <c r="H383">
        <v>58580</v>
      </c>
      <c r="I383">
        <v>35493</v>
      </c>
      <c r="J383">
        <v>34693</v>
      </c>
      <c r="K383" t="s">
        <v>54</v>
      </c>
      <c r="L383">
        <v>32805</v>
      </c>
      <c r="M383" t="s">
        <v>1769</v>
      </c>
      <c r="N383" t="s">
        <v>15814</v>
      </c>
      <c r="O383" s="95">
        <v>44845.646129953704</v>
      </c>
      <c r="P383">
        <v>2</v>
      </c>
      <c r="Q383">
        <v>-4.7699999999999996</v>
      </c>
      <c r="R383">
        <v>-2.57</v>
      </c>
      <c r="S383" t="s">
        <v>15815</v>
      </c>
      <c r="T383" t="s">
        <v>3696</v>
      </c>
      <c r="U383" t="s">
        <v>3697</v>
      </c>
      <c r="V383" t="s">
        <v>15815</v>
      </c>
      <c r="W383" t="s">
        <v>15816</v>
      </c>
      <c r="X383" t="s">
        <v>3698</v>
      </c>
      <c r="Y383" t="b">
        <v>1</v>
      </c>
      <c r="Z383" t="s">
        <v>1761</v>
      </c>
    </row>
    <row r="384" spans="1:26" x14ac:dyDescent="0.25">
      <c r="A384" t="s">
        <v>3699</v>
      </c>
      <c r="B384" t="s">
        <v>1539</v>
      </c>
      <c r="C384" t="s">
        <v>14702</v>
      </c>
      <c r="D384" t="s">
        <v>14703</v>
      </c>
      <c r="E384" t="s">
        <v>379</v>
      </c>
      <c r="F384" t="s">
        <v>3700</v>
      </c>
      <c r="G384">
        <v>9999</v>
      </c>
      <c r="H384">
        <v>12335</v>
      </c>
      <c r="I384">
        <v>14540</v>
      </c>
      <c r="J384">
        <v>14165</v>
      </c>
      <c r="K384" t="s">
        <v>54</v>
      </c>
      <c r="L384">
        <v>6908</v>
      </c>
      <c r="M384" t="s">
        <v>1769</v>
      </c>
      <c r="N384" t="s">
        <v>15817</v>
      </c>
      <c r="O384" s="95">
        <v>44845.678394618059</v>
      </c>
      <c r="P384">
        <v>1</v>
      </c>
      <c r="Q384">
        <v>-31.23</v>
      </c>
      <c r="R384">
        <v>-29.41</v>
      </c>
      <c r="S384" t="s">
        <v>15818</v>
      </c>
      <c r="T384" t="s">
        <v>3701</v>
      </c>
      <c r="U384" t="s">
        <v>3702</v>
      </c>
      <c r="V384" t="s">
        <v>15818</v>
      </c>
      <c r="W384" t="s">
        <v>15819</v>
      </c>
      <c r="X384" t="s">
        <v>3703</v>
      </c>
      <c r="Y384" t="b">
        <v>1</v>
      </c>
      <c r="Z384" t="s">
        <v>1761</v>
      </c>
    </row>
    <row r="385" spans="1:26" x14ac:dyDescent="0.25">
      <c r="A385" t="s">
        <v>3704</v>
      </c>
      <c r="B385" t="s">
        <v>957</v>
      </c>
      <c r="C385" t="s">
        <v>14702</v>
      </c>
      <c r="D385" t="s">
        <v>14703</v>
      </c>
      <c r="E385" t="s">
        <v>379</v>
      </c>
      <c r="F385" t="s">
        <v>3705</v>
      </c>
      <c r="G385">
        <v>36666</v>
      </c>
      <c r="H385">
        <v>31468</v>
      </c>
      <c r="I385">
        <v>36283</v>
      </c>
      <c r="J385">
        <v>36878</v>
      </c>
      <c r="K385" t="s">
        <v>54</v>
      </c>
      <c r="L385">
        <v>17622</v>
      </c>
      <c r="M385" t="s">
        <v>1769</v>
      </c>
      <c r="N385" t="s">
        <v>15820</v>
      </c>
      <c r="O385" s="95">
        <v>44845.695372974536</v>
      </c>
      <c r="P385">
        <v>2</v>
      </c>
      <c r="Q385">
        <v>1.06</v>
      </c>
      <c r="R385">
        <v>-0.56999999999999995</v>
      </c>
      <c r="S385" t="s">
        <v>15821</v>
      </c>
      <c r="T385" t="s">
        <v>3706</v>
      </c>
      <c r="U385" t="s">
        <v>3707</v>
      </c>
      <c r="V385" t="s">
        <v>15821</v>
      </c>
      <c r="W385" t="s">
        <v>15822</v>
      </c>
      <c r="X385" t="s">
        <v>3708</v>
      </c>
      <c r="Y385" t="b">
        <v>1</v>
      </c>
      <c r="Z385" t="s">
        <v>1761</v>
      </c>
    </row>
    <row r="386" spans="1:26" x14ac:dyDescent="0.25">
      <c r="A386" t="s">
        <v>3709</v>
      </c>
      <c r="B386" t="s">
        <v>1534</v>
      </c>
      <c r="C386" t="s">
        <v>14702</v>
      </c>
      <c r="D386" t="s">
        <v>14703</v>
      </c>
      <c r="E386" t="s">
        <v>379</v>
      </c>
      <c r="F386" t="s">
        <v>3710</v>
      </c>
      <c r="G386">
        <v>16999</v>
      </c>
      <c r="H386">
        <v>18784</v>
      </c>
      <c r="I386">
        <v>18588</v>
      </c>
      <c r="J386">
        <v>18308</v>
      </c>
      <c r="K386" t="s">
        <v>54</v>
      </c>
      <c r="L386">
        <v>10519</v>
      </c>
      <c r="M386" t="s">
        <v>1769</v>
      </c>
      <c r="N386" t="s">
        <v>15823</v>
      </c>
      <c r="O386" s="95">
        <v>44845.710903634259</v>
      </c>
      <c r="P386">
        <v>2</v>
      </c>
      <c r="Q386">
        <v>-8.5500000000000007</v>
      </c>
      <c r="R386">
        <v>-7.15</v>
      </c>
      <c r="S386" t="s">
        <v>15824</v>
      </c>
      <c r="T386" t="s">
        <v>3711</v>
      </c>
      <c r="U386" t="s">
        <v>15825</v>
      </c>
      <c r="V386" t="s">
        <v>15824</v>
      </c>
      <c r="W386" t="s">
        <v>15826</v>
      </c>
      <c r="X386" t="s">
        <v>3712</v>
      </c>
      <c r="Y386" t="b">
        <v>1</v>
      </c>
      <c r="Z386" t="s">
        <v>1761</v>
      </c>
    </row>
    <row r="387" spans="1:26" x14ac:dyDescent="0.25">
      <c r="A387" t="s">
        <v>3713</v>
      </c>
      <c r="B387" t="s">
        <v>1702</v>
      </c>
      <c r="C387" t="s">
        <v>14702</v>
      </c>
      <c r="D387" t="s">
        <v>14703</v>
      </c>
      <c r="E387" t="s">
        <v>379</v>
      </c>
      <c r="F387" t="s">
        <v>3714</v>
      </c>
      <c r="G387">
        <v>10000</v>
      </c>
      <c r="H387">
        <v>14500</v>
      </c>
      <c r="I387">
        <v>12235</v>
      </c>
      <c r="J387">
        <v>11396</v>
      </c>
      <c r="K387" t="s">
        <v>54</v>
      </c>
      <c r="L387">
        <v>8120</v>
      </c>
      <c r="M387" t="s">
        <v>1769</v>
      </c>
      <c r="N387" t="s">
        <v>15827</v>
      </c>
      <c r="O387" s="95">
        <v>44845.67175652778</v>
      </c>
      <c r="P387">
        <v>1</v>
      </c>
      <c r="Q387">
        <v>-18.27</v>
      </c>
      <c r="R387">
        <v>-12.25</v>
      </c>
      <c r="S387" t="s">
        <v>15828</v>
      </c>
      <c r="T387" t="s">
        <v>3715</v>
      </c>
      <c r="U387" t="s">
        <v>15829</v>
      </c>
      <c r="V387" t="s">
        <v>15828</v>
      </c>
      <c r="W387" t="s">
        <v>15830</v>
      </c>
      <c r="X387" t="s">
        <v>3716</v>
      </c>
      <c r="Y387" t="b">
        <v>1</v>
      </c>
      <c r="Z387" t="s">
        <v>1761</v>
      </c>
    </row>
    <row r="388" spans="1:26" x14ac:dyDescent="0.25">
      <c r="A388" t="s">
        <v>3717</v>
      </c>
      <c r="B388" t="s">
        <v>1246</v>
      </c>
      <c r="C388" t="s">
        <v>14702</v>
      </c>
      <c r="D388" t="s">
        <v>14703</v>
      </c>
      <c r="E388" t="s">
        <v>379</v>
      </c>
      <c r="F388" t="s">
        <v>3718</v>
      </c>
      <c r="G388">
        <v>14000</v>
      </c>
      <c r="H388">
        <v>22200</v>
      </c>
      <c r="I388">
        <v>14074</v>
      </c>
      <c r="J388">
        <v>14426</v>
      </c>
      <c r="K388" t="s">
        <v>54</v>
      </c>
      <c r="L388">
        <v>12432</v>
      </c>
      <c r="M388" t="s">
        <v>1769</v>
      </c>
      <c r="N388" t="s">
        <v>15831</v>
      </c>
      <c r="O388" s="95">
        <v>44845.693504513889</v>
      </c>
      <c r="P388">
        <v>2</v>
      </c>
      <c r="Q388">
        <v>-0.53</v>
      </c>
      <c r="R388">
        <v>-2.95</v>
      </c>
      <c r="S388" t="s">
        <v>15832</v>
      </c>
      <c r="T388" t="s">
        <v>3719</v>
      </c>
      <c r="U388" t="s">
        <v>3720</v>
      </c>
      <c r="V388" t="s">
        <v>15832</v>
      </c>
      <c r="W388" t="s">
        <v>15833</v>
      </c>
      <c r="X388" t="s">
        <v>3721</v>
      </c>
      <c r="Y388" t="b">
        <v>1</v>
      </c>
      <c r="Z388" t="s">
        <v>1761</v>
      </c>
    </row>
    <row r="389" spans="1:26" x14ac:dyDescent="0.25">
      <c r="A389" t="s">
        <v>3722</v>
      </c>
      <c r="B389" t="s">
        <v>873</v>
      </c>
      <c r="C389" t="s">
        <v>14702</v>
      </c>
      <c r="D389" t="s">
        <v>14703</v>
      </c>
      <c r="E389" t="s">
        <v>379</v>
      </c>
      <c r="F389" t="s">
        <v>3723</v>
      </c>
      <c r="G389">
        <v>30000</v>
      </c>
      <c r="H389">
        <v>51344</v>
      </c>
      <c r="I389">
        <v>30632</v>
      </c>
      <c r="J389">
        <v>31435</v>
      </c>
      <c r="K389" t="s">
        <v>54</v>
      </c>
      <c r="L389">
        <v>28753</v>
      </c>
      <c r="M389" t="s">
        <v>1769</v>
      </c>
      <c r="N389" t="s">
        <v>15834</v>
      </c>
      <c r="O389" s="95">
        <v>44845.670073414352</v>
      </c>
      <c r="P389">
        <v>2</v>
      </c>
      <c r="Q389">
        <v>-2.06</v>
      </c>
      <c r="R389">
        <v>-4.5599999999999996</v>
      </c>
      <c r="S389" t="s">
        <v>15835</v>
      </c>
      <c r="T389" t="s">
        <v>3724</v>
      </c>
      <c r="U389" t="s">
        <v>3725</v>
      </c>
      <c r="V389" t="s">
        <v>15835</v>
      </c>
      <c r="W389" t="s">
        <v>15836</v>
      </c>
      <c r="X389" t="s">
        <v>3726</v>
      </c>
      <c r="Y389" t="b">
        <v>1</v>
      </c>
      <c r="Z389" t="s">
        <v>1761</v>
      </c>
    </row>
    <row r="390" spans="1:26" x14ac:dyDescent="0.25">
      <c r="A390" t="s">
        <v>3727</v>
      </c>
      <c r="B390" t="s">
        <v>1496</v>
      </c>
      <c r="C390" t="s">
        <v>14702</v>
      </c>
      <c r="D390" t="s">
        <v>14703</v>
      </c>
      <c r="E390" t="s">
        <v>379</v>
      </c>
      <c r="F390" t="s">
        <v>3728</v>
      </c>
      <c r="G390">
        <v>14000</v>
      </c>
      <c r="H390">
        <v>14468</v>
      </c>
      <c r="I390">
        <v>13470</v>
      </c>
      <c r="J390">
        <v>13745</v>
      </c>
      <c r="K390" t="s">
        <v>54</v>
      </c>
      <c r="L390">
        <v>8102</v>
      </c>
      <c r="M390" t="s">
        <v>1769</v>
      </c>
      <c r="N390" t="s">
        <v>15837</v>
      </c>
      <c r="O390" s="95">
        <v>44845.683149594908</v>
      </c>
      <c r="P390">
        <v>2</v>
      </c>
      <c r="Q390">
        <v>3.93</v>
      </c>
      <c r="R390">
        <v>1.86</v>
      </c>
      <c r="S390" t="s">
        <v>15838</v>
      </c>
      <c r="T390" t="s">
        <v>3729</v>
      </c>
      <c r="U390" t="s">
        <v>3730</v>
      </c>
      <c r="V390" t="s">
        <v>15838</v>
      </c>
      <c r="W390" t="s">
        <v>15839</v>
      </c>
      <c r="X390" t="s">
        <v>3731</v>
      </c>
      <c r="Y390" t="b">
        <v>1</v>
      </c>
      <c r="Z390" t="s">
        <v>1761</v>
      </c>
    </row>
    <row r="391" spans="1:26" x14ac:dyDescent="0.25">
      <c r="A391" t="s">
        <v>3732</v>
      </c>
      <c r="B391" t="s">
        <v>3733</v>
      </c>
      <c r="C391" t="s">
        <v>14702</v>
      </c>
      <c r="D391" t="s">
        <v>14703</v>
      </c>
      <c r="E391" t="s">
        <v>379</v>
      </c>
      <c r="F391" t="s">
        <v>3734</v>
      </c>
      <c r="G391">
        <v>79999</v>
      </c>
      <c r="H391">
        <v>91951</v>
      </c>
      <c r="I391">
        <v>75711</v>
      </c>
      <c r="J391">
        <v>74222</v>
      </c>
      <c r="K391" t="s">
        <v>54</v>
      </c>
      <c r="L391">
        <v>51493</v>
      </c>
      <c r="M391" t="s">
        <v>1769</v>
      </c>
      <c r="N391" t="s">
        <v>15840</v>
      </c>
      <c r="O391" s="95">
        <v>44845.67278064815</v>
      </c>
      <c r="P391">
        <v>1</v>
      </c>
      <c r="Q391">
        <v>5.66</v>
      </c>
      <c r="R391">
        <v>7.78</v>
      </c>
      <c r="S391" t="s">
        <v>15841</v>
      </c>
      <c r="T391" t="s">
        <v>3735</v>
      </c>
      <c r="U391" t="s">
        <v>3736</v>
      </c>
      <c r="V391" t="s">
        <v>15841</v>
      </c>
      <c r="W391" t="s">
        <v>15842</v>
      </c>
      <c r="X391" t="s">
        <v>3737</v>
      </c>
      <c r="Y391" t="b">
        <v>1</v>
      </c>
      <c r="Z391" t="s">
        <v>1761</v>
      </c>
    </row>
    <row r="392" spans="1:26" x14ac:dyDescent="0.25">
      <c r="A392" t="s">
        <v>3738</v>
      </c>
      <c r="B392" t="s">
        <v>1424</v>
      </c>
      <c r="C392" t="s">
        <v>14702</v>
      </c>
      <c r="D392" t="s">
        <v>14703</v>
      </c>
      <c r="E392" t="s">
        <v>379</v>
      </c>
      <c r="F392" t="s">
        <v>3739</v>
      </c>
      <c r="G392">
        <v>48555</v>
      </c>
      <c r="H392">
        <v>74800</v>
      </c>
      <c r="I392">
        <v>46496</v>
      </c>
      <c r="J392">
        <v>48381</v>
      </c>
      <c r="K392" t="s">
        <v>54</v>
      </c>
      <c r="L392">
        <v>41888</v>
      </c>
      <c r="M392" t="s">
        <v>1769</v>
      </c>
      <c r="N392" t="s">
        <v>15843</v>
      </c>
      <c r="O392" s="95">
        <v>44845.672941400466</v>
      </c>
      <c r="P392">
        <v>2</v>
      </c>
      <c r="Q392">
        <v>4.43</v>
      </c>
      <c r="R392">
        <v>0.36</v>
      </c>
      <c r="S392" t="s">
        <v>15844</v>
      </c>
      <c r="T392" t="s">
        <v>3740</v>
      </c>
      <c r="U392" t="s">
        <v>3741</v>
      </c>
      <c r="V392" t="s">
        <v>15844</v>
      </c>
      <c r="W392" t="s">
        <v>15845</v>
      </c>
      <c r="X392" t="s">
        <v>3742</v>
      </c>
      <c r="Y392" t="b">
        <v>1</v>
      </c>
      <c r="Z392" t="s">
        <v>1761</v>
      </c>
    </row>
    <row r="393" spans="1:26" x14ac:dyDescent="0.25">
      <c r="A393" t="s">
        <v>3743</v>
      </c>
      <c r="B393" t="s">
        <v>1507</v>
      </c>
      <c r="C393" t="s">
        <v>14702</v>
      </c>
      <c r="D393" t="s">
        <v>14703</v>
      </c>
      <c r="E393" t="s">
        <v>379</v>
      </c>
      <c r="F393" t="s">
        <v>3744</v>
      </c>
      <c r="G393">
        <v>32000</v>
      </c>
      <c r="H393">
        <v>28000</v>
      </c>
      <c r="I393">
        <v>31308</v>
      </c>
      <c r="J393">
        <v>31272</v>
      </c>
      <c r="K393" t="s">
        <v>54</v>
      </c>
      <c r="L393">
        <v>15680</v>
      </c>
      <c r="M393" t="s">
        <v>1769</v>
      </c>
      <c r="N393" t="s">
        <v>15846</v>
      </c>
      <c r="O393" s="95">
        <v>44845.682808344907</v>
      </c>
      <c r="P393">
        <v>2</v>
      </c>
      <c r="Q393">
        <v>2.21</v>
      </c>
      <c r="R393">
        <v>2.33</v>
      </c>
      <c r="S393" t="s">
        <v>15847</v>
      </c>
      <c r="T393" t="s">
        <v>3745</v>
      </c>
      <c r="U393" t="s">
        <v>3746</v>
      </c>
      <c r="V393" t="s">
        <v>15847</v>
      </c>
      <c r="W393" t="s">
        <v>15848</v>
      </c>
      <c r="X393" t="s">
        <v>3747</v>
      </c>
      <c r="Y393" t="b">
        <v>1</v>
      </c>
      <c r="Z393" t="s">
        <v>1761</v>
      </c>
    </row>
    <row r="394" spans="1:26" x14ac:dyDescent="0.25">
      <c r="A394" t="s">
        <v>3748</v>
      </c>
      <c r="B394" t="s">
        <v>1366</v>
      </c>
      <c r="C394" t="s">
        <v>14702</v>
      </c>
      <c r="D394" t="s">
        <v>14703</v>
      </c>
      <c r="E394" t="s">
        <v>379</v>
      </c>
      <c r="F394" t="s">
        <v>3749</v>
      </c>
      <c r="G394">
        <v>30000</v>
      </c>
      <c r="H394">
        <v>46950</v>
      </c>
      <c r="I394">
        <v>27992</v>
      </c>
      <c r="J394">
        <v>27425</v>
      </c>
      <c r="K394" t="s">
        <v>54</v>
      </c>
      <c r="L394">
        <v>26292</v>
      </c>
      <c r="M394" t="s">
        <v>1769</v>
      </c>
      <c r="N394" t="s">
        <v>15849</v>
      </c>
      <c r="O394" s="95">
        <v>44845.712898923608</v>
      </c>
      <c r="P394">
        <v>2</v>
      </c>
      <c r="Q394">
        <v>7.17</v>
      </c>
      <c r="R394">
        <v>9.39</v>
      </c>
      <c r="S394" t="s">
        <v>15850</v>
      </c>
      <c r="T394" t="s">
        <v>3750</v>
      </c>
      <c r="U394" t="s">
        <v>15851</v>
      </c>
      <c r="V394" t="s">
        <v>15850</v>
      </c>
      <c r="W394" t="s">
        <v>15852</v>
      </c>
      <c r="X394" t="s">
        <v>3751</v>
      </c>
      <c r="Y394" t="b">
        <v>1</v>
      </c>
      <c r="Z394" t="s">
        <v>1761</v>
      </c>
    </row>
    <row r="395" spans="1:26" x14ac:dyDescent="0.25">
      <c r="A395" t="s">
        <v>3752</v>
      </c>
      <c r="B395" t="s">
        <v>1034</v>
      </c>
      <c r="C395" t="s">
        <v>14702</v>
      </c>
      <c r="D395" t="s">
        <v>14703</v>
      </c>
      <c r="E395" t="s">
        <v>379</v>
      </c>
      <c r="F395" t="s">
        <v>3753</v>
      </c>
      <c r="G395">
        <v>20222</v>
      </c>
      <c r="H395">
        <v>26885</v>
      </c>
      <c r="I395">
        <v>19069</v>
      </c>
      <c r="J395">
        <v>18771</v>
      </c>
      <c r="K395" t="s">
        <v>54</v>
      </c>
      <c r="L395">
        <v>15056</v>
      </c>
      <c r="M395" t="s">
        <v>1769</v>
      </c>
      <c r="N395" t="s">
        <v>15853</v>
      </c>
      <c r="O395" s="95">
        <v>44845.684968425929</v>
      </c>
      <c r="P395">
        <v>2</v>
      </c>
      <c r="Q395">
        <v>6.05</v>
      </c>
      <c r="R395">
        <v>7.73</v>
      </c>
      <c r="S395" t="s">
        <v>15854</v>
      </c>
      <c r="T395" t="s">
        <v>3754</v>
      </c>
      <c r="U395" t="s">
        <v>3755</v>
      </c>
      <c r="V395" t="s">
        <v>15854</v>
      </c>
      <c r="W395" t="s">
        <v>15855</v>
      </c>
      <c r="X395" t="s">
        <v>3756</v>
      </c>
      <c r="Y395" t="b">
        <v>1</v>
      </c>
      <c r="Z395" t="s">
        <v>1761</v>
      </c>
    </row>
    <row r="396" spans="1:26" x14ac:dyDescent="0.25">
      <c r="A396" t="s">
        <v>3757</v>
      </c>
      <c r="B396" t="s">
        <v>3758</v>
      </c>
      <c r="C396" t="s">
        <v>14702</v>
      </c>
      <c r="D396" t="s">
        <v>14703</v>
      </c>
      <c r="E396" t="s">
        <v>379</v>
      </c>
      <c r="F396" t="s">
        <v>3759</v>
      </c>
      <c r="G396">
        <v>11111</v>
      </c>
      <c r="H396">
        <v>15500</v>
      </c>
      <c r="I396">
        <v>12967</v>
      </c>
      <c r="J396">
        <v>13793</v>
      </c>
      <c r="K396" t="s">
        <v>54</v>
      </c>
      <c r="L396">
        <v>8680</v>
      </c>
      <c r="M396" t="s">
        <v>1769</v>
      </c>
      <c r="N396" t="s">
        <v>15856</v>
      </c>
      <c r="O396" s="95">
        <v>44845.652729097223</v>
      </c>
      <c r="P396">
        <v>1</v>
      </c>
      <c r="Q396">
        <v>-14.31</v>
      </c>
      <c r="R396">
        <v>-19.440000000000001</v>
      </c>
      <c r="S396" t="s">
        <v>15857</v>
      </c>
      <c r="T396" t="s">
        <v>3760</v>
      </c>
      <c r="U396" t="s">
        <v>3761</v>
      </c>
      <c r="V396" t="s">
        <v>15857</v>
      </c>
      <c r="W396" t="s">
        <v>15858</v>
      </c>
      <c r="X396" t="s">
        <v>3762</v>
      </c>
      <c r="Y396" t="b">
        <v>1</v>
      </c>
      <c r="Z396" t="s">
        <v>1761</v>
      </c>
    </row>
    <row r="397" spans="1:26" x14ac:dyDescent="0.25">
      <c r="A397" t="s">
        <v>3763</v>
      </c>
      <c r="B397" t="s">
        <v>1078</v>
      </c>
      <c r="C397" t="s">
        <v>14702</v>
      </c>
      <c r="D397" t="s">
        <v>14703</v>
      </c>
      <c r="E397" t="s">
        <v>379</v>
      </c>
      <c r="F397" t="s">
        <v>3764</v>
      </c>
      <c r="G397">
        <v>34999</v>
      </c>
      <c r="H397">
        <v>23019</v>
      </c>
      <c r="I397">
        <v>30318</v>
      </c>
      <c r="J397">
        <v>30457</v>
      </c>
      <c r="K397" t="s">
        <v>54</v>
      </c>
      <c r="L397">
        <v>12891</v>
      </c>
      <c r="M397" t="s">
        <v>1769</v>
      </c>
      <c r="N397" t="s">
        <v>15859</v>
      </c>
      <c r="O397" s="95">
        <v>44845.661820937501</v>
      </c>
      <c r="P397">
        <v>1</v>
      </c>
      <c r="Q397">
        <v>15.44</v>
      </c>
      <c r="R397">
        <v>14.91</v>
      </c>
      <c r="S397" t="s">
        <v>15860</v>
      </c>
      <c r="T397" t="s">
        <v>3765</v>
      </c>
      <c r="U397" t="s">
        <v>3766</v>
      </c>
      <c r="V397" t="s">
        <v>15860</v>
      </c>
      <c r="W397" t="s">
        <v>15861</v>
      </c>
      <c r="X397" t="s">
        <v>3767</v>
      </c>
      <c r="Y397" t="b">
        <v>1</v>
      </c>
      <c r="Z397" t="s">
        <v>1761</v>
      </c>
    </row>
    <row r="398" spans="1:26" x14ac:dyDescent="0.25">
      <c r="A398" t="s">
        <v>3768</v>
      </c>
      <c r="B398" t="s">
        <v>950</v>
      </c>
      <c r="C398" t="s">
        <v>14702</v>
      </c>
      <c r="D398" t="s">
        <v>14703</v>
      </c>
      <c r="E398" t="s">
        <v>379</v>
      </c>
      <c r="F398" t="s">
        <v>3769</v>
      </c>
      <c r="G398">
        <v>35555</v>
      </c>
      <c r="H398">
        <v>25847</v>
      </c>
      <c r="I398">
        <v>31017</v>
      </c>
      <c r="J398">
        <v>32478</v>
      </c>
      <c r="K398" t="s">
        <v>54</v>
      </c>
      <c r="L398">
        <v>14474</v>
      </c>
      <c r="M398" t="s">
        <v>1769</v>
      </c>
      <c r="N398" t="s">
        <v>15862</v>
      </c>
      <c r="O398" s="95">
        <v>44845.716363113424</v>
      </c>
      <c r="P398">
        <v>1</v>
      </c>
      <c r="Q398">
        <v>14.63</v>
      </c>
      <c r="R398">
        <v>9.4700000000000006</v>
      </c>
      <c r="S398" t="s">
        <v>15863</v>
      </c>
      <c r="T398" t="s">
        <v>3770</v>
      </c>
      <c r="U398" t="s">
        <v>15864</v>
      </c>
      <c r="V398" t="s">
        <v>15863</v>
      </c>
      <c r="W398" t="s">
        <v>15865</v>
      </c>
      <c r="X398" t="s">
        <v>3771</v>
      </c>
      <c r="Y398" t="b">
        <v>1</v>
      </c>
      <c r="Z398" t="s">
        <v>1761</v>
      </c>
    </row>
    <row r="399" spans="1:26" x14ac:dyDescent="0.25">
      <c r="A399" t="s">
        <v>3772</v>
      </c>
      <c r="B399" t="s">
        <v>1079</v>
      </c>
      <c r="C399" t="s">
        <v>14702</v>
      </c>
      <c r="D399" t="s">
        <v>14703</v>
      </c>
      <c r="E399" t="s">
        <v>379</v>
      </c>
      <c r="F399" t="s">
        <v>3773</v>
      </c>
      <c r="G399">
        <v>30999</v>
      </c>
      <c r="H399">
        <v>26250</v>
      </c>
      <c r="I399">
        <v>31739</v>
      </c>
      <c r="J399">
        <v>45395</v>
      </c>
      <c r="K399" t="s">
        <v>54</v>
      </c>
      <c r="L399">
        <v>14700</v>
      </c>
      <c r="M399" t="s">
        <v>1769</v>
      </c>
      <c r="N399" t="s">
        <v>15866</v>
      </c>
      <c r="O399" s="95">
        <v>44845.661831319441</v>
      </c>
      <c r="P399">
        <v>1</v>
      </c>
      <c r="Q399">
        <v>-2.33</v>
      </c>
      <c r="R399">
        <v>-31.71</v>
      </c>
      <c r="S399" t="s">
        <v>15867</v>
      </c>
      <c r="T399" t="s">
        <v>3774</v>
      </c>
      <c r="U399" t="s">
        <v>3775</v>
      </c>
      <c r="V399" t="s">
        <v>15867</v>
      </c>
      <c r="W399" t="s">
        <v>15868</v>
      </c>
      <c r="X399" t="s">
        <v>3776</v>
      </c>
      <c r="Y399" t="b">
        <v>1</v>
      </c>
      <c r="Z399" t="s">
        <v>1761</v>
      </c>
    </row>
    <row r="400" spans="1:26" x14ac:dyDescent="0.25">
      <c r="A400" t="s">
        <v>3777</v>
      </c>
      <c r="B400" t="s">
        <v>839</v>
      </c>
      <c r="C400" t="s">
        <v>14702</v>
      </c>
      <c r="D400" t="s">
        <v>14703</v>
      </c>
      <c r="E400" t="s">
        <v>365</v>
      </c>
      <c r="F400" t="s">
        <v>3778</v>
      </c>
      <c r="G400">
        <v>13500</v>
      </c>
      <c r="H400">
        <v>21793</v>
      </c>
      <c r="I400">
        <v>16305</v>
      </c>
      <c r="J400">
        <v>16251</v>
      </c>
      <c r="K400" t="s">
        <v>54</v>
      </c>
      <c r="L400">
        <v>12204</v>
      </c>
      <c r="M400" t="s">
        <v>1769</v>
      </c>
      <c r="N400" t="s">
        <v>15869</v>
      </c>
      <c r="O400" s="95">
        <v>44845.720780509262</v>
      </c>
      <c r="P400">
        <v>2</v>
      </c>
      <c r="Q400">
        <v>-17.2</v>
      </c>
      <c r="R400">
        <v>-16.93</v>
      </c>
      <c r="S400" t="s">
        <v>15870</v>
      </c>
      <c r="T400" t="s">
        <v>3779</v>
      </c>
      <c r="U400" t="s">
        <v>15871</v>
      </c>
      <c r="V400" t="s">
        <v>15870</v>
      </c>
      <c r="W400" t="s">
        <v>15872</v>
      </c>
      <c r="X400" t="s">
        <v>3780</v>
      </c>
      <c r="Y400" t="b">
        <v>1</v>
      </c>
      <c r="Z400" t="s">
        <v>1761</v>
      </c>
    </row>
    <row r="401" spans="1:26" x14ac:dyDescent="0.25">
      <c r="A401" t="s">
        <v>3781</v>
      </c>
      <c r="B401" t="s">
        <v>938</v>
      </c>
      <c r="C401" t="s">
        <v>14702</v>
      </c>
      <c r="D401" t="s">
        <v>14703</v>
      </c>
      <c r="E401" t="s">
        <v>379</v>
      </c>
      <c r="F401" t="s">
        <v>3782</v>
      </c>
      <c r="G401">
        <v>11000</v>
      </c>
      <c r="H401">
        <v>14896</v>
      </c>
      <c r="I401">
        <v>12169</v>
      </c>
      <c r="J401">
        <v>11454</v>
      </c>
      <c r="K401" t="s">
        <v>54</v>
      </c>
      <c r="L401">
        <v>8342</v>
      </c>
      <c r="M401" t="s">
        <v>1769</v>
      </c>
      <c r="N401" t="s">
        <v>15873</v>
      </c>
      <c r="O401" s="95">
        <v>44845.662507337962</v>
      </c>
      <c r="P401">
        <v>1</v>
      </c>
      <c r="Q401">
        <v>-9.61</v>
      </c>
      <c r="R401">
        <v>-3.96</v>
      </c>
      <c r="S401" t="s">
        <v>15874</v>
      </c>
      <c r="T401" t="s">
        <v>3783</v>
      </c>
      <c r="U401" t="s">
        <v>3784</v>
      </c>
      <c r="V401" t="s">
        <v>15874</v>
      </c>
      <c r="W401" t="s">
        <v>15875</v>
      </c>
      <c r="X401" t="s">
        <v>3785</v>
      </c>
      <c r="Y401" t="b">
        <v>1</v>
      </c>
      <c r="Z401" t="s">
        <v>1761</v>
      </c>
    </row>
    <row r="402" spans="1:26" x14ac:dyDescent="0.25">
      <c r="A402" t="s">
        <v>3786</v>
      </c>
      <c r="B402" t="s">
        <v>1077</v>
      </c>
      <c r="C402" t="s">
        <v>14702</v>
      </c>
      <c r="D402" t="s">
        <v>14703</v>
      </c>
      <c r="E402" t="s">
        <v>379</v>
      </c>
      <c r="F402" t="s">
        <v>3787</v>
      </c>
      <c r="G402">
        <v>28000</v>
      </c>
      <c r="H402">
        <v>19985</v>
      </c>
      <c r="I402">
        <v>29742</v>
      </c>
      <c r="J402">
        <v>30619</v>
      </c>
      <c r="K402" t="s">
        <v>54</v>
      </c>
      <c r="L402">
        <v>11192</v>
      </c>
      <c r="M402" t="s">
        <v>1769</v>
      </c>
      <c r="N402" t="s">
        <v>15876</v>
      </c>
      <c r="O402" s="95">
        <v>44845.690413356482</v>
      </c>
      <c r="P402">
        <v>1</v>
      </c>
      <c r="Q402">
        <v>-5.86</v>
      </c>
      <c r="R402">
        <v>-8.5500000000000007</v>
      </c>
      <c r="S402" t="s">
        <v>15877</v>
      </c>
      <c r="T402" t="s">
        <v>3788</v>
      </c>
      <c r="U402" t="s">
        <v>3789</v>
      </c>
      <c r="V402" t="s">
        <v>15877</v>
      </c>
      <c r="W402" t="s">
        <v>15878</v>
      </c>
      <c r="X402" t="s">
        <v>3790</v>
      </c>
      <c r="Y402" t="b">
        <v>1</v>
      </c>
      <c r="Z402" t="s">
        <v>1761</v>
      </c>
    </row>
    <row r="403" spans="1:26" x14ac:dyDescent="0.25">
      <c r="A403" t="s">
        <v>3791</v>
      </c>
      <c r="B403" t="s">
        <v>3792</v>
      </c>
      <c r="C403" t="s">
        <v>14702</v>
      </c>
      <c r="D403" t="s">
        <v>14703</v>
      </c>
      <c r="E403" t="s">
        <v>365</v>
      </c>
      <c r="F403" t="s">
        <v>3793</v>
      </c>
      <c r="G403">
        <v>37777</v>
      </c>
      <c r="H403">
        <v>30688</v>
      </c>
      <c r="I403">
        <v>27606</v>
      </c>
      <c r="J403">
        <v>26590</v>
      </c>
      <c r="K403" t="s">
        <v>54</v>
      </c>
      <c r="L403">
        <v>17185</v>
      </c>
      <c r="M403" t="s">
        <v>1769</v>
      </c>
      <c r="N403" t="s">
        <v>15879</v>
      </c>
      <c r="O403" s="95">
        <v>44845.683563622682</v>
      </c>
      <c r="P403">
        <v>2</v>
      </c>
      <c r="Q403">
        <v>36.840000000000003</v>
      </c>
      <c r="R403">
        <v>42.07</v>
      </c>
      <c r="S403" t="s">
        <v>15880</v>
      </c>
      <c r="T403" t="s">
        <v>3794</v>
      </c>
      <c r="U403" t="s">
        <v>3795</v>
      </c>
      <c r="V403" t="s">
        <v>15880</v>
      </c>
      <c r="W403" t="s">
        <v>15881</v>
      </c>
      <c r="X403" t="s">
        <v>3796</v>
      </c>
      <c r="Y403" t="b">
        <v>1</v>
      </c>
      <c r="Z403" t="s">
        <v>1761</v>
      </c>
    </row>
    <row r="404" spans="1:26" x14ac:dyDescent="0.25">
      <c r="A404" t="s">
        <v>3797</v>
      </c>
      <c r="B404" t="s">
        <v>1076</v>
      </c>
      <c r="C404" t="s">
        <v>14702</v>
      </c>
      <c r="D404" t="s">
        <v>14703</v>
      </c>
      <c r="E404" t="s">
        <v>379</v>
      </c>
      <c r="F404" t="s">
        <v>3798</v>
      </c>
      <c r="G404">
        <v>13914</v>
      </c>
      <c r="H404">
        <v>11000</v>
      </c>
      <c r="I404">
        <v>12507</v>
      </c>
      <c r="J404">
        <v>12743</v>
      </c>
      <c r="K404" t="s">
        <v>54</v>
      </c>
      <c r="L404">
        <v>6160</v>
      </c>
      <c r="M404" t="s">
        <v>1769</v>
      </c>
      <c r="N404" t="s">
        <v>15882</v>
      </c>
      <c r="O404" s="95">
        <v>44845.684461574077</v>
      </c>
      <c r="P404">
        <v>1</v>
      </c>
      <c r="Q404">
        <v>11.25</v>
      </c>
      <c r="R404">
        <v>9.19</v>
      </c>
      <c r="S404" t="s">
        <v>15883</v>
      </c>
      <c r="T404" t="s">
        <v>3799</v>
      </c>
      <c r="U404" t="s">
        <v>3800</v>
      </c>
      <c r="V404" t="s">
        <v>15883</v>
      </c>
      <c r="W404" t="s">
        <v>15884</v>
      </c>
      <c r="X404" t="s">
        <v>3801</v>
      </c>
      <c r="Y404" t="b">
        <v>1</v>
      </c>
      <c r="Z404" t="s">
        <v>1761</v>
      </c>
    </row>
    <row r="405" spans="1:26" x14ac:dyDescent="0.25">
      <c r="A405" t="s">
        <v>3802</v>
      </c>
      <c r="B405" t="s">
        <v>1252</v>
      </c>
      <c r="C405" t="s">
        <v>14702</v>
      </c>
      <c r="D405" t="s">
        <v>14703</v>
      </c>
      <c r="E405" t="s">
        <v>379</v>
      </c>
      <c r="F405" t="s">
        <v>14524</v>
      </c>
      <c r="G405">
        <v>21999</v>
      </c>
      <c r="H405">
        <v>19377</v>
      </c>
      <c r="I405">
        <v>21934</v>
      </c>
      <c r="J405">
        <v>21869</v>
      </c>
      <c r="K405" t="s">
        <v>54</v>
      </c>
      <c r="L405">
        <v>10851</v>
      </c>
      <c r="M405" t="s">
        <v>1769</v>
      </c>
      <c r="N405" t="s">
        <v>15885</v>
      </c>
      <c r="O405" s="95">
        <v>44845.703463576392</v>
      </c>
      <c r="P405">
        <v>1</v>
      </c>
      <c r="Q405">
        <v>0.3</v>
      </c>
      <c r="R405">
        <v>0.59</v>
      </c>
      <c r="S405" t="s">
        <v>15886</v>
      </c>
      <c r="T405" t="s">
        <v>3803</v>
      </c>
      <c r="U405" t="s">
        <v>3804</v>
      </c>
      <c r="V405" t="s">
        <v>15886</v>
      </c>
      <c r="W405" t="s">
        <v>15887</v>
      </c>
      <c r="X405" t="s">
        <v>3805</v>
      </c>
      <c r="Y405" t="b">
        <v>1</v>
      </c>
      <c r="Z405" t="s">
        <v>1761</v>
      </c>
    </row>
    <row r="406" spans="1:26" x14ac:dyDescent="0.25">
      <c r="A406" t="s">
        <v>3806</v>
      </c>
      <c r="B406" t="s">
        <v>1026</v>
      </c>
      <c r="C406" t="s">
        <v>14702</v>
      </c>
      <c r="D406" t="s">
        <v>14703</v>
      </c>
      <c r="E406" t="s">
        <v>379</v>
      </c>
      <c r="F406" t="s">
        <v>3807</v>
      </c>
      <c r="G406">
        <v>12000</v>
      </c>
      <c r="H406">
        <v>14000</v>
      </c>
      <c r="I406">
        <v>14675</v>
      </c>
      <c r="J406">
        <v>14797</v>
      </c>
      <c r="K406" t="s">
        <v>54</v>
      </c>
      <c r="L406">
        <v>7840</v>
      </c>
      <c r="M406" t="s">
        <v>1769</v>
      </c>
      <c r="N406" t="s">
        <v>15888</v>
      </c>
      <c r="O406" s="95">
        <v>44845.71955076389</v>
      </c>
      <c r="P406">
        <v>1</v>
      </c>
      <c r="Q406">
        <v>-18.23</v>
      </c>
      <c r="R406">
        <v>-18.899999999999999</v>
      </c>
      <c r="S406" t="s">
        <v>15889</v>
      </c>
      <c r="T406" t="s">
        <v>3808</v>
      </c>
      <c r="U406" t="s">
        <v>3809</v>
      </c>
      <c r="V406" t="s">
        <v>15889</v>
      </c>
      <c r="W406" t="s">
        <v>15890</v>
      </c>
      <c r="X406" t="s">
        <v>3810</v>
      </c>
      <c r="Y406" t="b">
        <v>1</v>
      </c>
      <c r="Z406" t="s">
        <v>1761</v>
      </c>
    </row>
    <row r="407" spans="1:26" x14ac:dyDescent="0.25">
      <c r="A407" t="s">
        <v>3811</v>
      </c>
      <c r="B407" t="s">
        <v>1475</v>
      </c>
      <c r="C407" t="s">
        <v>14702</v>
      </c>
      <c r="D407" t="s">
        <v>14703</v>
      </c>
      <c r="E407" t="s">
        <v>379</v>
      </c>
      <c r="F407" t="s">
        <v>3812</v>
      </c>
      <c r="G407">
        <v>27420</v>
      </c>
      <c r="H407">
        <v>29600</v>
      </c>
      <c r="I407">
        <v>17281</v>
      </c>
      <c r="J407">
        <v>17318</v>
      </c>
      <c r="K407" t="s">
        <v>54</v>
      </c>
      <c r="L407">
        <v>16576</v>
      </c>
      <c r="M407" t="s">
        <v>1769</v>
      </c>
      <c r="N407" t="s">
        <v>15891</v>
      </c>
      <c r="O407" s="95">
        <v>44845.698589814812</v>
      </c>
      <c r="P407">
        <v>1</v>
      </c>
      <c r="Q407">
        <v>58.67</v>
      </c>
      <c r="R407">
        <v>58.33</v>
      </c>
      <c r="S407" t="s">
        <v>15892</v>
      </c>
      <c r="T407" t="s">
        <v>3813</v>
      </c>
      <c r="U407" t="s">
        <v>15893</v>
      </c>
      <c r="V407" t="s">
        <v>15892</v>
      </c>
      <c r="W407" t="s">
        <v>15894</v>
      </c>
      <c r="X407" t="s">
        <v>3814</v>
      </c>
      <c r="Y407" t="b">
        <v>1</v>
      </c>
      <c r="Z407" t="s">
        <v>1761</v>
      </c>
    </row>
    <row r="408" spans="1:26" x14ac:dyDescent="0.25">
      <c r="A408" t="s">
        <v>3815</v>
      </c>
      <c r="B408" t="s">
        <v>671</v>
      </c>
      <c r="C408" t="s">
        <v>14702</v>
      </c>
      <c r="D408" t="s">
        <v>14703</v>
      </c>
      <c r="E408" t="s">
        <v>379</v>
      </c>
      <c r="F408" t="s">
        <v>3816</v>
      </c>
      <c r="G408">
        <v>14000</v>
      </c>
      <c r="H408">
        <v>22900</v>
      </c>
      <c r="I408">
        <v>17002</v>
      </c>
      <c r="J408">
        <v>17594</v>
      </c>
      <c r="K408" t="s">
        <v>54</v>
      </c>
      <c r="L408">
        <v>12824</v>
      </c>
      <c r="M408" t="s">
        <v>1769</v>
      </c>
      <c r="N408" t="s">
        <v>15895</v>
      </c>
      <c r="O408" s="95">
        <v>44845.660653379629</v>
      </c>
      <c r="P408">
        <v>1</v>
      </c>
      <c r="Q408">
        <v>-17.66</v>
      </c>
      <c r="R408">
        <v>-20.43</v>
      </c>
      <c r="S408" t="s">
        <v>15896</v>
      </c>
      <c r="T408" t="s">
        <v>3817</v>
      </c>
      <c r="U408" t="s">
        <v>3818</v>
      </c>
      <c r="V408" t="s">
        <v>15896</v>
      </c>
      <c r="W408" t="s">
        <v>15897</v>
      </c>
      <c r="X408" t="s">
        <v>3819</v>
      </c>
      <c r="Y408" t="b">
        <v>1</v>
      </c>
      <c r="Z408" t="s">
        <v>1761</v>
      </c>
    </row>
    <row r="409" spans="1:26" x14ac:dyDescent="0.25">
      <c r="A409" t="s">
        <v>3820</v>
      </c>
      <c r="B409" t="s">
        <v>1110</v>
      </c>
      <c r="C409" t="s">
        <v>14702</v>
      </c>
      <c r="D409" t="s">
        <v>14703</v>
      </c>
      <c r="E409" t="s">
        <v>635</v>
      </c>
      <c r="F409" t="s">
        <v>3821</v>
      </c>
      <c r="G409">
        <v>9999</v>
      </c>
      <c r="H409">
        <v>2440</v>
      </c>
      <c r="I409">
        <v>12263</v>
      </c>
      <c r="J409">
        <v>13186</v>
      </c>
      <c r="K409" t="s">
        <v>53</v>
      </c>
      <c r="L409">
        <v>1513</v>
      </c>
      <c r="M409" t="s">
        <v>1769</v>
      </c>
      <c r="N409" t="s">
        <v>15311</v>
      </c>
      <c r="O409" s="95">
        <v>44845.686206701386</v>
      </c>
      <c r="P409">
        <v>12</v>
      </c>
      <c r="Q409">
        <v>-18.46</v>
      </c>
      <c r="R409">
        <v>-24.17</v>
      </c>
      <c r="S409" t="s">
        <v>15898</v>
      </c>
      <c r="T409" t="s">
        <v>3822</v>
      </c>
      <c r="U409" t="s">
        <v>3823</v>
      </c>
      <c r="V409" t="s">
        <v>15898</v>
      </c>
      <c r="W409" t="s">
        <v>15899</v>
      </c>
      <c r="X409" t="s">
        <v>3824</v>
      </c>
      <c r="Y409" t="b">
        <v>1</v>
      </c>
      <c r="Z409" t="s">
        <v>1761</v>
      </c>
    </row>
    <row r="410" spans="1:26" x14ac:dyDescent="0.25">
      <c r="A410" t="s">
        <v>3825</v>
      </c>
      <c r="B410" t="s">
        <v>1112</v>
      </c>
      <c r="C410" t="s">
        <v>14702</v>
      </c>
      <c r="D410" t="s">
        <v>14703</v>
      </c>
      <c r="E410" t="s">
        <v>635</v>
      </c>
      <c r="F410" t="s">
        <v>3826</v>
      </c>
      <c r="G410">
        <v>11000</v>
      </c>
      <c r="H410">
        <v>1843</v>
      </c>
      <c r="I410">
        <v>6289</v>
      </c>
      <c r="J410">
        <v>6634</v>
      </c>
      <c r="K410" t="s">
        <v>53</v>
      </c>
      <c r="L410">
        <v>1143</v>
      </c>
      <c r="M410" t="s">
        <v>1769</v>
      </c>
      <c r="N410" t="s">
        <v>15900</v>
      </c>
      <c r="O410" s="95">
        <v>44845.67141574074</v>
      </c>
      <c r="P410">
        <v>9</v>
      </c>
      <c r="Q410">
        <v>74.91</v>
      </c>
      <c r="R410">
        <v>65.81</v>
      </c>
      <c r="S410" t="s">
        <v>15901</v>
      </c>
      <c r="T410" t="s">
        <v>3827</v>
      </c>
      <c r="U410" t="s">
        <v>3828</v>
      </c>
      <c r="V410" t="s">
        <v>15901</v>
      </c>
      <c r="W410" t="s">
        <v>15902</v>
      </c>
      <c r="X410" t="s">
        <v>3829</v>
      </c>
      <c r="Y410" t="b">
        <v>1</v>
      </c>
      <c r="Z410" t="s">
        <v>1761</v>
      </c>
    </row>
    <row r="411" spans="1:26" x14ac:dyDescent="0.25">
      <c r="A411" t="s">
        <v>3830</v>
      </c>
      <c r="B411" t="s">
        <v>1052</v>
      </c>
      <c r="C411" t="s">
        <v>14702</v>
      </c>
      <c r="D411" t="s">
        <v>14703</v>
      </c>
      <c r="E411" t="s">
        <v>635</v>
      </c>
      <c r="F411" t="s">
        <v>3831</v>
      </c>
      <c r="G411">
        <v>4888</v>
      </c>
      <c r="H411">
        <v>4510</v>
      </c>
      <c r="I411">
        <v>4439</v>
      </c>
      <c r="J411">
        <v>5892</v>
      </c>
      <c r="K411" t="s">
        <v>53</v>
      </c>
      <c r="L411">
        <v>2796</v>
      </c>
      <c r="M411" t="s">
        <v>1769</v>
      </c>
      <c r="N411" t="s">
        <v>15903</v>
      </c>
      <c r="O411" s="95">
        <v>44845.593160393517</v>
      </c>
      <c r="P411">
        <v>1</v>
      </c>
      <c r="Q411">
        <v>10.11</v>
      </c>
      <c r="R411">
        <v>-17.04</v>
      </c>
      <c r="S411" t="s">
        <v>15904</v>
      </c>
      <c r="T411" t="s">
        <v>3832</v>
      </c>
      <c r="U411" t="s">
        <v>15905</v>
      </c>
      <c r="V411" t="s">
        <v>15904</v>
      </c>
      <c r="W411" t="s">
        <v>15906</v>
      </c>
      <c r="X411" t="s">
        <v>3833</v>
      </c>
      <c r="Y411" t="b">
        <v>1</v>
      </c>
      <c r="Z411" t="s">
        <v>1761</v>
      </c>
    </row>
    <row r="412" spans="1:26" x14ac:dyDescent="0.25">
      <c r="A412" t="s">
        <v>3834</v>
      </c>
      <c r="B412" t="s">
        <v>3835</v>
      </c>
      <c r="C412" t="s">
        <v>14702</v>
      </c>
      <c r="D412" t="s">
        <v>14703</v>
      </c>
      <c r="E412" t="s">
        <v>379</v>
      </c>
      <c r="F412" t="s">
        <v>3836</v>
      </c>
      <c r="G412">
        <v>20000</v>
      </c>
      <c r="H412">
        <v>17784</v>
      </c>
      <c r="I412">
        <v>18954</v>
      </c>
      <c r="J412">
        <v>19028</v>
      </c>
      <c r="K412" t="s">
        <v>54</v>
      </c>
      <c r="L412">
        <v>9959</v>
      </c>
      <c r="M412" t="s">
        <v>1769</v>
      </c>
      <c r="N412" t="s">
        <v>15907</v>
      </c>
      <c r="O412" s="95">
        <v>44845.665508564816</v>
      </c>
      <c r="P412">
        <v>2</v>
      </c>
      <c r="Q412">
        <v>5.52</v>
      </c>
      <c r="R412">
        <v>5.1100000000000003</v>
      </c>
      <c r="S412" t="s">
        <v>15908</v>
      </c>
      <c r="T412" t="s">
        <v>3837</v>
      </c>
      <c r="U412" t="s">
        <v>15909</v>
      </c>
      <c r="V412" t="s">
        <v>15908</v>
      </c>
      <c r="W412" t="s">
        <v>15910</v>
      </c>
      <c r="X412" t="s">
        <v>3838</v>
      </c>
      <c r="Y412" t="b">
        <v>1</v>
      </c>
      <c r="Z412" t="s">
        <v>1761</v>
      </c>
    </row>
    <row r="413" spans="1:26" x14ac:dyDescent="0.25">
      <c r="A413" t="s">
        <v>3839</v>
      </c>
      <c r="B413" t="s">
        <v>1604</v>
      </c>
      <c r="C413" t="s">
        <v>14702</v>
      </c>
      <c r="D413" t="s">
        <v>14703</v>
      </c>
      <c r="E413" t="s">
        <v>635</v>
      </c>
      <c r="F413" t="s">
        <v>3840</v>
      </c>
      <c r="G413">
        <v>4449</v>
      </c>
      <c r="H413">
        <v>5556</v>
      </c>
      <c r="I413">
        <v>4701</v>
      </c>
      <c r="J413">
        <v>5025</v>
      </c>
      <c r="K413" t="s">
        <v>53</v>
      </c>
      <c r="L413">
        <v>3445</v>
      </c>
      <c r="M413" t="s">
        <v>1769</v>
      </c>
      <c r="N413" t="s">
        <v>15911</v>
      </c>
      <c r="O413" s="95">
        <v>44845.69682287037</v>
      </c>
      <c r="P413">
        <v>1</v>
      </c>
      <c r="Q413">
        <v>-5.36</v>
      </c>
      <c r="R413">
        <v>-11.46</v>
      </c>
      <c r="S413" t="s">
        <v>15912</v>
      </c>
      <c r="T413" t="s">
        <v>3841</v>
      </c>
      <c r="U413" t="s">
        <v>3842</v>
      </c>
      <c r="V413" t="s">
        <v>15912</v>
      </c>
      <c r="W413" t="s">
        <v>15913</v>
      </c>
      <c r="X413" t="s">
        <v>3843</v>
      </c>
      <c r="Y413" t="b">
        <v>1</v>
      </c>
      <c r="Z413" t="s">
        <v>1761</v>
      </c>
    </row>
    <row r="414" spans="1:26" x14ac:dyDescent="0.25">
      <c r="A414" t="s">
        <v>3844</v>
      </c>
      <c r="B414" t="s">
        <v>3845</v>
      </c>
      <c r="C414" t="s">
        <v>14702</v>
      </c>
      <c r="D414" t="s">
        <v>14703</v>
      </c>
      <c r="E414" t="s">
        <v>635</v>
      </c>
      <c r="F414" t="s">
        <v>3846</v>
      </c>
      <c r="G414">
        <v>50000</v>
      </c>
      <c r="H414">
        <v>500</v>
      </c>
      <c r="I414">
        <v>50000</v>
      </c>
      <c r="J414">
        <v>50000</v>
      </c>
      <c r="K414" t="s">
        <v>53</v>
      </c>
      <c r="L414">
        <v>310</v>
      </c>
      <c r="M414" t="s">
        <v>1769</v>
      </c>
      <c r="N414" t="s">
        <v>15914</v>
      </c>
      <c r="O414" s="95">
        <v>44841.016244270832</v>
      </c>
      <c r="P414">
        <v>1</v>
      </c>
      <c r="Q414">
        <v>0</v>
      </c>
      <c r="R414">
        <v>0</v>
      </c>
      <c r="S414" t="s">
        <v>15915</v>
      </c>
      <c r="T414" t="s">
        <v>3847</v>
      </c>
      <c r="U414" t="s">
        <v>15916</v>
      </c>
      <c r="V414" t="s">
        <v>15915</v>
      </c>
      <c r="W414" t="s">
        <v>15917</v>
      </c>
      <c r="X414" t="s">
        <v>3848</v>
      </c>
      <c r="Y414" t="b">
        <v>1</v>
      </c>
      <c r="Z414" t="s">
        <v>1761</v>
      </c>
    </row>
    <row r="415" spans="1:26" x14ac:dyDescent="0.25">
      <c r="A415" t="s">
        <v>3849</v>
      </c>
      <c r="B415" t="s">
        <v>1533</v>
      </c>
      <c r="C415" t="s">
        <v>14702</v>
      </c>
      <c r="D415" t="s">
        <v>14703</v>
      </c>
      <c r="E415" t="s">
        <v>635</v>
      </c>
      <c r="F415" t="s">
        <v>3850</v>
      </c>
      <c r="G415">
        <v>20000</v>
      </c>
      <c r="H415">
        <v>16200</v>
      </c>
      <c r="I415">
        <v>22213</v>
      </c>
      <c r="J415">
        <v>22147</v>
      </c>
      <c r="K415" t="s">
        <v>53</v>
      </c>
      <c r="L415">
        <v>10044</v>
      </c>
      <c r="M415" t="s">
        <v>1769</v>
      </c>
      <c r="N415" t="s">
        <v>15918</v>
      </c>
      <c r="O415" s="95">
        <v>44845.686780983793</v>
      </c>
      <c r="P415">
        <v>4</v>
      </c>
      <c r="Q415">
        <v>-9.9600000000000009</v>
      </c>
      <c r="R415">
        <v>-9.69</v>
      </c>
      <c r="S415" t="s">
        <v>15919</v>
      </c>
      <c r="T415" t="s">
        <v>3851</v>
      </c>
      <c r="U415" t="s">
        <v>15920</v>
      </c>
      <c r="V415" t="s">
        <v>15919</v>
      </c>
      <c r="W415" t="s">
        <v>15921</v>
      </c>
      <c r="X415" t="s">
        <v>3852</v>
      </c>
      <c r="Y415" t="b">
        <v>1</v>
      </c>
      <c r="Z415" t="s">
        <v>1761</v>
      </c>
    </row>
    <row r="416" spans="1:26" x14ac:dyDescent="0.25">
      <c r="A416" t="s">
        <v>3853</v>
      </c>
      <c r="B416" t="s">
        <v>542</v>
      </c>
      <c r="C416" t="s">
        <v>14702</v>
      </c>
      <c r="D416" t="s">
        <v>14703</v>
      </c>
      <c r="E416" t="s">
        <v>635</v>
      </c>
      <c r="F416" t="s">
        <v>3854</v>
      </c>
      <c r="G416">
        <v>9999</v>
      </c>
      <c r="H416">
        <v>4560</v>
      </c>
      <c r="I416">
        <v>11085</v>
      </c>
      <c r="J416">
        <v>12055</v>
      </c>
      <c r="K416" t="s">
        <v>53</v>
      </c>
      <c r="L416">
        <v>2827</v>
      </c>
      <c r="M416" t="s">
        <v>1769</v>
      </c>
      <c r="N416" t="s">
        <v>15922</v>
      </c>
      <c r="O416" s="95">
        <v>44845.703460925928</v>
      </c>
      <c r="P416">
        <v>1</v>
      </c>
      <c r="Q416">
        <v>-9.8000000000000007</v>
      </c>
      <c r="R416">
        <v>-17.059999999999999</v>
      </c>
      <c r="S416" t="s">
        <v>15923</v>
      </c>
      <c r="T416" t="s">
        <v>3855</v>
      </c>
      <c r="U416" t="s">
        <v>3856</v>
      </c>
      <c r="V416" t="s">
        <v>15923</v>
      </c>
      <c r="W416" t="s">
        <v>15924</v>
      </c>
      <c r="X416" t="s">
        <v>3857</v>
      </c>
      <c r="Y416" t="b">
        <v>1</v>
      </c>
      <c r="Z416" t="s">
        <v>1761</v>
      </c>
    </row>
    <row r="417" spans="1:26" x14ac:dyDescent="0.25">
      <c r="A417" t="s">
        <v>3858</v>
      </c>
      <c r="B417" t="s">
        <v>1064</v>
      </c>
      <c r="C417" t="s">
        <v>14702</v>
      </c>
      <c r="D417" t="s">
        <v>14703</v>
      </c>
      <c r="E417" t="s">
        <v>635</v>
      </c>
      <c r="F417" t="s">
        <v>3859</v>
      </c>
      <c r="G417">
        <v>4999</v>
      </c>
      <c r="H417">
        <v>2170</v>
      </c>
      <c r="I417">
        <v>5560</v>
      </c>
      <c r="J417">
        <v>5062</v>
      </c>
      <c r="K417" t="s">
        <v>53</v>
      </c>
      <c r="L417">
        <v>1345</v>
      </c>
      <c r="M417" t="s">
        <v>1769</v>
      </c>
      <c r="N417" t="s">
        <v>15269</v>
      </c>
      <c r="O417" s="95">
        <v>44845.682935092591</v>
      </c>
      <c r="P417">
        <v>4</v>
      </c>
      <c r="Q417">
        <v>-10.09</v>
      </c>
      <c r="R417">
        <v>-1.24</v>
      </c>
      <c r="S417" t="s">
        <v>15925</v>
      </c>
      <c r="T417" t="s">
        <v>3860</v>
      </c>
      <c r="U417" t="s">
        <v>3861</v>
      </c>
      <c r="V417" t="s">
        <v>15925</v>
      </c>
      <c r="W417" t="s">
        <v>15926</v>
      </c>
      <c r="X417" t="s">
        <v>3862</v>
      </c>
      <c r="Y417" t="b">
        <v>1</v>
      </c>
      <c r="Z417" t="s">
        <v>1761</v>
      </c>
    </row>
    <row r="418" spans="1:26" x14ac:dyDescent="0.25">
      <c r="A418" t="s">
        <v>3863</v>
      </c>
      <c r="B418" t="s">
        <v>505</v>
      </c>
      <c r="C418" t="s">
        <v>14702</v>
      </c>
      <c r="D418" t="s">
        <v>14703</v>
      </c>
      <c r="E418" t="s">
        <v>635</v>
      </c>
      <c r="F418" t="s">
        <v>3864</v>
      </c>
      <c r="G418">
        <v>15000</v>
      </c>
      <c r="H418">
        <v>24006</v>
      </c>
      <c r="I418">
        <v>15062</v>
      </c>
      <c r="J418">
        <v>15056</v>
      </c>
      <c r="K418" t="s">
        <v>53</v>
      </c>
      <c r="L418">
        <v>14884</v>
      </c>
      <c r="M418" t="s">
        <v>1769</v>
      </c>
      <c r="N418" t="s">
        <v>15927</v>
      </c>
      <c r="O418" s="95">
        <v>44845.704754085651</v>
      </c>
      <c r="P418">
        <v>1</v>
      </c>
      <c r="Q418">
        <v>-0.41</v>
      </c>
      <c r="R418">
        <v>-0.37</v>
      </c>
      <c r="S418" t="s">
        <v>15928</v>
      </c>
      <c r="T418" t="s">
        <v>3865</v>
      </c>
      <c r="U418" t="s">
        <v>3866</v>
      </c>
      <c r="V418" t="s">
        <v>15928</v>
      </c>
      <c r="W418" t="s">
        <v>15929</v>
      </c>
      <c r="X418" t="s">
        <v>3867</v>
      </c>
      <c r="Y418" t="b">
        <v>1</v>
      </c>
      <c r="Z418" t="s">
        <v>1761</v>
      </c>
    </row>
    <row r="419" spans="1:26" x14ac:dyDescent="0.25">
      <c r="A419" t="s">
        <v>3868</v>
      </c>
      <c r="B419" t="s">
        <v>814</v>
      </c>
      <c r="C419" t="s">
        <v>14702</v>
      </c>
      <c r="D419" t="s">
        <v>14703</v>
      </c>
      <c r="E419" t="s">
        <v>635</v>
      </c>
      <c r="F419" t="s">
        <v>3869</v>
      </c>
      <c r="G419">
        <v>14444</v>
      </c>
      <c r="H419">
        <v>19513</v>
      </c>
      <c r="I419">
        <v>15312</v>
      </c>
      <c r="J419">
        <v>14923</v>
      </c>
      <c r="K419" t="s">
        <v>53</v>
      </c>
      <c r="L419">
        <v>12098</v>
      </c>
      <c r="M419" t="s">
        <v>1769</v>
      </c>
      <c r="N419" t="s">
        <v>15930</v>
      </c>
      <c r="O419" s="95">
        <v>44845.693529189812</v>
      </c>
      <c r="P419">
        <v>4</v>
      </c>
      <c r="Q419">
        <v>-5.67</v>
      </c>
      <c r="R419">
        <v>-3.21</v>
      </c>
      <c r="S419" t="s">
        <v>15931</v>
      </c>
      <c r="T419" t="s">
        <v>3870</v>
      </c>
      <c r="U419" t="s">
        <v>3871</v>
      </c>
      <c r="V419" t="s">
        <v>15931</v>
      </c>
      <c r="W419" t="s">
        <v>15932</v>
      </c>
      <c r="X419" t="s">
        <v>3872</v>
      </c>
      <c r="Y419" t="b">
        <v>1</v>
      </c>
      <c r="Z419" t="s">
        <v>1761</v>
      </c>
    </row>
    <row r="420" spans="1:26" x14ac:dyDescent="0.25">
      <c r="A420" t="s">
        <v>3873</v>
      </c>
      <c r="B420" t="s">
        <v>1147</v>
      </c>
      <c r="C420" t="s">
        <v>14702</v>
      </c>
      <c r="D420" t="s">
        <v>14703</v>
      </c>
      <c r="E420" t="s">
        <v>635</v>
      </c>
      <c r="F420" t="s">
        <v>3874</v>
      </c>
      <c r="G420">
        <v>6969</v>
      </c>
      <c r="H420">
        <v>1445</v>
      </c>
      <c r="I420">
        <v>10801</v>
      </c>
      <c r="J420">
        <v>12657</v>
      </c>
      <c r="K420" t="s">
        <v>53</v>
      </c>
      <c r="L420">
        <v>896</v>
      </c>
      <c r="M420" t="s">
        <v>1769</v>
      </c>
      <c r="N420" t="s">
        <v>15933</v>
      </c>
      <c r="O420" s="95">
        <v>44845.7087196875</v>
      </c>
      <c r="P420">
        <v>1</v>
      </c>
      <c r="Q420">
        <v>-35.479999999999997</v>
      </c>
      <c r="R420">
        <v>-44.94</v>
      </c>
      <c r="S420" t="s">
        <v>15934</v>
      </c>
      <c r="T420" t="s">
        <v>3875</v>
      </c>
      <c r="U420" t="s">
        <v>3876</v>
      </c>
      <c r="V420" t="s">
        <v>15934</v>
      </c>
      <c r="W420" t="s">
        <v>15935</v>
      </c>
      <c r="X420" t="s">
        <v>3877</v>
      </c>
      <c r="Y420" t="b">
        <v>1</v>
      </c>
      <c r="Z420" t="s">
        <v>1761</v>
      </c>
    </row>
    <row r="421" spans="1:26" x14ac:dyDescent="0.25">
      <c r="A421" t="s">
        <v>3878</v>
      </c>
      <c r="B421" t="s">
        <v>739</v>
      </c>
      <c r="C421" t="s">
        <v>14702</v>
      </c>
      <c r="D421" t="s">
        <v>14703</v>
      </c>
      <c r="E421" t="s">
        <v>635</v>
      </c>
      <c r="F421" t="s">
        <v>3846</v>
      </c>
      <c r="G421">
        <v>28068</v>
      </c>
      <c r="H421">
        <v>500</v>
      </c>
      <c r="I421">
        <v>28068</v>
      </c>
      <c r="J421">
        <v>28068</v>
      </c>
      <c r="K421" t="s">
        <v>53</v>
      </c>
      <c r="L421">
        <v>310</v>
      </c>
      <c r="M421" t="s">
        <v>1769</v>
      </c>
      <c r="N421" t="s">
        <v>15914</v>
      </c>
      <c r="O421" s="95">
        <v>44839.160076469911</v>
      </c>
      <c r="P421">
        <v>1</v>
      </c>
      <c r="Q421">
        <v>0</v>
      </c>
      <c r="R421">
        <v>0</v>
      </c>
      <c r="S421" t="s">
        <v>15936</v>
      </c>
      <c r="T421" t="s">
        <v>3879</v>
      </c>
      <c r="U421" t="s">
        <v>3880</v>
      </c>
      <c r="V421" t="s">
        <v>15936</v>
      </c>
      <c r="W421" t="s">
        <v>15937</v>
      </c>
      <c r="X421" t="s">
        <v>3881</v>
      </c>
      <c r="Y421" t="b">
        <v>1</v>
      </c>
      <c r="Z421" t="s">
        <v>1761</v>
      </c>
    </row>
    <row r="422" spans="1:26" x14ac:dyDescent="0.25">
      <c r="A422" t="s">
        <v>3882</v>
      </c>
      <c r="B422" t="s">
        <v>1055</v>
      </c>
      <c r="C422" t="s">
        <v>14702</v>
      </c>
      <c r="D422" t="s">
        <v>14703</v>
      </c>
      <c r="E422" t="s">
        <v>635</v>
      </c>
      <c r="F422" t="s">
        <v>1055</v>
      </c>
      <c r="G422">
        <v>9999</v>
      </c>
      <c r="H422">
        <v>1070</v>
      </c>
      <c r="I422">
        <v>14450</v>
      </c>
      <c r="J422">
        <v>8446</v>
      </c>
      <c r="K422" t="s">
        <v>53</v>
      </c>
      <c r="L422">
        <v>663</v>
      </c>
      <c r="M422" t="s">
        <v>1769</v>
      </c>
      <c r="N422" t="s">
        <v>15938</v>
      </c>
      <c r="O422" s="95">
        <v>44845.319812291666</v>
      </c>
      <c r="P422">
        <v>1</v>
      </c>
      <c r="Q422">
        <v>-30.8</v>
      </c>
      <c r="R422">
        <v>18.39</v>
      </c>
      <c r="S422" t="s">
        <v>15939</v>
      </c>
      <c r="T422" t="s">
        <v>3883</v>
      </c>
      <c r="U422" t="s">
        <v>3884</v>
      </c>
      <c r="V422" t="s">
        <v>15939</v>
      </c>
      <c r="W422" t="s">
        <v>15940</v>
      </c>
      <c r="X422" t="s">
        <v>3885</v>
      </c>
      <c r="Y422" t="b">
        <v>1</v>
      </c>
      <c r="Z422" t="s">
        <v>1761</v>
      </c>
    </row>
    <row r="423" spans="1:26" x14ac:dyDescent="0.25">
      <c r="A423" t="s">
        <v>3886</v>
      </c>
      <c r="B423" t="s">
        <v>1066</v>
      </c>
      <c r="C423" t="s">
        <v>14702</v>
      </c>
      <c r="D423" t="s">
        <v>14703</v>
      </c>
      <c r="E423" t="s">
        <v>635</v>
      </c>
      <c r="F423" t="s">
        <v>3887</v>
      </c>
      <c r="G423">
        <v>8000</v>
      </c>
      <c r="H423">
        <v>10200</v>
      </c>
      <c r="I423">
        <v>11522</v>
      </c>
      <c r="J423">
        <v>12064</v>
      </c>
      <c r="K423" t="s">
        <v>53</v>
      </c>
      <c r="L423">
        <v>6324</v>
      </c>
      <c r="M423" t="s">
        <v>1769</v>
      </c>
      <c r="N423" t="s">
        <v>15941</v>
      </c>
      <c r="O423" s="95">
        <v>44845.711116736114</v>
      </c>
      <c r="P423">
        <v>4</v>
      </c>
      <c r="Q423">
        <v>-30.57</v>
      </c>
      <c r="R423">
        <v>-33.69</v>
      </c>
      <c r="S423" t="s">
        <v>15942</v>
      </c>
      <c r="T423" t="s">
        <v>3888</v>
      </c>
      <c r="U423" t="s">
        <v>15943</v>
      </c>
      <c r="V423" t="s">
        <v>15942</v>
      </c>
      <c r="W423" t="s">
        <v>15944</v>
      </c>
      <c r="X423" t="s">
        <v>3889</v>
      </c>
      <c r="Y423" t="b">
        <v>1</v>
      </c>
      <c r="Z423" t="s">
        <v>1761</v>
      </c>
    </row>
    <row r="424" spans="1:26" x14ac:dyDescent="0.25">
      <c r="A424" t="s">
        <v>3890</v>
      </c>
      <c r="B424" t="s">
        <v>1396</v>
      </c>
      <c r="C424" t="s">
        <v>14702</v>
      </c>
      <c r="D424" t="s">
        <v>14703</v>
      </c>
      <c r="E424" t="s">
        <v>635</v>
      </c>
      <c r="F424" t="s">
        <v>399</v>
      </c>
      <c r="G424">
        <v>13333</v>
      </c>
      <c r="H424">
        <v>16000</v>
      </c>
      <c r="I424">
        <v>17365</v>
      </c>
      <c r="J424">
        <v>18674</v>
      </c>
      <c r="K424" t="s">
        <v>53</v>
      </c>
      <c r="L424">
        <v>9920</v>
      </c>
      <c r="M424" t="s">
        <v>1769</v>
      </c>
      <c r="N424" t="s">
        <v>15945</v>
      </c>
      <c r="O424" s="95">
        <v>44845.686617476851</v>
      </c>
      <c r="P424">
        <v>4</v>
      </c>
      <c r="Q424">
        <v>-23.22</v>
      </c>
      <c r="R424">
        <v>-28.6</v>
      </c>
      <c r="S424" t="s">
        <v>15946</v>
      </c>
      <c r="T424" t="s">
        <v>3891</v>
      </c>
      <c r="U424" t="s">
        <v>3892</v>
      </c>
      <c r="V424" t="s">
        <v>15946</v>
      </c>
      <c r="W424" t="s">
        <v>15947</v>
      </c>
      <c r="X424" t="s">
        <v>3893</v>
      </c>
      <c r="Y424" t="b">
        <v>1</v>
      </c>
      <c r="Z424" t="s">
        <v>1761</v>
      </c>
    </row>
    <row r="425" spans="1:26" x14ac:dyDescent="0.25">
      <c r="A425" t="s">
        <v>3894</v>
      </c>
      <c r="B425" t="s">
        <v>1602</v>
      </c>
      <c r="C425" t="s">
        <v>14702</v>
      </c>
      <c r="D425" t="s">
        <v>14703</v>
      </c>
      <c r="E425" t="s">
        <v>635</v>
      </c>
      <c r="F425" t="s">
        <v>3895</v>
      </c>
      <c r="G425">
        <v>6500</v>
      </c>
      <c r="H425">
        <v>4040</v>
      </c>
      <c r="I425">
        <v>8680</v>
      </c>
      <c r="J425">
        <v>8695</v>
      </c>
      <c r="K425" t="s">
        <v>53</v>
      </c>
      <c r="L425">
        <v>2505</v>
      </c>
      <c r="M425" t="s">
        <v>1769</v>
      </c>
      <c r="N425" t="s">
        <v>15948</v>
      </c>
      <c r="O425" s="95">
        <v>44845.704098414353</v>
      </c>
      <c r="P425">
        <v>1</v>
      </c>
      <c r="Q425">
        <v>-25.12</v>
      </c>
      <c r="R425">
        <v>-25.24</v>
      </c>
      <c r="S425" t="s">
        <v>15949</v>
      </c>
      <c r="T425" t="s">
        <v>3896</v>
      </c>
      <c r="U425" t="s">
        <v>3897</v>
      </c>
      <c r="V425" t="s">
        <v>15949</v>
      </c>
      <c r="W425" t="s">
        <v>15950</v>
      </c>
      <c r="X425" t="s">
        <v>3898</v>
      </c>
      <c r="Y425" t="b">
        <v>1</v>
      </c>
      <c r="Z425" t="s">
        <v>1761</v>
      </c>
    </row>
    <row r="426" spans="1:26" x14ac:dyDescent="0.25">
      <c r="A426" t="s">
        <v>3899</v>
      </c>
      <c r="B426" t="s">
        <v>521</v>
      </c>
      <c r="C426" t="s">
        <v>14702</v>
      </c>
      <c r="D426" t="s">
        <v>14703</v>
      </c>
      <c r="E426" t="s">
        <v>635</v>
      </c>
      <c r="F426" t="s">
        <v>3900</v>
      </c>
      <c r="G426">
        <v>5555</v>
      </c>
      <c r="H426">
        <v>3211</v>
      </c>
      <c r="I426">
        <v>7659</v>
      </c>
      <c r="J426">
        <v>8536</v>
      </c>
      <c r="K426" t="s">
        <v>53</v>
      </c>
      <c r="L426">
        <v>1991</v>
      </c>
      <c r="M426" t="s">
        <v>1769</v>
      </c>
      <c r="N426" t="s">
        <v>15951</v>
      </c>
      <c r="O426" s="95">
        <v>44845.645023472222</v>
      </c>
      <c r="P426">
        <v>1</v>
      </c>
      <c r="Q426">
        <v>-27.47</v>
      </c>
      <c r="R426">
        <v>-34.92</v>
      </c>
      <c r="S426" t="s">
        <v>15952</v>
      </c>
      <c r="T426" t="s">
        <v>3901</v>
      </c>
      <c r="U426" t="s">
        <v>3902</v>
      </c>
      <c r="V426" t="s">
        <v>15952</v>
      </c>
      <c r="W426" t="s">
        <v>15953</v>
      </c>
      <c r="X426" t="s">
        <v>3903</v>
      </c>
      <c r="Y426" t="b">
        <v>1</v>
      </c>
      <c r="Z426" t="s">
        <v>1761</v>
      </c>
    </row>
    <row r="427" spans="1:26" x14ac:dyDescent="0.25">
      <c r="A427" t="s">
        <v>3904</v>
      </c>
      <c r="B427" t="s">
        <v>1037</v>
      </c>
      <c r="C427" t="s">
        <v>14702</v>
      </c>
      <c r="D427" t="s">
        <v>14702</v>
      </c>
      <c r="E427" t="s">
        <v>635</v>
      </c>
      <c r="F427" t="s">
        <v>3905</v>
      </c>
      <c r="G427">
        <v>1353</v>
      </c>
      <c r="H427">
        <v>1353</v>
      </c>
      <c r="I427">
        <v>1353</v>
      </c>
      <c r="J427">
        <v>1353</v>
      </c>
      <c r="K427" t="s">
        <v>53</v>
      </c>
      <c r="L427">
        <v>839</v>
      </c>
      <c r="M427" t="s">
        <v>1769</v>
      </c>
      <c r="N427" t="s">
        <v>15954</v>
      </c>
      <c r="O427" s="95">
        <v>44829.901095439818</v>
      </c>
      <c r="P427">
        <v>1</v>
      </c>
      <c r="Q427">
        <v>0</v>
      </c>
      <c r="R427">
        <v>0</v>
      </c>
      <c r="S427" t="s">
        <v>15955</v>
      </c>
      <c r="T427" t="s">
        <v>3906</v>
      </c>
      <c r="U427" t="s">
        <v>3907</v>
      </c>
      <c r="V427" t="s">
        <v>15955</v>
      </c>
      <c r="W427" t="s">
        <v>15956</v>
      </c>
      <c r="X427" t="s">
        <v>3908</v>
      </c>
      <c r="Y427" t="b">
        <v>1</v>
      </c>
      <c r="Z427" t="s">
        <v>1761</v>
      </c>
    </row>
    <row r="428" spans="1:26" x14ac:dyDescent="0.25">
      <c r="A428" t="s">
        <v>3909</v>
      </c>
      <c r="B428" t="s">
        <v>1395</v>
      </c>
      <c r="C428" t="s">
        <v>14702</v>
      </c>
      <c r="D428" t="s">
        <v>14703</v>
      </c>
      <c r="E428" t="s">
        <v>635</v>
      </c>
      <c r="F428" t="s">
        <v>399</v>
      </c>
      <c r="G428">
        <v>12000</v>
      </c>
      <c r="H428">
        <v>15000</v>
      </c>
      <c r="I428">
        <v>11672</v>
      </c>
      <c r="J428">
        <v>11806</v>
      </c>
      <c r="K428" t="s">
        <v>53</v>
      </c>
      <c r="L428">
        <v>9300</v>
      </c>
      <c r="M428" t="s">
        <v>1769</v>
      </c>
      <c r="N428" t="s">
        <v>15957</v>
      </c>
      <c r="O428" s="95">
        <v>44845.682614837962</v>
      </c>
      <c r="P428">
        <v>4</v>
      </c>
      <c r="Q428">
        <v>2.81</v>
      </c>
      <c r="R428">
        <v>1.64</v>
      </c>
      <c r="S428" t="s">
        <v>15958</v>
      </c>
      <c r="T428" t="s">
        <v>3910</v>
      </c>
      <c r="U428" t="s">
        <v>3911</v>
      </c>
      <c r="V428" t="s">
        <v>15958</v>
      </c>
      <c r="W428" t="s">
        <v>15959</v>
      </c>
      <c r="X428" t="s">
        <v>3912</v>
      </c>
      <c r="Y428" t="b">
        <v>1</v>
      </c>
      <c r="Z428" t="s">
        <v>1761</v>
      </c>
    </row>
    <row r="429" spans="1:26" x14ac:dyDescent="0.25">
      <c r="A429" t="s">
        <v>3913</v>
      </c>
      <c r="B429" t="s">
        <v>1230</v>
      </c>
      <c r="C429" t="s">
        <v>14702</v>
      </c>
      <c r="D429" t="s">
        <v>14703</v>
      </c>
      <c r="E429" t="s">
        <v>635</v>
      </c>
      <c r="F429" t="s">
        <v>399</v>
      </c>
      <c r="G429">
        <v>9999</v>
      </c>
      <c r="H429">
        <v>15000</v>
      </c>
      <c r="I429">
        <v>12741</v>
      </c>
      <c r="J429">
        <v>13410</v>
      </c>
      <c r="K429" t="s">
        <v>53</v>
      </c>
      <c r="L429">
        <v>9300</v>
      </c>
      <c r="M429" t="s">
        <v>1769</v>
      </c>
      <c r="N429" t="s">
        <v>15957</v>
      </c>
      <c r="O429" s="95">
        <v>44845.693993148147</v>
      </c>
      <c r="P429">
        <v>4</v>
      </c>
      <c r="Q429">
        <v>-21.52</v>
      </c>
      <c r="R429">
        <v>-25.44</v>
      </c>
      <c r="S429" t="s">
        <v>15960</v>
      </c>
      <c r="T429" t="s">
        <v>3914</v>
      </c>
      <c r="U429" t="s">
        <v>3915</v>
      </c>
      <c r="V429" t="s">
        <v>15960</v>
      </c>
      <c r="W429" t="s">
        <v>15961</v>
      </c>
      <c r="X429" t="s">
        <v>3916</v>
      </c>
      <c r="Y429" t="b">
        <v>1</v>
      </c>
      <c r="Z429" t="s">
        <v>1761</v>
      </c>
    </row>
    <row r="430" spans="1:26" x14ac:dyDescent="0.25">
      <c r="A430" t="s">
        <v>3917</v>
      </c>
      <c r="B430" t="s">
        <v>484</v>
      </c>
      <c r="C430" t="s">
        <v>14702</v>
      </c>
      <c r="D430" t="s">
        <v>14703</v>
      </c>
      <c r="E430" t="s">
        <v>635</v>
      </c>
      <c r="F430" t="s">
        <v>3918</v>
      </c>
      <c r="G430">
        <v>69420</v>
      </c>
      <c r="H430">
        <v>6386</v>
      </c>
      <c r="I430">
        <v>34920</v>
      </c>
      <c r="J430">
        <v>33498</v>
      </c>
      <c r="K430" t="s">
        <v>53</v>
      </c>
      <c r="L430">
        <v>3959</v>
      </c>
      <c r="M430" t="s">
        <v>1769</v>
      </c>
      <c r="N430" t="s">
        <v>15962</v>
      </c>
      <c r="O430" s="95">
        <v>44845.685447222226</v>
      </c>
      <c r="P430">
        <v>4</v>
      </c>
      <c r="Q430">
        <v>98.8</v>
      </c>
      <c r="R430">
        <v>107.24</v>
      </c>
      <c r="S430" t="s">
        <v>15963</v>
      </c>
      <c r="T430" t="s">
        <v>3919</v>
      </c>
      <c r="U430" t="s">
        <v>3920</v>
      </c>
      <c r="V430" t="s">
        <v>15963</v>
      </c>
      <c r="W430" t="s">
        <v>15964</v>
      </c>
      <c r="X430" t="s">
        <v>3921</v>
      </c>
      <c r="Y430" t="b">
        <v>1</v>
      </c>
      <c r="Z430" t="s">
        <v>1761</v>
      </c>
    </row>
    <row r="431" spans="1:26" x14ac:dyDescent="0.25">
      <c r="A431" t="s">
        <v>3922</v>
      </c>
      <c r="B431" t="s">
        <v>1341</v>
      </c>
      <c r="C431" t="s">
        <v>14702</v>
      </c>
      <c r="D431" t="s">
        <v>14703</v>
      </c>
      <c r="E431" t="s">
        <v>635</v>
      </c>
      <c r="F431" t="s">
        <v>3923</v>
      </c>
      <c r="G431">
        <v>19999</v>
      </c>
      <c r="H431">
        <v>6788</v>
      </c>
      <c r="I431">
        <v>13625</v>
      </c>
      <c r="J431">
        <v>12927</v>
      </c>
      <c r="K431" t="s">
        <v>53</v>
      </c>
      <c r="L431">
        <v>4209</v>
      </c>
      <c r="M431" t="s">
        <v>1769</v>
      </c>
      <c r="N431" t="s">
        <v>15965</v>
      </c>
      <c r="O431" s="95">
        <v>44845.685294050927</v>
      </c>
      <c r="P431">
        <v>1</v>
      </c>
      <c r="Q431">
        <v>46.78</v>
      </c>
      <c r="R431">
        <v>54.71</v>
      </c>
      <c r="S431" t="s">
        <v>15966</v>
      </c>
      <c r="T431" t="s">
        <v>3924</v>
      </c>
      <c r="U431" t="s">
        <v>3925</v>
      </c>
      <c r="V431" t="s">
        <v>15966</v>
      </c>
      <c r="W431" t="s">
        <v>15967</v>
      </c>
      <c r="X431" t="s">
        <v>3926</v>
      </c>
      <c r="Y431" t="b">
        <v>1</v>
      </c>
      <c r="Z431" t="s">
        <v>1761</v>
      </c>
    </row>
    <row r="432" spans="1:26" x14ac:dyDescent="0.25">
      <c r="A432" t="s">
        <v>3927</v>
      </c>
      <c r="B432" t="s">
        <v>1058</v>
      </c>
      <c r="C432" t="s">
        <v>14702</v>
      </c>
      <c r="D432" t="s">
        <v>14702</v>
      </c>
      <c r="E432" t="s">
        <v>635</v>
      </c>
      <c r="F432" t="s">
        <v>3928</v>
      </c>
      <c r="G432">
        <v>7500</v>
      </c>
      <c r="H432">
        <v>7500</v>
      </c>
      <c r="I432">
        <v>7500</v>
      </c>
      <c r="J432">
        <v>7500</v>
      </c>
      <c r="K432" t="s">
        <v>53</v>
      </c>
      <c r="L432">
        <v>4650</v>
      </c>
      <c r="M432" t="s">
        <v>1769</v>
      </c>
      <c r="N432" t="s">
        <v>15968</v>
      </c>
      <c r="O432" s="95">
        <v>44738.537805520835</v>
      </c>
      <c r="P432">
        <v>2</v>
      </c>
      <c r="Q432">
        <v>0</v>
      </c>
      <c r="R432">
        <v>0</v>
      </c>
      <c r="S432" t="s">
        <v>15969</v>
      </c>
      <c r="T432" t="s">
        <v>3929</v>
      </c>
      <c r="U432" t="s">
        <v>3930</v>
      </c>
      <c r="V432" t="s">
        <v>15969</v>
      </c>
      <c r="W432" t="s">
        <v>15970</v>
      </c>
      <c r="X432" t="s">
        <v>3931</v>
      </c>
      <c r="Y432" t="b">
        <v>1</v>
      </c>
      <c r="Z432" t="s">
        <v>1761</v>
      </c>
    </row>
    <row r="433" spans="1:26" x14ac:dyDescent="0.25">
      <c r="A433" t="s">
        <v>3932</v>
      </c>
      <c r="B433" t="s">
        <v>3933</v>
      </c>
      <c r="C433" t="s">
        <v>14702</v>
      </c>
      <c r="D433" t="s">
        <v>14703</v>
      </c>
      <c r="E433" t="s">
        <v>635</v>
      </c>
      <c r="F433" t="s">
        <v>3934</v>
      </c>
      <c r="G433">
        <v>13999</v>
      </c>
      <c r="H433">
        <v>3454</v>
      </c>
      <c r="I433">
        <v>9699</v>
      </c>
      <c r="J433">
        <v>9744</v>
      </c>
      <c r="K433" t="s">
        <v>53</v>
      </c>
      <c r="L433">
        <v>2141</v>
      </c>
      <c r="M433" t="s">
        <v>1769</v>
      </c>
      <c r="N433" t="s">
        <v>15971</v>
      </c>
      <c r="O433" s="95">
        <v>44845.636422175929</v>
      </c>
      <c r="P433">
        <v>1</v>
      </c>
      <c r="Q433">
        <v>44.33</v>
      </c>
      <c r="R433">
        <v>43.67</v>
      </c>
      <c r="S433" t="s">
        <v>15972</v>
      </c>
      <c r="T433" t="s">
        <v>3935</v>
      </c>
      <c r="U433" t="s">
        <v>15973</v>
      </c>
      <c r="V433" t="s">
        <v>15972</v>
      </c>
      <c r="W433" t="s">
        <v>15974</v>
      </c>
      <c r="X433" t="s">
        <v>3936</v>
      </c>
      <c r="Y433" t="b">
        <v>1</v>
      </c>
      <c r="Z433" t="s">
        <v>1761</v>
      </c>
    </row>
    <row r="434" spans="1:26" x14ac:dyDescent="0.25">
      <c r="A434" t="s">
        <v>3937</v>
      </c>
      <c r="B434" t="s">
        <v>398</v>
      </c>
      <c r="C434" t="s">
        <v>14702</v>
      </c>
      <c r="D434" t="s">
        <v>14703</v>
      </c>
      <c r="E434" t="s">
        <v>635</v>
      </c>
      <c r="F434" t="s">
        <v>398</v>
      </c>
      <c r="G434">
        <v>3555</v>
      </c>
      <c r="H434">
        <v>2589</v>
      </c>
      <c r="I434">
        <v>7057</v>
      </c>
      <c r="J434">
        <v>8206</v>
      </c>
      <c r="K434" t="s">
        <v>53</v>
      </c>
      <c r="L434">
        <v>1605</v>
      </c>
      <c r="M434" t="s">
        <v>1769</v>
      </c>
      <c r="N434" t="s">
        <v>15975</v>
      </c>
      <c r="O434" s="95">
        <v>44845.652423888889</v>
      </c>
      <c r="P434">
        <v>1</v>
      </c>
      <c r="Q434">
        <v>-49.62</v>
      </c>
      <c r="R434">
        <v>-56.68</v>
      </c>
      <c r="S434" t="s">
        <v>15976</v>
      </c>
      <c r="T434" t="s">
        <v>3938</v>
      </c>
      <c r="U434" t="s">
        <v>3939</v>
      </c>
      <c r="V434" t="s">
        <v>15976</v>
      </c>
      <c r="W434" t="s">
        <v>15977</v>
      </c>
      <c r="X434" t="s">
        <v>3940</v>
      </c>
      <c r="Y434" t="b">
        <v>1</v>
      </c>
      <c r="Z434" t="s">
        <v>1761</v>
      </c>
    </row>
    <row r="435" spans="1:26" x14ac:dyDescent="0.25">
      <c r="A435" t="s">
        <v>3941</v>
      </c>
      <c r="B435" t="s">
        <v>3942</v>
      </c>
      <c r="C435" t="s">
        <v>14703</v>
      </c>
      <c r="D435" t="s">
        <v>14702</v>
      </c>
      <c r="E435" t="s">
        <v>635</v>
      </c>
      <c r="F435" t="s">
        <v>3943</v>
      </c>
      <c r="G435">
        <v>91200</v>
      </c>
      <c r="H435">
        <v>91200</v>
      </c>
      <c r="I435">
        <v>91200</v>
      </c>
      <c r="J435">
        <v>91200</v>
      </c>
      <c r="K435" t="s">
        <v>53</v>
      </c>
      <c r="L435">
        <v>56544</v>
      </c>
      <c r="M435" t="s">
        <v>1769</v>
      </c>
      <c r="N435" t="s">
        <v>15978</v>
      </c>
      <c r="O435" s="95">
        <v>44540.163773981483</v>
      </c>
      <c r="P435">
        <v>12</v>
      </c>
      <c r="Q435">
        <v>0</v>
      </c>
      <c r="R435">
        <v>0</v>
      </c>
      <c r="S435" t="s">
        <v>15979</v>
      </c>
      <c r="T435" t="s">
        <v>3944</v>
      </c>
      <c r="U435" t="s">
        <v>3945</v>
      </c>
      <c r="V435" t="s">
        <v>15979</v>
      </c>
      <c r="W435" t="s">
        <v>15980</v>
      </c>
      <c r="X435" t="s">
        <v>3946</v>
      </c>
      <c r="Y435" t="b">
        <v>1</v>
      </c>
      <c r="Z435" t="s">
        <v>1761</v>
      </c>
    </row>
    <row r="436" spans="1:26" x14ac:dyDescent="0.25">
      <c r="A436" t="s">
        <v>3947</v>
      </c>
      <c r="B436" t="s">
        <v>3948</v>
      </c>
      <c r="C436" t="s">
        <v>14703</v>
      </c>
      <c r="D436" t="s">
        <v>14702</v>
      </c>
      <c r="E436" t="s">
        <v>635</v>
      </c>
      <c r="F436" t="s">
        <v>3949</v>
      </c>
      <c r="G436">
        <v>150000</v>
      </c>
      <c r="H436">
        <v>85600</v>
      </c>
      <c r="I436">
        <v>152251</v>
      </c>
      <c r="J436">
        <v>152251</v>
      </c>
      <c r="K436" t="s">
        <v>53</v>
      </c>
      <c r="L436">
        <v>53072</v>
      </c>
      <c r="M436" t="s">
        <v>1769</v>
      </c>
      <c r="N436" t="s">
        <v>15981</v>
      </c>
      <c r="O436" s="95">
        <v>44550.053325370369</v>
      </c>
      <c r="P436">
        <v>12</v>
      </c>
      <c r="Q436">
        <v>0</v>
      </c>
      <c r="R436">
        <v>-1.48</v>
      </c>
      <c r="S436" t="s">
        <v>15982</v>
      </c>
      <c r="T436" t="s">
        <v>3950</v>
      </c>
      <c r="U436" t="s">
        <v>3951</v>
      </c>
      <c r="V436" t="s">
        <v>15982</v>
      </c>
      <c r="W436" t="s">
        <v>15983</v>
      </c>
      <c r="X436" t="s">
        <v>3952</v>
      </c>
      <c r="Y436" t="b">
        <v>1</v>
      </c>
      <c r="Z436" t="s">
        <v>1761</v>
      </c>
    </row>
    <row r="437" spans="1:26" x14ac:dyDescent="0.25">
      <c r="A437" t="s">
        <v>3953</v>
      </c>
      <c r="B437" t="s">
        <v>3954</v>
      </c>
      <c r="C437" t="s">
        <v>14702</v>
      </c>
      <c r="D437" t="s">
        <v>14703</v>
      </c>
      <c r="E437" t="s">
        <v>635</v>
      </c>
      <c r="F437" t="s">
        <v>3955</v>
      </c>
      <c r="G437">
        <v>115000</v>
      </c>
      <c r="H437">
        <v>68688</v>
      </c>
      <c r="I437">
        <v>99163</v>
      </c>
      <c r="J437">
        <v>101261</v>
      </c>
      <c r="K437" t="s">
        <v>53</v>
      </c>
      <c r="L437">
        <v>42587</v>
      </c>
      <c r="M437" t="s">
        <v>1769</v>
      </c>
      <c r="N437" t="s">
        <v>15984</v>
      </c>
      <c r="O437" s="95">
        <v>44845.658067581018</v>
      </c>
      <c r="P437">
        <v>16</v>
      </c>
      <c r="Q437">
        <v>15.97</v>
      </c>
      <c r="R437">
        <v>13.57</v>
      </c>
      <c r="S437" t="s">
        <v>15985</v>
      </c>
      <c r="T437" t="s">
        <v>3956</v>
      </c>
      <c r="U437" t="s">
        <v>3957</v>
      </c>
      <c r="V437" t="s">
        <v>15985</v>
      </c>
      <c r="W437" t="s">
        <v>15986</v>
      </c>
      <c r="X437" t="s">
        <v>3958</v>
      </c>
      <c r="Y437" t="b">
        <v>1</v>
      </c>
      <c r="Z437" t="s">
        <v>1761</v>
      </c>
    </row>
    <row r="438" spans="1:26" x14ac:dyDescent="0.25">
      <c r="A438" t="s">
        <v>3959</v>
      </c>
      <c r="B438" t="s">
        <v>1069</v>
      </c>
      <c r="C438" t="s">
        <v>14702</v>
      </c>
      <c r="D438" t="s">
        <v>14703</v>
      </c>
      <c r="E438" t="s">
        <v>635</v>
      </c>
      <c r="F438" t="s">
        <v>3960</v>
      </c>
      <c r="G438">
        <v>128888</v>
      </c>
      <c r="H438">
        <v>81270</v>
      </c>
      <c r="I438">
        <v>118387</v>
      </c>
      <c r="J438">
        <v>118976</v>
      </c>
      <c r="K438" t="s">
        <v>53</v>
      </c>
      <c r="L438">
        <v>50387</v>
      </c>
      <c r="M438" t="s">
        <v>1769</v>
      </c>
      <c r="N438" t="s">
        <v>15987</v>
      </c>
      <c r="O438" s="95">
        <v>44845.691271747688</v>
      </c>
      <c r="P438">
        <v>16</v>
      </c>
      <c r="Q438">
        <v>8.8699999999999992</v>
      </c>
      <c r="R438">
        <v>8.33</v>
      </c>
      <c r="S438" t="s">
        <v>15988</v>
      </c>
      <c r="T438" t="s">
        <v>3961</v>
      </c>
      <c r="U438" t="s">
        <v>3962</v>
      </c>
      <c r="V438" t="s">
        <v>15988</v>
      </c>
      <c r="W438" t="s">
        <v>15989</v>
      </c>
      <c r="X438" t="s">
        <v>3963</v>
      </c>
      <c r="Y438" t="b">
        <v>1</v>
      </c>
      <c r="Z438" t="s">
        <v>1761</v>
      </c>
    </row>
    <row r="439" spans="1:26" x14ac:dyDescent="0.25">
      <c r="A439" t="s">
        <v>3964</v>
      </c>
      <c r="B439" t="s">
        <v>834</v>
      </c>
      <c r="C439" t="s">
        <v>14702</v>
      </c>
      <c r="D439" t="s">
        <v>14703</v>
      </c>
      <c r="E439" t="s">
        <v>635</v>
      </c>
      <c r="F439" t="s">
        <v>3965</v>
      </c>
      <c r="G439">
        <v>46419</v>
      </c>
      <c r="H439">
        <v>59300</v>
      </c>
      <c r="I439">
        <v>49288</v>
      </c>
      <c r="J439">
        <v>47946</v>
      </c>
      <c r="K439" t="s">
        <v>53</v>
      </c>
      <c r="L439">
        <v>36766</v>
      </c>
      <c r="M439" t="s">
        <v>1769</v>
      </c>
      <c r="N439" t="s">
        <v>15990</v>
      </c>
      <c r="O439" s="95">
        <v>44845.694788715278</v>
      </c>
      <c r="P439">
        <v>12</v>
      </c>
      <c r="Q439">
        <v>-5.82</v>
      </c>
      <c r="R439">
        <v>-3.18</v>
      </c>
      <c r="S439" t="s">
        <v>15991</v>
      </c>
      <c r="T439" t="s">
        <v>3966</v>
      </c>
      <c r="U439" t="s">
        <v>3967</v>
      </c>
      <c r="V439" t="s">
        <v>15991</v>
      </c>
      <c r="W439" t="s">
        <v>15992</v>
      </c>
      <c r="X439" t="s">
        <v>3968</v>
      </c>
      <c r="Y439" t="b">
        <v>1</v>
      </c>
      <c r="Z439" t="s">
        <v>1761</v>
      </c>
    </row>
    <row r="440" spans="1:26" x14ac:dyDescent="0.25">
      <c r="A440" t="s">
        <v>3969</v>
      </c>
      <c r="B440" t="s">
        <v>3970</v>
      </c>
      <c r="C440" t="s">
        <v>14703</v>
      </c>
      <c r="D440" t="s">
        <v>14702</v>
      </c>
      <c r="E440" t="s">
        <v>635</v>
      </c>
      <c r="F440" t="s">
        <v>3971</v>
      </c>
      <c r="G440">
        <v>91000</v>
      </c>
      <c r="H440">
        <v>91000</v>
      </c>
      <c r="I440">
        <v>91000</v>
      </c>
      <c r="J440">
        <v>91000</v>
      </c>
      <c r="K440" t="s">
        <v>53</v>
      </c>
      <c r="L440">
        <v>56420</v>
      </c>
      <c r="M440" t="s">
        <v>1769</v>
      </c>
      <c r="N440" t="s">
        <v>15993</v>
      </c>
      <c r="O440" s="95">
        <v>44540.127739722222</v>
      </c>
      <c r="P440">
        <v>16</v>
      </c>
      <c r="Q440">
        <v>0</v>
      </c>
      <c r="R440">
        <v>0</v>
      </c>
      <c r="S440" t="s">
        <v>15994</v>
      </c>
      <c r="T440" t="s">
        <v>3972</v>
      </c>
      <c r="U440" t="s">
        <v>3973</v>
      </c>
      <c r="V440" t="s">
        <v>15994</v>
      </c>
      <c r="W440" t="s">
        <v>15995</v>
      </c>
      <c r="X440" t="s">
        <v>3974</v>
      </c>
      <c r="Y440" t="b">
        <v>1</v>
      </c>
      <c r="Z440" t="s">
        <v>1761</v>
      </c>
    </row>
    <row r="441" spans="1:26" x14ac:dyDescent="0.25">
      <c r="A441" t="s">
        <v>3975</v>
      </c>
      <c r="B441" t="s">
        <v>753</v>
      </c>
      <c r="C441" t="s">
        <v>14702</v>
      </c>
      <c r="D441" t="s">
        <v>14703</v>
      </c>
      <c r="E441" t="s">
        <v>635</v>
      </c>
      <c r="F441" t="s">
        <v>175</v>
      </c>
      <c r="G441">
        <v>27995</v>
      </c>
      <c r="H441">
        <v>43480</v>
      </c>
      <c r="I441">
        <v>28365</v>
      </c>
      <c r="J441">
        <v>28530</v>
      </c>
      <c r="K441" t="s">
        <v>53</v>
      </c>
      <c r="L441">
        <v>26958</v>
      </c>
      <c r="M441" t="s">
        <v>1769</v>
      </c>
      <c r="N441" t="s">
        <v>15996</v>
      </c>
      <c r="O441" s="95">
        <v>44845.707380115738</v>
      </c>
      <c r="P441">
        <v>12</v>
      </c>
      <c r="Q441">
        <v>-1.3</v>
      </c>
      <c r="R441">
        <v>-1.88</v>
      </c>
      <c r="S441" t="s">
        <v>15997</v>
      </c>
      <c r="T441" t="s">
        <v>3976</v>
      </c>
      <c r="U441" t="s">
        <v>3977</v>
      </c>
      <c r="V441" t="s">
        <v>15997</v>
      </c>
      <c r="W441" t="s">
        <v>15998</v>
      </c>
      <c r="X441" t="s">
        <v>3978</v>
      </c>
      <c r="Y441" t="b">
        <v>1</v>
      </c>
      <c r="Z441" t="s">
        <v>1761</v>
      </c>
    </row>
    <row r="442" spans="1:26" x14ac:dyDescent="0.25">
      <c r="A442" t="s">
        <v>3979</v>
      </c>
      <c r="B442" t="s">
        <v>1365</v>
      </c>
      <c r="C442" t="s">
        <v>14702</v>
      </c>
      <c r="D442" t="s">
        <v>14703</v>
      </c>
      <c r="E442" t="s">
        <v>379</v>
      </c>
      <c r="F442" t="s">
        <v>3980</v>
      </c>
      <c r="G442">
        <v>9000</v>
      </c>
      <c r="H442">
        <v>44344</v>
      </c>
      <c r="I442">
        <v>82017</v>
      </c>
      <c r="J442">
        <v>84716</v>
      </c>
      <c r="K442" t="s">
        <v>54</v>
      </c>
      <c r="L442">
        <v>24833</v>
      </c>
      <c r="M442" t="s">
        <v>1769</v>
      </c>
      <c r="N442" t="s">
        <v>15999</v>
      </c>
      <c r="O442" s="95">
        <v>44845.693671099536</v>
      </c>
      <c r="P442">
        <v>2</v>
      </c>
      <c r="Q442">
        <v>-89.03</v>
      </c>
      <c r="R442">
        <v>-89.38</v>
      </c>
      <c r="S442" t="s">
        <v>16000</v>
      </c>
      <c r="T442" t="s">
        <v>3981</v>
      </c>
      <c r="U442" t="s">
        <v>3982</v>
      </c>
      <c r="V442" t="s">
        <v>16000</v>
      </c>
      <c r="W442" t="s">
        <v>16001</v>
      </c>
      <c r="X442" t="s">
        <v>3983</v>
      </c>
      <c r="Y442" t="b">
        <v>1</v>
      </c>
      <c r="Z442" t="s">
        <v>1761</v>
      </c>
    </row>
    <row r="443" spans="1:26" x14ac:dyDescent="0.25">
      <c r="A443" t="s">
        <v>3984</v>
      </c>
      <c r="B443" t="s">
        <v>1409</v>
      </c>
      <c r="C443" t="s">
        <v>14702</v>
      </c>
      <c r="D443" t="s">
        <v>14703</v>
      </c>
      <c r="E443" t="s">
        <v>635</v>
      </c>
      <c r="F443" t="s">
        <v>61</v>
      </c>
      <c r="G443">
        <v>48666</v>
      </c>
      <c r="H443">
        <v>49200</v>
      </c>
      <c r="I443">
        <v>42510</v>
      </c>
      <c r="J443">
        <v>41612</v>
      </c>
      <c r="K443" t="s">
        <v>53</v>
      </c>
      <c r="L443">
        <v>30504</v>
      </c>
      <c r="M443" t="s">
        <v>1769</v>
      </c>
      <c r="N443" t="s">
        <v>16002</v>
      </c>
      <c r="O443" s="95">
        <v>44845.658256180555</v>
      </c>
      <c r="P443">
        <v>12</v>
      </c>
      <c r="Q443">
        <v>14.48</v>
      </c>
      <c r="R443">
        <v>16.95</v>
      </c>
      <c r="S443" t="s">
        <v>16003</v>
      </c>
      <c r="T443" t="s">
        <v>3985</v>
      </c>
      <c r="U443" t="s">
        <v>16004</v>
      </c>
      <c r="V443" t="s">
        <v>16003</v>
      </c>
      <c r="W443" t="s">
        <v>16005</v>
      </c>
      <c r="X443" t="s">
        <v>3986</v>
      </c>
      <c r="Y443" t="b">
        <v>1</v>
      </c>
      <c r="Z443" t="s">
        <v>1761</v>
      </c>
    </row>
    <row r="444" spans="1:26" x14ac:dyDescent="0.25">
      <c r="A444" t="s">
        <v>3987</v>
      </c>
      <c r="B444" t="s">
        <v>1318</v>
      </c>
      <c r="C444" t="s">
        <v>14702</v>
      </c>
      <c r="D444" t="s">
        <v>14703</v>
      </c>
      <c r="E444" t="s">
        <v>635</v>
      </c>
      <c r="F444" t="s">
        <v>3988</v>
      </c>
      <c r="G444">
        <v>23999</v>
      </c>
      <c r="H444">
        <v>33669</v>
      </c>
      <c r="I444">
        <v>23444</v>
      </c>
      <c r="J444">
        <v>23445</v>
      </c>
      <c r="K444" t="s">
        <v>53</v>
      </c>
      <c r="L444">
        <v>20875</v>
      </c>
      <c r="M444" t="s">
        <v>1769</v>
      </c>
      <c r="N444" t="s">
        <v>16006</v>
      </c>
      <c r="O444" s="95">
        <v>44845.70608113426</v>
      </c>
      <c r="P444">
        <v>12</v>
      </c>
      <c r="Q444">
        <v>2.37</v>
      </c>
      <c r="R444">
        <v>2.36</v>
      </c>
      <c r="S444" t="s">
        <v>16007</v>
      </c>
      <c r="T444" t="s">
        <v>3989</v>
      </c>
      <c r="U444" t="s">
        <v>16008</v>
      </c>
      <c r="V444" t="s">
        <v>16007</v>
      </c>
      <c r="W444" t="s">
        <v>16009</v>
      </c>
      <c r="X444" t="s">
        <v>3990</v>
      </c>
      <c r="Y444" t="b">
        <v>1</v>
      </c>
      <c r="Z444" t="s">
        <v>1761</v>
      </c>
    </row>
    <row r="445" spans="1:26" x14ac:dyDescent="0.25">
      <c r="A445" t="s">
        <v>3991</v>
      </c>
      <c r="B445" t="s">
        <v>3992</v>
      </c>
      <c r="C445" t="s">
        <v>14702</v>
      </c>
      <c r="D445" t="s">
        <v>14703</v>
      </c>
      <c r="E445" t="s">
        <v>379</v>
      </c>
      <c r="F445" t="s">
        <v>3993</v>
      </c>
      <c r="G445">
        <v>28499</v>
      </c>
      <c r="H445">
        <v>22215</v>
      </c>
      <c r="I445">
        <v>26711</v>
      </c>
      <c r="J445">
        <v>27060</v>
      </c>
      <c r="K445" t="s">
        <v>54</v>
      </c>
      <c r="L445">
        <v>12440</v>
      </c>
      <c r="M445" t="s">
        <v>1769</v>
      </c>
      <c r="N445" t="s">
        <v>16010</v>
      </c>
      <c r="O445" s="95">
        <v>44845.67700556713</v>
      </c>
      <c r="P445">
        <v>1</v>
      </c>
      <c r="Q445">
        <v>6.69</v>
      </c>
      <c r="R445">
        <v>5.32</v>
      </c>
      <c r="S445" t="s">
        <v>16011</v>
      </c>
      <c r="T445" t="s">
        <v>3994</v>
      </c>
      <c r="U445" t="s">
        <v>3995</v>
      </c>
      <c r="V445" t="s">
        <v>16011</v>
      </c>
      <c r="W445" t="s">
        <v>16012</v>
      </c>
      <c r="X445" t="s">
        <v>3996</v>
      </c>
      <c r="Y445" t="b">
        <v>1</v>
      </c>
      <c r="Z445" t="s">
        <v>1761</v>
      </c>
    </row>
    <row r="446" spans="1:26" x14ac:dyDescent="0.25">
      <c r="A446" t="s">
        <v>3997</v>
      </c>
      <c r="B446" t="s">
        <v>1060</v>
      </c>
      <c r="C446" t="s">
        <v>14702</v>
      </c>
      <c r="D446" t="s">
        <v>14703</v>
      </c>
      <c r="E446" t="s">
        <v>635</v>
      </c>
      <c r="F446" t="s">
        <v>3998</v>
      </c>
      <c r="G446">
        <v>33000</v>
      </c>
      <c r="H446">
        <v>55100</v>
      </c>
      <c r="I446">
        <v>34403</v>
      </c>
      <c r="J446">
        <v>34668</v>
      </c>
      <c r="K446" t="s">
        <v>53</v>
      </c>
      <c r="L446">
        <v>34162</v>
      </c>
      <c r="M446" t="s">
        <v>1769</v>
      </c>
      <c r="N446" t="s">
        <v>16013</v>
      </c>
      <c r="O446" s="95">
        <v>44845.693011192132</v>
      </c>
      <c r="P446">
        <v>16</v>
      </c>
      <c r="Q446">
        <v>-4.08</v>
      </c>
      <c r="R446">
        <v>-4.8099999999999996</v>
      </c>
      <c r="S446" t="s">
        <v>16014</v>
      </c>
      <c r="T446" t="s">
        <v>3999</v>
      </c>
      <c r="U446" t="s">
        <v>4000</v>
      </c>
      <c r="V446" t="s">
        <v>16014</v>
      </c>
      <c r="W446" t="s">
        <v>16015</v>
      </c>
      <c r="X446" t="s">
        <v>4001</v>
      </c>
      <c r="Y446" t="b">
        <v>1</v>
      </c>
      <c r="Z446" t="s">
        <v>1761</v>
      </c>
    </row>
    <row r="447" spans="1:26" x14ac:dyDescent="0.25">
      <c r="A447" t="s">
        <v>4002</v>
      </c>
      <c r="B447" t="s">
        <v>769</v>
      </c>
      <c r="C447" t="s">
        <v>14702</v>
      </c>
      <c r="D447" t="s">
        <v>14703</v>
      </c>
      <c r="E447" t="s">
        <v>635</v>
      </c>
      <c r="F447" t="s">
        <v>769</v>
      </c>
      <c r="G447">
        <v>15000</v>
      </c>
      <c r="H447">
        <v>4199</v>
      </c>
      <c r="I447">
        <v>19657</v>
      </c>
      <c r="J447">
        <v>19323</v>
      </c>
      <c r="K447" t="s">
        <v>53</v>
      </c>
      <c r="L447">
        <v>2603</v>
      </c>
      <c r="M447" t="s">
        <v>1769</v>
      </c>
      <c r="N447" t="s">
        <v>16016</v>
      </c>
      <c r="O447" s="95">
        <v>44845.652687534719</v>
      </c>
      <c r="P447">
        <v>6</v>
      </c>
      <c r="Q447">
        <v>-23.69</v>
      </c>
      <c r="R447">
        <v>-22.37</v>
      </c>
      <c r="S447" t="s">
        <v>16017</v>
      </c>
      <c r="T447" t="s">
        <v>4003</v>
      </c>
      <c r="U447" t="s">
        <v>4004</v>
      </c>
      <c r="V447" t="s">
        <v>16017</v>
      </c>
      <c r="W447" t="s">
        <v>16018</v>
      </c>
      <c r="X447" t="s">
        <v>4005</v>
      </c>
      <c r="Y447" t="b">
        <v>1</v>
      </c>
      <c r="Z447" t="s">
        <v>1761</v>
      </c>
    </row>
    <row r="448" spans="1:26" x14ac:dyDescent="0.25">
      <c r="A448" t="s">
        <v>4006</v>
      </c>
      <c r="B448" t="s">
        <v>850</v>
      </c>
      <c r="C448" t="s">
        <v>14702</v>
      </c>
      <c r="D448" t="s">
        <v>14703</v>
      </c>
      <c r="E448" t="s">
        <v>635</v>
      </c>
      <c r="F448" t="s">
        <v>4007</v>
      </c>
      <c r="G448">
        <v>28888</v>
      </c>
      <c r="H448">
        <v>44500</v>
      </c>
      <c r="I448">
        <v>28252</v>
      </c>
      <c r="J448">
        <v>28064</v>
      </c>
      <c r="K448" t="s">
        <v>53</v>
      </c>
      <c r="L448">
        <v>27590</v>
      </c>
      <c r="M448" t="s">
        <v>1769</v>
      </c>
      <c r="N448" t="s">
        <v>16019</v>
      </c>
      <c r="O448" s="95">
        <v>44845.684070601848</v>
      </c>
      <c r="P448">
        <v>4</v>
      </c>
      <c r="Q448">
        <v>2.25</v>
      </c>
      <c r="R448">
        <v>2.94</v>
      </c>
      <c r="S448" t="s">
        <v>16020</v>
      </c>
      <c r="T448" t="s">
        <v>4008</v>
      </c>
      <c r="U448" t="s">
        <v>4009</v>
      </c>
      <c r="V448" t="s">
        <v>16020</v>
      </c>
      <c r="W448" t="s">
        <v>16021</v>
      </c>
      <c r="X448" t="s">
        <v>4010</v>
      </c>
      <c r="Y448" t="b">
        <v>1</v>
      </c>
      <c r="Z448" t="s">
        <v>1761</v>
      </c>
    </row>
    <row r="449" spans="1:26" x14ac:dyDescent="0.25">
      <c r="A449" t="s">
        <v>4011</v>
      </c>
      <c r="B449" t="s">
        <v>1206</v>
      </c>
      <c r="C449" t="s">
        <v>14702</v>
      </c>
      <c r="D449" t="s">
        <v>14703</v>
      </c>
      <c r="E449" t="s">
        <v>635</v>
      </c>
      <c r="F449" t="s">
        <v>4012</v>
      </c>
      <c r="G449">
        <v>16999</v>
      </c>
      <c r="H449">
        <v>13962</v>
      </c>
      <c r="I449">
        <v>15654</v>
      </c>
      <c r="J449">
        <v>15545</v>
      </c>
      <c r="K449" t="s">
        <v>53</v>
      </c>
      <c r="L449">
        <v>8656</v>
      </c>
      <c r="M449" t="s">
        <v>1769</v>
      </c>
      <c r="N449" t="s">
        <v>16022</v>
      </c>
      <c r="O449" s="95">
        <v>44845.648320925924</v>
      </c>
      <c r="P449">
        <v>4</v>
      </c>
      <c r="Q449">
        <v>8.59</v>
      </c>
      <c r="R449">
        <v>9.35</v>
      </c>
      <c r="S449" t="s">
        <v>16023</v>
      </c>
      <c r="T449" t="s">
        <v>4013</v>
      </c>
      <c r="U449" t="s">
        <v>4014</v>
      </c>
      <c r="V449" t="s">
        <v>16023</v>
      </c>
      <c r="W449" t="s">
        <v>16024</v>
      </c>
      <c r="X449" t="s">
        <v>4015</v>
      </c>
      <c r="Y449" t="b">
        <v>1</v>
      </c>
      <c r="Z449" t="s">
        <v>1761</v>
      </c>
    </row>
    <row r="450" spans="1:26" x14ac:dyDescent="0.25">
      <c r="A450" t="s">
        <v>4016</v>
      </c>
      <c r="B450" t="s">
        <v>1161</v>
      </c>
      <c r="C450" t="s">
        <v>14702</v>
      </c>
      <c r="D450" t="s">
        <v>14703</v>
      </c>
      <c r="E450" t="s">
        <v>635</v>
      </c>
      <c r="F450" t="s">
        <v>4017</v>
      </c>
      <c r="G450">
        <v>37990</v>
      </c>
      <c r="H450">
        <v>31709</v>
      </c>
      <c r="I450">
        <v>36357</v>
      </c>
      <c r="J450">
        <v>35794</v>
      </c>
      <c r="K450" t="s">
        <v>53</v>
      </c>
      <c r="L450">
        <v>19660</v>
      </c>
      <c r="M450" t="s">
        <v>1769</v>
      </c>
      <c r="N450" t="s">
        <v>16025</v>
      </c>
      <c r="O450" s="95">
        <v>44845.658082152775</v>
      </c>
      <c r="P450">
        <v>4</v>
      </c>
      <c r="Q450">
        <v>4.49</v>
      </c>
      <c r="R450">
        <v>6.14</v>
      </c>
      <c r="S450" t="s">
        <v>16026</v>
      </c>
      <c r="T450" t="s">
        <v>4018</v>
      </c>
      <c r="U450" t="s">
        <v>4019</v>
      </c>
      <c r="V450" t="s">
        <v>16026</v>
      </c>
      <c r="W450" t="s">
        <v>16027</v>
      </c>
      <c r="X450" t="s">
        <v>4020</v>
      </c>
      <c r="Y450" t="b">
        <v>1</v>
      </c>
      <c r="Z450" t="s">
        <v>1761</v>
      </c>
    </row>
    <row r="451" spans="1:26" x14ac:dyDescent="0.25">
      <c r="A451" t="s">
        <v>4021</v>
      </c>
      <c r="B451" t="s">
        <v>734</v>
      </c>
      <c r="C451" t="s">
        <v>14702</v>
      </c>
      <c r="D451" t="s">
        <v>14703</v>
      </c>
      <c r="E451" t="s">
        <v>635</v>
      </c>
      <c r="F451" t="s">
        <v>4022</v>
      </c>
      <c r="G451">
        <v>38888</v>
      </c>
      <c r="H451">
        <v>39154</v>
      </c>
      <c r="I451">
        <v>35288</v>
      </c>
      <c r="J451">
        <v>36142</v>
      </c>
      <c r="K451" t="s">
        <v>53</v>
      </c>
      <c r="L451">
        <v>24275</v>
      </c>
      <c r="M451" t="s">
        <v>1769</v>
      </c>
      <c r="N451" t="s">
        <v>16028</v>
      </c>
      <c r="O451" s="95">
        <v>44845.686665972222</v>
      </c>
      <c r="P451">
        <v>4</v>
      </c>
      <c r="Q451">
        <v>10.199999999999999</v>
      </c>
      <c r="R451">
        <v>7.6</v>
      </c>
      <c r="S451" t="s">
        <v>16029</v>
      </c>
      <c r="T451" t="s">
        <v>4023</v>
      </c>
      <c r="U451" t="s">
        <v>4024</v>
      </c>
      <c r="V451" t="s">
        <v>16029</v>
      </c>
      <c r="W451" t="s">
        <v>16030</v>
      </c>
      <c r="X451" t="s">
        <v>4025</v>
      </c>
      <c r="Y451" t="b">
        <v>1</v>
      </c>
      <c r="Z451" t="s">
        <v>1761</v>
      </c>
    </row>
    <row r="452" spans="1:26" x14ac:dyDescent="0.25">
      <c r="A452" t="s">
        <v>4026</v>
      </c>
      <c r="B452" t="s">
        <v>900</v>
      </c>
      <c r="C452" t="s">
        <v>14702</v>
      </c>
      <c r="D452" t="s">
        <v>14703</v>
      </c>
      <c r="E452" t="s">
        <v>635</v>
      </c>
      <c r="F452" t="s">
        <v>4027</v>
      </c>
      <c r="G452">
        <v>29999</v>
      </c>
      <c r="H452">
        <v>46636</v>
      </c>
      <c r="I452">
        <v>30544</v>
      </c>
      <c r="J452">
        <v>31529</v>
      </c>
      <c r="K452" t="s">
        <v>53</v>
      </c>
      <c r="L452">
        <v>28914</v>
      </c>
      <c r="M452" t="s">
        <v>1769</v>
      </c>
      <c r="N452" t="s">
        <v>16031</v>
      </c>
      <c r="O452" s="95">
        <v>44845.713706944443</v>
      </c>
      <c r="P452">
        <v>2</v>
      </c>
      <c r="Q452">
        <v>-1.78</v>
      </c>
      <c r="R452">
        <v>-4.8499999999999996</v>
      </c>
      <c r="S452" t="s">
        <v>16032</v>
      </c>
      <c r="T452" t="s">
        <v>4028</v>
      </c>
      <c r="U452" t="s">
        <v>4029</v>
      </c>
      <c r="V452" t="s">
        <v>16032</v>
      </c>
      <c r="W452" t="s">
        <v>16033</v>
      </c>
      <c r="X452" t="s">
        <v>4030</v>
      </c>
      <c r="Y452" t="b">
        <v>1</v>
      </c>
      <c r="Z452" t="s">
        <v>1761</v>
      </c>
    </row>
    <row r="453" spans="1:26" x14ac:dyDescent="0.25">
      <c r="A453" t="s">
        <v>4031</v>
      </c>
      <c r="B453" t="s">
        <v>4032</v>
      </c>
      <c r="C453" t="s">
        <v>14702</v>
      </c>
      <c r="D453" t="s">
        <v>14703</v>
      </c>
      <c r="E453" t="s">
        <v>635</v>
      </c>
      <c r="F453" t="s">
        <v>4033</v>
      </c>
      <c r="G453">
        <v>37000</v>
      </c>
      <c r="H453">
        <v>53759</v>
      </c>
      <c r="I453">
        <v>37599</v>
      </c>
      <c r="J453">
        <v>37036</v>
      </c>
      <c r="K453" t="s">
        <v>53</v>
      </c>
      <c r="L453">
        <v>33331</v>
      </c>
      <c r="M453" t="s">
        <v>1769</v>
      </c>
      <c r="N453" t="s">
        <v>16034</v>
      </c>
      <c r="O453" s="95">
        <v>44845.679540763886</v>
      </c>
      <c r="P453">
        <v>4</v>
      </c>
      <c r="Q453">
        <v>-1.59</v>
      </c>
      <c r="R453">
        <v>-0.1</v>
      </c>
      <c r="S453" t="s">
        <v>16035</v>
      </c>
      <c r="T453" t="s">
        <v>4034</v>
      </c>
      <c r="U453" t="s">
        <v>4035</v>
      </c>
      <c r="V453" t="s">
        <v>16035</v>
      </c>
      <c r="W453" t="s">
        <v>16036</v>
      </c>
      <c r="X453" t="s">
        <v>4036</v>
      </c>
      <c r="Y453" t="b">
        <v>1</v>
      </c>
      <c r="Z453" t="s">
        <v>1761</v>
      </c>
    </row>
    <row r="454" spans="1:26" x14ac:dyDescent="0.25">
      <c r="A454" t="s">
        <v>4037</v>
      </c>
      <c r="B454" t="s">
        <v>832</v>
      </c>
      <c r="C454" t="s">
        <v>14702</v>
      </c>
      <c r="D454" t="s">
        <v>14703</v>
      </c>
      <c r="E454" t="s">
        <v>635</v>
      </c>
      <c r="F454" t="s">
        <v>4038</v>
      </c>
      <c r="G454">
        <v>35500</v>
      </c>
      <c r="H454">
        <v>30583</v>
      </c>
      <c r="I454">
        <v>31289</v>
      </c>
      <c r="J454">
        <v>32266</v>
      </c>
      <c r="K454" t="s">
        <v>53</v>
      </c>
      <c r="L454">
        <v>18961</v>
      </c>
      <c r="M454" t="s">
        <v>1769</v>
      </c>
      <c r="N454" t="s">
        <v>16037</v>
      </c>
      <c r="O454" s="95">
        <v>44845.716953645831</v>
      </c>
      <c r="P454">
        <v>4</v>
      </c>
      <c r="Q454">
        <v>13.46</v>
      </c>
      <c r="R454">
        <v>10.02</v>
      </c>
      <c r="S454" t="s">
        <v>16038</v>
      </c>
      <c r="T454" t="s">
        <v>4039</v>
      </c>
      <c r="U454" t="s">
        <v>16039</v>
      </c>
      <c r="V454" t="s">
        <v>16038</v>
      </c>
      <c r="W454" t="s">
        <v>16040</v>
      </c>
      <c r="X454" t="s">
        <v>4040</v>
      </c>
      <c r="Y454" t="b">
        <v>1</v>
      </c>
      <c r="Z454" t="s">
        <v>1761</v>
      </c>
    </row>
    <row r="455" spans="1:26" x14ac:dyDescent="0.25">
      <c r="A455" t="s">
        <v>4041</v>
      </c>
      <c r="B455" t="s">
        <v>4042</v>
      </c>
      <c r="C455" t="s">
        <v>14702</v>
      </c>
      <c r="D455" t="s">
        <v>14703</v>
      </c>
      <c r="E455" t="s">
        <v>365</v>
      </c>
      <c r="F455" t="s">
        <v>4043</v>
      </c>
      <c r="G455">
        <v>24000</v>
      </c>
      <c r="H455">
        <v>23346</v>
      </c>
      <c r="I455">
        <v>24000</v>
      </c>
      <c r="J455">
        <v>26841</v>
      </c>
      <c r="K455" t="s">
        <v>54</v>
      </c>
      <c r="L455">
        <v>13074</v>
      </c>
      <c r="M455" t="s">
        <v>1769</v>
      </c>
      <c r="N455" t="s">
        <v>16041</v>
      </c>
      <c r="O455" s="95">
        <v>44844.8695681713</v>
      </c>
      <c r="P455">
        <v>2</v>
      </c>
      <c r="Q455">
        <v>0</v>
      </c>
      <c r="R455">
        <v>-10.58</v>
      </c>
      <c r="S455" t="s">
        <v>16042</v>
      </c>
      <c r="T455" t="s">
        <v>4044</v>
      </c>
      <c r="U455" t="s">
        <v>4045</v>
      </c>
      <c r="V455" t="s">
        <v>16042</v>
      </c>
      <c r="W455" t="s">
        <v>16043</v>
      </c>
      <c r="X455" t="s">
        <v>4046</v>
      </c>
      <c r="Y455" t="b">
        <v>1</v>
      </c>
      <c r="Z455" t="s">
        <v>1761</v>
      </c>
    </row>
    <row r="456" spans="1:26" x14ac:dyDescent="0.25">
      <c r="A456" t="s">
        <v>4047</v>
      </c>
      <c r="B456" t="s">
        <v>971</v>
      </c>
      <c r="C456" t="s">
        <v>14702</v>
      </c>
      <c r="D456" t="s">
        <v>14703</v>
      </c>
      <c r="E456" t="s">
        <v>365</v>
      </c>
      <c r="F456" t="s">
        <v>4048</v>
      </c>
      <c r="G456">
        <v>22975</v>
      </c>
      <c r="H456">
        <v>44056</v>
      </c>
      <c r="I456">
        <v>24652</v>
      </c>
      <c r="J456">
        <v>25214</v>
      </c>
      <c r="K456" t="s">
        <v>54</v>
      </c>
      <c r="L456">
        <v>24671</v>
      </c>
      <c r="M456" t="s">
        <v>1769</v>
      </c>
      <c r="N456" t="s">
        <v>16044</v>
      </c>
      <c r="O456" s="95">
        <v>44845.71421421296</v>
      </c>
      <c r="P456">
        <v>2</v>
      </c>
      <c r="Q456">
        <v>-6.8</v>
      </c>
      <c r="R456">
        <v>-8.8800000000000008</v>
      </c>
      <c r="S456" t="s">
        <v>16045</v>
      </c>
      <c r="T456" t="s">
        <v>4049</v>
      </c>
      <c r="U456" t="s">
        <v>4050</v>
      </c>
      <c r="V456" t="s">
        <v>16045</v>
      </c>
      <c r="W456" t="s">
        <v>16046</v>
      </c>
      <c r="X456" t="s">
        <v>4051</v>
      </c>
      <c r="Y456" t="b">
        <v>1</v>
      </c>
      <c r="Z456" t="s">
        <v>1761</v>
      </c>
    </row>
    <row r="457" spans="1:26" x14ac:dyDescent="0.25">
      <c r="A457" t="s">
        <v>4052</v>
      </c>
      <c r="B457" t="s">
        <v>4053</v>
      </c>
      <c r="C457" t="s">
        <v>14702</v>
      </c>
      <c r="D457" t="s">
        <v>14703</v>
      </c>
      <c r="E457" t="s">
        <v>365</v>
      </c>
      <c r="F457" t="s">
        <v>4054</v>
      </c>
      <c r="G457">
        <v>29775</v>
      </c>
      <c r="H457">
        <v>43874</v>
      </c>
      <c r="I457">
        <v>32470</v>
      </c>
      <c r="J457">
        <v>32293</v>
      </c>
      <c r="K457" t="s">
        <v>54</v>
      </c>
      <c r="L457">
        <v>24569</v>
      </c>
      <c r="M457" t="s">
        <v>1769</v>
      </c>
      <c r="N457" t="s">
        <v>16047</v>
      </c>
      <c r="O457" s="95">
        <v>44845.692145486108</v>
      </c>
      <c r="P457">
        <v>2</v>
      </c>
      <c r="Q457">
        <v>-8.3000000000000007</v>
      </c>
      <c r="R457">
        <v>-7.8</v>
      </c>
      <c r="S457" t="s">
        <v>16048</v>
      </c>
      <c r="T457" t="s">
        <v>4055</v>
      </c>
      <c r="U457" t="s">
        <v>4056</v>
      </c>
      <c r="V457" t="s">
        <v>16048</v>
      </c>
      <c r="W457" t="s">
        <v>16049</v>
      </c>
      <c r="X457" t="s">
        <v>4057</v>
      </c>
      <c r="Y457" t="b">
        <v>1</v>
      </c>
      <c r="Z457" t="s">
        <v>1761</v>
      </c>
    </row>
    <row r="458" spans="1:26" x14ac:dyDescent="0.25">
      <c r="A458" t="s">
        <v>4058</v>
      </c>
      <c r="B458" t="s">
        <v>1149</v>
      </c>
      <c r="C458" t="s">
        <v>14702</v>
      </c>
      <c r="D458" t="s">
        <v>14703</v>
      </c>
      <c r="E458" t="s">
        <v>635</v>
      </c>
      <c r="F458" t="s">
        <v>4059</v>
      </c>
      <c r="G458">
        <v>8000</v>
      </c>
      <c r="H458">
        <v>1505</v>
      </c>
      <c r="I458">
        <v>7056</v>
      </c>
      <c r="J458">
        <v>7387</v>
      </c>
      <c r="K458" t="s">
        <v>53</v>
      </c>
      <c r="L458">
        <v>933</v>
      </c>
      <c r="M458" t="s">
        <v>1769</v>
      </c>
      <c r="N458" t="s">
        <v>16050</v>
      </c>
      <c r="O458" s="95">
        <v>44845.476251030093</v>
      </c>
      <c r="P458">
        <v>1</v>
      </c>
      <c r="Q458">
        <v>13.38</v>
      </c>
      <c r="R458">
        <v>8.3000000000000007</v>
      </c>
      <c r="S458" t="s">
        <v>16051</v>
      </c>
      <c r="T458" t="s">
        <v>4060</v>
      </c>
      <c r="U458" t="s">
        <v>4061</v>
      </c>
      <c r="V458" t="s">
        <v>16051</v>
      </c>
      <c r="W458" t="s">
        <v>16052</v>
      </c>
      <c r="X458" t="s">
        <v>4062</v>
      </c>
      <c r="Y458" t="b">
        <v>1</v>
      </c>
      <c r="Z458" t="s">
        <v>1761</v>
      </c>
    </row>
    <row r="459" spans="1:26" x14ac:dyDescent="0.25">
      <c r="A459" t="s">
        <v>4063</v>
      </c>
      <c r="B459" t="s">
        <v>1189</v>
      </c>
      <c r="C459" t="s">
        <v>14702</v>
      </c>
      <c r="D459" t="s">
        <v>14703</v>
      </c>
      <c r="E459" t="s">
        <v>635</v>
      </c>
      <c r="F459" t="s">
        <v>193</v>
      </c>
      <c r="G459">
        <v>48999</v>
      </c>
      <c r="H459">
        <v>46109</v>
      </c>
      <c r="I459">
        <v>45866</v>
      </c>
      <c r="J459">
        <v>46128</v>
      </c>
      <c r="K459" t="s">
        <v>53</v>
      </c>
      <c r="L459">
        <v>28588</v>
      </c>
      <c r="M459" t="s">
        <v>1769</v>
      </c>
      <c r="N459" t="s">
        <v>16053</v>
      </c>
      <c r="O459" s="95">
        <v>44845.649823541666</v>
      </c>
      <c r="P459">
        <v>16</v>
      </c>
      <c r="Q459">
        <v>6.83</v>
      </c>
      <c r="R459">
        <v>6.22</v>
      </c>
      <c r="S459" t="s">
        <v>16054</v>
      </c>
      <c r="T459" t="s">
        <v>4064</v>
      </c>
      <c r="U459" t="s">
        <v>4065</v>
      </c>
      <c r="V459" t="s">
        <v>16054</v>
      </c>
      <c r="W459" t="s">
        <v>16055</v>
      </c>
      <c r="X459" t="s">
        <v>4066</v>
      </c>
      <c r="Y459" t="b">
        <v>1</v>
      </c>
      <c r="Z459" t="s">
        <v>1761</v>
      </c>
    </row>
    <row r="460" spans="1:26" x14ac:dyDescent="0.25">
      <c r="A460" t="s">
        <v>4067</v>
      </c>
      <c r="B460" t="s">
        <v>1107</v>
      </c>
      <c r="C460" t="s">
        <v>14703</v>
      </c>
      <c r="D460" t="s">
        <v>14702</v>
      </c>
      <c r="E460" t="s">
        <v>635</v>
      </c>
      <c r="F460" t="s">
        <v>120</v>
      </c>
      <c r="G460">
        <v>61888</v>
      </c>
      <c r="H460">
        <v>43565</v>
      </c>
      <c r="I460">
        <v>61888</v>
      </c>
      <c r="J460">
        <v>61888</v>
      </c>
      <c r="K460" t="s">
        <v>53</v>
      </c>
      <c r="L460">
        <v>27010</v>
      </c>
      <c r="M460" t="s">
        <v>1769</v>
      </c>
      <c r="N460" t="s">
        <v>16056</v>
      </c>
      <c r="O460" s="95">
        <v>44545.358197511574</v>
      </c>
      <c r="P460">
        <v>35</v>
      </c>
      <c r="Q460">
        <v>0</v>
      </c>
      <c r="R460">
        <v>0</v>
      </c>
      <c r="S460" t="s">
        <v>16057</v>
      </c>
      <c r="T460" t="s">
        <v>4068</v>
      </c>
      <c r="U460" t="s">
        <v>4069</v>
      </c>
      <c r="V460" t="s">
        <v>16057</v>
      </c>
      <c r="W460" t="s">
        <v>16058</v>
      </c>
      <c r="X460" t="s">
        <v>4070</v>
      </c>
      <c r="Y460" t="b">
        <v>1</v>
      </c>
      <c r="Z460" t="s">
        <v>1761</v>
      </c>
    </row>
    <row r="461" spans="1:26" x14ac:dyDescent="0.25">
      <c r="A461" t="s">
        <v>4071</v>
      </c>
      <c r="B461" t="s">
        <v>1700</v>
      </c>
      <c r="C461" t="s">
        <v>14702</v>
      </c>
      <c r="D461" t="s">
        <v>14703</v>
      </c>
      <c r="E461" t="s">
        <v>635</v>
      </c>
      <c r="F461" t="s">
        <v>4072</v>
      </c>
      <c r="G461">
        <v>19295</v>
      </c>
      <c r="H461">
        <v>5013</v>
      </c>
      <c r="I461">
        <v>18873</v>
      </c>
      <c r="J461">
        <v>17550</v>
      </c>
      <c r="K461" t="s">
        <v>53</v>
      </c>
      <c r="L461">
        <v>3108</v>
      </c>
      <c r="M461" t="s">
        <v>1769</v>
      </c>
      <c r="N461" t="s">
        <v>16059</v>
      </c>
      <c r="O461" s="95">
        <v>44845.718687777779</v>
      </c>
      <c r="P461">
        <v>4</v>
      </c>
      <c r="Q461">
        <v>2.2400000000000002</v>
      </c>
      <c r="R461">
        <v>9.94</v>
      </c>
      <c r="S461" t="s">
        <v>16060</v>
      </c>
      <c r="T461" t="s">
        <v>4073</v>
      </c>
      <c r="U461" t="s">
        <v>4074</v>
      </c>
      <c r="V461" t="s">
        <v>16060</v>
      </c>
      <c r="W461" t="s">
        <v>16061</v>
      </c>
      <c r="X461" t="s">
        <v>4075</v>
      </c>
      <c r="Y461" t="b">
        <v>1</v>
      </c>
      <c r="Z461" t="s">
        <v>1761</v>
      </c>
    </row>
    <row r="462" spans="1:26" x14ac:dyDescent="0.25">
      <c r="A462" t="s">
        <v>4076</v>
      </c>
      <c r="B462" t="s">
        <v>1150</v>
      </c>
      <c r="C462" t="s">
        <v>14702</v>
      </c>
      <c r="D462" t="s">
        <v>14702</v>
      </c>
      <c r="E462" t="s">
        <v>635</v>
      </c>
      <c r="F462" t="s">
        <v>4077</v>
      </c>
      <c r="G462">
        <v>1021</v>
      </c>
      <c r="H462">
        <v>1021</v>
      </c>
      <c r="I462">
        <v>1021</v>
      </c>
      <c r="J462">
        <v>1021</v>
      </c>
      <c r="K462" t="s">
        <v>53</v>
      </c>
      <c r="L462">
        <v>633</v>
      </c>
      <c r="M462" t="s">
        <v>1769</v>
      </c>
      <c r="N462" t="s">
        <v>16062</v>
      </c>
      <c r="O462" s="95">
        <v>44812.21785724537</v>
      </c>
      <c r="P462">
        <v>1</v>
      </c>
      <c r="Q462">
        <v>0</v>
      </c>
      <c r="R462">
        <v>0</v>
      </c>
      <c r="S462" t="s">
        <v>16063</v>
      </c>
      <c r="T462" t="s">
        <v>4078</v>
      </c>
      <c r="U462" t="s">
        <v>4079</v>
      </c>
      <c r="V462" t="s">
        <v>16063</v>
      </c>
      <c r="W462" t="s">
        <v>16064</v>
      </c>
      <c r="X462" t="s">
        <v>4080</v>
      </c>
      <c r="Y462" t="b">
        <v>1</v>
      </c>
      <c r="Z462" t="s">
        <v>1761</v>
      </c>
    </row>
    <row r="463" spans="1:26" x14ac:dyDescent="0.25">
      <c r="A463" t="s">
        <v>4081</v>
      </c>
      <c r="B463" t="s">
        <v>983</v>
      </c>
      <c r="C463" t="s">
        <v>14702</v>
      </c>
      <c r="D463" t="s">
        <v>14703</v>
      </c>
      <c r="E463" t="s">
        <v>635</v>
      </c>
      <c r="F463" t="s">
        <v>4082</v>
      </c>
      <c r="G463">
        <v>60000</v>
      </c>
      <c r="H463">
        <v>48463</v>
      </c>
      <c r="I463">
        <v>49206</v>
      </c>
      <c r="J463">
        <v>49641</v>
      </c>
      <c r="K463" t="s">
        <v>53</v>
      </c>
      <c r="L463">
        <v>30047</v>
      </c>
      <c r="M463" t="s">
        <v>1769</v>
      </c>
      <c r="N463" t="s">
        <v>16065</v>
      </c>
      <c r="O463" s="95">
        <v>44845.69807766204</v>
      </c>
      <c r="P463">
        <v>9</v>
      </c>
      <c r="Q463">
        <v>21.94</v>
      </c>
      <c r="R463">
        <v>20.87</v>
      </c>
      <c r="S463" t="s">
        <v>16066</v>
      </c>
      <c r="T463" t="s">
        <v>4083</v>
      </c>
      <c r="U463" t="s">
        <v>16067</v>
      </c>
      <c r="V463" t="s">
        <v>16066</v>
      </c>
      <c r="W463" t="s">
        <v>16068</v>
      </c>
      <c r="X463" t="s">
        <v>4084</v>
      </c>
      <c r="Y463" t="b">
        <v>1</v>
      </c>
      <c r="Z463" t="s">
        <v>1761</v>
      </c>
    </row>
    <row r="464" spans="1:26" x14ac:dyDescent="0.25">
      <c r="A464" t="s">
        <v>4085</v>
      </c>
      <c r="B464" t="s">
        <v>4086</v>
      </c>
      <c r="C464" t="s">
        <v>14702</v>
      </c>
      <c r="D464" t="s">
        <v>14703</v>
      </c>
      <c r="E464" t="s">
        <v>635</v>
      </c>
      <c r="F464" t="s">
        <v>135</v>
      </c>
      <c r="G464">
        <v>30000</v>
      </c>
      <c r="H464">
        <v>39500</v>
      </c>
      <c r="I464">
        <v>26294</v>
      </c>
      <c r="J464">
        <v>27151</v>
      </c>
      <c r="K464" t="s">
        <v>53</v>
      </c>
      <c r="L464">
        <v>24490</v>
      </c>
      <c r="M464" t="s">
        <v>1769</v>
      </c>
      <c r="N464" t="s">
        <v>16069</v>
      </c>
      <c r="O464" s="95">
        <v>44845.707213240741</v>
      </c>
      <c r="P464">
        <v>9</v>
      </c>
      <c r="Q464">
        <v>14.09</v>
      </c>
      <c r="R464">
        <v>10.49</v>
      </c>
      <c r="S464" t="s">
        <v>16070</v>
      </c>
      <c r="T464" t="s">
        <v>4087</v>
      </c>
      <c r="U464" t="s">
        <v>4088</v>
      </c>
      <c r="V464" t="s">
        <v>16070</v>
      </c>
      <c r="W464" t="s">
        <v>16071</v>
      </c>
      <c r="X464" t="s">
        <v>4089</v>
      </c>
      <c r="Y464" t="b">
        <v>1</v>
      </c>
      <c r="Z464" t="s">
        <v>1761</v>
      </c>
    </row>
    <row r="465" spans="1:26" x14ac:dyDescent="0.25">
      <c r="A465" t="s">
        <v>4090</v>
      </c>
      <c r="B465" t="s">
        <v>1655</v>
      </c>
      <c r="C465" t="s">
        <v>14702</v>
      </c>
      <c r="D465" t="s">
        <v>14703</v>
      </c>
      <c r="E465" t="s">
        <v>635</v>
      </c>
      <c r="F465" t="s">
        <v>4091</v>
      </c>
      <c r="G465">
        <v>22000</v>
      </c>
      <c r="H465">
        <v>17000</v>
      </c>
      <c r="I465">
        <v>19199</v>
      </c>
      <c r="J465">
        <v>18739</v>
      </c>
      <c r="K465" t="s">
        <v>53</v>
      </c>
      <c r="L465">
        <v>10540</v>
      </c>
      <c r="M465" t="s">
        <v>1769</v>
      </c>
      <c r="N465" t="s">
        <v>16072</v>
      </c>
      <c r="O465" s="95">
        <v>44845.657894768519</v>
      </c>
      <c r="P465">
        <v>4</v>
      </c>
      <c r="Q465">
        <v>14.59</v>
      </c>
      <c r="R465">
        <v>17.399999999999999</v>
      </c>
      <c r="S465" t="s">
        <v>16073</v>
      </c>
      <c r="T465" t="s">
        <v>4092</v>
      </c>
      <c r="U465" t="s">
        <v>4093</v>
      </c>
      <c r="V465" t="s">
        <v>16073</v>
      </c>
      <c r="W465" t="s">
        <v>16074</v>
      </c>
      <c r="X465" t="s">
        <v>4094</v>
      </c>
      <c r="Y465" t="b">
        <v>1</v>
      </c>
      <c r="Z465" t="s">
        <v>1761</v>
      </c>
    </row>
    <row r="466" spans="1:26" x14ac:dyDescent="0.25">
      <c r="A466" t="s">
        <v>4095</v>
      </c>
      <c r="B466" t="s">
        <v>1416</v>
      </c>
      <c r="C466" t="s">
        <v>14702</v>
      </c>
      <c r="D466" t="s">
        <v>14703</v>
      </c>
      <c r="E466" t="s">
        <v>635</v>
      </c>
      <c r="F466" t="s">
        <v>4096</v>
      </c>
      <c r="G466">
        <v>11888</v>
      </c>
      <c r="H466">
        <v>9600</v>
      </c>
      <c r="I466">
        <v>11966</v>
      </c>
      <c r="J466">
        <v>12061</v>
      </c>
      <c r="K466" t="s">
        <v>53</v>
      </c>
      <c r="L466">
        <v>5952</v>
      </c>
      <c r="M466" t="s">
        <v>1769</v>
      </c>
      <c r="N466" t="s">
        <v>16075</v>
      </c>
      <c r="O466" s="95">
        <v>44845.676178368056</v>
      </c>
      <c r="P466">
        <v>6</v>
      </c>
      <c r="Q466">
        <v>-0.65</v>
      </c>
      <c r="R466">
        <v>-1.43</v>
      </c>
      <c r="S466" t="s">
        <v>16076</v>
      </c>
      <c r="T466" t="s">
        <v>4097</v>
      </c>
      <c r="U466" t="s">
        <v>4098</v>
      </c>
      <c r="V466" t="s">
        <v>16076</v>
      </c>
      <c r="W466" t="s">
        <v>16077</v>
      </c>
      <c r="X466" t="s">
        <v>4099</v>
      </c>
      <c r="Y466" t="b">
        <v>1</v>
      </c>
      <c r="Z466" t="s">
        <v>1761</v>
      </c>
    </row>
    <row r="467" spans="1:26" x14ac:dyDescent="0.25">
      <c r="A467" t="s">
        <v>4100</v>
      </c>
      <c r="B467" t="s">
        <v>1436</v>
      </c>
      <c r="C467" t="s">
        <v>14702</v>
      </c>
      <c r="D467" t="s">
        <v>14703</v>
      </c>
      <c r="E467" t="s">
        <v>379</v>
      </c>
      <c r="F467" t="s">
        <v>4101</v>
      </c>
      <c r="G467">
        <v>18000</v>
      </c>
      <c r="H467">
        <v>15155</v>
      </c>
      <c r="I467">
        <v>18688</v>
      </c>
      <c r="J467">
        <v>17611</v>
      </c>
      <c r="K467" t="s">
        <v>54</v>
      </c>
      <c r="L467">
        <v>8487</v>
      </c>
      <c r="M467" t="s">
        <v>1769</v>
      </c>
      <c r="N467" t="s">
        <v>16078</v>
      </c>
      <c r="O467" s="95">
        <v>44845.714090462963</v>
      </c>
      <c r="P467">
        <v>1</v>
      </c>
      <c r="Q467">
        <v>-3.68</v>
      </c>
      <c r="R467">
        <v>2.21</v>
      </c>
      <c r="S467" t="s">
        <v>16079</v>
      </c>
      <c r="T467" t="s">
        <v>4102</v>
      </c>
      <c r="U467" t="s">
        <v>16080</v>
      </c>
      <c r="V467" t="s">
        <v>16079</v>
      </c>
      <c r="W467" t="s">
        <v>16081</v>
      </c>
      <c r="X467" t="s">
        <v>4103</v>
      </c>
      <c r="Y467" t="b">
        <v>1</v>
      </c>
      <c r="Z467" t="s">
        <v>1761</v>
      </c>
    </row>
    <row r="468" spans="1:26" x14ac:dyDescent="0.25">
      <c r="A468" t="s">
        <v>4104</v>
      </c>
      <c r="B468" t="s">
        <v>1670</v>
      </c>
      <c r="C468" t="s">
        <v>14702</v>
      </c>
      <c r="D468" t="s">
        <v>14703</v>
      </c>
      <c r="E468" t="s">
        <v>635</v>
      </c>
      <c r="F468" t="s">
        <v>4105</v>
      </c>
      <c r="G468">
        <v>7799</v>
      </c>
      <c r="H468">
        <v>8700</v>
      </c>
      <c r="I468">
        <v>10175</v>
      </c>
      <c r="J468">
        <v>9710</v>
      </c>
      <c r="K468" t="s">
        <v>53</v>
      </c>
      <c r="L468">
        <v>5394</v>
      </c>
      <c r="M468" t="s">
        <v>1769</v>
      </c>
      <c r="N468" t="s">
        <v>16082</v>
      </c>
      <c r="O468" s="95">
        <v>44845.655947129628</v>
      </c>
      <c r="P468">
        <v>4</v>
      </c>
      <c r="Q468">
        <v>-23.35</v>
      </c>
      <c r="R468">
        <v>-19.68</v>
      </c>
      <c r="S468" t="s">
        <v>16083</v>
      </c>
      <c r="T468" t="s">
        <v>4106</v>
      </c>
      <c r="U468" t="s">
        <v>4107</v>
      </c>
      <c r="V468" t="s">
        <v>16083</v>
      </c>
      <c r="W468" t="s">
        <v>16084</v>
      </c>
      <c r="X468" t="s">
        <v>4108</v>
      </c>
      <c r="Y468" t="b">
        <v>1</v>
      </c>
      <c r="Z468" t="s">
        <v>1761</v>
      </c>
    </row>
    <row r="469" spans="1:26" x14ac:dyDescent="0.25">
      <c r="A469" t="s">
        <v>4109</v>
      </c>
      <c r="B469" t="s">
        <v>1429</v>
      </c>
      <c r="C469" t="s">
        <v>14702</v>
      </c>
      <c r="D469" t="s">
        <v>14703</v>
      </c>
      <c r="E469" t="s">
        <v>365</v>
      </c>
      <c r="F469" t="s">
        <v>4110</v>
      </c>
      <c r="G469">
        <v>30500</v>
      </c>
      <c r="H469">
        <v>45247</v>
      </c>
      <c r="I469">
        <v>28319</v>
      </c>
      <c r="J469">
        <v>28244</v>
      </c>
      <c r="K469" t="s">
        <v>54</v>
      </c>
      <c r="L469">
        <v>25338</v>
      </c>
      <c r="M469" t="s">
        <v>1769</v>
      </c>
      <c r="N469" t="s">
        <v>16085</v>
      </c>
      <c r="O469" s="95">
        <v>44845.670043506943</v>
      </c>
      <c r="P469">
        <v>2</v>
      </c>
      <c r="Q469">
        <v>7.7</v>
      </c>
      <c r="R469">
        <v>7.99</v>
      </c>
      <c r="S469" t="s">
        <v>16086</v>
      </c>
      <c r="T469" t="s">
        <v>4111</v>
      </c>
      <c r="U469" t="s">
        <v>3616</v>
      </c>
      <c r="V469" t="s">
        <v>16086</v>
      </c>
      <c r="W469" t="s">
        <v>16087</v>
      </c>
      <c r="X469" t="s">
        <v>4112</v>
      </c>
      <c r="Y469" t="b">
        <v>1</v>
      </c>
      <c r="Z469" t="s">
        <v>1761</v>
      </c>
    </row>
    <row r="470" spans="1:26" x14ac:dyDescent="0.25">
      <c r="A470" t="s">
        <v>4113</v>
      </c>
      <c r="B470" t="s">
        <v>1192</v>
      </c>
      <c r="C470" t="s">
        <v>14702</v>
      </c>
      <c r="D470" t="s">
        <v>14703</v>
      </c>
      <c r="E470" t="s">
        <v>379</v>
      </c>
      <c r="F470" t="s">
        <v>4114</v>
      </c>
      <c r="G470">
        <v>28999</v>
      </c>
      <c r="H470">
        <v>55784</v>
      </c>
      <c r="I470">
        <v>35067</v>
      </c>
      <c r="J470">
        <v>33837</v>
      </c>
      <c r="K470" t="s">
        <v>54</v>
      </c>
      <c r="L470">
        <v>31239</v>
      </c>
      <c r="M470" t="s">
        <v>1769</v>
      </c>
      <c r="N470" t="s">
        <v>16088</v>
      </c>
      <c r="O470" s="95">
        <v>44845.690740891201</v>
      </c>
      <c r="P470">
        <v>2</v>
      </c>
      <c r="Q470">
        <v>-17.3</v>
      </c>
      <c r="R470">
        <v>-14.3</v>
      </c>
      <c r="S470" t="s">
        <v>16089</v>
      </c>
      <c r="T470" t="s">
        <v>4115</v>
      </c>
      <c r="U470" t="s">
        <v>4116</v>
      </c>
      <c r="V470" t="s">
        <v>16089</v>
      </c>
      <c r="W470" t="s">
        <v>16090</v>
      </c>
      <c r="X470" t="s">
        <v>4117</v>
      </c>
      <c r="Y470" t="b">
        <v>1</v>
      </c>
      <c r="Z470" t="s">
        <v>1761</v>
      </c>
    </row>
    <row r="471" spans="1:26" x14ac:dyDescent="0.25">
      <c r="A471" t="s">
        <v>4118</v>
      </c>
      <c r="B471" t="s">
        <v>1682</v>
      </c>
      <c r="C471" t="s">
        <v>14702</v>
      </c>
      <c r="D471" t="s">
        <v>14703</v>
      </c>
      <c r="E471" t="s">
        <v>635</v>
      </c>
      <c r="F471" t="s">
        <v>58</v>
      </c>
      <c r="G471">
        <v>24000</v>
      </c>
      <c r="H471">
        <v>26469</v>
      </c>
      <c r="I471">
        <v>22425</v>
      </c>
      <c r="J471">
        <v>23456</v>
      </c>
      <c r="K471" t="s">
        <v>53</v>
      </c>
      <c r="L471">
        <v>16411</v>
      </c>
      <c r="M471" t="s">
        <v>1769</v>
      </c>
      <c r="N471" t="s">
        <v>16091</v>
      </c>
      <c r="O471" s="95">
        <v>44845.716989074077</v>
      </c>
      <c r="P471">
        <v>12</v>
      </c>
      <c r="Q471">
        <v>7.02</v>
      </c>
      <c r="R471">
        <v>2.3199999999999998</v>
      </c>
      <c r="S471" t="s">
        <v>16092</v>
      </c>
      <c r="T471" t="s">
        <v>4119</v>
      </c>
      <c r="U471" t="s">
        <v>4120</v>
      </c>
      <c r="V471" t="s">
        <v>16092</v>
      </c>
      <c r="W471" t="s">
        <v>16093</v>
      </c>
      <c r="X471" t="s">
        <v>4121</v>
      </c>
      <c r="Y471" t="b">
        <v>1</v>
      </c>
      <c r="Z471" t="s">
        <v>1761</v>
      </c>
    </row>
    <row r="472" spans="1:26" x14ac:dyDescent="0.25">
      <c r="A472" t="s">
        <v>4122</v>
      </c>
      <c r="B472" t="s">
        <v>838</v>
      </c>
      <c r="C472" t="s">
        <v>14702</v>
      </c>
      <c r="D472" t="s">
        <v>14703</v>
      </c>
      <c r="E472" t="s">
        <v>365</v>
      </c>
      <c r="F472" t="s">
        <v>4123</v>
      </c>
      <c r="G472">
        <v>20500</v>
      </c>
      <c r="H472">
        <v>25029</v>
      </c>
      <c r="I472">
        <v>23606</v>
      </c>
      <c r="J472">
        <v>23810</v>
      </c>
      <c r="K472" t="s">
        <v>54</v>
      </c>
      <c r="L472">
        <v>14016</v>
      </c>
      <c r="M472" t="s">
        <v>1769</v>
      </c>
      <c r="N472" t="s">
        <v>16094</v>
      </c>
      <c r="O472" s="95">
        <v>44845.685134131942</v>
      </c>
      <c r="P472">
        <v>2</v>
      </c>
      <c r="Q472">
        <v>-13.16</v>
      </c>
      <c r="R472">
        <v>-13.9</v>
      </c>
      <c r="S472" t="s">
        <v>16095</v>
      </c>
      <c r="T472" t="s">
        <v>4124</v>
      </c>
      <c r="U472" t="s">
        <v>16096</v>
      </c>
      <c r="V472" t="s">
        <v>16095</v>
      </c>
      <c r="W472" t="s">
        <v>16097</v>
      </c>
      <c r="X472" t="s">
        <v>4125</v>
      </c>
      <c r="Y472" t="b">
        <v>1</v>
      </c>
      <c r="Z472" t="s">
        <v>1761</v>
      </c>
    </row>
    <row r="473" spans="1:26" x14ac:dyDescent="0.25">
      <c r="A473" t="s">
        <v>4126</v>
      </c>
      <c r="B473" t="s">
        <v>1319</v>
      </c>
      <c r="C473" t="s">
        <v>14702</v>
      </c>
      <c r="D473" t="s">
        <v>14703</v>
      </c>
      <c r="E473" t="s">
        <v>635</v>
      </c>
      <c r="F473" t="s">
        <v>3988</v>
      </c>
      <c r="G473">
        <v>99999</v>
      </c>
      <c r="H473">
        <v>33669</v>
      </c>
      <c r="I473">
        <v>52587</v>
      </c>
      <c r="J473">
        <v>50157</v>
      </c>
      <c r="K473" t="s">
        <v>53</v>
      </c>
      <c r="L473">
        <v>20875</v>
      </c>
      <c r="M473" t="s">
        <v>1769</v>
      </c>
      <c r="N473" t="s">
        <v>16006</v>
      </c>
      <c r="O473" s="95">
        <v>44845.699055393517</v>
      </c>
      <c r="P473">
        <v>12</v>
      </c>
      <c r="Q473">
        <v>90.16</v>
      </c>
      <c r="R473">
        <v>99.37</v>
      </c>
      <c r="S473" t="s">
        <v>16098</v>
      </c>
      <c r="T473" t="s">
        <v>4127</v>
      </c>
      <c r="U473" t="s">
        <v>16099</v>
      </c>
      <c r="V473" t="s">
        <v>16098</v>
      </c>
      <c r="W473" t="s">
        <v>16100</v>
      </c>
      <c r="X473" t="s">
        <v>4128</v>
      </c>
      <c r="Y473" t="b">
        <v>1</v>
      </c>
      <c r="Z473" t="s">
        <v>1761</v>
      </c>
    </row>
    <row r="474" spans="1:26" x14ac:dyDescent="0.25">
      <c r="A474" t="s">
        <v>4129</v>
      </c>
      <c r="B474" t="s">
        <v>4130</v>
      </c>
      <c r="C474" t="s">
        <v>14702</v>
      </c>
      <c r="D474" t="s">
        <v>14702</v>
      </c>
      <c r="E474" t="s">
        <v>635</v>
      </c>
      <c r="F474" t="s">
        <v>4131</v>
      </c>
      <c r="G474">
        <v>10000</v>
      </c>
      <c r="H474">
        <v>10000</v>
      </c>
      <c r="I474">
        <v>10000</v>
      </c>
      <c r="J474">
        <v>10000</v>
      </c>
      <c r="K474" t="s">
        <v>53</v>
      </c>
      <c r="L474">
        <v>6200</v>
      </c>
      <c r="M474" t="s">
        <v>1769</v>
      </c>
      <c r="N474" t="s">
        <v>16101</v>
      </c>
      <c r="O474" s="95">
        <v>44800.408750428243</v>
      </c>
      <c r="P474">
        <v>4</v>
      </c>
      <c r="Q474">
        <v>0</v>
      </c>
      <c r="R474">
        <v>0</v>
      </c>
      <c r="S474" t="s">
        <v>16102</v>
      </c>
      <c r="T474" t="s">
        <v>4132</v>
      </c>
      <c r="U474" t="s">
        <v>4133</v>
      </c>
      <c r="V474" t="s">
        <v>16102</v>
      </c>
      <c r="W474" t="s">
        <v>16103</v>
      </c>
      <c r="X474" t="s">
        <v>4134</v>
      </c>
      <c r="Y474" t="b">
        <v>1</v>
      </c>
      <c r="Z474" t="s">
        <v>1761</v>
      </c>
    </row>
    <row r="475" spans="1:26" x14ac:dyDescent="0.25">
      <c r="A475" t="s">
        <v>4135</v>
      </c>
      <c r="B475" t="s">
        <v>1269</v>
      </c>
      <c r="C475" t="s">
        <v>14703</v>
      </c>
      <c r="D475" t="s">
        <v>14702</v>
      </c>
      <c r="E475" t="s">
        <v>635</v>
      </c>
      <c r="F475" t="s">
        <v>4136</v>
      </c>
      <c r="G475">
        <v>121150</v>
      </c>
      <c r="H475">
        <v>121150</v>
      </c>
      <c r="I475">
        <v>121150</v>
      </c>
      <c r="J475">
        <v>121150</v>
      </c>
      <c r="K475" t="s">
        <v>53</v>
      </c>
      <c r="L475">
        <v>75113</v>
      </c>
      <c r="M475" t="s">
        <v>1769</v>
      </c>
      <c r="N475" t="s">
        <v>16104</v>
      </c>
      <c r="O475" s="95">
        <v>44544.604236562504</v>
      </c>
      <c r="P475">
        <v>4</v>
      </c>
      <c r="Q475">
        <v>0</v>
      </c>
      <c r="R475">
        <v>0</v>
      </c>
      <c r="S475" t="s">
        <v>16105</v>
      </c>
      <c r="T475" t="s">
        <v>4137</v>
      </c>
      <c r="U475" t="s">
        <v>4138</v>
      </c>
      <c r="V475" t="s">
        <v>16105</v>
      </c>
      <c r="W475" t="s">
        <v>16106</v>
      </c>
      <c r="X475" t="s">
        <v>4139</v>
      </c>
      <c r="Y475" t="b">
        <v>1</v>
      </c>
      <c r="Z475" t="s">
        <v>1761</v>
      </c>
    </row>
    <row r="476" spans="1:26" x14ac:dyDescent="0.25">
      <c r="A476" t="s">
        <v>4140</v>
      </c>
      <c r="B476" t="s">
        <v>1423</v>
      </c>
      <c r="C476" t="s">
        <v>14702</v>
      </c>
      <c r="D476" t="s">
        <v>14703</v>
      </c>
      <c r="E476" t="s">
        <v>635</v>
      </c>
      <c r="F476" t="s">
        <v>4141</v>
      </c>
      <c r="G476">
        <v>15500</v>
      </c>
      <c r="H476">
        <v>22689</v>
      </c>
      <c r="I476">
        <v>14871</v>
      </c>
      <c r="J476">
        <v>14644</v>
      </c>
      <c r="K476" t="s">
        <v>53</v>
      </c>
      <c r="L476">
        <v>14067</v>
      </c>
      <c r="M476" t="s">
        <v>1769</v>
      </c>
      <c r="N476" t="s">
        <v>16107</v>
      </c>
      <c r="O476" s="95">
        <v>44845.628204560184</v>
      </c>
      <c r="P476">
        <v>1</v>
      </c>
      <c r="Q476">
        <v>4.2300000000000004</v>
      </c>
      <c r="R476">
        <v>5.85</v>
      </c>
      <c r="S476" t="s">
        <v>16108</v>
      </c>
      <c r="T476" t="s">
        <v>4142</v>
      </c>
      <c r="U476" t="s">
        <v>4143</v>
      </c>
      <c r="V476" t="s">
        <v>16108</v>
      </c>
      <c r="W476" t="s">
        <v>16109</v>
      </c>
      <c r="X476" t="s">
        <v>4144</v>
      </c>
      <c r="Y476" t="b">
        <v>1</v>
      </c>
      <c r="Z476" t="s">
        <v>1761</v>
      </c>
    </row>
    <row r="477" spans="1:26" x14ac:dyDescent="0.25">
      <c r="A477" t="s">
        <v>4145</v>
      </c>
      <c r="B477" t="s">
        <v>1173</v>
      </c>
      <c r="C477" t="s">
        <v>14702</v>
      </c>
      <c r="D477" t="s">
        <v>14703</v>
      </c>
      <c r="E477" t="s">
        <v>365</v>
      </c>
      <c r="F477" t="s">
        <v>4146</v>
      </c>
      <c r="G477">
        <v>28000</v>
      </c>
      <c r="H477">
        <v>48413</v>
      </c>
      <c r="I477">
        <v>28836</v>
      </c>
      <c r="J477">
        <v>28550</v>
      </c>
      <c r="K477" t="s">
        <v>54</v>
      </c>
      <c r="L477">
        <v>27111</v>
      </c>
      <c r="M477" t="s">
        <v>1769</v>
      </c>
      <c r="N477" t="s">
        <v>16110</v>
      </c>
      <c r="O477" s="95">
        <v>44845.686184155093</v>
      </c>
      <c r="P477">
        <v>2</v>
      </c>
      <c r="Q477">
        <v>-2.9</v>
      </c>
      <c r="R477">
        <v>-1.93</v>
      </c>
      <c r="S477" t="s">
        <v>16111</v>
      </c>
      <c r="T477" t="s">
        <v>4147</v>
      </c>
      <c r="U477" t="s">
        <v>16112</v>
      </c>
      <c r="V477" t="s">
        <v>16111</v>
      </c>
      <c r="W477" t="s">
        <v>16113</v>
      </c>
      <c r="X477" t="s">
        <v>4148</v>
      </c>
      <c r="Y477" t="b">
        <v>1</v>
      </c>
      <c r="Z477" t="s">
        <v>1761</v>
      </c>
    </row>
    <row r="478" spans="1:26" x14ac:dyDescent="0.25">
      <c r="A478" t="s">
        <v>4149</v>
      </c>
      <c r="B478" t="s">
        <v>4150</v>
      </c>
      <c r="C478" t="s">
        <v>14703</v>
      </c>
      <c r="D478" t="s">
        <v>14702</v>
      </c>
      <c r="E478" t="s">
        <v>635</v>
      </c>
      <c r="F478" t="s">
        <v>4151</v>
      </c>
      <c r="G478">
        <v>188296</v>
      </c>
      <c r="H478">
        <v>188296</v>
      </c>
      <c r="I478">
        <v>188296</v>
      </c>
      <c r="J478">
        <v>188296</v>
      </c>
      <c r="K478" t="s">
        <v>53</v>
      </c>
      <c r="L478">
        <v>116744</v>
      </c>
      <c r="M478" t="s">
        <v>1769</v>
      </c>
      <c r="N478" t="s">
        <v>16114</v>
      </c>
      <c r="O478" s="95">
        <v>44491.064465173615</v>
      </c>
      <c r="P478">
        <v>16</v>
      </c>
      <c r="Q478">
        <v>0</v>
      </c>
      <c r="R478">
        <v>0</v>
      </c>
      <c r="S478" t="s">
        <v>16115</v>
      </c>
      <c r="T478" t="s">
        <v>4152</v>
      </c>
      <c r="U478" t="s">
        <v>16116</v>
      </c>
      <c r="V478" t="s">
        <v>16115</v>
      </c>
      <c r="W478" t="s">
        <v>16117</v>
      </c>
      <c r="X478" t="s">
        <v>4153</v>
      </c>
      <c r="Y478" t="b">
        <v>1</v>
      </c>
      <c r="Z478" t="s">
        <v>1761</v>
      </c>
    </row>
    <row r="479" spans="1:26" x14ac:dyDescent="0.25">
      <c r="A479" t="s">
        <v>4154</v>
      </c>
      <c r="B479" t="s">
        <v>4155</v>
      </c>
      <c r="C479" t="s">
        <v>14703</v>
      </c>
      <c r="D479" t="s">
        <v>14702</v>
      </c>
      <c r="E479" t="s">
        <v>635</v>
      </c>
      <c r="F479" t="s">
        <v>4156</v>
      </c>
      <c r="G479">
        <v>116014</v>
      </c>
      <c r="H479">
        <v>116014</v>
      </c>
      <c r="I479">
        <v>116014</v>
      </c>
      <c r="J479">
        <v>116014</v>
      </c>
      <c r="K479" t="s">
        <v>53</v>
      </c>
      <c r="L479">
        <v>71929</v>
      </c>
      <c r="M479" t="s">
        <v>1769</v>
      </c>
      <c r="N479" t="s">
        <v>16118</v>
      </c>
      <c r="O479" s="95">
        <v>44544.516370567129</v>
      </c>
      <c r="P479">
        <v>4</v>
      </c>
      <c r="Q479">
        <v>0</v>
      </c>
      <c r="R479">
        <v>0</v>
      </c>
      <c r="S479" t="s">
        <v>16119</v>
      </c>
      <c r="T479" t="s">
        <v>4157</v>
      </c>
      <c r="U479" t="s">
        <v>4158</v>
      </c>
      <c r="V479" t="s">
        <v>16119</v>
      </c>
      <c r="W479" t="s">
        <v>16120</v>
      </c>
      <c r="X479" t="s">
        <v>4159</v>
      </c>
      <c r="Y479" t="b">
        <v>1</v>
      </c>
      <c r="Z479" t="s">
        <v>1761</v>
      </c>
    </row>
    <row r="480" spans="1:26" x14ac:dyDescent="0.25">
      <c r="A480" t="s">
        <v>4160</v>
      </c>
      <c r="B480" t="s">
        <v>827</v>
      </c>
      <c r="C480" t="s">
        <v>14702</v>
      </c>
      <c r="D480" t="s">
        <v>14703</v>
      </c>
      <c r="E480" t="s">
        <v>365</v>
      </c>
      <c r="F480" t="s">
        <v>4161</v>
      </c>
      <c r="G480">
        <v>25499</v>
      </c>
      <c r="H480">
        <v>43000</v>
      </c>
      <c r="I480">
        <v>26327</v>
      </c>
      <c r="J480">
        <v>26109</v>
      </c>
      <c r="K480" t="s">
        <v>54</v>
      </c>
      <c r="L480">
        <v>24080</v>
      </c>
      <c r="M480" t="s">
        <v>1769</v>
      </c>
      <c r="N480" t="s">
        <v>16121</v>
      </c>
      <c r="O480" s="95">
        <v>44845.688002048613</v>
      </c>
      <c r="P480">
        <v>2</v>
      </c>
      <c r="Q480">
        <v>-3.15</v>
      </c>
      <c r="R480">
        <v>-2.34</v>
      </c>
      <c r="S480" t="s">
        <v>16122</v>
      </c>
      <c r="T480" t="s">
        <v>4162</v>
      </c>
      <c r="U480" t="s">
        <v>4163</v>
      </c>
      <c r="V480" t="s">
        <v>16122</v>
      </c>
      <c r="W480" t="s">
        <v>16123</v>
      </c>
      <c r="X480" t="s">
        <v>4164</v>
      </c>
      <c r="Y480" t="b">
        <v>1</v>
      </c>
      <c r="Z480" t="s">
        <v>1761</v>
      </c>
    </row>
    <row r="481" spans="1:26" x14ac:dyDescent="0.25">
      <c r="A481" t="s">
        <v>4165</v>
      </c>
      <c r="B481" t="s">
        <v>1481</v>
      </c>
      <c r="C481" t="s">
        <v>14702</v>
      </c>
      <c r="D481" t="s">
        <v>14703</v>
      </c>
      <c r="E481" t="s">
        <v>365</v>
      </c>
      <c r="F481" t="s">
        <v>4166</v>
      </c>
      <c r="G481">
        <v>27999</v>
      </c>
      <c r="H481">
        <v>39742</v>
      </c>
      <c r="I481">
        <v>27054</v>
      </c>
      <c r="J481">
        <v>27185</v>
      </c>
      <c r="K481" t="s">
        <v>54</v>
      </c>
      <c r="L481">
        <v>22256</v>
      </c>
      <c r="M481" t="s">
        <v>1769</v>
      </c>
      <c r="N481" t="s">
        <v>16124</v>
      </c>
      <c r="O481" s="95">
        <v>44845.673056840278</v>
      </c>
      <c r="P481">
        <v>2</v>
      </c>
      <c r="Q481">
        <v>3.49</v>
      </c>
      <c r="R481">
        <v>2.99</v>
      </c>
      <c r="S481" t="s">
        <v>16125</v>
      </c>
      <c r="T481" t="s">
        <v>4167</v>
      </c>
      <c r="U481" t="s">
        <v>16126</v>
      </c>
      <c r="V481" t="s">
        <v>16125</v>
      </c>
      <c r="W481" t="s">
        <v>16127</v>
      </c>
      <c r="X481" t="s">
        <v>4168</v>
      </c>
      <c r="Y481" t="b">
        <v>1</v>
      </c>
      <c r="Z481" t="s">
        <v>1761</v>
      </c>
    </row>
    <row r="482" spans="1:26" x14ac:dyDescent="0.25">
      <c r="A482" t="s">
        <v>4169</v>
      </c>
      <c r="B482" t="s">
        <v>4170</v>
      </c>
      <c r="C482" t="s">
        <v>14703</v>
      </c>
      <c r="D482" t="s">
        <v>14702</v>
      </c>
      <c r="E482" t="s">
        <v>635</v>
      </c>
      <c r="F482" t="s">
        <v>4171</v>
      </c>
      <c r="G482">
        <v>384968</v>
      </c>
      <c r="H482">
        <v>384968</v>
      </c>
      <c r="I482">
        <v>384968</v>
      </c>
      <c r="J482">
        <v>384968</v>
      </c>
      <c r="K482" t="s">
        <v>53</v>
      </c>
      <c r="L482">
        <v>238680</v>
      </c>
      <c r="M482" t="s">
        <v>1769</v>
      </c>
      <c r="N482" t="s">
        <v>16128</v>
      </c>
      <c r="O482" s="95">
        <v>44540.027009062498</v>
      </c>
      <c r="P482">
        <v>16</v>
      </c>
      <c r="Q482">
        <v>0</v>
      </c>
      <c r="R482">
        <v>0</v>
      </c>
      <c r="S482" t="s">
        <v>16129</v>
      </c>
      <c r="T482" t="s">
        <v>4172</v>
      </c>
      <c r="U482" t="s">
        <v>16130</v>
      </c>
      <c r="V482" t="s">
        <v>16129</v>
      </c>
      <c r="W482" t="s">
        <v>16131</v>
      </c>
      <c r="X482" t="s">
        <v>4173</v>
      </c>
      <c r="Y482" t="b">
        <v>1</v>
      </c>
      <c r="Z482" t="s">
        <v>1761</v>
      </c>
    </row>
    <row r="483" spans="1:26" x14ac:dyDescent="0.25">
      <c r="A483" t="s">
        <v>4174</v>
      </c>
      <c r="B483" t="s">
        <v>1278</v>
      </c>
      <c r="C483" t="s">
        <v>14702</v>
      </c>
      <c r="D483" t="s">
        <v>14703</v>
      </c>
      <c r="E483" t="s">
        <v>365</v>
      </c>
      <c r="F483" t="s">
        <v>4175</v>
      </c>
      <c r="G483">
        <v>5800</v>
      </c>
      <c r="H483">
        <v>6423</v>
      </c>
      <c r="I483">
        <v>5719</v>
      </c>
      <c r="J483">
        <v>5501</v>
      </c>
      <c r="K483" t="s">
        <v>54</v>
      </c>
      <c r="L483">
        <v>3597</v>
      </c>
      <c r="M483" t="s">
        <v>1769</v>
      </c>
      <c r="N483" t="s">
        <v>16132</v>
      </c>
      <c r="O483" s="95">
        <v>44845.666470081022</v>
      </c>
      <c r="P483">
        <v>2</v>
      </c>
      <c r="Q483">
        <v>1.42</v>
      </c>
      <c r="R483">
        <v>5.44</v>
      </c>
      <c r="S483" t="s">
        <v>16133</v>
      </c>
      <c r="T483" t="s">
        <v>4176</v>
      </c>
      <c r="U483" t="s">
        <v>4177</v>
      </c>
      <c r="V483" t="s">
        <v>16133</v>
      </c>
      <c r="W483" t="s">
        <v>16134</v>
      </c>
      <c r="X483" t="s">
        <v>4178</v>
      </c>
      <c r="Y483" t="b">
        <v>1</v>
      </c>
      <c r="Z483" t="s">
        <v>1761</v>
      </c>
    </row>
    <row r="484" spans="1:26" x14ac:dyDescent="0.25">
      <c r="A484" t="s">
        <v>4179</v>
      </c>
      <c r="B484" t="s">
        <v>846</v>
      </c>
      <c r="C484" t="s">
        <v>14703</v>
      </c>
      <c r="D484" t="s">
        <v>14702</v>
      </c>
      <c r="E484" t="s">
        <v>635</v>
      </c>
      <c r="F484" t="s">
        <v>4180</v>
      </c>
      <c r="G484">
        <v>131200</v>
      </c>
      <c r="H484">
        <v>131200</v>
      </c>
      <c r="I484">
        <v>131200</v>
      </c>
      <c r="J484">
        <v>131200</v>
      </c>
      <c r="K484" t="s">
        <v>53</v>
      </c>
      <c r="L484">
        <v>81344</v>
      </c>
      <c r="M484" t="s">
        <v>1769</v>
      </c>
      <c r="N484" t="s">
        <v>16135</v>
      </c>
      <c r="O484" s="95">
        <v>44540.127577824074</v>
      </c>
      <c r="P484">
        <v>4</v>
      </c>
      <c r="Q484">
        <v>0</v>
      </c>
      <c r="R484">
        <v>0</v>
      </c>
      <c r="S484" t="s">
        <v>16136</v>
      </c>
      <c r="T484" t="s">
        <v>4181</v>
      </c>
      <c r="U484" t="s">
        <v>4182</v>
      </c>
      <c r="V484" t="s">
        <v>16136</v>
      </c>
      <c r="W484" t="s">
        <v>16137</v>
      </c>
      <c r="X484" t="s">
        <v>4183</v>
      </c>
      <c r="Y484" t="b">
        <v>1</v>
      </c>
      <c r="Z484" t="s">
        <v>1761</v>
      </c>
    </row>
    <row r="485" spans="1:26" x14ac:dyDescent="0.25">
      <c r="A485" t="s">
        <v>4184</v>
      </c>
      <c r="B485" t="s">
        <v>1313</v>
      </c>
      <c r="C485" t="s">
        <v>14702</v>
      </c>
      <c r="D485" t="s">
        <v>14703</v>
      </c>
      <c r="E485" t="s">
        <v>365</v>
      </c>
      <c r="F485" t="s">
        <v>4185</v>
      </c>
      <c r="G485">
        <v>40000</v>
      </c>
      <c r="H485">
        <v>41253</v>
      </c>
      <c r="I485">
        <v>44622</v>
      </c>
      <c r="J485">
        <v>37228</v>
      </c>
      <c r="K485" t="s">
        <v>54</v>
      </c>
      <c r="L485">
        <v>23102</v>
      </c>
      <c r="M485" t="s">
        <v>1769</v>
      </c>
      <c r="N485" t="s">
        <v>16138</v>
      </c>
      <c r="O485" s="95">
        <v>44845.67666271991</v>
      </c>
      <c r="P485">
        <v>2</v>
      </c>
      <c r="Q485">
        <v>-10.36</v>
      </c>
      <c r="R485">
        <v>7.45</v>
      </c>
      <c r="S485" t="s">
        <v>16139</v>
      </c>
      <c r="T485" t="s">
        <v>4186</v>
      </c>
      <c r="U485" t="s">
        <v>16140</v>
      </c>
      <c r="V485" t="s">
        <v>16139</v>
      </c>
      <c r="W485" t="s">
        <v>16141</v>
      </c>
      <c r="X485" t="s">
        <v>4187</v>
      </c>
      <c r="Y485" t="b">
        <v>1</v>
      </c>
      <c r="Z485" t="s">
        <v>1761</v>
      </c>
    </row>
    <row r="486" spans="1:26" x14ac:dyDescent="0.25">
      <c r="A486" t="s">
        <v>4188</v>
      </c>
      <c r="B486" t="s">
        <v>4189</v>
      </c>
      <c r="C486" t="s">
        <v>14702</v>
      </c>
      <c r="D486" t="s">
        <v>14703</v>
      </c>
      <c r="E486" t="s">
        <v>365</v>
      </c>
      <c r="F486" t="s">
        <v>4190</v>
      </c>
      <c r="G486">
        <v>12777</v>
      </c>
      <c r="H486">
        <v>21503</v>
      </c>
      <c r="I486">
        <v>13680</v>
      </c>
      <c r="J486">
        <v>13108</v>
      </c>
      <c r="K486" t="s">
        <v>54</v>
      </c>
      <c r="L486">
        <v>12042</v>
      </c>
      <c r="M486" t="s">
        <v>1769</v>
      </c>
      <c r="N486" t="s">
        <v>16142</v>
      </c>
      <c r="O486" s="95">
        <v>44845.693644791667</v>
      </c>
      <c r="P486">
        <v>2</v>
      </c>
      <c r="Q486">
        <v>-6.6</v>
      </c>
      <c r="R486">
        <v>-2.5299999999999998</v>
      </c>
      <c r="S486" t="s">
        <v>16143</v>
      </c>
      <c r="T486" t="s">
        <v>4191</v>
      </c>
      <c r="U486" t="s">
        <v>4192</v>
      </c>
      <c r="V486" t="s">
        <v>16143</v>
      </c>
      <c r="W486" t="s">
        <v>16144</v>
      </c>
      <c r="X486" t="s">
        <v>4193</v>
      </c>
      <c r="Y486" t="b">
        <v>1</v>
      </c>
      <c r="Z486" t="s">
        <v>1761</v>
      </c>
    </row>
    <row r="487" spans="1:26" x14ac:dyDescent="0.25">
      <c r="A487" t="s">
        <v>4194</v>
      </c>
      <c r="B487" t="s">
        <v>1171</v>
      </c>
      <c r="C487" t="s">
        <v>14702</v>
      </c>
      <c r="D487" t="s">
        <v>14703</v>
      </c>
      <c r="E487" t="s">
        <v>379</v>
      </c>
      <c r="F487" t="s">
        <v>4195</v>
      </c>
      <c r="G487">
        <v>30000</v>
      </c>
      <c r="H487">
        <v>18157</v>
      </c>
      <c r="I487">
        <v>39222</v>
      </c>
      <c r="J487">
        <v>38894</v>
      </c>
      <c r="K487" t="s">
        <v>54</v>
      </c>
      <c r="L487">
        <v>10168</v>
      </c>
      <c r="M487" t="s">
        <v>1769</v>
      </c>
      <c r="N487" t="s">
        <v>16145</v>
      </c>
      <c r="O487" s="95">
        <v>44845.631512523149</v>
      </c>
      <c r="P487">
        <v>1</v>
      </c>
      <c r="Q487">
        <v>-23.51</v>
      </c>
      <c r="R487">
        <v>-22.87</v>
      </c>
      <c r="S487" t="s">
        <v>16146</v>
      </c>
      <c r="T487" t="s">
        <v>4196</v>
      </c>
      <c r="U487" t="s">
        <v>4197</v>
      </c>
      <c r="V487" t="s">
        <v>16146</v>
      </c>
      <c r="W487" t="s">
        <v>16147</v>
      </c>
      <c r="X487" t="s">
        <v>4198</v>
      </c>
      <c r="Y487" t="b">
        <v>1</v>
      </c>
      <c r="Z487" t="s">
        <v>1761</v>
      </c>
    </row>
    <row r="488" spans="1:26" x14ac:dyDescent="0.25">
      <c r="A488" t="s">
        <v>4199</v>
      </c>
      <c r="B488" t="s">
        <v>1027</v>
      </c>
      <c r="C488" t="s">
        <v>14702</v>
      </c>
      <c r="D488" t="s">
        <v>14703</v>
      </c>
      <c r="E488" t="s">
        <v>379</v>
      </c>
      <c r="F488" t="s">
        <v>4200</v>
      </c>
      <c r="G488">
        <v>10000</v>
      </c>
      <c r="H488">
        <v>9352</v>
      </c>
      <c r="I488">
        <v>10533</v>
      </c>
      <c r="J488">
        <v>10941</v>
      </c>
      <c r="K488" t="s">
        <v>54</v>
      </c>
      <c r="L488">
        <v>5237</v>
      </c>
      <c r="M488" t="s">
        <v>1769</v>
      </c>
      <c r="N488" t="s">
        <v>16148</v>
      </c>
      <c r="O488" s="95">
        <v>44845.690055046296</v>
      </c>
      <c r="P488">
        <v>1</v>
      </c>
      <c r="Q488">
        <v>-5.0599999999999996</v>
      </c>
      <c r="R488">
        <v>-8.6</v>
      </c>
      <c r="S488" t="s">
        <v>16149</v>
      </c>
      <c r="T488" t="s">
        <v>4201</v>
      </c>
      <c r="U488" t="s">
        <v>16150</v>
      </c>
      <c r="V488" t="s">
        <v>16149</v>
      </c>
      <c r="W488" t="s">
        <v>16151</v>
      </c>
      <c r="X488" t="s">
        <v>4202</v>
      </c>
      <c r="Y488" t="b">
        <v>1</v>
      </c>
      <c r="Z488" t="s">
        <v>1761</v>
      </c>
    </row>
    <row r="489" spans="1:26" x14ac:dyDescent="0.25">
      <c r="A489" t="s">
        <v>4203</v>
      </c>
      <c r="B489" t="s">
        <v>4204</v>
      </c>
      <c r="C489" t="s">
        <v>14702</v>
      </c>
      <c r="D489" t="s">
        <v>14703</v>
      </c>
      <c r="E489" t="s">
        <v>635</v>
      </c>
      <c r="F489" t="s">
        <v>4205</v>
      </c>
      <c r="G489">
        <v>56000</v>
      </c>
      <c r="H489">
        <v>41500</v>
      </c>
      <c r="I489">
        <v>54545</v>
      </c>
      <c r="J489">
        <v>60335</v>
      </c>
      <c r="K489" t="s">
        <v>53</v>
      </c>
      <c r="L489">
        <v>25730</v>
      </c>
      <c r="M489" t="s">
        <v>1769</v>
      </c>
      <c r="N489" t="s">
        <v>16152</v>
      </c>
      <c r="O489" s="95">
        <v>44845.652737476848</v>
      </c>
      <c r="P489">
        <v>12</v>
      </c>
      <c r="Q489">
        <v>2.67</v>
      </c>
      <c r="R489">
        <v>-7.18</v>
      </c>
      <c r="S489" t="s">
        <v>16153</v>
      </c>
      <c r="T489" t="s">
        <v>4206</v>
      </c>
      <c r="U489" t="s">
        <v>16154</v>
      </c>
      <c r="V489" t="s">
        <v>16153</v>
      </c>
      <c r="W489" t="s">
        <v>16155</v>
      </c>
      <c r="X489" t="s">
        <v>4207</v>
      </c>
      <c r="Y489" t="b">
        <v>1</v>
      </c>
      <c r="Z489" t="s">
        <v>1761</v>
      </c>
    </row>
    <row r="490" spans="1:26" x14ac:dyDescent="0.25">
      <c r="A490" t="s">
        <v>4208</v>
      </c>
      <c r="B490" t="s">
        <v>4209</v>
      </c>
      <c r="C490" t="s">
        <v>14703</v>
      </c>
      <c r="D490" t="s">
        <v>14702</v>
      </c>
      <c r="E490" t="s">
        <v>635</v>
      </c>
      <c r="F490" t="s">
        <v>4210</v>
      </c>
      <c r="G490">
        <v>800000</v>
      </c>
      <c r="H490">
        <v>126327</v>
      </c>
      <c r="I490">
        <v>289396</v>
      </c>
      <c r="J490">
        <v>289396</v>
      </c>
      <c r="K490" t="s">
        <v>53</v>
      </c>
      <c r="L490">
        <v>78323</v>
      </c>
      <c r="M490" t="s">
        <v>1769</v>
      </c>
      <c r="N490" t="s">
        <v>16156</v>
      </c>
      <c r="O490" s="95">
        <v>44550.483233032406</v>
      </c>
      <c r="P490">
        <v>4</v>
      </c>
      <c r="Q490">
        <v>0</v>
      </c>
      <c r="R490">
        <v>176.44</v>
      </c>
      <c r="S490" t="s">
        <v>16157</v>
      </c>
      <c r="T490" t="s">
        <v>4211</v>
      </c>
      <c r="U490" t="s">
        <v>16158</v>
      </c>
      <c r="V490" t="s">
        <v>16157</v>
      </c>
      <c r="W490" t="s">
        <v>16159</v>
      </c>
      <c r="X490" t="s">
        <v>4212</v>
      </c>
      <c r="Y490" t="b">
        <v>1</v>
      </c>
      <c r="Z490" t="s">
        <v>1761</v>
      </c>
    </row>
    <row r="491" spans="1:26" x14ac:dyDescent="0.25">
      <c r="A491" t="s">
        <v>4213</v>
      </c>
      <c r="B491" t="s">
        <v>4214</v>
      </c>
      <c r="C491" t="s">
        <v>14703</v>
      </c>
      <c r="D491" t="s">
        <v>14702</v>
      </c>
      <c r="E491" t="s">
        <v>635</v>
      </c>
      <c r="F491" t="s">
        <v>4215</v>
      </c>
      <c r="G491">
        <v>107000</v>
      </c>
      <c r="H491">
        <v>107000</v>
      </c>
      <c r="I491">
        <v>107000</v>
      </c>
      <c r="J491">
        <v>107000</v>
      </c>
      <c r="K491" t="s">
        <v>53</v>
      </c>
      <c r="L491">
        <v>66340</v>
      </c>
      <c r="M491" t="s">
        <v>1769</v>
      </c>
      <c r="N491" t="s">
        <v>16160</v>
      </c>
      <c r="O491" s="95">
        <v>44540.160659085646</v>
      </c>
      <c r="P491">
        <v>12</v>
      </c>
      <c r="Q491">
        <v>0</v>
      </c>
      <c r="R491">
        <v>0</v>
      </c>
      <c r="S491" t="s">
        <v>16161</v>
      </c>
      <c r="T491" t="s">
        <v>4216</v>
      </c>
      <c r="U491" t="s">
        <v>4217</v>
      </c>
      <c r="V491" t="s">
        <v>16161</v>
      </c>
      <c r="W491" t="s">
        <v>16162</v>
      </c>
      <c r="X491" t="s">
        <v>4218</v>
      </c>
      <c r="Y491" t="b">
        <v>1</v>
      </c>
      <c r="Z491" t="s">
        <v>1761</v>
      </c>
    </row>
    <row r="492" spans="1:26" x14ac:dyDescent="0.25">
      <c r="A492" t="s">
        <v>4219</v>
      </c>
      <c r="B492" t="s">
        <v>1370</v>
      </c>
      <c r="C492" t="s">
        <v>14702</v>
      </c>
      <c r="D492" t="s">
        <v>14703</v>
      </c>
      <c r="E492" t="s">
        <v>365</v>
      </c>
      <c r="F492" t="s">
        <v>4220</v>
      </c>
      <c r="G492">
        <v>16500</v>
      </c>
      <c r="H492">
        <v>20343</v>
      </c>
      <c r="I492">
        <v>16755</v>
      </c>
      <c r="J492">
        <v>16211</v>
      </c>
      <c r="K492" t="s">
        <v>54</v>
      </c>
      <c r="L492">
        <v>11392</v>
      </c>
      <c r="M492" t="s">
        <v>1769</v>
      </c>
      <c r="N492" t="s">
        <v>16163</v>
      </c>
      <c r="O492" s="95">
        <v>44845.714051724535</v>
      </c>
      <c r="P492">
        <v>2</v>
      </c>
      <c r="Q492">
        <v>-1.52</v>
      </c>
      <c r="R492">
        <v>1.78</v>
      </c>
      <c r="S492" t="s">
        <v>16164</v>
      </c>
      <c r="T492" t="s">
        <v>4221</v>
      </c>
      <c r="U492" t="s">
        <v>16165</v>
      </c>
      <c r="V492" t="s">
        <v>16164</v>
      </c>
      <c r="W492" t="s">
        <v>16166</v>
      </c>
      <c r="X492" t="s">
        <v>4222</v>
      </c>
      <c r="Y492" t="b">
        <v>1</v>
      </c>
      <c r="Z492" t="s">
        <v>1761</v>
      </c>
    </row>
    <row r="493" spans="1:26" x14ac:dyDescent="0.25">
      <c r="A493" t="s">
        <v>4223</v>
      </c>
      <c r="B493" t="s">
        <v>1260</v>
      </c>
      <c r="C493" t="s">
        <v>14702</v>
      </c>
      <c r="D493" t="s">
        <v>14703</v>
      </c>
      <c r="E493" t="s">
        <v>635</v>
      </c>
      <c r="F493" t="s">
        <v>4224</v>
      </c>
      <c r="G493">
        <v>20900</v>
      </c>
      <c r="H493">
        <v>21423</v>
      </c>
      <c r="I493">
        <v>18017</v>
      </c>
      <c r="J493">
        <v>17440</v>
      </c>
      <c r="K493" t="s">
        <v>53</v>
      </c>
      <c r="L493">
        <v>13282</v>
      </c>
      <c r="M493" t="s">
        <v>1769</v>
      </c>
      <c r="N493" t="s">
        <v>16167</v>
      </c>
      <c r="O493" s="95">
        <v>44845.716570416669</v>
      </c>
      <c r="P493">
        <v>12</v>
      </c>
      <c r="Q493">
        <v>16</v>
      </c>
      <c r="R493">
        <v>19.84</v>
      </c>
      <c r="S493" t="s">
        <v>16168</v>
      </c>
      <c r="T493" t="s">
        <v>4225</v>
      </c>
      <c r="U493" t="s">
        <v>4226</v>
      </c>
      <c r="V493" t="s">
        <v>16168</v>
      </c>
      <c r="W493" t="s">
        <v>16169</v>
      </c>
      <c r="X493" t="s">
        <v>4227</v>
      </c>
      <c r="Y493" t="b">
        <v>1</v>
      </c>
      <c r="Z493" t="s">
        <v>1761</v>
      </c>
    </row>
    <row r="494" spans="1:26" x14ac:dyDescent="0.25">
      <c r="A494" t="s">
        <v>4228</v>
      </c>
      <c r="B494" t="s">
        <v>1601</v>
      </c>
      <c r="C494" t="s">
        <v>14702</v>
      </c>
      <c r="D494" t="s">
        <v>14703</v>
      </c>
      <c r="E494" t="s">
        <v>635</v>
      </c>
      <c r="F494" t="s">
        <v>4229</v>
      </c>
      <c r="G494">
        <v>25000</v>
      </c>
      <c r="H494">
        <v>23941</v>
      </c>
      <c r="I494">
        <v>22640</v>
      </c>
      <c r="J494">
        <v>24761</v>
      </c>
      <c r="K494" t="s">
        <v>53</v>
      </c>
      <c r="L494">
        <v>14843</v>
      </c>
      <c r="M494" t="s">
        <v>1769</v>
      </c>
      <c r="N494" t="s">
        <v>16170</v>
      </c>
      <c r="O494" s="95">
        <v>44845.697627337962</v>
      </c>
      <c r="P494">
        <v>4</v>
      </c>
      <c r="Q494">
        <v>10.42</v>
      </c>
      <c r="R494">
        <v>0.97</v>
      </c>
      <c r="S494" t="s">
        <v>16171</v>
      </c>
      <c r="T494" t="s">
        <v>4230</v>
      </c>
      <c r="U494" t="s">
        <v>16172</v>
      </c>
      <c r="V494" t="s">
        <v>16171</v>
      </c>
      <c r="W494" t="s">
        <v>16173</v>
      </c>
      <c r="X494" t="s">
        <v>4231</v>
      </c>
      <c r="Y494" t="b">
        <v>1</v>
      </c>
      <c r="Z494" t="s">
        <v>1761</v>
      </c>
    </row>
    <row r="495" spans="1:26" x14ac:dyDescent="0.25">
      <c r="A495" t="s">
        <v>4232</v>
      </c>
      <c r="B495" t="s">
        <v>1008</v>
      </c>
      <c r="C495" t="s">
        <v>14702</v>
      </c>
      <c r="D495" t="s">
        <v>14703</v>
      </c>
      <c r="E495" t="s">
        <v>635</v>
      </c>
      <c r="F495" t="s">
        <v>4233</v>
      </c>
      <c r="G495">
        <v>53000</v>
      </c>
      <c r="H495">
        <v>55170</v>
      </c>
      <c r="I495">
        <v>50399</v>
      </c>
      <c r="J495">
        <v>51739</v>
      </c>
      <c r="K495" t="s">
        <v>53</v>
      </c>
      <c r="L495">
        <v>34205</v>
      </c>
      <c r="M495" t="s">
        <v>1769</v>
      </c>
      <c r="N495" t="s">
        <v>16174</v>
      </c>
      <c r="O495" s="95">
        <v>44845.679055023145</v>
      </c>
      <c r="P495">
        <v>4</v>
      </c>
      <c r="Q495">
        <v>5.16</v>
      </c>
      <c r="R495">
        <v>2.44</v>
      </c>
      <c r="S495" t="s">
        <v>16175</v>
      </c>
      <c r="T495" t="s">
        <v>4234</v>
      </c>
      <c r="U495" t="s">
        <v>16176</v>
      </c>
      <c r="V495" t="s">
        <v>16175</v>
      </c>
      <c r="W495" t="s">
        <v>16177</v>
      </c>
      <c r="X495" t="s">
        <v>4235</v>
      </c>
      <c r="Y495" t="b">
        <v>1</v>
      </c>
      <c r="Z495" t="s">
        <v>1761</v>
      </c>
    </row>
    <row r="496" spans="1:26" x14ac:dyDescent="0.25">
      <c r="A496" t="s">
        <v>4236</v>
      </c>
      <c r="B496" t="s">
        <v>927</v>
      </c>
      <c r="C496" t="s">
        <v>14702</v>
      </c>
      <c r="D496" t="s">
        <v>14703</v>
      </c>
      <c r="E496" t="s">
        <v>635</v>
      </c>
      <c r="F496" t="s">
        <v>4237</v>
      </c>
      <c r="G496">
        <v>9993</v>
      </c>
      <c r="H496">
        <v>2614</v>
      </c>
      <c r="I496">
        <v>9167</v>
      </c>
      <c r="J496">
        <v>8962</v>
      </c>
      <c r="K496" t="s">
        <v>53</v>
      </c>
      <c r="L496">
        <v>1621</v>
      </c>
      <c r="M496" t="s">
        <v>1769</v>
      </c>
      <c r="N496" t="s">
        <v>16178</v>
      </c>
      <c r="O496" s="95">
        <v>44845.662334907407</v>
      </c>
      <c r="P496">
        <v>1</v>
      </c>
      <c r="Q496">
        <v>9.01</v>
      </c>
      <c r="R496">
        <v>11.5</v>
      </c>
      <c r="S496" t="s">
        <v>16179</v>
      </c>
      <c r="T496" t="s">
        <v>4238</v>
      </c>
      <c r="U496" t="s">
        <v>4239</v>
      </c>
      <c r="V496" t="s">
        <v>16179</v>
      </c>
      <c r="W496" t="s">
        <v>16180</v>
      </c>
      <c r="X496" t="s">
        <v>4240</v>
      </c>
      <c r="Y496" t="b">
        <v>1</v>
      </c>
      <c r="Z496" t="s">
        <v>1761</v>
      </c>
    </row>
    <row r="497" spans="1:26" x14ac:dyDescent="0.25">
      <c r="A497" t="s">
        <v>4241</v>
      </c>
      <c r="B497" t="s">
        <v>1253</v>
      </c>
      <c r="C497" t="s">
        <v>14702</v>
      </c>
      <c r="D497" t="s">
        <v>14703</v>
      </c>
      <c r="E497" t="s">
        <v>365</v>
      </c>
      <c r="F497" t="s">
        <v>4242</v>
      </c>
      <c r="G497">
        <v>36900</v>
      </c>
      <c r="H497">
        <v>58000</v>
      </c>
      <c r="I497">
        <v>41069</v>
      </c>
      <c r="J497">
        <v>38279</v>
      </c>
      <c r="K497" t="s">
        <v>54</v>
      </c>
      <c r="L497">
        <v>32480</v>
      </c>
      <c r="M497" t="s">
        <v>1769</v>
      </c>
      <c r="N497" t="s">
        <v>16181</v>
      </c>
      <c r="O497" s="95">
        <v>44845.653726307872</v>
      </c>
      <c r="P497">
        <v>2</v>
      </c>
      <c r="Q497">
        <v>-10.15</v>
      </c>
      <c r="R497">
        <v>-3.6</v>
      </c>
      <c r="S497" t="s">
        <v>16182</v>
      </c>
      <c r="T497" t="s">
        <v>4243</v>
      </c>
      <c r="U497" t="s">
        <v>4244</v>
      </c>
      <c r="V497" t="s">
        <v>16182</v>
      </c>
      <c r="W497" t="s">
        <v>16183</v>
      </c>
      <c r="X497" t="s">
        <v>4245</v>
      </c>
      <c r="Y497" t="b">
        <v>1</v>
      </c>
      <c r="Z497" t="s">
        <v>1761</v>
      </c>
    </row>
    <row r="498" spans="1:26" x14ac:dyDescent="0.25">
      <c r="A498" t="s">
        <v>4246</v>
      </c>
      <c r="B498" t="s">
        <v>4247</v>
      </c>
      <c r="C498" t="s">
        <v>14702</v>
      </c>
      <c r="D498" t="s">
        <v>14703</v>
      </c>
      <c r="E498" t="s">
        <v>365</v>
      </c>
      <c r="F498" t="s">
        <v>4248</v>
      </c>
      <c r="G498">
        <v>28000</v>
      </c>
      <c r="H498">
        <v>26709</v>
      </c>
      <c r="I498">
        <v>28000</v>
      </c>
      <c r="J498">
        <v>49333</v>
      </c>
      <c r="K498" t="s">
        <v>54</v>
      </c>
      <c r="L498">
        <v>14957</v>
      </c>
      <c r="M498" t="s">
        <v>1769</v>
      </c>
      <c r="N498" t="s">
        <v>16184</v>
      </c>
      <c r="O498" s="95">
        <v>44845.648378773149</v>
      </c>
      <c r="P498">
        <v>2</v>
      </c>
      <c r="Q498">
        <v>0</v>
      </c>
      <c r="R498">
        <v>-43.24</v>
      </c>
      <c r="S498" t="s">
        <v>16185</v>
      </c>
      <c r="T498" t="s">
        <v>4249</v>
      </c>
      <c r="U498" t="s">
        <v>16186</v>
      </c>
      <c r="V498" t="s">
        <v>16185</v>
      </c>
      <c r="W498" t="s">
        <v>16187</v>
      </c>
      <c r="X498" t="s">
        <v>4250</v>
      </c>
      <c r="Y498" t="b">
        <v>1</v>
      </c>
      <c r="Z498" t="s">
        <v>1761</v>
      </c>
    </row>
    <row r="499" spans="1:26" x14ac:dyDescent="0.25">
      <c r="A499" t="s">
        <v>4251</v>
      </c>
      <c r="B499" t="s">
        <v>1006</v>
      </c>
      <c r="C499" t="s">
        <v>14702</v>
      </c>
      <c r="D499" t="s">
        <v>14703</v>
      </c>
      <c r="E499" t="s">
        <v>635</v>
      </c>
      <c r="F499" t="s">
        <v>4252</v>
      </c>
      <c r="G499">
        <v>80000</v>
      </c>
      <c r="H499">
        <v>77984</v>
      </c>
      <c r="I499">
        <v>75718</v>
      </c>
      <c r="J499">
        <v>74988</v>
      </c>
      <c r="K499" t="s">
        <v>53</v>
      </c>
      <c r="L499">
        <v>48350</v>
      </c>
      <c r="M499" t="s">
        <v>1769</v>
      </c>
      <c r="N499" t="s">
        <v>16188</v>
      </c>
      <c r="O499" s="95">
        <v>44845.703767534724</v>
      </c>
      <c r="P499">
        <v>4</v>
      </c>
      <c r="Q499">
        <v>5.66</v>
      </c>
      <c r="R499">
        <v>6.68</v>
      </c>
      <c r="S499" t="s">
        <v>16189</v>
      </c>
      <c r="T499" t="s">
        <v>4253</v>
      </c>
      <c r="U499" t="s">
        <v>16190</v>
      </c>
      <c r="V499" t="s">
        <v>16189</v>
      </c>
      <c r="W499" t="s">
        <v>16191</v>
      </c>
      <c r="X499" t="s">
        <v>4254</v>
      </c>
      <c r="Y499" t="b">
        <v>1</v>
      </c>
      <c r="Z499" t="s">
        <v>1761</v>
      </c>
    </row>
    <row r="500" spans="1:26" x14ac:dyDescent="0.25">
      <c r="A500" t="s">
        <v>4255</v>
      </c>
      <c r="B500" t="s">
        <v>1498</v>
      </c>
      <c r="C500" t="s">
        <v>14702</v>
      </c>
      <c r="D500" t="s">
        <v>14703</v>
      </c>
      <c r="E500" t="s">
        <v>379</v>
      </c>
      <c r="F500" t="s">
        <v>4256</v>
      </c>
      <c r="G500">
        <v>9999</v>
      </c>
      <c r="H500">
        <v>8000</v>
      </c>
      <c r="I500">
        <v>9431</v>
      </c>
      <c r="J500">
        <v>9450</v>
      </c>
      <c r="K500" t="s">
        <v>54</v>
      </c>
      <c r="L500">
        <v>4480</v>
      </c>
      <c r="M500" t="s">
        <v>1769</v>
      </c>
      <c r="N500" t="s">
        <v>16192</v>
      </c>
      <c r="O500" s="95">
        <v>44845.674939004632</v>
      </c>
      <c r="P500">
        <v>1</v>
      </c>
      <c r="Q500">
        <v>6.02</v>
      </c>
      <c r="R500">
        <v>5.81</v>
      </c>
      <c r="S500" t="s">
        <v>16193</v>
      </c>
      <c r="T500" t="s">
        <v>4257</v>
      </c>
      <c r="U500" t="s">
        <v>4258</v>
      </c>
      <c r="V500" t="s">
        <v>16193</v>
      </c>
      <c r="W500" t="s">
        <v>16194</v>
      </c>
      <c r="X500" t="s">
        <v>4259</v>
      </c>
      <c r="Y500" t="b">
        <v>1</v>
      </c>
      <c r="Z500" t="s">
        <v>1761</v>
      </c>
    </row>
    <row r="501" spans="1:26" x14ac:dyDescent="0.25">
      <c r="A501" t="s">
        <v>4260</v>
      </c>
      <c r="B501" t="s">
        <v>4261</v>
      </c>
      <c r="C501" t="s">
        <v>14702</v>
      </c>
      <c r="D501" t="s">
        <v>14703</v>
      </c>
      <c r="E501" t="s">
        <v>379</v>
      </c>
      <c r="F501" t="s">
        <v>4262</v>
      </c>
      <c r="G501">
        <v>76000</v>
      </c>
      <c r="H501">
        <v>87797</v>
      </c>
      <c r="I501">
        <v>69520</v>
      </c>
      <c r="J501">
        <v>65583</v>
      </c>
      <c r="K501" t="s">
        <v>54</v>
      </c>
      <c r="L501">
        <v>49166</v>
      </c>
      <c r="M501" t="s">
        <v>1769</v>
      </c>
      <c r="N501" t="s">
        <v>16195</v>
      </c>
      <c r="O501" s="95">
        <v>44845.712105740742</v>
      </c>
      <c r="P501">
        <v>2</v>
      </c>
      <c r="Q501">
        <v>9.32</v>
      </c>
      <c r="R501">
        <v>15.88</v>
      </c>
      <c r="S501" t="s">
        <v>16196</v>
      </c>
      <c r="T501" t="s">
        <v>4263</v>
      </c>
      <c r="U501" t="s">
        <v>4264</v>
      </c>
      <c r="V501" t="s">
        <v>16196</v>
      </c>
      <c r="W501" t="s">
        <v>16197</v>
      </c>
      <c r="X501" t="s">
        <v>4265</v>
      </c>
      <c r="Y501" t="b">
        <v>1</v>
      </c>
      <c r="Z501" t="s">
        <v>1761</v>
      </c>
    </row>
    <row r="502" spans="1:26" x14ac:dyDescent="0.25">
      <c r="A502" t="s">
        <v>4266</v>
      </c>
      <c r="B502" t="s">
        <v>649</v>
      </c>
      <c r="C502" t="s">
        <v>14702</v>
      </c>
      <c r="D502" t="s">
        <v>14703</v>
      </c>
      <c r="E502" t="s">
        <v>379</v>
      </c>
      <c r="F502" t="s">
        <v>4267</v>
      </c>
      <c r="G502">
        <v>14350</v>
      </c>
      <c r="H502">
        <v>13732</v>
      </c>
      <c r="I502">
        <v>14276</v>
      </c>
      <c r="J502">
        <v>14058</v>
      </c>
      <c r="K502" t="s">
        <v>54</v>
      </c>
      <c r="L502">
        <v>7690</v>
      </c>
      <c r="M502" t="s">
        <v>1769</v>
      </c>
      <c r="N502" t="s">
        <v>16198</v>
      </c>
      <c r="O502" s="95">
        <v>44845.696622187497</v>
      </c>
      <c r="P502">
        <v>2</v>
      </c>
      <c r="Q502">
        <v>0.52</v>
      </c>
      <c r="R502">
        <v>2.08</v>
      </c>
      <c r="S502" t="s">
        <v>16199</v>
      </c>
      <c r="T502" t="s">
        <v>4268</v>
      </c>
      <c r="U502" t="s">
        <v>4269</v>
      </c>
      <c r="V502" t="s">
        <v>16199</v>
      </c>
      <c r="W502" t="s">
        <v>16200</v>
      </c>
      <c r="X502" t="s">
        <v>4270</v>
      </c>
      <c r="Y502" t="b">
        <v>1</v>
      </c>
      <c r="Z502" t="s">
        <v>1761</v>
      </c>
    </row>
    <row r="503" spans="1:26" x14ac:dyDescent="0.25">
      <c r="A503" t="s">
        <v>4271</v>
      </c>
      <c r="B503" t="s">
        <v>656</v>
      </c>
      <c r="C503" t="s">
        <v>14702</v>
      </c>
      <c r="D503" t="s">
        <v>14703</v>
      </c>
      <c r="E503" t="s">
        <v>635</v>
      </c>
      <c r="F503" t="s">
        <v>4272</v>
      </c>
      <c r="G503">
        <v>64998</v>
      </c>
      <c r="H503">
        <v>45300</v>
      </c>
      <c r="I503">
        <v>60581</v>
      </c>
      <c r="J503">
        <v>61446</v>
      </c>
      <c r="K503" t="s">
        <v>53</v>
      </c>
      <c r="L503">
        <v>28086</v>
      </c>
      <c r="M503" t="s">
        <v>1769</v>
      </c>
      <c r="N503" t="s">
        <v>16201</v>
      </c>
      <c r="O503" s="95">
        <v>44845.673147673609</v>
      </c>
      <c r="P503">
        <v>12</v>
      </c>
      <c r="Q503">
        <v>7.29</v>
      </c>
      <c r="R503">
        <v>5.78</v>
      </c>
      <c r="S503" t="s">
        <v>16202</v>
      </c>
      <c r="T503" t="s">
        <v>4273</v>
      </c>
      <c r="U503" t="s">
        <v>4274</v>
      </c>
      <c r="V503" t="s">
        <v>16202</v>
      </c>
      <c r="W503" t="s">
        <v>16203</v>
      </c>
      <c r="X503" t="s">
        <v>4275</v>
      </c>
      <c r="Y503" t="b">
        <v>1</v>
      </c>
      <c r="Z503" t="s">
        <v>1761</v>
      </c>
    </row>
    <row r="504" spans="1:26" x14ac:dyDescent="0.25">
      <c r="A504" t="s">
        <v>4276</v>
      </c>
      <c r="B504" t="s">
        <v>1168</v>
      </c>
      <c r="C504" t="s">
        <v>14702</v>
      </c>
      <c r="D504" t="s">
        <v>14703</v>
      </c>
      <c r="E504" t="s">
        <v>635</v>
      </c>
      <c r="F504" t="s">
        <v>4277</v>
      </c>
      <c r="G504">
        <v>5000</v>
      </c>
      <c r="H504">
        <v>6211</v>
      </c>
      <c r="I504">
        <v>6554</v>
      </c>
      <c r="J504">
        <v>6849</v>
      </c>
      <c r="K504" t="s">
        <v>53</v>
      </c>
      <c r="L504">
        <v>3851</v>
      </c>
      <c r="M504" t="s">
        <v>1769</v>
      </c>
      <c r="N504" t="s">
        <v>16204</v>
      </c>
      <c r="O504" s="95">
        <v>44845.72031290509</v>
      </c>
      <c r="P504">
        <v>4</v>
      </c>
      <c r="Q504">
        <v>-23.71</v>
      </c>
      <c r="R504">
        <v>-27</v>
      </c>
      <c r="S504" t="s">
        <v>16205</v>
      </c>
      <c r="T504" t="s">
        <v>4278</v>
      </c>
      <c r="U504" t="s">
        <v>16206</v>
      </c>
      <c r="V504" t="s">
        <v>16205</v>
      </c>
      <c r="W504" t="s">
        <v>16207</v>
      </c>
      <c r="X504" t="s">
        <v>4279</v>
      </c>
      <c r="Y504" t="b">
        <v>1</v>
      </c>
      <c r="Z504" t="s">
        <v>1761</v>
      </c>
    </row>
    <row r="505" spans="1:26" x14ac:dyDescent="0.25">
      <c r="A505" t="s">
        <v>4280</v>
      </c>
      <c r="B505" t="s">
        <v>1691</v>
      </c>
      <c r="C505" t="s">
        <v>14702</v>
      </c>
      <c r="D505" t="s">
        <v>14703</v>
      </c>
      <c r="E505" t="s">
        <v>365</v>
      </c>
      <c r="F505" t="s">
        <v>4281</v>
      </c>
      <c r="G505">
        <v>52000</v>
      </c>
      <c r="H505">
        <v>62000</v>
      </c>
      <c r="I505">
        <v>46384</v>
      </c>
      <c r="J505">
        <v>46607</v>
      </c>
      <c r="K505" t="s">
        <v>54</v>
      </c>
      <c r="L505">
        <v>34720</v>
      </c>
      <c r="M505" t="s">
        <v>1769</v>
      </c>
      <c r="N505" t="s">
        <v>16208</v>
      </c>
      <c r="O505" s="95">
        <v>44845.675332430554</v>
      </c>
      <c r="P505">
        <v>2</v>
      </c>
      <c r="Q505">
        <v>12.11</v>
      </c>
      <c r="R505">
        <v>11.57</v>
      </c>
      <c r="S505" t="s">
        <v>16209</v>
      </c>
      <c r="T505" t="s">
        <v>4282</v>
      </c>
      <c r="U505" t="s">
        <v>4283</v>
      </c>
      <c r="V505" t="s">
        <v>16209</v>
      </c>
      <c r="W505" t="s">
        <v>16210</v>
      </c>
      <c r="X505" t="s">
        <v>4284</v>
      </c>
      <c r="Y505" t="b">
        <v>1</v>
      </c>
      <c r="Z505" t="s">
        <v>1761</v>
      </c>
    </row>
    <row r="506" spans="1:26" x14ac:dyDescent="0.25">
      <c r="A506" t="s">
        <v>4285</v>
      </c>
      <c r="B506" t="s">
        <v>1611</v>
      </c>
      <c r="C506" t="s">
        <v>14702</v>
      </c>
      <c r="D506" t="s">
        <v>14703</v>
      </c>
      <c r="E506" t="s">
        <v>635</v>
      </c>
      <c r="F506" t="s">
        <v>4286</v>
      </c>
      <c r="G506">
        <v>15000</v>
      </c>
      <c r="H506">
        <v>19724</v>
      </c>
      <c r="I506">
        <v>14948</v>
      </c>
      <c r="J506">
        <v>14493</v>
      </c>
      <c r="K506" t="s">
        <v>53</v>
      </c>
      <c r="L506">
        <v>12229</v>
      </c>
      <c r="M506" t="s">
        <v>1769</v>
      </c>
      <c r="N506" t="s">
        <v>16211</v>
      </c>
      <c r="O506" s="95">
        <v>44845.665558576387</v>
      </c>
      <c r="P506">
        <v>4</v>
      </c>
      <c r="Q506">
        <v>0.35</v>
      </c>
      <c r="R506">
        <v>3.5</v>
      </c>
      <c r="S506" t="s">
        <v>16212</v>
      </c>
      <c r="T506" t="s">
        <v>4287</v>
      </c>
      <c r="U506" t="s">
        <v>4288</v>
      </c>
      <c r="V506" t="s">
        <v>16212</v>
      </c>
      <c r="W506" t="s">
        <v>16213</v>
      </c>
      <c r="X506" t="s">
        <v>4289</v>
      </c>
      <c r="Y506" t="b">
        <v>1</v>
      </c>
      <c r="Z506" t="s">
        <v>1761</v>
      </c>
    </row>
    <row r="507" spans="1:26" x14ac:dyDescent="0.25">
      <c r="A507" t="s">
        <v>4290</v>
      </c>
      <c r="B507" t="s">
        <v>1256</v>
      </c>
      <c r="C507" t="s">
        <v>14702</v>
      </c>
      <c r="D507" t="s">
        <v>14703</v>
      </c>
      <c r="E507" t="s">
        <v>635</v>
      </c>
      <c r="F507" t="s">
        <v>4291</v>
      </c>
      <c r="G507">
        <v>49776</v>
      </c>
      <c r="H507">
        <v>61100</v>
      </c>
      <c r="I507">
        <v>51908</v>
      </c>
      <c r="J507">
        <v>51553</v>
      </c>
      <c r="K507" t="s">
        <v>53</v>
      </c>
      <c r="L507">
        <v>37882</v>
      </c>
      <c r="M507" t="s">
        <v>1769</v>
      </c>
      <c r="N507" t="s">
        <v>16214</v>
      </c>
      <c r="O507" s="95">
        <v>44845.701402962964</v>
      </c>
      <c r="P507">
        <v>12</v>
      </c>
      <c r="Q507">
        <v>-4.1100000000000003</v>
      </c>
      <c r="R507">
        <v>-3.45</v>
      </c>
      <c r="S507" t="s">
        <v>16215</v>
      </c>
      <c r="T507" t="s">
        <v>4292</v>
      </c>
      <c r="U507" t="s">
        <v>4293</v>
      </c>
      <c r="V507" t="s">
        <v>16215</v>
      </c>
      <c r="W507" t="s">
        <v>16216</v>
      </c>
      <c r="X507" t="s">
        <v>4294</v>
      </c>
      <c r="Y507" t="b">
        <v>1</v>
      </c>
      <c r="Z507" t="s">
        <v>1761</v>
      </c>
    </row>
    <row r="508" spans="1:26" x14ac:dyDescent="0.25">
      <c r="A508" t="s">
        <v>4295</v>
      </c>
      <c r="B508" t="s">
        <v>4296</v>
      </c>
      <c r="C508" t="s">
        <v>14702</v>
      </c>
      <c r="D508" t="s">
        <v>14703</v>
      </c>
      <c r="E508" t="s">
        <v>379</v>
      </c>
      <c r="F508" t="s">
        <v>4297</v>
      </c>
      <c r="G508">
        <v>23444</v>
      </c>
      <c r="H508">
        <v>28344</v>
      </c>
      <c r="I508">
        <v>23763</v>
      </c>
      <c r="J508">
        <v>24114</v>
      </c>
      <c r="K508" t="s">
        <v>54</v>
      </c>
      <c r="L508">
        <v>15873</v>
      </c>
      <c r="M508" t="s">
        <v>1769</v>
      </c>
      <c r="N508" t="s">
        <v>16217</v>
      </c>
      <c r="O508" s="95">
        <v>44845.718942604166</v>
      </c>
      <c r="P508">
        <v>1</v>
      </c>
      <c r="Q508">
        <v>-1.34</v>
      </c>
      <c r="R508">
        <v>-2.78</v>
      </c>
      <c r="S508" t="s">
        <v>16218</v>
      </c>
      <c r="T508" t="s">
        <v>4298</v>
      </c>
      <c r="U508" t="s">
        <v>4299</v>
      </c>
      <c r="V508" t="s">
        <v>16218</v>
      </c>
      <c r="W508" t="s">
        <v>16219</v>
      </c>
      <c r="X508" t="s">
        <v>4300</v>
      </c>
      <c r="Y508" t="b">
        <v>1</v>
      </c>
      <c r="Z508" t="s">
        <v>1761</v>
      </c>
    </row>
    <row r="509" spans="1:26" x14ac:dyDescent="0.25">
      <c r="A509" t="s">
        <v>4301</v>
      </c>
      <c r="B509" t="s">
        <v>1441</v>
      </c>
      <c r="C509" t="s">
        <v>14702</v>
      </c>
      <c r="D509" t="s">
        <v>14703</v>
      </c>
      <c r="E509" t="s">
        <v>365</v>
      </c>
      <c r="F509" t="s">
        <v>4302</v>
      </c>
      <c r="G509">
        <v>37800</v>
      </c>
      <c r="H509">
        <v>48520</v>
      </c>
      <c r="I509">
        <v>35299</v>
      </c>
      <c r="J509">
        <v>37101</v>
      </c>
      <c r="K509" t="s">
        <v>54</v>
      </c>
      <c r="L509">
        <v>27171</v>
      </c>
      <c r="M509" t="s">
        <v>1769</v>
      </c>
      <c r="N509" t="s">
        <v>16220</v>
      </c>
      <c r="O509" s="95">
        <v>44845.672619166668</v>
      </c>
      <c r="P509">
        <v>2</v>
      </c>
      <c r="Q509">
        <v>7.09</v>
      </c>
      <c r="R509">
        <v>1.88</v>
      </c>
      <c r="S509" t="s">
        <v>16221</v>
      </c>
      <c r="T509" t="s">
        <v>4303</v>
      </c>
      <c r="U509" t="s">
        <v>4304</v>
      </c>
      <c r="V509" t="s">
        <v>16221</v>
      </c>
      <c r="W509" t="s">
        <v>16222</v>
      </c>
      <c r="X509" t="s">
        <v>4305</v>
      </c>
      <c r="Y509" t="b">
        <v>1</v>
      </c>
      <c r="Z509" t="s">
        <v>1761</v>
      </c>
    </row>
    <row r="510" spans="1:26" x14ac:dyDescent="0.25">
      <c r="A510" t="s">
        <v>4306</v>
      </c>
      <c r="B510" t="s">
        <v>4307</v>
      </c>
      <c r="C510" t="s">
        <v>14702</v>
      </c>
      <c r="D510" t="s">
        <v>14703</v>
      </c>
      <c r="E510" t="s">
        <v>365</v>
      </c>
      <c r="F510" t="s">
        <v>4308</v>
      </c>
      <c r="G510">
        <v>25000</v>
      </c>
      <c r="H510">
        <v>42714</v>
      </c>
      <c r="I510">
        <v>26223</v>
      </c>
      <c r="J510">
        <v>25999</v>
      </c>
      <c r="K510" t="s">
        <v>54</v>
      </c>
      <c r="L510">
        <v>23920</v>
      </c>
      <c r="M510" t="s">
        <v>1769</v>
      </c>
      <c r="N510" t="s">
        <v>16223</v>
      </c>
      <c r="O510" s="95">
        <v>44845.653563622684</v>
      </c>
      <c r="P510">
        <v>2</v>
      </c>
      <c r="Q510">
        <v>-4.66</v>
      </c>
      <c r="R510">
        <v>-3.84</v>
      </c>
      <c r="S510" t="s">
        <v>16224</v>
      </c>
      <c r="T510" t="s">
        <v>4309</v>
      </c>
      <c r="U510" t="s">
        <v>4310</v>
      </c>
      <c r="V510" t="s">
        <v>16224</v>
      </c>
      <c r="W510" t="s">
        <v>16225</v>
      </c>
      <c r="X510" t="s">
        <v>4311</v>
      </c>
      <c r="Y510" t="b">
        <v>1</v>
      </c>
      <c r="Z510" t="s">
        <v>1761</v>
      </c>
    </row>
    <row r="511" spans="1:26" x14ac:dyDescent="0.25">
      <c r="A511" t="s">
        <v>4312</v>
      </c>
      <c r="B511" t="s">
        <v>4313</v>
      </c>
      <c r="C511" t="s">
        <v>14702</v>
      </c>
      <c r="D511" t="s">
        <v>14703</v>
      </c>
      <c r="E511" t="s">
        <v>379</v>
      </c>
      <c r="F511" t="s">
        <v>4314</v>
      </c>
      <c r="G511">
        <v>15000</v>
      </c>
      <c r="H511">
        <v>10000</v>
      </c>
      <c r="I511">
        <v>15110</v>
      </c>
      <c r="J511">
        <v>14568</v>
      </c>
      <c r="K511" t="s">
        <v>54</v>
      </c>
      <c r="L511">
        <v>5600</v>
      </c>
      <c r="M511" t="s">
        <v>1769</v>
      </c>
      <c r="N511" t="s">
        <v>16226</v>
      </c>
      <c r="O511" s="95">
        <v>44845.675106388888</v>
      </c>
      <c r="P511">
        <v>1</v>
      </c>
      <c r="Q511">
        <v>-0.73</v>
      </c>
      <c r="R511">
        <v>2.97</v>
      </c>
      <c r="S511" t="s">
        <v>16227</v>
      </c>
      <c r="T511" t="s">
        <v>4315</v>
      </c>
      <c r="U511" t="s">
        <v>4316</v>
      </c>
      <c r="V511" t="s">
        <v>16227</v>
      </c>
      <c r="W511" t="s">
        <v>16228</v>
      </c>
      <c r="X511" t="s">
        <v>4317</v>
      </c>
      <c r="Y511" t="b">
        <v>1</v>
      </c>
      <c r="Z511" t="s">
        <v>1761</v>
      </c>
    </row>
    <row r="512" spans="1:26" x14ac:dyDescent="0.25">
      <c r="A512" t="s">
        <v>4318</v>
      </c>
      <c r="B512" t="s">
        <v>556</v>
      </c>
      <c r="C512" t="s">
        <v>14702</v>
      </c>
      <c r="D512" t="s">
        <v>14703</v>
      </c>
      <c r="E512" t="s">
        <v>635</v>
      </c>
      <c r="F512" t="s">
        <v>556</v>
      </c>
      <c r="G512">
        <v>6000</v>
      </c>
      <c r="H512">
        <v>1786</v>
      </c>
      <c r="I512">
        <v>9049</v>
      </c>
      <c r="J512">
        <v>9140</v>
      </c>
      <c r="K512" t="s">
        <v>53</v>
      </c>
      <c r="L512">
        <v>1107</v>
      </c>
      <c r="M512" t="s">
        <v>1769</v>
      </c>
      <c r="N512" t="s">
        <v>16229</v>
      </c>
      <c r="O512" s="95">
        <v>44845.697457326387</v>
      </c>
      <c r="P512">
        <v>4</v>
      </c>
      <c r="Q512">
        <v>-33.69</v>
      </c>
      <c r="R512">
        <v>-34.35</v>
      </c>
      <c r="S512" t="s">
        <v>16230</v>
      </c>
      <c r="T512" t="s">
        <v>4319</v>
      </c>
      <c r="U512" t="s">
        <v>4320</v>
      </c>
      <c r="V512" t="s">
        <v>16230</v>
      </c>
      <c r="W512" t="s">
        <v>16231</v>
      </c>
      <c r="X512" t="s">
        <v>4321</v>
      </c>
      <c r="Y512" t="b">
        <v>1</v>
      </c>
      <c r="Z512" t="s">
        <v>1761</v>
      </c>
    </row>
    <row r="513" spans="1:26" x14ac:dyDescent="0.25">
      <c r="A513" t="s">
        <v>4322</v>
      </c>
      <c r="B513" t="s">
        <v>4323</v>
      </c>
      <c r="C513" t="s">
        <v>14703</v>
      </c>
      <c r="D513" t="s">
        <v>14702</v>
      </c>
      <c r="E513" t="s">
        <v>635</v>
      </c>
      <c r="F513" t="s">
        <v>4324</v>
      </c>
      <c r="G513">
        <v>285000</v>
      </c>
      <c r="H513">
        <v>285000</v>
      </c>
      <c r="I513">
        <v>285000</v>
      </c>
      <c r="J513">
        <v>285000</v>
      </c>
      <c r="K513" t="s">
        <v>53</v>
      </c>
      <c r="L513">
        <v>176700</v>
      </c>
      <c r="M513" t="s">
        <v>1769</v>
      </c>
      <c r="N513" t="s">
        <v>16232</v>
      </c>
      <c r="O513" s="95">
        <v>44540.02684486111</v>
      </c>
      <c r="P513">
        <v>9</v>
      </c>
      <c r="Q513">
        <v>0</v>
      </c>
      <c r="R513">
        <v>0</v>
      </c>
      <c r="S513" t="s">
        <v>16233</v>
      </c>
      <c r="T513" t="s">
        <v>4325</v>
      </c>
      <c r="U513" t="s">
        <v>16234</v>
      </c>
      <c r="V513" t="s">
        <v>16233</v>
      </c>
      <c r="W513" t="s">
        <v>16235</v>
      </c>
      <c r="X513" t="s">
        <v>4326</v>
      </c>
      <c r="Y513" t="b">
        <v>1</v>
      </c>
      <c r="Z513" t="s">
        <v>1761</v>
      </c>
    </row>
    <row r="514" spans="1:26" x14ac:dyDescent="0.25">
      <c r="A514" t="s">
        <v>4327</v>
      </c>
      <c r="B514" t="s">
        <v>1108</v>
      </c>
      <c r="C514" t="s">
        <v>14703</v>
      </c>
      <c r="D514" t="s">
        <v>14702</v>
      </c>
      <c r="E514" t="s">
        <v>635</v>
      </c>
      <c r="F514" t="s">
        <v>328</v>
      </c>
      <c r="G514">
        <v>105000</v>
      </c>
      <c r="H514">
        <v>105000</v>
      </c>
      <c r="I514">
        <v>105000</v>
      </c>
      <c r="J514">
        <v>105000</v>
      </c>
      <c r="K514" t="s">
        <v>53</v>
      </c>
      <c r="L514">
        <v>65100</v>
      </c>
      <c r="M514" t="s">
        <v>1769</v>
      </c>
      <c r="N514" t="s">
        <v>16236</v>
      </c>
      <c r="O514" s="95">
        <v>44540.179571828703</v>
      </c>
      <c r="P514">
        <v>42</v>
      </c>
      <c r="Q514">
        <v>0</v>
      </c>
      <c r="R514">
        <v>0</v>
      </c>
      <c r="S514" t="s">
        <v>16237</v>
      </c>
      <c r="T514" t="s">
        <v>4328</v>
      </c>
      <c r="U514" t="s">
        <v>4329</v>
      </c>
      <c r="V514" t="s">
        <v>16237</v>
      </c>
      <c r="W514" t="s">
        <v>16238</v>
      </c>
      <c r="X514" t="s">
        <v>4330</v>
      </c>
      <c r="Y514" t="b">
        <v>1</v>
      </c>
      <c r="Z514" t="s">
        <v>1761</v>
      </c>
    </row>
    <row r="515" spans="1:26" x14ac:dyDescent="0.25">
      <c r="A515" t="s">
        <v>4331</v>
      </c>
      <c r="B515" t="s">
        <v>1111</v>
      </c>
      <c r="C515" t="s">
        <v>14702</v>
      </c>
      <c r="D515" t="s">
        <v>14703</v>
      </c>
      <c r="E515" t="s">
        <v>635</v>
      </c>
      <c r="F515" t="s">
        <v>4332</v>
      </c>
      <c r="G515">
        <v>2800</v>
      </c>
      <c r="H515">
        <v>1831</v>
      </c>
      <c r="I515">
        <v>6077</v>
      </c>
      <c r="J515">
        <v>4821</v>
      </c>
      <c r="K515" t="s">
        <v>53</v>
      </c>
      <c r="L515">
        <v>1135</v>
      </c>
      <c r="M515" t="s">
        <v>1769</v>
      </c>
      <c r="N515" t="s">
        <v>16239</v>
      </c>
      <c r="O515" s="95">
        <v>44845.652185462961</v>
      </c>
      <c r="P515">
        <v>9</v>
      </c>
      <c r="Q515">
        <v>-53.92</v>
      </c>
      <c r="R515">
        <v>-41.92</v>
      </c>
      <c r="S515" t="s">
        <v>16240</v>
      </c>
      <c r="T515" t="s">
        <v>4333</v>
      </c>
      <c r="U515" t="s">
        <v>4334</v>
      </c>
      <c r="V515" t="s">
        <v>16240</v>
      </c>
      <c r="W515" t="s">
        <v>16241</v>
      </c>
      <c r="X515" t="s">
        <v>4335</v>
      </c>
      <c r="Y515" t="b">
        <v>1</v>
      </c>
      <c r="Z515" t="s">
        <v>1761</v>
      </c>
    </row>
    <row r="516" spans="1:26" x14ac:dyDescent="0.25">
      <c r="A516" t="s">
        <v>4336</v>
      </c>
      <c r="B516" t="s">
        <v>1499</v>
      </c>
      <c r="C516" t="s">
        <v>14702</v>
      </c>
      <c r="D516" t="s">
        <v>14703</v>
      </c>
      <c r="E516" t="s">
        <v>379</v>
      </c>
      <c r="F516" t="s">
        <v>4337</v>
      </c>
      <c r="G516">
        <v>14400</v>
      </c>
      <c r="H516">
        <v>19225</v>
      </c>
      <c r="I516">
        <v>15063</v>
      </c>
      <c r="J516">
        <v>14440</v>
      </c>
      <c r="K516" t="s">
        <v>54</v>
      </c>
      <c r="L516">
        <v>10766</v>
      </c>
      <c r="M516" t="s">
        <v>1769</v>
      </c>
      <c r="N516" t="s">
        <v>16242</v>
      </c>
      <c r="O516" s="95">
        <v>44845.715694456019</v>
      </c>
      <c r="P516">
        <v>1</v>
      </c>
      <c r="Q516">
        <v>-4.4000000000000004</v>
      </c>
      <c r="R516">
        <v>-0.28000000000000003</v>
      </c>
      <c r="S516" t="s">
        <v>16243</v>
      </c>
      <c r="T516" t="s">
        <v>4338</v>
      </c>
      <c r="U516" t="s">
        <v>4339</v>
      </c>
      <c r="V516" t="s">
        <v>16243</v>
      </c>
      <c r="W516" t="s">
        <v>16244</v>
      </c>
      <c r="X516" t="s">
        <v>4340</v>
      </c>
      <c r="Y516" t="b">
        <v>1</v>
      </c>
      <c r="Z516" t="s">
        <v>1761</v>
      </c>
    </row>
    <row r="517" spans="1:26" x14ac:dyDescent="0.25">
      <c r="A517" t="s">
        <v>4341</v>
      </c>
      <c r="B517" t="s">
        <v>981</v>
      </c>
      <c r="C517" t="s">
        <v>14703</v>
      </c>
      <c r="D517" t="s">
        <v>14702</v>
      </c>
      <c r="E517" t="s">
        <v>635</v>
      </c>
      <c r="F517" t="s">
        <v>4342</v>
      </c>
      <c r="G517">
        <v>150000</v>
      </c>
      <c r="H517">
        <v>113829</v>
      </c>
      <c r="I517">
        <v>152474</v>
      </c>
      <c r="J517">
        <v>152474</v>
      </c>
      <c r="K517" t="s">
        <v>53</v>
      </c>
      <c r="L517">
        <v>70574</v>
      </c>
      <c r="M517" t="s">
        <v>1769</v>
      </c>
      <c r="N517" t="s">
        <v>16245</v>
      </c>
      <c r="O517" s="95">
        <v>44547.049027395835</v>
      </c>
      <c r="P517">
        <v>9</v>
      </c>
      <c r="Q517">
        <v>0</v>
      </c>
      <c r="R517">
        <v>-1.62</v>
      </c>
      <c r="S517" t="s">
        <v>16246</v>
      </c>
      <c r="T517" t="s">
        <v>4343</v>
      </c>
      <c r="U517" t="s">
        <v>16247</v>
      </c>
      <c r="V517" t="s">
        <v>16246</v>
      </c>
      <c r="W517" t="s">
        <v>16248</v>
      </c>
      <c r="X517" t="s">
        <v>4344</v>
      </c>
      <c r="Y517" t="b">
        <v>1</v>
      </c>
      <c r="Z517" t="s">
        <v>1761</v>
      </c>
    </row>
    <row r="518" spans="1:26" x14ac:dyDescent="0.25">
      <c r="A518" t="s">
        <v>4345</v>
      </c>
      <c r="B518" t="s">
        <v>749</v>
      </c>
      <c r="C518" t="s">
        <v>14702</v>
      </c>
      <c r="D518" t="s">
        <v>14703</v>
      </c>
      <c r="E518" t="s">
        <v>635</v>
      </c>
      <c r="F518" t="s">
        <v>4346</v>
      </c>
      <c r="G518">
        <v>68999</v>
      </c>
      <c r="H518">
        <v>98600</v>
      </c>
      <c r="I518">
        <v>71126</v>
      </c>
      <c r="J518">
        <v>71943</v>
      </c>
      <c r="K518" t="s">
        <v>53</v>
      </c>
      <c r="L518">
        <v>61132</v>
      </c>
      <c r="M518" t="s">
        <v>1769</v>
      </c>
      <c r="N518" t="s">
        <v>16249</v>
      </c>
      <c r="O518" s="95">
        <v>44845.703596099534</v>
      </c>
      <c r="P518">
        <v>4</v>
      </c>
      <c r="Q518">
        <v>-2.99</v>
      </c>
      <c r="R518">
        <v>-4.09</v>
      </c>
      <c r="S518" t="s">
        <v>16250</v>
      </c>
      <c r="T518" t="s">
        <v>4347</v>
      </c>
      <c r="U518" t="s">
        <v>4348</v>
      </c>
      <c r="V518" t="s">
        <v>16250</v>
      </c>
      <c r="W518" t="s">
        <v>16251</v>
      </c>
      <c r="X518" t="s">
        <v>4349</v>
      </c>
      <c r="Y518" t="b">
        <v>1</v>
      </c>
      <c r="Z518" t="s">
        <v>1761</v>
      </c>
    </row>
    <row r="519" spans="1:26" x14ac:dyDescent="0.25">
      <c r="A519" t="s">
        <v>4350</v>
      </c>
      <c r="B519" t="s">
        <v>4351</v>
      </c>
      <c r="C519" t="s">
        <v>14702</v>
      </c>
      <c r="D519" t="s">
        <v>14703</v>
      </c>
      <c r="E519" t="s">
        <v>635</v>
      </c>
      <c r="F519" t="s">
        <v>4352</v>
      </c>
      <c r="G519">
        <v>7999</v>
      </c>
      <c r="H519">
        <v>7330</v>
      </c>
      <c r="I519">
        <v>6759</v>
      </c>
      <c r="J519">
        <v>10425</v>
      </c>
      <c r="K519" t="s">
        <v>53</v>
      </c>
      <c r="L519">
        <v>4545</v>
      </c>
      <c r="M519" t="s">
        <v>1769</v>
      </c>
      <c r="N519" t="s">
        <v>16252</v>
      </c>
      <c r="O519" s="95">
        <v>44845.483406192128</v>
      </c>
      <c r="P519">
        <v>4</v>
      </c>
      <c r="Q519">
        <v>18.350000000000001</v>
      </c>
      <c r="R519">
        <v>-23.27</v>
      </c>
      <c r="S519" t="s">
        <v>16253</v>
      </c>
      <c r="T519" t="s">
        <v>4353</v>
      </c>
      <c r="U519" t="s">
        <v>4354</v>
      </c>
      <c r="V519" t="s">
        <v>16253</v>
      </c>
      <c r="W519" t="s">
        <v>16254</v>
      </c>
      <c r="X519" t="s">
        <v>4355</v>
      </c>
      <c r="Y519" t="b">
        <v>1</v>
      </c>
      <c r="Z519" t="s">
        <v>1761</v>
      </c>
    </row>
    <row r="520" spans="1:26" x14ac:dyDescent="0.25">
      <c r="A520" t="s">
        <v>4356</v>
      </c>
      <c r="B520" t="s">
        <v>626</v>
      </c>
      <c r="C520" t="s">
        <v>14702</v>
      </c>
      <c r="D520" t="s">
        <v>14703</v>
      </c>
      <c r="E520" t="s">
        <v>635</v>
      </c>
      <c r="F520" t="s">
        <v>4033</v>
      </c>
      <c r="G520">
        <v>46000</v>
      </c>
      <c r="H520">
        <v>58089</v>
      </c>
      <c r="I520">
        <v>39127</v>
      </c>
      <c r="J520">
        <v>38464</v>
      </c>
      <c r="K520" t="s">
        <v>53</v>
      </c>
      <c r="L520">
        <v>36015</v>
      </c>
      <c r="M520" t="s">
        <v>1769</v>
      </c>
      <c r="N520" t="s">
        <v>16255</v>
      </c>
      <c r="O520" s="95">
        <v>44845.628412175924</v>
      </c>
      <c r="P520">
        <v>4</v>
      </c>
      <c r="Q520">
        <v>17.57</v>
      </c>
      <c r="R520">
        <v>19.59</v>
      </c>
      <c r="S520" t="s">
        <v>16256</v>
      </c>
      <c r="T520" t="s">
        <v>4357</v>
      </c>
      <c r="U520" t="s">
        <v>4358</v>
      </c>
      <c r="V520" t="s">
        <v>16256</v>
      </c>
      <c r="W520" t="s">
        <v>16257</v>
      </c>
      <c r="X520" t="s">
        <v>4359</v>
      </c>
      <c r="Y520" t="b">
        <v>1</v>
      </c>
      <c r="Z520" t="s">
        <v>1761</v>
      </c>
    </row>
    <row r="521" spans="1:26" x14ac:dyDescent="0.25">
      <c r="A521" t="s">
        <v>4360</v>
      </c>
      <c r="B521" t="s">
        <v>1564</v>
      </c>
      <c r="C521" t="s">
        <v>14702</v>
      </c>
      <c r="D521" t="s">
        <v>14703</v>
      </c>
      <c r="E521" t="s">
        <v>635</v>
      </c>
      <c r="F521" t="s">
        <v>4361</v>
      </c>
      <c r="G521">
        <v>102420</v>
      </c>
      <c r="H521">
        <v>164912</v>
      </c>
      <c r="I521">
        <v>105304</v>
      </c>
      <c r="J521">
        <v>104926</v>
      </c>
      <c r="K521" t="s">
        <v>53</v>
      </c>
      <c r="L521">
        <v>102245</v>
      </c>
      <c r="M521" t="s">
        <v>1769</v>
      </c>
      <c r="N521" t="s">
        <v>16258</v>
      </c>
      <c r="O521" s="95">
        <v>44845.685854027775</v>
      </c>
      <c r="P521">
        <v>4</v>
      </c>
      <c r="Q521">
        <v>-2.74</v>
      </c>
      <c r="R521">
        <v>-2.39</v>
      </c>
      <c r="S521" t="s">
        <v>16259</v>
      </c>
      <c r="T521" t="s">
        <v>4362</v>
      </c>
      <c r="U521" t="s">
        <v>4363</v>
      </c>
      <c r="V521" t="s">
        <v>16259</v>
      </c>
      <c r="W521" t="s">
        <v>16260</v>
      </c>
      <c r="X521" t="s">
        <v>4364</v>
      </c>
      <c r="Y521" t="b">
        <v>1</v>
      </c>
      <c r="Z521" t="s">
        <v>1761</v>
      </c>
    </row>
    <row r="522" spans="1:26" x14ac:dyDescent="0.25">
      <c r="A522" t="s">
        <v>4365</v>
      </c>
      <c r="B522" t="s">
        <v>4366</v>
      </c>
      <c r="C522" t="s">
        <v>14703</v>
      </c>
      <c r="D522" t="s">
        <v>14702</v>
      </c>
      <c r="E522" t="s">
        <v>635</v>
      </c>
      <c r="F522" t="s">
        <v>4367</v>
      </c>
      <c r="G522">
        <v>118774</v>
      </c>
      <c r="H522">
        <v>118774</v>
      </c>
      <c r="I522">
        <v>118774</v>
      </c>
      <c r="J522">
        <v>118774</v>
      </c>
      <c r="K522" t="s">
        <v>53</v>
      </c>
      <c r="L522">
        <v>73640</v>
      </c>
      <c r="M522" t="s">
        <v>1769</v>
      </c>
      <c r="N522" t="s">
        <v>16261</v>
      </c>
      <c r="O522" s="95">
        <v>44540.188509618056</v>
      </c>
      <c r="P522">
        <v>12</v>
      </c>
      <c r="Q522">
        <v>0</v>
      </c>
      <c r="R522">
        <v>0</v>
      </c>
      <c r="S522" t="s">
        <v>16262</v>
      </c>
      <c r="T522" t="s">
        <v>4368</v>
      </c>
      <c r="U522" t="s">
        <v>4369</v>
      </c>
      <c r="V522" t="s">
        <v>16262</v>
      </c>
      <c r="W522" t="s">
        <v>16263</v>
      </c>
      <c r="X522" t="s">
        <v>4370</v>
      </c>
      <c r="Y522" t="b">
        <v>1</v>
      </c>
      <c r="Z522" t="s">
        <v>1761</v>
      </c>
    </row>
    <row r="523" spans="1:26" x14ac:dyDescent="0.25">
      <c r="A523" t="s">
        <v>4371</v>
      </c>
      <c r="B523" t="s">
        <v>4372</v>
      </c>
      <c r="C523" t="s">
        <v>14702</v>
      </c>
      <c r="D523" t="s">
        <v>14703</v>
      </c>
      <c r="E523" t="s">
        <v>635</v>
      </c>
      <c r="F523" t="s">
        <v>124</v>
      </c>
      <c r="G523">
        <v>60000</v>
      </c>
      <c r="H523">
        <v>53500</v>
      </c>
      <c r="I523">
        <v>61349</v>
      </c>
      <c r="J523">
        <v>56647</v>
      </c>
      <c r="K523" t="s">
        <v>53</v>
      </c>
      <c r="L523">
        <v>33170</v>
      </c>
      <c r="M523" t="s">
        <v>1769</v>
      </c>
      <c r="N523" t="s">
        <v>16264</v>
      </c>
      <c r="O523" s="95">
        <v>44845.713536608797</v>
      </c>
      <c r="P523">
        <v>25</v>
      </c>
      <c r="Q523">
        <v>-2.2000000000000002</v>
      </c>
      <c r="R523">
        <v>5.92</v>
      </c>
      <c r="S523" t="s">
        <v>16265</v>
      </c>
      <c r="T523" t="s">
        <v>4373</v>
      </c>
      <c r="U523" t="s">
        <v>4374</v>
      </c>
      <c r="V523" t="s">
        <v>16265</v>
      </c>
      <c r="W523" t="s">
        <v>16266</v>
      </c>
      <c r="X523" t="s">
        <v>4375</v>
      </c>
      <c r="Y523" t="b">
        <v>1</v>
      </c>
      <c r="Z523" t="s">
        <v>1761</v>
      </c>
    </row>
    <row r="524" spans="1:26" x14ac:dyDescent="0.25">
      <c r="A524" t="s">
        <v>4376</v>
      </c>
      <c r="B524" t="s">
        <v>673</v>
      </c>
      <c r="C524" t="s">
        <v>14703</v>
      </c>
      <c r="D524" t="s">
        <v>14702</v>
      </c>
      <c r="E524" t="s">
        <v>379</v>
      </c>
      <c r="F524" t="s">
        <v>4377</v>
      </c>
      <c r="G524">
        <v>144794</v>
      </c>
      <c r="H524">
        <v>144794</v>
      </c>
      <c r="I524">
        <v>144794</v>
      </c>
      <c r="J524">
        <v>144794</v>
      </c>
      <c r="K524" t="s">
        <v>54</v>
      </c>
      <c r="L524">
        <v>81085</v>
      </c>
      <c r="M524" t="s">
        <v>1769</v>
      </c>
      <c r="N524" t="s">
        <v>16267</v>
      </c>
      <c r="O524" s="95">
        <v>44540.115544942128</v>
      </c>
      <c r="P524">
        <v>2</v>
      </c>
      <c r="Q524">
        <v>0</v>
      </c>
      <c r="R524">
        <v>0</v>
      </c>
      <c r="S524" t="s">
        <v>16268</v>
      </c>
      <c r="T524" t="s">
        <v>4378</v>
      </c>
      <c r="U524" t="s">
        <v>4379</v>
      </c>
      <c r="V524" t="s">
        <v>16268</v>
      </c>
      <c r="W524" t="s">
        <v>16269</v>
      </c>
      <c r="X524" t="s">
        <v>4380</v>
      </c>
      <c r="Y524" t="b">
        <v>1</v>
      </c>
      <c r="Z524" t="s">
        <v>1761</v>
      </c>
    </row>
    <row r="525" spans="1:26" x14ac:dyDescent="0.25">
      <c r="A525" t="s">
        <v>4381</v>
      </c>
      <c r="B525" t="s">
        <v>1688</v>
      </c>
      <c r="C525" t="s">
        <v>14702</v>
      </c>
      <c r="D525" t="s">
        <v>14703</v>
      </c>
      <c r="E525" t="s">
        <v>635</v>
      </c>
      <c r="F525" t="s">
        <v>4382</v>
      </c>
      <c r="G525">
        <v>15500</v>
      </c>
      <c r="H525">
        <v>16915</v>
      </c>
      <c r="I525">
        <v>16232</v>
      </c>
      <c r="J525">
        <v>16069</v>
      </c>
      <c r="K525" t="s">
        <v>53</v>
      </c>
      <c r="L525">
        <v>10487</v>
      </c>
      <c r="M525" t="s">
        <v>1769</v>
      </c>
      <c r="N525" t="s">
        <v>16270</v>
      </c>
      <c r="O525" s="95">
        <v>44845.684240509261</v>
      </c>
      <c r="P525">
        <v>9</v>
      </c>
      <c r="Q525">
        <v>-4.51</v>
      </c>
      <c r="R525">
        <v>-3.54</v>
      </c>
      <c r="S525" t="s">
        <v>16271</v>
      </c>
      <c r="T525" t="s">
        <v>4383</v>
      </c>
      <c r="U525" t="s">
        <v>4384</v>
      </c>
      <c r="V525" t="s">
        <v>16271</v>
      </c>
      <c r="W525" t="s">
        <v>16272</v>
      </c>
      <c r="X525" t="s">
        <v>4385</v>
      </c>
      <c r="Y525" t="b">
        <v>1</v>
      </c>
      <c r="Z525" t="s">
        <v>1761</v>
      </c>
    </row>
    <row r="526" spans="1:26" x14ac:dyDescent="0.25">
      <c r="A526" t="s">
        <v>4386</v>
      </c>
      <c r="B526" t="s">
        <v>845</v>
      </c>
      <c r="C526" t="s">
        <v>14703</v>
      </c>
      <c r="D526" t="s">
        <v>14702</v>
      </c>
      <c r="E526" t="s">
        <v>635</v>
      </c>
      <c r="F526" t="s">
        <v>4387</v>
      </c>
      <c r="G526">
        <v>131200</v>
      </c>
      <c r="H526">
        <v>131200</v>
      </c>
      <c r="I526">
        <v>131200</v>
      </c>
      <c r="J526">
        <v>131200</v>
      </c>
      <c r="K526" t="s">
        <v>53</v>
      </c>
      <c r="L526">
        <v>81344</v>
      </c>
      <c r="M526" t="s">
        <v>1769</v>
      </c>
      <c r="N526" t="s">
        <v>16135</v>
      </c>
      <c r="O526" s="95">
        <v>44540.191940358796</v>
      </c>
      <c r="P526">
        <v>4</v>
      </c>
      <c r="Q526">
        <v>0</v>
      </c>
      <c r="R526">
        <v>0</v>
      </c>
      <c r="S526" t="s">
        <v>16273</v>
      </c>
      <c r="T526" t="s">
        <v>4388</v>
      </c>
      <c r="U526" t="s">
        <v>4182</v>
      </c>
      <c r="V526" t="s">
        <v>16273</v>
      </c>
      <c r="W526" t="s">
        <v>16274</v>
      </c>
      <c r="X526" t="s">
        <v>4389</v>
      </c>
      <c r="Y526" t="b">
        <v>1</v>
      </c>
      <c r="Z526" t="s">
        <v>1761</v>
      </c>
    </row>
    <row r="527" spans="1:26" x14ac:dyDescent="0.25">
      <c r="A527" t="s">
        <v>4390</v>
      </c>
      <c r="B527" t="s">
        <v>1599</v>
      </c>
      <c r="C527" t="s">
        <v>14702</v>
      </c>
      <c r="D527" t="s">
        <v>14703</v>
      </c>
      <c r="E527" t="s">
        <v>635</v>
      </c>
      <c r="F527" t="s">
        <v>4391</v>
      </c>
      <c r="G527">
        <v>45555</v>
      </c>
      <c r="H527">
        <v>75502</v>
      </c>
      <c r="I527">
        <v>46744</v>
      </c>
      <c r="J527">
        <v>46706</v>
      </c>
      <c r="K527" t="s">
        <v>53</v>
      </c>
      <c r="L527">
        <v>46811</v>
      </c>
      <c r="M527" t="s">
        <v>1769</v>
      </c>
      <c r="N527" t="s">
        <v>16275</v>
      </c>
      <c r="O527" s="95">
        <v>44845.605560856478</v>
      </c>
      <c r="P527">
        <v>4</v>
      </c>
      <c r="Q527">
        <v>-2.54</v>
      </c>
      <c r="R527">
        <v>-2.46</v>
      </c>
      <c r="S527" t="s">
        <v>16276</v>
      </c>
      <c r="T527" t="s">
        <v>4392</v>
      </c>
      <c r="U527" t="s">
        <v>16277</v>
      </c>
      <c r="V527" t="s">
        <v>16276</v>
      </c>
      <c r="W527" t="s">
        <v>16278</v>
      </c>
      <c r="X527" t="s">
        <v>4393</v>
      </c>
      <c r="Y527" t="b">
        <v>1</v>
      </c>
      <c r="Z527" t="s">
        <v>1761</v>
      </c>
    </row>
    <row r="528" spans="1:26" x14ac:dyDescent="0.25">
      <c r="A528" t="s">
        <v>4394</v>
      </c>
      <c r="B528" t="s">
        <v>771</v>
      </c>
      <c r="C528" t="s">
        <v>14702</v>
      </c>
      <c r="D528" t="s">
        <v>14703</v>
      </c>
      <c r="E528" t="s">
        <v>635</v>
      </c>
      <c r="F528" t="s">
        <v>76</v>
      </c>
      <c r="G528">
        <v>17999</v>
      </c>
      <c r="H528">
        <v>17994</v>
      </c>
      <c r="I528">
        <v>17986</v>
      </c>
      <c r="J528">
        <v>17395</v>
      </c>
      <c r="K528" t="s">
        <v>53</v>
      </c>
      <c r="L528">
        <v>11156</v>
      </c>
      <c r="M528" t="s">
        <v>1769</v>
      </c>
      <c r="N528" t="s">
        <v>16279</v>
      </c>
      <c r="O528" s="95">
        <v>44845.628367974539</v>
      </c>
      <c r="P528">
        <v>20</v>
      </c>
      <c r="Q528">
        <v>7.0000000000000007E-2</v>
      </c>
      <c r="R528">
        <v>3.47</v>
      </c>
      <c r="S528" t="s">
        <v>16280</v>
      </c>
      <c r="T528" t="s">
        <v>4395</v>
      </c>
      <c r="U528" t="s">
        <v>4396</v>
      </c>
      <c r="V528" t="s">
        <v>16280</v>
      </c>
      <c r="W528" t="s">
        <v>16281</v>
      </c>
      <c r="X528" t="s">
        <v>4397</v>
      </c>
      <c r="Y528" t="b">
        <v>1</v>
      </c>
      <c r="Z528" t="s">
        <v>1761</v>
      </c>
    </row>
    <row r="529" spans="1:26" x14ac:dyDescent="0.25">
      <c r="A529" t="s">
        <v>4398</v>
      </c>
      <c r="B529" t="s">
        <v>1672</v>
      </c>
      <c r="C529" t="s">
        <v>14702</v>
      </c>
      <c r="D529" t="s">
        <v>14703</v>
      </c>
      <c r="E529" t="s">
        <v>635</v>
      </c>
      <c r="F529" t="s">
        <v>4399</v>
      </c>
      <c r="G529">
        <v>48420</v>
      </c>
      <c r="H529">
        <v>49100</v>
      </c>
      <c r="I529">
        <v>41460</v>
      </c>
      <c r="J529">
        <v>42052</v>
      </c>
      <c r="K529" t="s">
        <v>53</v>
      </c>
      <c r="L529">
        <v>30442</v>
      </c>
      <c r="M529" t="s">
        <v>1769</v>
      </c>
      <c r="N529" t="s">
        <v>16282</v>
      </c>
      <c r="O529" s="95">
        <v>44845.686165983796</v>
      </c>
      <c r="P529">
        <v>4</v>
      </c>
      <c r="Q529">
        <v>16.79</v>
      </c>
      <c r="R529">
        <v>15.14</v>
      </c>
      <c r="S529" t="s">
        <v>16283</v>
      </c>
      <c r="T529" t="s">
        <v>4400</v>
      </c>
      <c r="U529" t="s">
        <v>4401</v>
      </c>
      <c r="V529" t="s">
        <v>16283</v>
      </c>
      <c r="W529" t="s">
        <v>16284</v>
      </c>
      <c r="X529" t="s">
        <v>4402</v>
      </c>
      <c r="Y529" t="b">
        <v>1</v>
      </c>
      <c r="Z529" t="s">
        <v>1761</v>
      </c>
    </row>
    <row r="530" spans="1:26" x14ac:dyDescent="0.25">
      <c r="A530" t="s">
        <v>4403</v>
      </c>
      <c r="B530" t="s">
        <v>4404</v>
      </c>
      <c r="C530" t="s">
        <v>14703</v>
      </c>
      <c r="D530" t="s">
        <v>14702</v>
      </c>
      <c r="E530" t="s">
        <v>635</v>
      </c>
      <c r="F530" t="s">
        <v>4405</v>
      </c>
      <c r="G530">
        <v>160327</v>
      </c>
      <c r="H530">
        <v>160327</v>
      </c>
      <c r="I530">
        <v>160327</v>
      </c>
      <c r="J530">
        <v>160327</v>
      </c>
      <c r="K530" t="s">
        <v>53</v>
      </c>
      <c r="L530">
        <v>99403</v>
      </c>
      <c r="M530" t="s">
        <v>1769</v>
      </c>
      <c r="N530" t="s">
        <v>16285</v>
      </c>
      <c r="O530" s="95">
        <v>44540.125911111114</v>
      </c>
      <c r="P530">
        <v>4</v>
      </c>
      <c r="Q530">
        <v>0</v>
      </c>
      <c r="R530">
        <v>0</v>
      </c>
      <c r="S530" t="s">
        <v>16286</v>
      </c>
      <c r="T530" t="s">
        <v>4406</v>
      </c>
      <c r="U530" t="s">
        <v>16287</v>
      </c>
      <c r="V530" t="s">
        <v>16286</v>
      </c>
      <c r="W530" t="s">
        <v>16288</v>
      </c>
      <c r="X530" t="s">
        <v>4407</v>
      </c>
      <c r="Y530" t="b">
        <v>1</v>
      </c>
      <c r="Z530" t="s">
        <v>1761</v>
      </c>
    </row>
    <row r="531" spans="1:26" x14ac:dyDescent="0.25">
      <c r="A531" t="s">
        <v>4408</v>
      </c>
      <c r="B531" t="s">
        <v>4409</v>
      </c>
      <c r="C531" t="s">
        <v>14702</v>
      </c>
      <c r="D531" t="s">
        <v>14703</v>
      </c>
      <c r="E531" t="s">
        <v>379</v>
      </c>
      <c r="F531" t="s">
        <v>4410</v>
      </c>
      <c r="G531">
        <v>19990</v>
      </c>
      <c r="H531">
        <v>19784</v>
      </c>
      <c r="I531">
        <v>17267</v>
      </c>
      <c r="J531">
        <v>16809</v>
      </c>
      <c r="K531" t="s">
        <v>54</v>
      </c>
      <c r="L531">
        <v>11079</v>
      </c>
      <c r="M531" t="s">
        <v>1769</v>
      </c>
      <c r="N531" t="s">
        <v>16289</v>
      </c>
      <c r="O531" s="95">
        <v>44845.696163414352</v>
      </c>
      <c r="P531">
        <v>2</v>
      </c>
      <c r="Q531">
        <v>15.77</v>
      </c>
      <c r="R531">
        <v>18.920000000000002</v>
      </c>
      <c r="S531" t="s">
        <v>16290</v>
      </c>
      <c r="T531" t="s">
        <v>4411</v>
      </c>
      <c r="U531" t="s">
        <v>16291</v>
      </c>
      <c r="V531" t="s">
        <v>16290</v>
      </c>
      <c r="W531" t="s">
        <v>16292</v>
      </c>
      <c r="X531" t="s">
        <v>4412</v>
      </c>
      <c r="Y531" t="b">
        <v>1</v>
      </c>
      <c r="Z531" t="s">
        <v>1761</v>
      </c>
    </row>
    <row r="532" spans="1:26" x14ac:dyDescent="0.25">
      <c r="A532" t="s">
        <v>4413</v>
      </c>
      <c r="B532" t="s">
        <v>1220</v>
      </c>
      <c r="C532" t="s">
        <v>14702</v>
      </c>
      <c r="D532" t="s">
        <v>14703</v>
      </c>
      <c r="E532" t="s">
        <v>635</v>
      </c>
      <c r="F532" t="s">
        <v>399</v>
      </c>
      <c r="G532">
        <v>11000</v>
      </c>
      <c r="H532">
        <v>5244</v>
      </c>
      <c r="I532">
        <v>14030</v>
      </c>
      <c r="J532">
        <v>13206</v>
      </c>
      <c r="K532" t="s">
        <v>53</v>
      </c>
      <c r="L532">
        <v>3251</v>
      </c>
      <c r="M532" t="s">
        <v>1769</v>
      </c>
      <c r="N532" t="s">
        <v>16293</v>
      </c>
      <c r="O532" s="95">
        <v>44845.653358935182</v>
      </c>
      <c r="P532">
        <v>1</v>
      </c>
      <c r="Q532">
        <v>-21.6</v>
      </c>
      <c r="R532">
        <v>-16.7</v>
      </c>
      <c r="S532" t="s">
        <v>16294</v>
      </c>
      <c r="T532" t="s">
        <v>4414</v>
      </c>
      <c r="U532" t="s">
        <v>4415</v>
      </c>
      <c r="V532" t="s">
        <v>16294</v>
      </c>
      <c r="W532" t="s">
        <v>16295</v>
      </c>
      <c r="X532" t="s">
        <v>4416</v>
      </c>
      <c r="Y532" t="b">
        <v>1</v>
      </c>
      <c r="Z532" t="s">
        <v>1761</v>
      </c>
    </row>
    <row r="533" spans="1:26" x14ac:dyDescent="0.25">
      <c r="A533" t="s">
        <v>4417</v>
      </c>
      <c r="B533" t="s">
        <v>815</v>
      </c>
      <c r="C533" t="s">
        <v>14702</v>
      </c>
      <c r="D533" t="s">
        <v>14703</v>
      </c>
      <c r="E533" t="s">
        <v>379</v>
      </c>
      <c r="F533" t="s">
        <v>4418</v>
      </c>
      <c r="G533">
        <v>14900</v>
      </c>
      <c r="H533">
        <v>25200</v>
      </c>
      <c r="I533">
        <v>15324</v>
      </c>
      <c r="J533">
        <v>15099</v>
      </c>
      <c r="K533" t="s">
        <v>54</v>
      </c>
      <c r="L533">
        <v>14112</v>
      </c>
      <c r="M533" t="s">
        <v>1769</v>
      </c>
      <c r="N533" t="s">
        <v>16296</v>
      </c>
      <c r="O533" s="95">
        <v>44845.687364456018</v>
      </c>
      <c r="P533">
        <v>2</v>
      </c>
      <c r="Q533">
        <v>-2.77</v>
      </c>
      <c r="R533">
        <v>-1.32</v>
      </c>
      <c r="S533" t="s">
        <v>16297</v>
      </c>
      <c r="T533" t="s">
        <v>4419</v>
      </c>
      <c r="U533" t="s">
        <v>4420</v>
      </c>
      <c r="V533" t="s">
        <v>16297</v>
      </c>
      <c r="W533" t="s">
        <v>16298</v>
      </c>
      <c r="X533" t="s">
        <v>4421</v>
      </c>
      <c r="Y533" t="b">
        <v>1</v>
      </c>
      <c r="Z533" t="s">
        <v>1761</v>
      </c>
    </row>
    <row r="534" spans="1:26" x14ac:dyDescent="0.25">
      <c r="A534" t="s">
        <v>4422</v>
      </c>
      <c r="B534" t="s">
        <v>1562</v>
      </c>
      <c r="C534" t="s">
        <v>14702</v>
      </c>
      <c r="D534" t="s">
        <v>14703</v>
      </c>
      <c r="E534" t="s">
        <v>379</v>
      </c>
      <c r="F534" t="s">
        <v>4423</v>
      </c>
      <c r="G534">
        <v>30420</v>
      </c>
      <c r="H534">
        <v>21305</v>
      </c>
      <c r="I534">
        <v>16136</v>
      </c>
      <c r="J534">
        <v>16016</v>
      </c>
      <c r="K534" t="s">
        <v>54</v>
      </c>
      <c r="L534">
        <v>11931</v>
      </c>
      <c r="M534" t="s">
        <v>1769</v>
      </c>
      <c r="N534" t="s">
        <v>16299</v>
      </c>
      <c r="O534" s="95">
        <v>44845.703079236111</v>
      </c>
      <c r="P534">
        <v>1</v>
      </c>
      <c r="Q534">
        <v>88.52</v>
      </c>
      <c r="R534">
        <v>89.94</v>
      </c>
      <c r="S534" t="s">
        <v>16300</v>
      </c>
      <c r="T534" t="s">
        <v>4424</v>
      </c>
      <c r="U534" t="s">
        <v>4425</v>
      </c>
      <c r="V534" t="s">
        <v>16300</v>
      </c>
      <c r="W534" t="s">
        <v>16301</v>
      </c>
      <c r="X534" t="s">
        <v>4426</v>
      </c>
      <c r="Y534" t="b">
        <v>1</v>
      </c>
      <c r="Z534" t="s">
        <v>1761</v>
      </c>
    </row>
    <row r="535" spans="1:26" x14ac:dyDescent="0.25">
      <c r="A535" t="s">
        <v>4427</v>
      </c>
      <c r="B535" t="s">
        <v>4428</v>
      </c>
      <c r="C535" t="s">
        <v>14702</v>
      </c>
      <c r="D535" t="s">
        <v>14703</v>
      </c>
      <c r="E535" t="s">
        <v>365</v>
      </c>
      <c r="F535" t="s">
        <v>4429</v>
      </c>
      <c r="G535">
        <v>85990</v>
      </c>
      <c r="H535">
        <v>69600</v>
      </c>
      <c r="I535">
        <v>80817</v>
      </c>
      <c r="J535">
        <v>83683</v>
      </c>
      <c r="K535" t="s">
        <v>54</v>
      </c>
      <c r="L535">
        <v>38976</v>
      </c>
      <c r="M535" t="s">
        <v>1769</v>
      </c>
      <c r="N535" t="s">
        <v>16302</v>
      </c>
      <c r="O535" s="95">
        <v>44845.699269178243</v>
      </c>
      <c r="P535">
        <v>2</v>
      </c>
      <c r="Q535">
        <v>6.4</v>
      </c>
      <c r="R535">
        <v>2.76</v>
      </c>
      <c r="S535" t="s">
        <v>16303</v>
      </c>
      <c r="T535" t="s">
        <v>4430</v>
      </c>
      <c r="U535" t="s">
        <v>4431</v>
      </c>
      <c r="V535" t="s">
        <v>16303</v>
      </c>
      <c r="W535" t="s">
        <v>16304</v>
      </c>
      <c r="X535" t="s">
        <v>4432</v>
      </c>
      <c r="Y535" t="b">
        <v>1</v>
      </c>
      <c r="Z535" t="s">
        <v>1761</v>
      </c>
    </row>
    <row r="536" spans="1:26" x14ac:dyDescent="0.25">
      <c r="A536" t="s">
        <v>4433</v>
      </c>
      <c r="B536" t="s">
        <v>1471</v>
      </c>
      <c r="C536" t="s">
        <v>14702</v>
      </c>
      <c r="D536" t="s">
        <v>14703</v>
      </c>
      <c r="E536" t="s">
        <v>635</v>
      </c>
      <c r="F536" t="s">
        <v>4434</v>
      </c>
      <c r="G536">
        <v>30000</v>
      </c>
      <c r="H536">
        <v>22839</v>
      </c>
      <c r="I536">
        <v>31225</v>
      </c>
      <c r="J536">
        <v>30138</v>
      </c>
      <c r="K536" t="s">
        <v>53</v>
      </c>
      <c r="L536">
        <v>14160</v>
      </c>
      <c r="M536" t="s">
        <v>1769</v>
      </c>
      <c r="N536" t="s">
        <v>16305</v>
      </c>
      <c r="O536" s="95">
        <v>44845.686003263887</v>
      </c>
      <c r="P536">
        <v>9</v>
      </c>
      <c r="Q536">
        <v>-3.92</v>
      </c>
      <c r="R536">
        <v>-0.46</v>
      </c>
      <c r="S536" t="s">
        <v>16306</v>
      </c>
      <c r="T536" t="s">
        <v>4435</v>
      </c>
      <c r="U536" t="s">
        <v>4436</v>
      </c>
      <c r="V536" t="s">
        <v>16306</v>
      </c>
      <c r="W536" t="s">
        <v>16307</v>
      </c>
      <c r="X536" t="s">
        <v>4437</v>
      </c>
      <c r="Y536" t="b">
        <v>1</v>
      </c>
      <c r="Z536" t="s">
        <v>1761</v>
      </c>
    </row>
    <row r="537" spans="1:26" x14ac:dyDescent="0.25">
      <c r="A537" t="s">
        <v>4438</v>
      </c>
      <c r="B537" t="s">
        <v>1345</v>
      </c>
      <c r="C537" t="s">
        <v>14702</v>
      </c>
      <c r="D537" t="s">
        <v>14703</v>
      </c>
      <c r="E537" t="s">
        <v>365</v>
      </c>
      <c r="F537" t="s">
        <v>4439</v>
      </c>
      <c r="G537">
        <v>27777</v>
      </c>
      <c r="H537">
        <v>23038</v>
      </c>
      <c r="I537">
        <v>28744</v>
      </c>
      <c r="J537">
        <v>28826</v>
      </c>
      <c r="K537" t="s">
        <v>54</v>
      </c>
      <c r="L537">
        <v>12901</v>
      </c>
      <c r="M537" t="s">
        <v>1769</v>
      </c>
      <c r="N537" t="s">
        <v>16308</v>
      </c>
      <c r="O537" s="95">
        <v>44845.666301597223</v>
      </c>
      <c r="P537">
        <v>2</v>
      </c>
      <c r="Q537">
        <v>-3.36</v>
      </c>
      <c r="R537">
        <v>-3.64</v>
      </c>
      <c r="S537" t="s">
        <v>16309</v>
      </c>
      <c r="T537" t="s">
        <v>4440</v>
      </c>
      <c r="U537" t="s">
        <v>4441</v>
      </c>
      <c r="V537" t="s">
        <v>16309</v>
      </c>
      <c r="W537" t="s">
        <v>16310</v>
      </c>
      <c r="X537" t="s">
        <v>4442</v>
      </c>
      <c r="Y537" t="b">
        <v>1</v>
      </c>
      <c r="Z537" t="s">
        <v>1761</v>
      </c>
    </row>
    <row r="538" spans="1:26" x14ac:dyDescent="0.25">
      <c r="A538" t="s">
        <v>4443</v>
      </c>
      <c r="B538" t="s">
        <v>1011</v>
      </c>
      <c r="C538" t="s">
        <v>14702</v>
      </c>
      <c r="D538" t="s">
        <v>14703</v>
      </c>
      <c r="E538" t="s">
        <v>635</v>
      </c>
      <c r="F538" t="s">
        <v>77</v>
      </c>
      <c r="G538">
        <v>10000</v>
      </c>
      <c r="H538">
        <v>11257</v>
      </c>
      <c r="I538">
        <v>11730</v>
      </c>
      <c r="J538">
        <v>11713</v>
      </c>
      <c r="K538" t="s">
        <v>53</v>
      </c>
      <c r="L538">
        <v>6979</v>
      </c>
      <c r="M538" t="s">
        <v>1769</v>
      </c>
      <c r="N538" t="s">
        <v>16311</v>
      </c>
      <c r="O538" s="95">
        <v>44845.713371655096</v>
      </c>
      <c r="P538">
        <v>16</v>
      </c>
      <c r="Q538">
        <v>-14.75</v>
      </c>
      <c r="R538">
        <v>-14.62</v>
      </c>
      <c r="S538" t="s">
        <v>16312</v>
      </c>
      <c r="T538" t="s">
        <v>4444</v>
      </c>
      <c r="U538" t="s">
        <v>4445</v>
      </c>
      <c r="V538" t="s">
        <v>16312</v>
      </c>
      <c r="W538" t="s">
        <v>16313</v>
      </c>
      <c r="X538" t="s">
        <v>4446</v>
      </c>
      <c r="Y538" t="b">
        <v>1</v>
      </c>
      <c r="Z538" t="s">
        <v>1761</v>
      </c>
    </row>
    <row r="539" spans="1:26" x14ac:dyDescent="0.25">
      <c r="A539" t="s">
        <v>4447</v>
      </c>
      <c r="B539" t="s">
        <v>4448</v>
      </c>
      <c r="C539" t="s">
        <v>14702</v>
      </c>
      <c r="D539" t="s">
        <v>14703</v>
      </c>
      <c r="E539" t="s">
        <v>635</v>
      </c>
      <c r="F539" t="s">
        <v>4449</v>
      </c>
      <c r="G539">
        <v>81999</v>
      </c>
      <c r="H539">
        <v>41500</v>
      </c>
      <c r="I539">
        <v>77834</v>
      </c>
      <c r="J539">
        <v>71625</v>
      </c>
      <c r="K539" t="s">
        <v>53</v>
      </c>
      <c r="L539">
        <v>25730</v>
      </c>
      <c r="M539" t="s">
        <v>1769</v>
      </c>
      <c r="N539" t="s">
        <v>16152</v>
      </c>
      <c r="O539" s="95">
        <v>44845.682379861108</v>
      </c>
      <c r="P539">
        <v>30</v>
      </c>
      <c r="Q539">
        <v>5.35</v>
      </c>
      <c r="R539">
        <v>14.48</v>
      </c>
      <c r="S539" t="s">
        <v>16314</v>
      </c>
      <c r="T539" t="s">
        <v>4450</v>
      </c>
      <c r="U539" t="s">
        <v>4451</v>
      </c>
      <c r="V539" t="s">
        <v>16314</v>
      </c>
      <c r="W539" t="s">
        <v>16315</v>
      </c>
      <c r="X539" t="s">
        <v>4452</v>
      </c>
      <c r="Y539" t="b">
        <v>1</v>
      </c>
      <c r="Z539" t="s">
        <v>1761</v>
      </c>
    </row>
    <row r="540" spans="1:26" x14ac:dyDescent="0.25">
      <c r="A540" t="s">
        <v>4453</v>
      </c>
      <c r="B540" t="s">
        <v>758</v>
      </c>
      <c r="C540" t="s">
        <v>14702</v>
      </c>
      <c r="D540" t="s">
        <v>14703</v>
      </c>
      <c r="E540" t="s">
        <v>635</v>
      </c>
      <c r="F540" t="s">
        <v>4454</v>
      </c>
      <c r="G540">
        <v>25000</v>
      </c>
      <c r="H540">
        <v>22813</v>
      </c>
      <c r="I540">
        <v>23991</v>
      </c>
      <c r="J540">
        <v>23749</v>
      </c>
      <c r="K540" t="s">
        <v>53</v>
      </c>
      <c r="L540">
        <v>14144</v>
      </c>
      <c r="M540" t="s">
        <v>1769</v>
      </c>
      <c r="N540" t="s">
        <v>16316</v>
      </c>
      <c r="O540" s="95">
        <v>44845.679294224537</v>
      </c>
      <c r="P540">
        <v>9</v>
      </c>
      <c r="Q540">
        <v>4.21</v>
      </c>
      <c r="R540">
        <v>5.27</v>
      </c>
      <c r="S540" t="s">
        <v>16317</v>
      </c>
      <c r="T540" t="s">
        <v>4455</v>
      </c>
      <c r="U540" t="s">
        <v>4456</v>
      </c>
      <c r="V540" t="s">
        <v>16317</v>
      </c>
      <c r="W540" t="s">
        <v>16318</v>
      </c>
      <c r="X540" t="s">
        <v>4457</v>
      </c>
      <c r="Y540" t="b">
        <v>1</v>
      </c>
      <c r="Z540" t="s">
        <v>1761</v>
      </c>
    </row>
    <row r="541" spans="1:26" x14ac:dyDescent="0.25">
      <c r="A541" t="s">
        <v>4458</v>
      </c>
      <c r="B541" t="s">
        <v>1010</v>
      </c>
      <c r="C541" t="s">
        <v>14702</v>
      </c>
      <c r="D541" t="s">
        <v>14703</v>
      </c>
      <c r="E541" t="s">
        <v>635</v>
      </c>
      <c r="F541" t="s">
        <v>4459</v>
      </c>
      <c r="G541">
        <v>33000</v>
      </c>
      <c r="H541">
        <v>33355</v>
      </c>
      <c r="I541">
        <v>44841</v>
      </c>
      <c r="J541">
        <v>45133</v>
      </c>
      <c r="K541" t="s">
        <v>53</v>
      </c>
      <c r="L541">
        <v>20680</v>
      </c>
      <c r="M541" t="s">
        <v>1769</v>
      </c>
      <c r="N541" t="s">
        <v>16319</v>
      </c>
      <c r="O541" s="95">
        <v>44845.709394259262</v>
      </c>
      <c r="P541">
        <v>9</v>
      </c>
      <c r="Q541">
        <v>-26.41</v>
      </c>
      <c r="R541">
        <v>-26.88</v>
      </c>
      <c r="S541" t="s">
        <v>16320</v>
      </c>
      <c r="T541" t="s">
        <v>4460</v>
      </c>
      <c r="U541" t="s">
        <v>4461</v>
      </c>
      <c r="V541" t="s">
        <v>16320</v>
      </c>
      <c r="W541" t="s">
        <v>16321</v>
      </c>
      <c r="X541" t="s">
        <v>4462</v>
      </c>
      <c r="Y541" t="b">
        <v>1</v>
      </c>
      <c r="Z541" t="s">
        <v>1761</v>
      </c>
    </row>
    <row r="542" spans="1:26" x14ac:dyDescent="0.25">
      <c r="A542" t="s">
        <v>4463</v>
      </c>
      <c r="B542" t="s">
        <v>933</v>
      </c>
      <c r="C542" t="s">
        <v>14702</v>
      </c>
      <c r="D542" t="s">
        <v>14703</v>
      </c>
      <c r="E542" t="s">
        <v>379</v>
      </c>
      <c r="F542" t="s">
        <v>4464</v>
      </c>
      <c r="G542">
        <v>39995</v>
      </c>
      <c r="H542">
        <v>61200</v>
      </c>
      <c r="I542">
        <v>38718</v>
      </c>
      <c r="J542">
        <v>39742</v>
      </c>
      <c r="K542" t="s">
        <v>54</v>
      </c>
      <c r="L542">
        <v>34272</v>
      </c>
      <c r="M542" t="s">
        <v>1769</v>
      </c>
      <c r="N542" t="s">
        <v>16322</v>
      </c>
      <c r="O542" s="95">
        <v>44845.697123414349</v>
      </c>
      <c r="P542">
        <v>2</v>
      </c>
      <c r="Q542">
        <v>3.3</v>
      </c>
      <c r="R542">
        <v>0.64</v>
      </c>
      <c r="S542" t="s">
        <v>16323</v>
      </c>
      <c r="T542" t="s">
        <v>4465</v>
      </c>
      <c r="U542" t="s">
        <v>4466</v>
      </c>
      <c r="V542" t="s">
        <v>16323</v>
      </c>
      <c r="W542" t="s">
        <v>16324</v>
      </c>
      <c r="X542" t="s">
        <v>4467</v>
      </c>
      <c r="Y542" t="b">
        <v>1</v>
      </c>
      <c r="Z542" t="s">
        <v>1761</v>
      </c>
    </row>
    <row r="543" spans="1:26" x14ac:dyDescent="0.25">
      <c r="A543" t="s">
        <v>4468</v>
      </c>
      <c r="B543" t="s">
        <v>986</v>
      </c>
      <c r="C543" t="s">
        <v>14702</v>
      </c>
      <c r="D543" t="s">
        <v>14703</v>
      </c>
      <c r="E543" t="s">
        <v>635</v>
      </c>
      <c r="F543" t="s">
        <v>4469</v>
      </c>
      <c r="G543">
        <v>50000</v>
      </c>
      <c r="H543">
        <v>40700</v>
      </c>
      <c r="I543">
        <v>44249</v>
      </c>
      <c r="J543">
        <v>43715</v>
      </c>
      <c r="K543" t="s">
        <v>53</v>
      </c>
      <c r="L543">
        <v>25234</v>
      </c>
      <c r="M543" t="s">
        <v>1769</v>
      </c>
      <c r="N543" t="s">
        <v>16325</v>
      </c>
      <c r="O543" s="95">
        <v>44845.662164143519</v>
      </c>
      <c r="P543">
        <v>12</v>
      </c>
      <c r="Q543">
        <v>13</v>
      </c>
      <c r="R543">
        <v>14.38</v>
      </c>
      <c r="S543" t="s">
        <v>16326</v>
      </c>
      <c r="T543" t="s">
        <v>4470</v>
      </c>
      <c r="U543" t="s">
        <v>4471</v>
      </c>
      <c r="V543" t="s">
        <v>16326</v>
      </c>
      <c r="W543" t="s">
        <v>16327</v>
      </c>
      <c r="X543" t="s">
        <v>4472</v>
      </c>
      <c r="Y543" t="b">
        <v>1</v>
      </c>
      <c r="Z543" t="s">
        <v>1761</v>
      </c>
    </row>
    <row r="544" spans="1:26" x14ac:dyDescent="0.25">
      <c r="A544" t="s">
        <v>4473</v>
      </c>
      <c r="B544" t="s">
        <v>982</v>
      </c>
      <c r="C544" t="s">
        <v>14702</v>
      </c>
      <c r="D544" t="s">
        <v>14703</v>
      </c>
      <c r="E544" t="s">
        <v>635</v>
      </c>
      <c r="F544" t="s">
        <v>4474</v>
      </c>
      <c r="G544">
        <v>64999</v>
      </c>
      <c r="H544">
        <v>38670</v>
      </c>
      <c r="I544">
        <v>35191</v>
      </c>
      <c r="J544">
        <v>37320</v>
      </c>
      <c r="K544" t="s">
        <v>53</v>
      </c>
      <c r="L544">
        <v>23975</v>
      </c>
      <c r="M544" t="s">
        <v>1769</v>
      </c>
      <c r="N544" t="s">
        <v>16328</v>
      </c>
      <c r="O544" s="95">
        <v>44845.628249837966</v>
      </c>
      <c r="P544">
        <v>9</v>
      </c>
      <c r="Q544">
        <v>84.7</v>
      </c>
      <c r="R544">
        <v>74.17</v>
      </c>
      <c r="S544" t="s">
        <v>16329</v>
      </c>
      <c r="T544" t="s">
        <v>4475</v>
      </c>
      <c r="U544" t="s">
        <v>16330</v>
      </c>
      <c r="V544" t="s">
        <v>16329</v>
      </c>
      <c r="W544" t="s">
        <v>16331</v>
      </c>
      <c r="X544" t="s">
        <v>4476</v>
      </c>
      <c r="Y544" t="b">
        <v>1</v>
      </c>
      <c r="Z544" t="s">
        <v>1761</v>
      </c>
    </row>
    <row r="545" spans="1:26" x14ac:dyDescent="0.25">
      <c r="A545" t="s">
        <v>4477</v>
      </c>
      <c r="B545" t="s">
        <v>1099</v>
      </c>
      <c r="C545" t="s">
        <v>14703</v>
      </c>
      <c r="D545" t="s">
        <v>14702</v>
      </c>
      <c r="E545" t="s">
        <v>635</v>
      </c>
      <c r="F545" t="s">
        <v>4478</v>
      </c>
      <c r="G545">
        <v>88000</v>
      </c>
      <c r="H545">
        <v>88000</v>
      </c>
      <c r="I545">
        <v>88000</v>
      </c>
      <c r="J545">
        <v>88000</v>
      </c>
      <c r="K545" t="s">
        <v>53</v>
      </c>
      <c r="L545">
        <v>54560</v>
      </c>
      <c r="M545" t="s">
        <v>1769</v>
      </c>
      <c r="N545" t="s">
        <v>16332</v>
      </c>
      <c r="O545" s="95">
        <v>44540.120365462964</v>
      </c>
      <c r="P545">
        <v>35</v>
      </c>
      <c r="Q545">
        <v>0</v>
      </c>
      <c r="R545">
        <v>0</v>
      </c>
      <c r="S545" t="s">
        <v>16333</v>
      </c>
      <c r="T545" t="s">
        <v>4479</v>
      </c>
      <c r="U545" t="s">
        <v>4480</v>
      </c>
      <c r="V545" t="s">
        <v>16333</v>
      </c>
      <c r="W545" t="s">
        <v>16334</v>
      </c>
      <c r="X545" t="s">
        <v>4481</v>
      </c>
      <c r="Y545" t="b">
        <v>1</v>
      </c>
      <c r="Z545" t="s">
        <v>1761</v>
      </c>
    </row>
    <row r="546" spans="1:26" x14ac:dyDescent="0.25">
      <c r="A546" t="s">
        <v>4482</v>
      </c>
      <c r="B546" t="s">
        <v>829</v>
      </c>
      <c r="C546" t="s">
        <v>14702</v>
      </c>
      <c r="D546" t="s">
        <v>14703</v>
      </c>
      <c r="E546" t="s">
        <v>635</v>
      </c>
      <c r="F546" t="s">
        <v>4483</v>
      </c>
      <c r="G546">
        <v>51955</v>
      </c>
      <c r="H546">
        <v>40300</v>
      </c>
      <c r="I546">
        <v>42908</v>
      </c>
      <c r="J546">
        <v>44798</v>
      </c>
      <c r="K546" t="s">
        <v>53</v>
      </c>
      <c r="L546">
        <v>24986</v>
      </c>
      <c r="M546" t="s">
        <v>1769</v>
      </c>
      <c r="N546" t="s">
        <v>16335</v>
      </c>
      <c r="O546" s="95">
        <v>44845.675441620369</v>
      </c>
      <c r="P546">
        <v>12</v>
      </c>
      <c r="Q546">
        <v>21.08</v>
      </c>
      <c r="R546">
        <v>15.98</v>
      </c>
      <c r="S546" t="s">
        <v>16336</v>
      </c>
      <c r="T546" t="s">
        <v>4484</v>
      </c>
      <c r="U546" t="s">
        <v>4485</v>
      </c>
      <c r="V546" t="s">
        <v>16336</v>
      </c>
      <c r="W546" t="s">
        <v>16337</v>
      </c>
      <c r="X546" t="s">
        <v>4486</v>
      </c>
      <c r="Y546" t="b">
        <v>1</v>
      </c>
      <c r="Z546" t="s">
        <v>1761</v>
      </c>
    </row>
    <row r="547" spans="1:26" x14ac:dyDescent="0.25">
      <c r="A547" t="s">
        <v>4487</v>
      </c>
      <c r="B547" t="s">
        <v>4488</v>
      </c>
      <c r="C547" t="s">
        <v>14702</v>
      </c>
      <c r="D547" t="s">
        <v>14703</v>
      </c>
      <c r="E547" t="s">
        <v>635</v>
      </c>
      <c r="F547" t="s">
        <v>4489</v>
      </c>
      <c r="G547">
        <v>133000</v>
      </c>
      <c r="H547">
        <v>89000</v>
      </c>
      <c r="I547">
        <v>103730</v>
      </c>
      <c r="J547">
        <v>105498</v>
      </c>
      <c r="K547" t="s">
        <v>53</v>
      </c>
      <c r="L547">
        <v>55180</v>
      </c>
      <c r="M547" t="s">
        <v>1769</v>
      </c>
      <c r="N547" t="s">
        <v>16338</v>
      </c>
      <c r="O547" s="95">
        <v>44845.71303900463</v>
      </c>
      <c r="P547">
        <v>9</v>
      </c>
      <c r="Q547">
        <v>28.22</v>
      </c>
      <c r="R547">
        <v>26.07</v>
      </c>
      <c r="S547" t="s">
        <v>16339</v>
      </c>
      <c r="T547" t="s">
        <v>4490</v>
      </c>
      <c r="U547" t="s">
        <v>16340</v>
      </c>
      <c r="V547" t="s">
        <v>16339</v>
      </c>
      <c r="W547" t="s">
        <v>16341</v>
      </c>
      <c r="X547" t="s">
        <v>4491</v>
      </c>
      <c r="Y547" t="b">
        <v>1</v>
      </c>
      <c r="Z547" t="s">
        <v>1761</v>
      </c>
    </row>
    <row r="548" spans="1:26" x14ac:dyDescent="0.25">
      <c r="A548" t="s">
        <v>4492</v>
      </c>
      <c r="B548" t="s">
        <v>1257</v>
      </c>
      <c r="C548" t="s">
        <v>14702</v>
      </c>
      <c r="D548" t="s">
        <v>14703</v>
      </c>
      <c r="E548" t="s">
        <v>635</v>
      </c>
      <c r="F548" t="s">
        <v>4493</v>
      </c>
      <c r="G548">
        <v>70000</v>
      </c>
      <c r="H548">
        <v>61100</v>
      </c>
      <c r="I548">
        <v>54039</v>
      </c>
      <c r="J548">
        <v>60493</v>
      </c>
      <c r="K548" t="s">
        <v>53</v>
      </c>
      <c r="L548">
        <v>37882</v>
      </c>
      <c r="M548" t="s">
        <v>1769</v>
      </c>
      <c r="N548" t="s">
        <v>16214</v>
      </c>
      <c r="O548" s="95">
        <v>44845.696466550929</v>
      </c>
      <c r="P548">
        <v>12</v>
      </c>
      <c r="Q548">
        <v>29.54</v>
      </c>
      <c r="R548">
        <v>15.72</v>
      </c>
      <c r="S548" t="s">
        <v>16342</v>
      </c>
      <c r="T548" t="s">
        <v>4494</v>
      </c>
      <c r="U548" t="s">
        <v>4293</v>
      </c>
      <c r="V548" t="s">
        <v>16342</v>
      </c>
      <c r="W548" t="s">
        <v>16343</v>
      </c>
      <c r="X548" t="s">
        <v>4495</v>
      </c>
      <c r="Y548" t="b">
        <v>1</v>
      </c>
      <c r="Z548" t="s">
        <v>1761</v>
      </c>
    </row>
    <row r="549" spans="1:26" x14ac:dyDescent="0.25">
      <c r="A549" t="s">
        <v>4496</v>
      </c>
      <c r="B549" t="s">
        <v>830</v>
      </c>
      <c r="C549" t="s">
        <v>14702</v>
      </c>
      <c r="D549" t="s">
        <v>14703</v>
      </c>
      <c r="E549" t="s">
        <v>635</v>
      </c>
      <c r="F549" t="s">
        <v>4497</v>
      </c>
      <c r="G549">
        <v>55555</v>
      </c>
      <c r="H549">
        <v>68500</v>
      </c>
      <c r="I549">
        <v>65159</v>
      </c>
      <c r="J549">
        <v>66259</v>
      </c>
      <c r="K549" t="s">
        <v>53</v>
      </c>
      <c r="L549">
        <v>42470</v>
      </c>
      <c r="M549" t="s">
        <v>1769</v>
      </c>
      <c r="N549" t="s">
        <v>16344</v>
      </c>
      <c r="O549" s="95">
        <v>44845.687599143515</v>
      </c>
      <c r="P549">
        <v>12</v>
      </c>
      <c r="Q549">
        <v>-14.74</v>
      </c>
      <c r="R549">
        <v>-16.149999999999999</v>
      </c>
      <c r="S549" t="s">
        <v>16345</v>
      </c>
      <c r="T549" t="s">
        <v>4498</v>
      </c>
      <c r="U549" t="s">
        <v>16346</v>
      </c>
      <c r="V549" t="s">
        <v>16345</v>
      </c>
      <c r="W549" t="s">
        <v>16347</v>
      </c>
      <c r="X549" t="s">
        <v>4499</v>
      </c>
      <c r="Y549" t="b">
        <v>1</v>
      </c>
      <c r="Z549" t="s">
        <v>1761</v>
      </c>
    </row>
    <row r="550" spans="1:26" x14ac:dyDescent="0.25">
      <c r="A550" t="s">
        <v>4500</v>
      </c>
      <c r="B550" t="s">
        <v>4501</v>
      </c>
      <c r="C550" t="s">
        <v>14703</v>
      </c>
      <c r="D550" t="s">
        <v>14702</v>
      </c>
      <c r="E550" t="s">
        <v>635</v>
      </c>
      <c r="F550" t="s">
        <v>4502</v>
      </c>
      <c r="G550">
        <v>102874</v>
      </c>
      <c r="H550">
        <v>102874</v>
      </c>
      <c r="I550">
        <v>102874</v>
      </c>
      <c r="J550">
        <v>102874</v>
      </c>
      <c r="K550" t="s">
        <v>53</v>
      </c>
      <c r="L550">
        <v>63782</v>
      </c>
      <c r="M550" t="s">
        <v>1769</v>
      </c>
      <c r="N550" t="s">
        <v>16348</v>
      </c>
      <c r="O550" s="95">
        <v>44540.127285844908</v>
      </c>
      <c r="P550">
        <v>12</v>
      </c>
      <c r="Q550">
        <v>0</v>
      </c>
      <c r="R550">
        <v>0</v>
      </c>
      <c r="S550" t="s">
        <v>16349</v>
      </c>
      <c r="T550" t="s">
        <v>4503</v>
      </c>
      <c r="U550" t="s">
        <v>4504</v>
      </c>
      <c r="V550" t="s">
        <v>16349</v>
      </c>
      <c r="W550" t="s">
        <v>16350</v>
      </c>
      <c r="X550" t="s">
        <v>4505</v>
      </c>
      <c r="Y550" t="b">
        <v>1</v>
      </c>
      <c r="Z550" t="s">
        <v>1761</v>
      </c>
    </row>
    <row r="551" spans="1:26" x14ac:dyDescent="0.25">
      <c r="A551" t="s">
        <v>4506</v>
      </c>
      <c r="B551" t="s">
        <v>1258</v>
      </c>
      <c r="C551" t="s">
        <v>14703</v>
      </c>
      <c r="D551" t="s">
        <v>14702</v>
      </c>
      <c r="E551" t="s">
        <v>635</v>
      </c>
      <c r="F551" t="s">
        <v>4507</v>
      </c>
      <c r="G551">
        <v>251100</v>
      </c>
      <c r="H551">
        <v>251100</v>
      </c>
      <c r="I551">
        <v>251100</v>
      </c>
      <c r="J551">
        <v>251100</v>
      </c>
      <c r="K551" t="s">
        <v>53</v>
      </c>
      <c r="L551">
        <v>155682</v>
      </c>
      <c r="M551" t="s">
        <v>1769</v>
      </c>
      <c r="N551" t="s">
        <v>16351</v>
      </c>
      <c r="O551" s="95">
        <v>44545.082524803242</v>
      </c>
      <c r="P551">
        <v>12</v>
      </c>
      <c r="Q551">
        <v>0</v>
      </c>
      <c r="R551">
        <v>0</v>
      </c>
      <c r="S551" t="s">
        <v>16352</v>
      </c>
      <c r="T551" t="s">
        <v>4508</v>
      </c>
      <c r="U551" t="s">
        <v>16353</v>
      </c>
      <c r="V551" t="s">
        <v>16352</v>
      </c>
      <c r="W551" t="s">
        <v>16354</v>
      </c>
      <c r="X551" t="s">
        <v>4509</v>
      </c>
      <c r="Y551" t="b">
        <v>1</v>
      </c>
      <c r="Z551" t="s">
        <v>1761</v>
      </c>
    </row>
    <row r="552" spans="1:26" x14ac:dyDescent="0.25">
      <c r="A552" t="s">
        <v>4510</v>
      </c>
      <c r="B552" t="s">
        <v>4511</v>
      </c>
      <c r="C552" t="s">
        <v>14703</v>
      </c>
      <c r="D552" t="s">
        <v>14702</v>
      </c>
      <c r="E552" t="s">
        <v>635</v>
      </c>
      <c r="F552" t="s">
        <v>4512</v>
      </c>
      <c r="G552">
        <v>137002</v>
      </c>
      <c r="H552">
        <v>137002</v>
      </c>
      <c r="I552">
        <v>137002</v>
      </c>
      <c r="J552">
        <v>137002</v>
      </c>
      <c r="K552" t="s">
        <v>53</v>
      </c>
      <c r="L552">
        <v>84941</v>
      </c>
      <c r="M552" t="s">
        <v>1769</v>
      </c>
      <c r="N552" t="s">
        <v>16355</v>
      </c>
      <c r="O552" s="95">
        <v>44540.12574427083</v>
      </c>
      <c r="P552">
        <v>12</v>
      </c>
      <c r="Q552">
        <v>0</v>
      </c>
      <c r="R552">
        <v>0</v>
      </c>
      <c r="S552" t="s">
        <v>16356</v>
      </c>
      <c r="T552" t="s">
        <v>4513</v>
      </c>
      <c r="U552" t="s">
        <v>4514</v>
      </c>
      <c r="V552" t="s">
        <v>16356</v>
      </c>
      <c r="W552" t="s">
        <v>16357</v>
      </c>
      <c r="X552" t="s">
        <v>4515</v>
      </c>
      <c r="Y552" t="b">
        <v>1</v>
      </c>
      <c r="Z552" t="s">
        <v>1761</v>
      </c>
    </row>
    <row r="553" spans="1:26" x14ac:dyDescent="0.25">
      <c r="A553" t="s">
        <v>4516</v>
      </c>
      <c r="B553" t="s">
        <v>4517</v>
      </c>
      <c r="C553" t="s">
        <v>14703</v>
      </c>
      <c r="D553" t="s">
        <v>14702</v>
      </c>
      <c r="E553" t="s">
        <v>635</v>
      </c>
      <c r="F553" t="s">
        <v>4518</v>
      </c>
      <c r="G553">
        <v>70500</v>
      </c>
      <c r="H553">
        <v>70500</v>
      </c>
      <c r="I553">
        <v>70500</v>
      </c>
      <c r="J553">
        <v>70500</v>
      </c>
      <c r="K553" t="s">
        <v>53</v>
      </c>
      <c r="L553">
        <v>43710</v>
      </c>
      <c r="M553" t="s">
        <v>1769</v>
      </c>
      <c r="N553" t="s">
        <v>16358</v>
      </c>
      <c r="O553" s="95">
        <v>44540.089240069443</v>
      </c>
      <c r="P553">
        <v>35</v>
      </c>
      <c r="Q553">
        <v>0</v>
      </c>
      <c r="R553">
        <v>0</v>
      </c>
      <c r="S553" t="s">
        <v>16359</v>
      </c>
      <c r="T553" t="s">
        <v>4519</v>
      </c>
      <c r="U553" t="s">
        <v>16360</v>
      </c>
      <c r="V553" t="s">
        <v>16359</v>
      </c>
      <c r="W553" t="s">
        <v>16361</v>
      </c>
      <c r="X553" t="s">
        <v>4520</v>
      </c>
      <c r="Y553" t="b">
        <v>1</v>
      </c>
      <c r="Z553" t="s">
        <v>1761</v>
      </c>
    </row>
    <row r="554" spans="1:26" x14ac:dyDescent="0.25">
      <c r="A554" t="s">
        <v>4521</v>
      </c>
      <c r="B554" t="s">
        <v>4522</v>
      </c>
      <c r="C554" t="s">
        <v>14703</v>
      </c>
      <c r="D554" t="s">
        <v>14702</v>
      </c>
      <c r="E554" t="s">
        <v>635</v>
      </c>
      <c r="F554" t="s">
        <v>4523</v>
      </c>
      <c r="G554">
        <v>198796</v>
      </c>
      <c r="H554">
        <v>198796</v>
      </c>
      <c r="I554">
        <v>198796</v>
      </c>
      <c r="J554">
        <v>198796</v>
      </c>
      <c r="K554" t="s">
        <v>53</v>
      </c>
      <c r="L554">
        <v>123254</v>
      </c>
      <c r="M554" t="s">
        <v>1769</v>
      </c>
      <c r="N554" t="s">
        <v>16362</v>
      </c>
      <c r="O554" s="95">
        <v>44540.026165023148</v>
      </c>
      <c r="P554">
        <v>16</v>
      </c>
      <c r="Q554">
        <v>0</v>
      </c>
      <c r="R554">
        <v>0</v>
      </c>
      <c r="S554" t="s">
        <v>16363</v>
      </c>
      <c r="T554" t="s">
        <v>4524</v>
      </c>
      <c r="U554" t="s">
        <v>4525</v>
      </c>
      <c r="V554" t="s">
        <v>16363</v>
      </c>
      <c r="W554" t="s">
        <v>16364</v>
      </c>
      <c r="X554" t="s">
        <v>4526</v>
      </c>
      <c r="Y554" t="b">
        <v>1</v>
      </c>
      <c r="Z554" t="s">
        <v>1761</v>
      </c>
    </row>
    <row r="555" spans="1:26" x14ac:dyDescent="0.25">
      <c r="A555" t="s">
        <v>4527</v>
      </c>
      <c r="B555" t="s">
        <v>1103</v>
      </c>
      <c r="C555" t="s">
        <v>14703</v>
      </c>
      <c r="D555" t="s">
        <v>14702</v>
      </c>
      <c r="E555" t="s">
        <v>635</v>
      </c>
      <c r="F555" t="s">
        <v>4528</v>
      </c>
      <c r="G555">
        <v>61500</v>
      </c>
      <c r="H555">
        <v>61500</v>
      </c>
      <c r="I555">
        <v>61500</v>
      </c>
      <c r="J555">
        <v>61500</v>
      </c>
      <c r="K555" t="s">
        <v>53</v>
      </c>
      <c r="L555">
        <v>38130</v>
      </c>
      <c r="M555" t="s">
        <v>1769</v>
      </c>
      <c r="N555" t="s">
        <v>16365</v>
      </c>
      <c r="O555" s="95">
        <v>44540.166373912034</v>
      </c>
      <c r="P555">
        <v>35</v>
      </c>
      <c r="Q555">
        <v>0</v>
      </c>
      <c r="R555">
        <v>0</v>
      </c>
      <c r="S555" t="s">
        <v>16366</v>
      </c>
      <c r="T555" t="s">
        <v>4529</v>
      </c>
      <c r="U555" t="s">
        <v>16367</v>
      </c>
      <c r="V555" t="s">
        <v>16366</v>
      </c>
      <c r="W555" t="s">
        <v>16368</v>
      </c>
      <c r="X555" t="s">
        <v>4530</v>
      </c>
      <c r="Y555" t="b">
        <v>1</v>
      </c>
      <c r="Z555" t="s">
        <v>1761</v>
      </c>
    </row>
    <row r="556" spans="1:26" x14ac:dyDescent="0.25">
      <c r="A556" t="s">
        <v>4531</v>
      </c>
      <c r="B556" t="s">
        <v>1104</v>
      </c>
      <c r="C556" t="s">
        <v>14702</v>
      </c>
      <c r="D556" t="s">
        <v>14703</v>
      </c>
      <c r="E556" t="s">
        <v>635</v>
      </c>
      <c r="F556" t="s">
        <v>4532</v>
      </c>
      <c r="G556">
        <v>69999</v>
      </c>
      <c r="H556">
        <v>46686</v>
      </c>
      <c r="I556">
        <v>79774</v>
      </c>
      <c r="J556">
        <v>78892</v>
      </c>
      <c r="K556" t="s">
        <v>53</v>
      </c>
      <c r="L556">
        <v>28945</v>
      </c>
      <c r="M556" t="s">
        <v>1769</v>
      </c>
      <c r="N556" t="s">
        <v>16369</v>
      </c>
      <c r="O556" s="95">
        <v>44845.672434097221</v>
      </c>
      <c r="P556">
        <v>25</v>
      </c>
      <c r="Q556">
        <v>-12.25</v>
      </c>
      <c r="R556">
        <v>-11.27</v>
      </c>
      <c r="S556" t="s">
        <v>16370</v>
      </c>
      <c r="T556" t="s">
        <v>4533</v>
      </c>
      <c r="U556" t="s">
        <v>4534</v>
      </c>
      <c r="V556" t="s">
        <v>16370</v>
      </c>
      <c r="W556" t="s">
        <v>16371</v>
      </c>
      <c r="X556" t="s">
        <v>4535</v>
      </c>
      <c r="Y556" t="b">
        <v>1</v>
      </c>
      <c r="Z556" t="s">
        <v>1761</v>
      </c>
    </row>
    <row r="557" spans="1:26" x14ac:dyDescent="0.25">
      <c r="A557" t="s">
        <v>4536</v>
      </c>
      <c r="B557" t="s">
        <v>852</v>
      </c>
      <c r="C557" t="s">
        <v>14702</v>
      </c>
      <c r="D557" t="s">
        <v>14703</v>
      </c>
      <c r="E557" t="s">
        <v>635</v>
      </c>
      <c r="F557" t="s">
        <v>4537</v>
      </c>
      <c r="G557">
        <v>18888</v>
      </c>
      <c r="H557">
        <v>2075</v>
      </c>
      <c r="I557">
        <v>13605</v>
      </c>
      <c r="J557">
        <v>14988</v>
      </c>
      <c r="K557" t="s">
        <v>53</v>
      </c>
      <c r="L557">
        <v>1287</v>
      </c>
      <c r="M557" t="s">
        <v>1769</v>
      </c>
      <c r="N557" t="s">
        <v>16372</v>
      </c>
      <c r="O557" s="95">
        <v>44845.652265405093</v>
      </c>
      <c r="P557">
        <v>12</v>
      </c>
      <c r="Q557">
        <v>38.83</v>
      </c>
      <c r="R557">
        <v>26.02</v>
      </c>
      <c r="S557" t="s">
        <v>16373</v>
      </c>
      <c r="T557" t="s">
        <v>4538</v>
      </c>
      <c r="U557" t="s">
        <v>4539</v>
      </c>
      <c r="V557" t="s">
        <v>16373</v>
      </c>
      <c r="W557" t="s">
        <v>16374</v>
      </c>
      <c r="X557" t="s">
        <v>4540</v>
      </c>
      <c r="Y557" t="b">
        <v>1</v>
      </c>
      <c r="Z557" t="s">
        <v>1761</v>
      </c>
    </row>
    <row r="558" spans="1:26" x14ac:dyDescent="0.25">
      <c r="A558" t="s">
        <v>4541</v>
      </c>
      <c r="B558" t="s">
        <v>1100</v>
      </c>
      <c r="C558" t="s">
        <v>14702</v>
      </c>
      <c r="D558" t="s">
        <v>14703</v>
      </c>
      <c r="E558" t="s">
        <v>635</v>
      </c>
      <c r="F558" t="s">
        <v>117</v>
      </c>
      <c r="G558">
        <v>22000</v>
      </c>
      <c r="H558">
        <v>19200</v>
      </c>
      <c r="I558">
        <v>21938</v>
      </c>
      <c r="J558">
        <v>22290</v>
      </c>
      <c r="K558" t="s">
        <v>53</v>
      </c>
      <c r="L558">
        <v>11904</v>
      </c>
      <c r="M558" t="s">
        <v>1769</v>
      </c>
      <c r="N558" t="s">
        <v>16375</v>
      </c>
      <c r="O558" s="95">
        <v>44845.677322800926</v>
      </c>
      <c r="P558">
        <v>20</v>
      </c>
      <c r="Q558">
        <v>0.28000000000000003</v>
      </c>
      <c r="R558">
        <v>-1.3</v>
      </c>
      <c r="S558" t="s">
        <v>16376</v>
      </c>
      <c r="T558" t="s">
        <v>4542</v>
      </c>
      <c r="U558" t="s">
        <v>4543</v>
      </c>
      <c r="V558" t="s">
        <v>16376</v>
      </c>
      <c r="W558" t="s">
        <v>16377</v>
      </c>
      <c r="X558" t="s">
        <v>4544</v>
      </c>
      <c r="Y558" t="b">
        <v>1</v>
      </c>
      <c r="Z558" t="s">
        <v>1761</v>
      </c>
    </row>
    <row r="559" spans="1:26" x14ac:dyDescent="0.25">
      <c r="A559" t="s">
        <v>4545</v>
      </c>
      <c r="B559" t="s">
        <v>833</v>
      </c>
      <c r="C559" t="s">
        <v>14702</v>
      </c>
      <c r="D559" t="s">
        <v>14703</v>
      </c>
      <c r="E559" t="s">
        <v>635</v>
      </c>
      <c r="F559" t="s">
        <v>4546</v>
      </c>
      <c r="G559">
        <v>31111</v>
      </c>
      <c r="H559">
        <v>31035</v>
      </c>
      <c r="I559">
        <v>29761</v>
      </c>
      <c r="J559">
        <v>32017</v>
      </c>
      <c r="K559" t="s">
        <v>53</v>
      </c>
      <c r="L559">
        <v>19242</v>
      </c>
      <c r="M559" t="s">
        <v>1769</v>
      </c>
      <c r="N559" t="s">
        <v>16378</v>
      </c>
      <c r="O559" s="95">
        <v>44845.709239340278</v>
      </c>
      <c r="P559">
        <v>4</v>
      </c>
      <c r="Q559">
        <v>4.54</v>
      </c>
      <c r="R559">
        <v>-2.83</v>
      </c>
      <c r="S559" t="s">
        <v>16379</v>
      </c>
      <c r="T559" t="s">
        <v>4547</v>
      </c>
      <c r="U559" t="s">
        <v>16039</v>
      </c>
      <c r="V559" t="s">
        <v>16379</v>
      </c>
      <c r="W559" t="s">
        <v>16380</v>
      </c>
      <c r="X559" t="s">
        <v>4548</v>
      </c>
      <c r="Y559" t="b">
        <v>1</v>
      </c>
      <c r="Z559" t="s">
        <v>1761</v>
      </c>
    </row>
    <row r="560" spans="1:26" x14ac:dyDescent="0.25">
      <c r="A560" t="s">
        <v>4549</v>
      </c>
      <c r="B560" t="s">
        <v>1432</v>
      </c>
      <c r="C560" t="s">
        <v>14702</v>
      </c>
      <c r="D560" t="s">
        <v>14703</v>
      </c>
      <c r="E560" t="s">
        <v>635</v>
      </c>
      <c r="F560" t="s">
        <v>4550</v>
      </c>
      <c r="G560">
        <v>30000</v>
      </c>
      <c r="H560">
        <v>19100</v>
      </c>
      <c r="I560">
        <v>42079</v>
      </c>
      <c r="J560">
        <v>38031</v>
      </c>
      <c r="K560" t="s">
        <v>53</v>
      </c>
      <c r="L560">
        <v>11842</v>
      </c>
      <c r="M560" t="s">
        <v>1769</v>
      </c>
      <c r="N560" t="s">
        <v>16381</v>
      </c>
      <c r="O560" s="95">
        <v>44845.672979814815</v>
      </c>
      <c r="P560">
        <v>4</v>
      </c>
      <c r="Q560">
        <v>-28.71</v>
      </c>
      <c r="R560">
        <v>-21.12</v>
      </c>
      <c r="S560" t="s">
        <v>16382</v>
      </c>
      <c r="T560" t="s">
        <v>4551</v>
      </c>
      <c r="U560" t="s">
        <v>4552</v>
      </c>
      <c r="V560" t="s">
        <v>16382</v>
      </c>
      <c r="W560" t="s">
        <v>16383</v>
      </c>
      <c r="X560" t="s">
        <v>4553</v>
      </c>
      <c r="Y560" t="b">
        <v>1</v>
      </c>
      <c r="Z560" t="s">
        <v>1761</v>
      </c>
    </row>
    <row r="561" spans="1:26" x14ac:dyDescent="0.25">
      <c r="A561" t="s">
        <v>4554</v>
      </c>
      <c r="B561" t="s">
        <v>597</v>
      </c>
      <c r="C561" t="s">
        <v>14702</v>
      </c>
      <c r="D561" t="s">
        <v>14703</v>
      </c>
      <c r="E561" t="s">
        <v>635</v>
      </c>
      <c r="F561" t="s">
        <v>4555</v>
      </c>
      <c r="G561">
        <v>19000</v>
      </c>
      <c r="H561">
        <v>21395</v>
      </c>
      <c r="I561">
        <v>27802</v>
      </c>
      <c r="J561">
        <v>28245</v>
      </c>
      <c r="K561" t="s">
        <v>53</v>
      </c>
      <c r="L561">
        <v>13265</v>
      </c>
      <c r="M561" t="s">
        <v>1769</v>
      </c>
      <c r="N561" t="s">
        <v>16384</v>
      </c>
      <c r="O561" s="95">
        <v>44845.710838553241</v>
      </c>
      <c r="P561">
        <v>4</v>
      </c>
      <c r="Q561">
        <v>-31.66</v>
      </c>
      <c r="R561">
        <v>-32.729999999999997</v>
      </c>
      <c r="S561" t="s">
        <v>16385</v>
      </c>
      <c r="T561" t="s">
        <v>4556</v>
      </c>
      <c r="U561" t="s">
        <v>4557</v>
      </c>
      <c r="V561" t="s">
        <v>16385</v>
      </c>
      <c r="W561" t="s">
        <v>16386</v>
      </c>
      <c r="X561" t="s">
        <v>4558</v>
      </c>
      <c r="Y561" t="b">
        <v>1</v>
      </c>
      <c r="Z561" t="s">
        <v>1761</v>
      </c>
    </row>
    <row r="562" spans="1:26" x14ac:dyDescent="0.25">
      <c r="A562" t="s">
        <v>4559</v>
      </c>
      <c r="B562" t="s">
        <v>1007</v>
      </c>
      <c r="C562" t="s">
        <v>14702</v>
      </c>
      <c r="D562" t="s">
        <v>14703</v>
      </c>
      <c r="E562" t="s">
        <v>635</v>
      </c>
      <c r="F562" t="s">
        <v>4233</v>
      </c>
      <c r="G562">
        <v>50000</v>
      </c>
      <c r="H562">
        <v>52577</v>
      </c>
      <c r="I562">
        <v>49254</v>
      </c>
      <c r="J562">
        <v>49237</v>
      </c>
      <c r="K562" t="s">
        <v>53</v>
      </c>
      <c r="L562">
        <v>32598</v>
      </c>
      <c r="M562" t="s">
        <v>1769</v>
      </c>
      <c r="N562" t="s">
        <v>16387</v>
      </c>
      <c r="O562" s="95">
        <v>44845.679460381943</v>
      </c>
      <c r="P562">
        <v>4</v>
      </c>
      <c r="Q562">
        <v>1.51</v>
      </c>
      <c r="R562">
        <v>1.55</v>
      </c>
      <c r="S562" t="s">
        <v>16388</v>
      </c>
      <c r="T562" t="s">
        <v>4560</v>
      </c>
      <c r="U562" t="s">
        <v>16389</v>
      </c>
      <c r="V562" t="s">
        <v>16388</v>
      </c>
      <c r="W562" t="s">
        <v>16390</v>
      </c>
      <c r="X562" t="s">
        <v>4561</v>
      </c>
      <c r="Y562" t="b">
        <v>1</v>
      </c>
      <c r="Z562" t="s">
        <v>1761</v>
      </c>
    </row>
    <row r="563" spans="1:26" x14ac:dyDescent="0.25">
      <c r="A563" t="s">
        <v>4562</v>
      </c>
      <c r="B563" t="s">
        <v>4563</v>
      </c>
      <c r="C563" t="s">
        <v>14702</v>
      </c>
      <c r="D563" t="s">
        <v>14703</v>
      </c>
      <c r="E563" t="s">
        <v>635</v>
      </c>
      <c r="F563" t="s">
        <v>4564</v>
      </c>
      <c r="G563">
        <v>23000</v>
      </c>
      <c r="H563">
        <v>31124</v>
      </c>
      <c r="I563">
        <v>21759</v>
      </c>
      <c r="J563">
        <v>23785</v>
      </c>
      <c r="K563" t="s">
        <v>53</v>
      </c>
      <c r="L563">
        <v>19297</v>
      </c>
      <c r="M563" t="s">
        <v>1769</v>
      </c>
      <c r="N563" t="s">
        <v>16391</v>
      </c>
      <c r="O563" s="95">
        <v>44845.668523101849</v>
      </c>
      <c r="P563">
        <v>4</v>
      </c>
      <c r="Q563">
        <v>5.7</v>
      </c>
      <c r="R563">
        <v>-3.3</v>
      </c>
      <c r="S563" t="s">
        <v>16392</v>
      </c>
      <c r="T563" t="s">
        <v>4565</v>
      </c>
      <c r="U563" t="s">
        <v>4566</v>
      </c>
      <c r="V563" t="s">
        <v>16392</v>
      </c>
      <c r="W563" t="s">
        <v>16393</v>
      </c>
      <c r="X563" t="s">
        <v>4567</v>
      </c>
      <c r="Y563" t="b">
        <v>1</v>
      </c>
      <c r="Z563" t="s">
        <v>1761</v>
      </c>
    </row>
    <row r="564" spans="1:26" x14ac:dyDescent="0.25">
      <c r="A564" t="s">
        <v>4568</v>
      </c>
      <c r="B564" t="s">
        <v>1207</v>
      </c>
      <c r="C564" t="s">
        <v>14702</v>
      </c>
      <c r="D564" t="s">
        <v>14703</v>
      </c>
      <c r="E564" t="s">
        <v>635</v>
      </c>
      <c r="F564" t="s">
        <v>4569</v>
      </c>
      <c r="G564">
        <v>31999</v>
      </c>
      <c r="H564">
        <v>47364</v>
      </c>
      <c r="I564">
        <v>35728</v>
      </c>
      <c r="J564">
        <v>34804</v>
      </c>
      <c r="K564" t="s">
        <v>53</v>
      </c>
      <c r="L564">
        <v>29366</v>
      </c>
      <c r="M564" t="s">
        <v>1769</v>
      </c>
      <c r="N564" t="s">
        <v>16394</v>
      </c>
      <c r="O564" s="95">
        <v>44845.715145428243</v>
      </c>
      <c r="P564">
        <v>4</v>
      </c>
      <c r="Q564">
        <v>-10.44</v>
      </c>
      <c r="R564">
        <v>-8.06</v>
      </c>
      <c r="S564" t="s">
        <v>16395</v>
      </c>
      <c r="T564" t="s">
        <v>4570</v>
      </c>
      <c r="U564" t="s">
        <v>4571</v>
      </c>
      <c r="V564" t="s">
        <v>16395</v>
      </c>
      <c r="W564" t="s">
        <v>16396</v>
      </c>
      <c r="X564" t="s">
        <v>4572</v>
      </c>
      <c r="Y564" t="b">
        <v>1</v>
      </c>
      <c r="Z564" t="s">
        <v>1761</v>
      </c>
    </row>
    <row r="565" spans="1:26" x14ac:dyDescent="0.25">
      <c r="A565" t="s">
        <v>4573</v>
      </c>
      <c r="B565" t="s">
        <v>4574</v>
      </c>
      <c r="C565" t="s">
        <v>14702</v>
      </c>
      <c r="D565" t="s">
        <v>14703</v>
      </c>
      <c r="E565" t="s">
        <v>635</v>
      </c>
      <c r="F565" t="s">
        <v>4575</v>
      </c>
      <c r="G565">
        <v>36000</v>
      </c>
      <c r="H565">
        <v>46200</v>
      </c>
      <c r="I565">
        <v>38028</v>
      </c>
      <c r="J565">
        <v>38030</v>
      </c>
      <c r="K565" t="s">
        <v>53</v>
      </c>
      <c r="L565">
        <v>28644</v>
      </c>
      <c r="M565" t="s">
        <v>1769</v>
      </c>
      <c r="N565" t="s">
        <v>16397</v>
      </c>
      <c r="O565" s="95">
        <v>44845.720188217594</v>
      </c>
      <c r="P565">
        <v>4</v>
      </c>
      <c r="Q565">
        <v>-5.33</v>
      </c>
      <c r="R565">
        <v>-5.34</v>
      </c>
      <c r="S565" t="s">
        <v>16398</v>
      </c>
      <c r="T565" t="s">
        <v>4576</v>
      </c>
      <c r="U565" t="s">
        <v>4577</v>
      </c>
      <c r="V565" t="s">
        <v>16398</v>
      </c>
      <c r="W565" t="s">
        <v>16399</v>
      </c>
      <c r="X565" t="s">
        <v>4578</v>
      </c>
      <c r="Y565" t="b">
        <v>1</v>
      </c>
      <c r="Z565" t="s">
        <v>1761</v>
      </c>
    </row>
    <row r="566" spans="1:26" x14ac:dyDescent="0.25">
      <c r="A566" t="s">
        <v>4579</v>
      </c>
      <c r="B566" t="s">
        <v>4580</v>
      </c>
      <c r="C566" t="s">
        <v>14702</v>
      </c>
      <c r="D566" t="s">
        <v>14703</v>
      </c>
      <c r="E566" t="s">
        <v>379</v>
      </c>
      <c r="F566" t="s">
        <v>4581</v>
      </c>
      <c r="G566">
        <v>21995</v>
      </c>
      <c r="H566">
        <v>16509</v>
      </c>
      <c r="I566">
        <v>20489</v>
      </c>
      <c r="J566">
        <v>19851</v>
      </c>
      <c r="K566" t="s">
        <v>54</v>
      </c>
      <c r="L566">
        <v>9245</v>
      </c>
      <c r="M566" t="s">
        <v>1769</v>
      </c>
      <c r="N566" t="s">
        <v>16400</v>
      </c>
      <c r="O566" s="95">
        <v>44845.682640393519</v>
      </c>
      <c r="P566">
        <v>1</v>
      </c>
      <c r="Q566">
        <v>7.35</v>
      </c>
      <c r="R566">
        <v>10.8</v>
      </c>
      <c r="S566" t="s">
        <v>16401</v>
      </c>
      <c r="T566" t="s">
        <v>4582</v>
      </c>
      <c r="U566" t="s">
        <v>4583</v>
      </c>
      <c r="V566" t="s">
        <v>16401</v>
      </c>
      <c r="W566" t="s">
        <v>16402</v>
      </c>
      <c r="X566" t="s">
        <v>4584</v>
      </c>
      <c r="Y566" t="b">
        <v>1</v>
      </c>
      <c r="Z566" t="s">
        <v>1761</v>
      </c>
    </row>
    <row r="567" spans="1:26" x14ac:dyDescent="0.25">
      <c r="A567" t="s">
        <v>4585</v>
      </c>
      <c r="B567" t="s">
        <v>835</v>
      </c>
      <c r="C567" t="s">
        <v>14702</v>
      </c>
      <c r="D567" t="s">
        <v>14703</v>
      </c>
      <c r="E567" t="s">
        <v>635</v>
      </c>
      <c r="F567" t="s">
        <v>4586</v>
      </c>
      <c r="G567">
        <v>18000</v>
      </c>
      <c r="H567">
        <v>12300</v>
      </c>
      <c r="I567">
        <v>13769</v>
      </c>
      <c r="J567">
        <v>13850</v>
      </c>
      <c r="K567" t="s">
        <v>53</v>
      </c>
      <c r="L567">
        <v>7626</v>
      </c>
      <c r="M567" t="s">
        <v>1769</v>
      </c>
      <c r="N567" t="s">
        <v>16403</v>
      </c>
      <c r="O567" s="95">
        <v>44845.577655983798</v>
      </c>
      <c r="P567">
        <v>4</v>
      </c>
      <c r="Q567">
        <v>30.73</v>
      </c>
      <c r="R567">
        <v>29.96</v>
      </c>
      <c r="S567" t="s">
        <v>16404</v>
      </c>
      <c r="T567" t="s">
        <v>4587</v>
      </c>
      <c r="U567" t="s">
        <v>4588</v>
      </c>
      <c r="V567" t="s">
        <v>16404</v>
      </c>
      <c r="W567" t="s">
        <v>16405</v>
      </c>
      <c r="X567" t="s">
        <v>4589</v>
      </c>
      <c r="Y567" t="b">
        <v>1</v>
      </c>
      <c r="Z567" t="s">
        <v>1761</v>
      </c>
    </row>
    <row r="568" spans="1:26" x14ac:dyDescent="0.25">
      <c r="A568" t="s">
        <v>4590</v>
      </c>
      <c r="B568" t="s">
        <v>1210</v>
      </c>
      <c r="C568" t="s">
        <v>14703</v>
      </c>
      <c r="D568" t="s">
        <v>14702</v>
      </c>
      <c r="E568" t="s">
        <v>635</v>
      </c>
      <c r="F568" t="s">
        <v>4591</v>
      </c>
      <c r="G568">
        <v>264827</v>
      </c>
      <c r="H568">
        <v>264827</v>
      </c>
      <c r="I568">
        <v>264827</v>
      </c>
      <c r="J568">
        <v>264827</v>
      </c>
      <c r="K568" t="s">
        <v>53</v>
      </c>
      <c r="L568">
        <v>164193</v>
      </c>
      <c r="M568" t="s">
        <v>1769</v>
      </c>
      <c r="N568" t="s">
        <v>16406</v>
      </c>
      <c r="O568" s="95">
        <v>44540.124443819448</v>
      </c>
      <c r="P568">
        <v>4</v>
      </c>
      <c r="Q568">
        <v>0</v>
      </c>
      <c r="R568">
        <v>0</v>
      </c>
      <c r="S568" t="s">
        <v>16407</v>
      </c>
      <c r="T568" t="s">
        <v>4592</v>
      </c>
      <c r="U568" t="s">
        <v>16408</v>
      </c>
      <c r="V568" t="s">
        <v>16407</v>
      </c>
      <c r="W568" t="s">
        <v>16409</v>
      </c>
      <c r="X568" t="s">
        <v>4593</v>
      </c>
      <c r="Y568" t="b">
        <v>1</v>
      </c>
      <c r="Z568" t="s">
        <v>1761</v>
      </c>
    </row>
    <row r="569" spans="1:26" x14ac:dyDescent="0.25">
      <c r="A569" t="s">
        <v>4594</v>
      </c>
      <c r="B569" t="s">
        <v>1185</v>
      </c>
      <c r="C569" t="s">
        <v>14702</v>
      </c>
      <c r="D569" t="s">
        <v>14703</v>
      </c>
      <c r="E569" t="s">
        <v>1756</v>
      </c>
      <c r="F569" t="s">
        <v>4595</v>
      </c>
      <c r="G569">
        <v>8880</v>
      </c>
      <c r="H569">
        <v>14000</v>
      </c>
      <c r="I569">
        <v>9263</v>
      </c>
      <c r="J569">
        <v>9395</v>
      </c>
      <c r="K569" t="s">
        <v>55</v>
      </c>
      <c r="L569">
        <v>8820</v>
      </c>
      <c r="M569" t="s">
        <v>1769</v>
      </c>
      <c r="N569" t="s">
        <v>14990</v>
      </c>
      <c r="O569" s="95">
        <v>44845.676368958331</v>
      </c>
      <c r="P569">
        <v>1</v>
      </c>
      <c r="Q569">
        <v>-4.13</v>
      </c>
      <c r="R569">
        <v>-5.48</v>
      </c>
      <c r="S569" t="s">
        <v>16410</v>
      </c>
      <c r="T569" t="s">
        <v>4596</v>
      </c>
      <c r="U569" t="s">
        <v>4597</v>
      </c>
      <c r="V569" t="s">
        <v>16410</v>
      </c>
      <c r="W569" t="s">
        <v>16411</v>
      </c>
      <c r="X569" t="s">
        <v>4598</v>
      </c>
      <c r="Y569" t="b">
        <v>1</v>
      </c>
      <c r="Z569" t="s">
        <v>1761</v>
      </c>
    </row>
    <row r="570" spans="1:26" x14ac:dyDescent="0.25">
      <c r="A570" t="s">
        <v>4599</v>
      </c>
      <c r="B570" t="s">
        <v>567</v>
      </c>
      <c r="C570" t="s">
        <v>14702</v>
      </c>
      <c r="D570" t="s">
        <v>14703</v>
      </c>
      <c r="E570" t="s">
        <v>635</v>
      </c>
      <c r="F570" t="s">
        <v>3895</v>
      </c>
      <c r="G570">
        <v>20900</v>
      </c>
      <c r="H570">
        <v>4258</v>
      </c>
      <c r="I570">
        <v>14407</v>
      </c>
      <c r="J570">
        <v>15674</v>
      </c>
      <c r="K570" t="s">
        <v>53</v>
      </c>
      <c r="L570">
        <v>2640</v>
      </c>
      <c r="M570" t="s">
        <v>1769</v>
      </c>
      <c r="N570" t="s">
        <v>16412</v>
      </c>
      <c r="O570" s="95">
        <v>44845.682772870372</v>
      </c>
      <c r="P570">
        <v>1</v>
      </c>
      <c r="Q570">
        <v>45.07</v>
      </c>
      <c r="R570">
        <v>33.340000000000003</v>
      </c>
      <c r="S570" t="s">
        <v>16413</v>
      </c>
      <c r="T570" t="s">
        <v>4600</v>
      </c>
      <c r="U570" t="s">
        <v>4601</v>
      </c>
      <c r="V570" t="s">
        <v>16413</v>
      </c>
      <c r="W570" t="s">
        <v>16414</v>
      </c>
      <c r="X570" t="s">
        <v>4602</v>
      </c>
      <c r="Y570" t="b">
        <v>1</v>
      </c>
      <c r="Z570" t="s">
        <v>1761</v>
      </c>
    </row>
    <row r="571" spans="1:26" x14ac:dyDescent="0.25">
      <c r="A571" t="s">
        <v>4603</v>
      </c>
      <c r="B571" t="s">
        <v>1618</v>
      </c>
      <c r="C571" t="s">
        <v>14702</v>
      </c>
      <c r="D571" t="s">
        <v>14703</v>
      </c>
      <c r="E571" t="s">
        <v>379</v>
      </c>
      <c r="F571" t="s">
        <v>3684</v>
      </c>
      <c r="G571">
        <v>41000</v>
      </c>
      <c r="H571">
        <v>32963</v>
      </c>
      <c r="I571">
        <v>36808</v>
      </c>
      <c r="J571">
        <v>36320</v>
      </c>
      <c r="K571" t="s">
        <v>54</v>
      </c>
      <c r="L571">
        <v>18459</v>
      </c>
      <c r="M571" t="s">
        <v>1769</v>
      </c>
      <c r="N571" t="s">
        <v>16415</v>
      </c>
      <c r="O571" s="95">
        <v>44845.661152071756</v>
      </c>
      <c r="P571">
        <v>2</v>
      </c>
      <c r="Q571">
        <v>11.39</v>
      </c>
      <c r="R571">
        <v>12.89</v>
      </c>
      <c r="S571" t="s">
        <v>16416</v>
      </c>
      <c r="T571" t="s">
        <v>4604</v>
      </c>
      <c r="U571" t="s">
        <v>4605</v>
      </c>
      <c r="V571" t="s">
        <v>16416</v>
      </c>
      <c r="W571" t="s">
        <v>16417</v>
      </c>
      <c r="X571" t="s">
        <v>4606</v>
      </c>
      <c r="Y571" t="b">
        <v>1</v>
      </c>
      <c r="Z571" t="s">
        <v>1761</v>
      </c>
    </row>
    <row r="572" spans="1:26" x14ac:dyDescent="0.25">
      <c r="A572" t="s">
        <v>4607</v>
      </c>
      <c r="B572" t="s">
        <v>898</v>
      </c>
      <c r="C572" t="s">
        <v>14703</v>
      </c>
      <c r="D572" t="s">
        <v>14702</v>
      </c>
      <c r="E572" t="s">
        <v>635</v>
      </c>
      <c r="F572" t="s">
        <v>4608</v>
      </c>
      <c r="G572">
        <v>130976</v>
      </c>
      <c r="H572">
        <v>130976</v>
      </c>
      <c r="I572">
        <v>130976</v>
      </c>
      <c r="J572">
        <v>130976</v>
      </c>
      <c r="K572" t="s">
        <v>53</v>
      </c>
      <c r="L572">
        <v>81205</v>
      </c>
      <c r="M572" t="s">
        <v>1769</v>
      </c>
      <c r="N572" t="s">
        <v>16418</v>
      </c>
      <c r="O572" s="95">
        <v>44544.227791759258</v>
      </c>
      <c r="P572">
        <v>4</v>
      </c>
      <c r="Q572">
        <v>0</v>
      </c>
      <c r="R572">
        <v>0</v>
      </c>
      <c r="S572" t="s">
        <v>16419</v>
      </c>
      <c r="T572" t="s">
        <v>4609</v>
      </c>
      <c r="U572" t="s">
        <v>4610</v>
      </c>
      <c r="V572" t="s">
        <v>16419</v>
      </c>
      <c r="W572" t="s">
        <v>16420</v>
      </c>
      <c r="X572" t="s">
        <v>4611</v>
      </c>
      <c r="Y572" t="b">
        <v>1</v>
      </c>
      <c r="Z572" t="s">
        <v>1761</v>
      </c>
    </row>
    <row r="573" spans="1:26" x14ac:dyDescent="0.25">
      <c r="A573" t="s">
        <v>4612</v>
      </c>
      <c r="B573" t="s">
        <v>1009</v>
      </c>
      <c r="C573" t="s">
        <v>14702</v>
      </c>
      <c r="D573" t="s">
        <v>14703</v>
      </c>
      <c r="E573" t="s">
        <v>635</v>
      </c>
      <c r="F573" t="s">
        <v>4252</v>
      </c>
      <c r="G573">
        <v>69000</v>
      </c>
      <c r="H573">
        <v>72546</v>
      </c>
      <c r="I573">
        <v>56560</v>
      </c>
      <c r="J573">
        <v>59636</v>
      </c>
      <c r="K573" t="s">
        <v>53</v>
      </c>
      <c r="L573">
        <v>44979</v>
      </c>
      <c r="M573" t="s">
        <v>1769</v>
      </c>
      <c r="N573" t="s">
        <v>16421</v>
      </c>
      <c r="O573" s="95">
        <v>44845.684456354167</v>
      </c>
      <c r="P573">
        <v>4</v>
      </c>
      <c r="Q573">
        <v>21.99</v>
      </c>
      <c r="R573">
        <v>15.7</v>
      </c>
      <c r="S573" t="s">
        <v>16422</v>
      </c>
      <c r="T573" t="s">
        <v>4613</v>
      </c>
      <c r="U573" t="s">
        <v>16190</v>
      </c>
      <c r="V573" t="s">
        <v>16422</v>
      </c>
      <c r="W573" t="s">
        <v>16423</v>
      </c>
      <c r="X573" t="s">
        <v>4614</v>
      </c>
      <c r="Y573" t="b">
        <v>1</v>
      </c>
      <c r="Z573" t="s">
        <v>1761</v>
      </c>
    </row>
    <row r="574" spans="1:26" x14ac:dyDescent="0.25">
      <c r="A574" t="s">
        <v>4615</v>
      </c>
      <c r="B574" t="s">
        <v>1035</v>
      </c>
      <c r="C574" t="s">
        <v>14702</v>
      </c>
      <c r="D574" t="s">
        <v>14703</v>
      </c>
      <c r="E574" t="s">
        <v>379</v>
      </c>
      <c r="F574" t="s">
        <v>3753</v>
      </c>
      <c r="G574">
        <v>20500</v>
      </c>
      <c r="H574">
        <v>27663</v>
      </c>
      <c r="I574">
        <v>19134</v>
      </c>
      <c r="J574">
        <v>20138</v>
      </c>
      <c r="K574" t="s">
        <v>54</v>
      </c>
      <c r="L574">
        <v>15491</v>
      </c>
      <c r="M574" t="s">
        <v>1769</v>
      </c>
      <c r="N574" t="s">
        <v>16424</v>
      </c>
      <c r="O574" s="95">
        <v>44845.670250277777</v>
      </c>
      <c r="P574">
        <v>2</v>
      </c>
      <c r="Q574">
        <v>7.14</v>
      </c>
      <c r="R574">
        <v>1.8</v>
      </c>
      <c r="S574" t="s">
        <v>16425</v>
      </c>
      <c r="T574" t="s">
        <v>4616</v>
      </c>
      <c r="U574" t="s">
        <v>4617</v>
      </c>
      <c r="V574" t="s">
        <v>16425</v>
      </c>
      <c r="W574" t="s">
        <v>16426</v>
      </c>
      <c r="X574" t="s">
        <v>4618</v>
      </c>
      <c r="Y574" t="b">
        <v>1</v>
      </c>
      <c r="Z574" t="s">
        <v>1761</v>
      </c>
    </row>
    <row r="575" spans="1:26" x14ac:dyDescent="0.25">
      <c r="A575" t="s">
        <v>4619</v>
      </c>
      <c r="B575" t="s">
        <v>1437</v>
      </c>
      <c r="C575" t="s">
        <v>14702</v>
      </c>
      <c r="D575" t="s">
        <v>14703</v>
      </c>
      <c r="E575" t="s">
        <v>379</v>
      </c>
      <c r="F575" t="s">
        <v>4620</v>
      </c>
      <c r="G575">
        <v>16200</v>
      </c>
      <c r="H575">
        <v>12767</v>
      </c>
      <c r="I575">
        <v>14862</v>
      </c>
      <c r="J575">
        <v>14934</v>
      </c>
      <c r="K575" t="s">
        <v>54</v>
      </c>
      <c r="L575">
        <v>7150</v>
      </c>
      <c r="M575" t="s">
        <v>1769</v>
      </c>
      <c r="N575" t="s">
        <v>16427</v>
      </c>
      <c r="O575" s="95">
        <v>44845.631973622687</v>
      </c>
      <c r="P575">
        <v>1</v>
      </c>
      <c r="Q575">
        <v>9</v>
      </c>
      <c r="R575">
        <v>8.48</v>
      </c>
      <c r="S575" t="s">
        <v>16428</v>
      </c>
      <c r="T575" t="s">
        <v>4621</v>
      </c>
      <c r="U575" t="s">
        <v>4622</v>
      </c>
      <c r="V575" t="s">
        <v>16428</v>
      </c>
      <c r="W575" t="s">
        <v>16429</v>
      </c>
      <c r="X575" t="s">
        <v>4623</v>
      </c>
      <c r="Y575" t="b">
        <v>1</v>
      </c>
      <c r="Z575" t="s">
        <v>1761</v>
      </c>
    </row>
    <row r="576" spans="1:26" x14ac:dyDescent="0.25">
      <c r="A576" t="s">
        <v>4624</v>
      </c>
      <c r="B576" t="s">
        <v>828</v>
      </c>
      <c r="C576" t="s">
        <v>14702</v>
      </c>
      <c r="D576" t="s">
        <v>14703</v>
      </c>
      <c r="E576" t="s">
        <v>635</v>
      </c>
      <c r="F576" t="s">
        <v>4625</v>
      </c>
      <c r="G576">
        <v>32000</v>
      </c>
      <c r="H576">
        <v>28700</v>
      </c>
      <c r="I576">
        <v>32850</v>
      </c>
      <c r="J576">
        <v>29737</v>
      </c>
      <c r="K576" t="s">
        <v>53</v>
      </c>
      <c r="L576">
        <v>17794</v>
      </c>
      <c r="M576" t="s">
        <v>1769</v>
      </c>
      <c r="N576" t="s">
        <v>16430</v>
      </c>
      <c r="O576" s="95">
        <v>44845.484109108795</v>
      </c>
      <c r="P576">
        <v>9</v>
      </c>
      <c r="Q576">
        <v>-2.59</v>
      </c>
      <c r="R576">
        <v>7.61</v>
      </c>
      <c r="S576" t="s">
        <v>16431</v>
      </c>
      <c r="T576" t="s">
        <v>4626</v>
      </c>
      <c r="U576" t="s">
        <v>16432</v>
      </c>
      <c r="V576" t="s">
        <v>16431</v>
      </c>
      <c r="W576" t="s">
        <v>16433</v>
      </c>
      <c r="X576" t="s">
        <v>4627</v>
      </c>
      <c r="Y576" t="b">
        <v>1</v>
      </c>
      <c r="Z576" t="s">
        <v>1761</v>
      </c>
    </row>
    <row r="577" spans="1:26" x14ac:dyDescent="0.25">
      <c r="A577" t="s">
        <v>4628</v>
      </c>
      <c r="B577" t="s">
        <v>4629</v>
      </c>
      <c r="C577" t="s">
        <v>14702</v>
      </c>
      <c r="D577" t="s">
        <v>14703</v>
      </c>
      <c r="E577" t="s">
        <v>379</v>
      </c>
      <c r="F577" t="s">
        <v>4630</v>
      </c>
      <c r="G577">
        <v>43900</v>
      </c>
      <c r="H577">
        <v>51200</v>
      </c>
      <c r="I577">
        <v>41478</v>
      </c>
      <c r="J577">
        <v>39997</v>
      </c>
      <c r="K577" t="s">
        <v>54</v>
      </c>
      <c r="L577">
        <v>28672</v>
      </c>
      <c r="M577" t="s">
        <v>1769</v>
      </c>
      <c r="N577" t="s">
        <v>16434</v>
      </c>
      <c r="O577" s="95">
        <v>44845.682081469909</v>
      </c>
      <c r="P577">
        <v>2</v>
      </c>
      <c r="Q577">
        <v>5.84</v>
      </c>
      <c r="R577">
        <v>9.76</v>
      </c>
      <c r="S577" t="s">
        <v>16435</v>
      </c>
      <c r="T577" t="s">
        <v>4631</v>
      </c>
      <c r="U577" t="s">
        <v>4632</v>
      </c>
      <c r="V577" t="s">
        <v>16435</v>
      </c>
      <c r="W577" t="s">
        <v>16436</v>
      </c>
      <c r="X577" t="s">
        <v>4633</v>
      </c>
      <c r="Y577" t="b">
        <v>1</v>
      </c>
      <c r="Z577" t="s">
        <v>1761</v>
      </c>
    </row>
    <row r="578" spans="1:26" x14ac:dyDescent="0.25">
      <c r="A578" t="s">
        <v>4634</v>
      </c>
      <c r="B578" t="s">
        <v>1351</v>
      </c>
      <c r="C578" t="s">
        <v>14702</v>
      </c>
      <c r="D578" t="s">
        <v>14702</v>
      </c>
      <c r="E578" t="s">
        <v>329</v>
      </c>
      <c r="F578" t="s">
        <v>4635</v>
      </c>
      <c r="G578">
        <v>1229994</v>
      </c>
      <c r="H578">
        <v>1229994</v>
      </c>
      <c r="I578">
        <v>1229994</v>
      </c>
      <c r="J578">
        <v>1229994</v>
      </c>
      <c r="K578" t="s">
        <v>55</v>
      </c>
      <c r="L578">
        <v>774896</v>
      </c>
      <c r="M578" t="s">
        <v>1769</v>
      </c>
      <c r="N578" t="s">
        <v>16437</v>
      </c>
      <c r="O578" s="95">
        <v>44683.661766273151</v>
      </c>
      <c r="P578">
        <v>16</v>
      </c>
      <c r="Q578">
        <v>0</v>
      </c>
      <c r="R578">
        <v>0</v>
      </c>
      <c r="S578" t="s">
        <v>16438</v>
      </c>
      <c r="T578" t="s">
        <v>4636</v>
      </c>
      <c r="U578" t="s">
        <v>4637</v>
      </c>
      <c r="V578" t="s">
        <v>16438</v>
      </c>
      <c r="W578" t="s">
        <v>16439</v>
      </c>
      <c r="X578" t="s">
        <v>4638</v>
      </c>
      <c r="Y578" t="b">
        <v>1</v>
      </c>
      <c r="Z578" t="s">
        <v>1761</v>
      </c>
    </row>
    <row r="579" spans="1:26" x14ac:dyDescent="0.25">
      <c r="A579" t="s">
        <v>4639</v>
      </c>
      <c r="B579" t="s">
        <v>4640</v>
      </c>
      <c r="C579" t="s">
        <v>14703</v>
      </c>
      <c r="D579" t="s">
        <v>14702</v>
      </c>
      <c r="E579" t="s">
        <v>635</v>
      </c>
      <c r="F579" t="s">
        <v>4641</v>
      </c>
      <c r="G579">
        <v>126327</v>
      </c>
      <c r="H579">
        <v>126327</v>
      </c>
      <c r="I579">
        <v>126327</v>
      </c>
      <c r="J579">
        <v>126327</v>
      </c>
      <c r="K579" t="s">
        <v>53</v>
      </c>
      <c r="L579">
        <v>78323</v>
      </c>
      <c r="M579" t="s">
        <v>1769</v>
      </c>
      <c r="N579" t="s">
        <v>16156</v>
      </c>
      <c r="O579" s="95">
        <v>44545.158124421294</v>
      </c>
      <c r="P579">
        <v>4</v>
      </c>
      <c r="Q579">
        <v>0</v>
      </c>
      <c r="R579">
        <v>0</v>
      </c>
      <c r="S579" t="s">
        <v>16440</v>
      </c>
      <c r="T579" t="s">
        <v>4642</v>
      </c>
      <c r="U579" t="s">
        <v>16158</v>
      </c>
      <c r="V579" t="s">
        <v>16440</v>
      </c>
      <c r="W579" t="s">
        <v>16441</v>
      </c>
      <c r="X579" t="s">
        <v>4643</v>
      </c>
      <c r="Y579" t="b">
        <v>1</v>
      </c>
      <c r="Z579" t="s">
        <v>1761</v>
      </c>
    </row>
    <row r="580" spans="1:26" x14ac:dyDescent="0.25">
      <c r="A580" t="s">
        <v>4644</v>
      </c>
      <c r="B580" t="s">
        <v>895</v>
      </c>
      <c r="C580" t="s">
        <v>14702</v>
      </c>
      <c r="D580" t="s">
        <v>14703</v>
      </c>
      <c r="E580" t="s">
        <v>2672</v>
      </c>
      <c r="F580" t="s">
        <v>4645</v>
      </c>
      <c r="G580">
        <v>13000</v>
      </c>
      <c r="H580">
        <v>8320</v>
      </c>
      <c r="I580">
        <v>16242</v>
      </c>
      <c r="J580">
        <v>16443</v>
      </c>
      <c r="K580" t="s">
        <v>55</v>
      </c>
      <c r="L580">
        <v>5242</v>
      </c>
      <c r="M580" t="s">
        <v>1769</v>
      </c>
      <c r="N580" t="s">
        <v>16442</v>
      </c>
      <c r="O580" s="95">
        <v>44845.668428379628</v>
      </c>
      <c r="P580">
        <v>1</v>
      </c>
      <c r="Q580">
        <v>-19.96</v>
      </c>
      <c r="R580">
        <v>-20.94</v>
      </c>
      <c r="S580" t="s">
        <v>16443</v>
      </c>
      <c r="T580" t="s">
        <v>4646</v>
      </c>
      <c r="U580" t="s">
        <v>4647</v>
      </c>
      <c r="V580" t="s">
        <v>16443</v>
      </c>
      <c r="W580" t="s">
        <v>16444</v>
      </c>
      <c r="X580" t="s">
        <v>4648</v>
      </c>
      <c r="Y580" t="b">
        <v>1</v>
      </c>
      <c r="Z580" t="s">
        <v>1761</v>
      </c>
    </row>
    <row r="581" spans="1:26" x14ac:dyDescent="0.25">
      <c r="A581" t="s">
        <v>4649</v>
      </c>
      <c r="B581" t="s">
        <v>4650</v>
      </c>
      <c r="C581" t="s">
        <v>14702</v>
      </c>
      <c r="D581" t="s">
        <v>14703</v>
      </c>
      <c r="E581" t="s">
        <v>370</v>
      </c>
      <c r="F581" t="s">
        <v>4651</v>
      </c>
      <c r="G581">
        <v>40999</v>
      </c>
      <c r="H581">
        <v>35663</v>
      </c>
      <c r="I581">
        <v>42622</v>
      </c>
      <c r="J581">
        <v>43085</v>
      </c>
      <c r="K581" t="s">
        <v>54</v>
      </c>
      <c r="L581">
        <v>19971</v>
      </c>
      <c r="M581" t="s">
        <v>1769</v>
      </c>
      <c r="N581" t="s">
        <v>16445</v>
      </c>
      <c r="O581" s="95">
        <v>44845.640439756942</v>
      </c>
      <c r="P581">
        <v>10</v>
      </c>
      <c r="Q581">
        <v>-3.81</v>
      </c>
      <c r="R581">
        <v>-4.84</v>
      </c>
      <c r="S581" t="s">
        <v>16446</v>
      </c>
      <c r="T581" t="s">
        <v>4652</v>
      </c>
      <c r="U581" t="s">
        <v>16447</v>
      </c>
      <c r="V581" t="s">
        <v>16446</v>
      </c>
      <c r="W581" t="s">
        <v>16448</v>
      </c>
      <c r="X581" t="s">
        <v>4653</v>
      </c>
      <c r="Y581" t="b">
        <v>1</v>
      </c>
      <c r="Z581" t="s">
        <v>1761</v>
      </c>
    </row>
    <row r="582" spans="1:26" x14ac:dyDescent="0.25">
      <c r="A582" t="s">
        <v>4654</v>
      </c>
      <c r="B582" t="s">
        <v>1272</v>
      </c>
      <c r="C582" t="s">
        <v>14702</v>
      </c>
      <c r="D582" t="s">
        <v>14703</v>
      </c>
      <c r="E582" t="s">
        <v>370</v>
      </c>
      <c r="F582" t="s">
        <v>4655</v>
      </c>
      <c r="G582">
        <v>49000</v>
      </c>
      <c r="H582">
        <v>51648</v>
      </c>
      <c r="I582">
        <v>49022</v>
      </c>
      <c r="J582">
        <v>58884</v>
      </c>
      <c r="K582" t="s">
        <v>54</v>
      </c>
      <c r="L582">
        <v>28923</v>
      </c>
      <c r="M582" t="s">
        <v>1769</v>
      </c>
      <c r="N582" t="s">
        <v>16449</v>
      </c>
      <c r="O582" s="95">
        <v>44845.697457569448</v>
      </c>
      <c r="P582">
        <v>8</v>
      </c>
      <c r="Q582">
        <v>-0.04</v>
      </c>
      <c r="R582">
        <v>-16.79</v>
      </c>
      <c r="S582" t="s">
        <v>16450</v>
      </c>
      <c r="T582" t="s">
        <v>4656</v>
      </c>
      <c r="U582" t="s">
        <v>16451</v>
      </c>
      <c r="V582" t="s">
        <v>16450</v>
      </c>
      <c r="W582" t="s">
        <v>16452</v>
      </c>
      <c r="X582" t="s">
        <v>4657</v>
      </c>
      <c r="Y582" t="b">
        <v>1</v>
      </c>
      <c r="Z582" t="s">
        <v>1761</v>
      </c>
    </row>
    <row r="583" spans="1:26" x14ac:dyDescent="0.25">
      <c r="A583" t="s">
        <v>4658</v>
      </c>
      <c r="B583" t="s">
        <v>1273</v>
      </c>
      <c r="C583" t="s">
        <v>14702</v>
      </c>
      <c r="D583" t="s">
        <v>14703</v>
      </c>
      <c r="E583" t="s">
        <v>370</v>
      </c>
      <c r="F583" t="s">
        <v>4659</v>
      </c>
      <c r="G583">
        <v>36000</v>
      </c>
      <c r="H583">
        <v>34311</v>
      </c>
      <c r="I583">
        <v>32974</v>
      </c>
      <c r="J583">
        <v>35401</v>
      </c>
      <c r="K583" t="s">
        <v>54</v>
      </c>
      <c r="L583">
        <v>19214</v>
      </c>
      <c r="M583" t="s">
        <v>1769</v>
      </c>
      <c r="N583" t="s">
        <v>16453</v>
      </c>
      <c r="O583" s="95">
        <v>44845.689301076389</v>
      </c>
      <c r="P583">
        <v>10</v>
      </c>
      <c r="Q583">
        <v>9.18</v>
      </c>
      <c r="R583">
        <v>1.69</v>
      </c>
      <c r="S583" t="s">
        <v>16454</v>
      </c>
      <c r="T583" t="s">
        <v>4660</v>
      </c>
      <c r="U583" t="s">
        <v>16455</v>
      </c>
      <c r="V583" t="s">
        <v>16454</v>
      </c>
      <c r="W583" t="s">
        <v>16456</v>
      </c>
      <c r="X583" t="s">
        <v>4661</v>
      </c>
      <c r="Y583" t="b">
        <v>1</v>
      </c>
      <c r="Z583" t="s">
        <v>1761</v>
      </c>
    </row>
    <row r="584" spans="1:26" x14ac:dyDescent="0.25">
      <c r="A584" t="s">
        <v>4662</v>
      </c>
      <c r="B584" t="s">
        <v>4663</v>
      </c>
      <c r="C584" t="s">
        <v>14702</v>
      </c>
      <c r="D584" t="s">
        <v>14703</v>
      </c>
      <c r="E584" t="s">
        <v>370</v>
      </c>
      <c r="F584" t="s">
        <v>4664</v>
      </c>
      <c r="G584">
        <v>33333</v>
      </c>
      <c r="H584">
        <v>39912</v>
      </c>
      <c r="I584">
        <v>28555</v>
      </c>
      <c r="J584">
        <v>27798</v>
      </c>
      <c r="K584" t="s">
        <v>54</v>
      </c>
      <c r="L584">
        <v>22351</v>
      </c>
      <c r="M584" t="s">
        <v>1769</v>
      </c>
      <c r="N584" t="s">
        <v>16457</v>
      </c>
      <c r="O584" s="95">
        <v>44845.65270796296</v>
      </c>
      <c r="P584">
        <v>8</v>
      </c>
      <c r="Q584">
        <v>16.73</v>
      </c>
      <c r="R584">
        <v>19.91</v>
      </c>
      <c r="S584" t="s">
        <v>16458</v>
      </c>
      <c r="T584" t="s">
        <v>4665</v>
      </c>
      <c r="U584" t="s">
        <v>16459</v>
      </c>
      <c r="V584" t="s">
        <v>16458</v>
      </c>
      <c r="W584" t="s">
        <v>16460</v>
      </c>
      <c r="X584" t="s">
        <v>4666</v>
      </c>
      <c r="Y584" t="b">
        <v>1</v>
      </c>
      <c r="Z584" t="s">
        <v>1761</v>
      </c>
    </row>
    <row r="585" spans="1:26" x14ac:dyDescent="0.25">
      <c r="A585" t="s">
        <v>4667</v>
      </c>
      <c r="B585" t="s">
        <v>878</v>
      </c>
      <c r="C585" t="s">
        <v>14702</v>
      </c>
      <c r="D585" t="s">
        <v>14703</v>
      </c>
      <c r="E585" t="s">
        <v>370</v>
      </c>
      <c r="F585" t="s">
        <v>4668</v>
      </c>
      <c r="G585">
        <v>29999</v>
      </c>
      <c r="H585">
        <v>30862</v>
      </c>
      <c r="I585">
        <v>20790</v>
      </c>
      <c r="J585">
        <v>20208</v>
      </c>
      <c r="K585" t="s">
        <v>54</v>
      </c>
      <c r="L585">
        <v>17283</v>
      </c>
      <c r="M585" t="s">
        <v>1769</v>
      </c>
      <c r="N585" t="s">
        <v>16461</v>
      </c>
      <c r="O585" s="95">
        <v>44845.683715416664</v>
      </c>
      <c r="P585">
        <v>8</v>
      </c>
      <c r="Q585">
        <v>44.3</v>
      </c>
      <c r="R585">
        <v>48.45</v>
      </c>
      <c r="S585" t="s">
        <v>16462</v>
      </c>
      <c r="T585" t="s">
        <v>4669</v>
      </c>
      <c r="U585" t="s">
        <v>16463</v>
      </c>
      <c r="V585" t="s">
        <v>16462</v>
      </c>
      <c r="W585" t="s">
        <v>16464</v>
      </c>
      <c r="X585" t="s">
        <v>4670</v>
      </c>
      <c r="Y585" t="b">
        <v>1</v>
      </c>
      <c r="Z585" t="s">
        <v>1761</v>
      </c>
    </row>
    <row r="586" spans="1:26" x14ac:dyDescent="0.25">
      <c r="A586" t="s">
        <v>4671</v>
      </c>
      <c r="B586" t="s">
        <v>1274</v>
      </c>
      <c r="C586" t="s">
        <v>14702</v>
      </c>
      <c r="D586" t="s">
        <v>14703</v>
      </c>
      <c r="E586" t="s">
        <v>370</v>
      </c>
      <c r="F586" t="s">
        <v>4672</v>
      </c>
      <c r="G586">
        <v>19899</v>
      </c>
      <c r="H586">
        <v>21750</v>
      </c>
      <c r="I586">
        <v>18383</v>
      </c>
      <c r="J586">
        <v>19160</v>
      </c>
      <c r="K586" t="s">
        <v>54</v>
      </c>
      <c r="L586">
        <v>12180</v>
      </c>
      <c r="M586" t="s">
        <v>1769</v>
      </c>
      <c r="N586" t="s">
        <v>16465</v>
      </c>
      <c r="O586" s="95">
        <v>44845.665829652775</v>
      </c>
      <c r="P586">
        <v>10</v>
      </c>
      <c r="Q586">
        <v>8.25</v>
      </c>
      <c r="R586">
        <v>3.86</v>
      </c>
      <c r="S586" t="s">
        <v>16466</v>
      </c>
      <c r="T586" t="s">
        <v>4673</v>
      </c>
      <c r="U586" t="s">
        <v>16467</v>
      </c>
      <c r="V586" t="s">
        <v>16466</v>
      </c>
      <c r="W586" t="s">
        <v>16468</v>
      </c>
      <c r="X586" t="s">
        <v>4674</v>
      </c>
      <c r="Y586" t="b">
        <v>1</v>
      </c>
      <c r="Z586" t="s">
        <v>1761</v>
      </c>
    </row>
    <row r="587" spans="1:26" x14ac:dyDescent="0.25">
      <c r="A587" t="s">
        <v>4675</v>
      </c>
      <c r="B587" t="s">
        <v>4676</v>
      </c>
      <c r="C587" t="s">
        <v>14702</v>
      </c>
      <c r="D587" t="s">
        <v>14703</v>
      </c>
      <c r="E587" t="s">
        <v>370</v>
      </c>
      <c r="F587" t="s">
        <v>4677</v>
      </c>
      <c r="G587">
        <v>15999</v>
      </c>
      <c r="H587">
        <v>26181</v>
      </c>
      <c r="I587">
        <v>17793</v>
      </c>
      <c r="J587">
        <v>18332</v>
      </c>
      <c r="K587" t="s">
        <v>54</v>
      </c>
      <c r="L587">
        <v>14661</v>
      </c>
      <c r="M587" t="s">
        <v>1769</v>
      </c>
      <c r="N587" t="s">
        <v>16469</v>
      </c>
      <c r="O587" s="95">
        <v>44845.71716847222</v>
      </c>
      <c r="P587">
        <v>10</v>
      </c>
      <c r="Q587">
        <v>-10.08</v>
      </c>
      <c r="R587">
        <v>-12.73</v>
      </c>
      <c r="S587" t="s">
        <v>16470</v>
      </c>
      <c r="T587" t="s">
        <v>4678</v>
      </c>
      <c r="U587" t="s">
        <v>16471</v>
      </c>
      <c r="V587" t="s">
        <v>16470</v>
      </c>
      <c r="W587" t="s">
        <v>16472</v>
      </c>
      <c r="X587" t="s">
        <v>4679</v>
      </c>
      <c r="Y587" t="b">
        <v>1</v>
      </c>
      <c r="Z587" t="s">
        <v>1761</v>
      </c>
    </row>
    <row r="588" spans="1:26" x14ac:dyDescent="0.25">
      <c r="A588" t="s">
        <v>4680</v>
      </c>
      <c r="B588" t="s">
        <v>4681</v>
      </c>
      <c r="C588" t="s">
        <v>14702</v>
      </c>
      <c r="D588" t="s">
        <v>14703</v>
      </c>
      <c r="E588" t="s">
        <v>370</v>
      </c>
      <c r="F588" t="s">
        <v>4682</v>
      </c>
      <c r="G588">
        <v>23000</v>
      </c>
      <c r="H588">
        <v>23147</v>
      </c>
      <c r="I588">
        <v>32003</v>
      </c>
      <c r="J588">
        <v>40647</v>
      </c>
      <c r="K588" t="s">
        <v>54</v>
      </c>
      <c r="L588">
        <v>12962</v>
      </c>
      <c r="M588" t="s">
        <v>1769</v>
      </c>
      <c r="N588" t="s">
        <v>16473</v>
      </c>
      <c r="O588" s="95">
        <v>44845.684427928238</v>
      </c>
      <c r="P588">
        <v>10</v>
      </c>
      <c r="Q588">
        <v>-28.13</v>
      </c>
      <c r="R588">
        <v>-43.42</v>
      </c>
      <c r="S588" t="s">
        <v>16474</v>
      </c>
      <c r="T588" t="s">
        <v>4683</v>
      </c>
      <c r="U588" t="s">
        <v>4684</v>
      </c>
      <c r="V588" t="s">
        <v>16474</v>
      </c>
      <c r="W588" t="s">
        <v>16475</v>
      </c>
      <c r="X588" t="s">
        <v>4685</v>
      </c>
      <c r="Y588" t="b">
        <v>1</v>
      </c>
      <c r="Z588" t="s">
        <v>1761</v>
      </c>
    </row>
    <row r="589" spans="1:26" x14ac:dyDescent="0.25">
      <c r="A589" t="s">
        <v>4686</v>
      </c>
      <c r="B589" t="s">
        <v>883</v>
      </c>
      <c r="C589" t="s">
        <v>14702</v>
      </c>
      <c r="D589" t="s">
        <v>14703</v>
      </c>
      <c r="E589" t="s">
        <v>370</v>
      </c>
      <c r="F589" t="s">
        <v>4687</v>
      </c>
      <c r="G589">
        <v>26500</v>
      </c>
      <c r="H589">
        <v>29513</v>
      </c>
      <c r="I589">
        <v>30024</v>
      </c>
      <c r="J589">
        <v>31409</v>
      </c>
      <c r="K589" t="s">
        <v>54</v>
      </c>
      <c r="L589">
        <v>16527</v>
      </c>
      <c r="M589" t="s">
        <v>1769</v>
      </c>
      <c r="N589" t="s">
        <v>16476</v>
      </c>
      <c r="O589" s="95">
        <v>44845.703800289353</v>
      </c>
      <c r="P589">
        <v>10</v>
      </c>
      <c r="Q589">
        <v>-11.74</v>
      </c>
      <c r="R589">
        <v>-15.63</v>
      </c>
      <c r="S589" t="s">
        <v>16477</v>
      </c>
      <c r="T589" t="s">
        <v>4688</v>
      </c>
      <c r="U589" t="s">
        <v>16478</v>
      </c>
      <c r="V589" t="s">
        <v>16477</v>
      </c>
      <c r="W589" t="s">
        <v>16479</v>
      </c>
      <c r="X589" t="s">
        <v>4689</v>
      </c>
      <c r="Y589" t="b">
        <v>1</v>
      </c>
      <c r="Z589" t="s">
        <v>1761</v>
      </c>
    </row>
    <row r="590" spans="1:26" x14ac:dyDescent="0.25">
      <c r="A590" t="s">
        <v>4690</v>
      </c>
      <c r="B590" t="s">
        <v>884</v>
      </c>
      <c r="C590" t="s">
        <v>14702</v>
      </c>
      <c r="D590" t="s">
        <v>14703</v>
      </c>
      <c r="E590" t="s">
        <v>370</v>
      </c>
      <c r="F590" t="s">
        <v>4691</v>
      </c>
      <c r="G590">
        <v>55555</v>
      </c>
      <c r="H590">
        <v>34003</v>
      </c>
      <c r="I590">
        <v>45263</v>
      </c>
      <c r="J590">
        <v>48356</v>
      </c>
      <c r="K590" t="s">
        <v>54</v>
      </c>
      <c r="L590">
        <v>19042</v>
      </c>
      <c r="M590" t="s">
        <v>1769</v>
      </c>
      <c r="N590" t="s">
        <v>16480</v>
      </c>
      <c r="O590" s="95">
        <v>44845.6624050463</v>
      </c>
      <c r="P590">
        <v>10</v>
      </c>
      <c r="Q590">
        <v>22.74</v>
      </c>
      <c r="R590">
        <v>14.89</v>
      </c>
      <c r="S590" t="s">
        <v>16481</v>
      </c>
      <c r="T590" t="s">
        <v>4692</v>
      </c>
      <c r="U590" t="s">
        <v>16482</v>
      </c>
      <c r="V590" t="s">
        <v>16481</v>
      </c>
      <c r="W590" t="s">
        <v>16483</v>
      </c>
      <c r="X590" t="s">
        <v>4693</v>
      </c>
      <c r="Y590" t="b">
        <v>1</v>
      </c>
      <c r="Z590" t="s">
        <v>1761</v>
      </c>
    </row>
    <row r="591" spans="1:26" x14ac:dyDescent="0.25">
      <c r="A591" t="s">
        <v>4694</v>
      </c>
      <c r="B591" t="s">
        <v>885</v>
      </c>
      <c r="C591" t="s">
        <v>14702</v>
      </c>
      <c r="D591" t="s">
        <v>14703</v>
      </c>
      <c r="E591" t="s">
        <v>370</v>
      </c>
      <c r="F591" t="s">
        <v>4695</v>
      </c>
      <c r="G591">
        <v>24500</v>
      </c>
      <c r="H591">
        <v>27871</v>
      </c>
      <c r="I591">
        <v>18991</v>
      </c>
      <c r="J591">
        <v>19048</v>
      </c>
      <c r="K591" t="s">
        <v>54</v>
      </c>
      <c r="L591">
        <v>15608</v>
      </c>
      <c r="M591" t="s">
        <v>1769</v>
      </c>
      <c r="N591" t="s">
        <v>16484</v>
      </c>
      <c r="O591" s="95">
        <v>44845.692751875002</v>
      </c>
      <c r="P591">
        <v>4</v>
      </c>
      <c r="Q591">
        <v>29.01</v>
      </c>
      <c r="R591">
        <v>28.62</v>
      </c>
      <c r="S591" t="s">
        <v>16485</v>
      </c>
      <c r="T591" t="s">
        <v>4696</v>
      </c>
      <c r="U591" t="s">
        <v>16486</v>
      </c>
      <c r="V591" t="s">
        <v>16485</v>
      </c>
      <c r="W591" t="s">
        <v>16487</v>
      </c>
      <c r="X591" t="s">
        <v>4697</v>
      </c>
      <c r="Y591" t="b">
        <v>1</v>
      </c>
      <c r="Z591" t="s">
        <v>1761</v>
      </c>
    </row>
    <row r="592" spans="1:26" x14ac:dyDescent="0.25">
      <c r="A592" t="s">
        <v>4698</v>
      </c>
      <c r="B592" t="s">
        <v>886</v>
      </c>
      <c r="C592" t="s">
        <v>14702</v>
      </c>
      <c r="D592" t="s">
        <v>14703</v>
      </c>
      <c r="E592" t="s">
        <v>370</v>
      </c>
      <c r="F592" t="s">
        <v>4699</v>
      </c>
      <c r="G592">
        <v>21990</v>
      </c>
      <c r="H592">
        <v>28972</v>
      </c>
      <c r="I592">
        <v>22813</v>
      </c>
      <c r="J592">
        <v>24232</v>
      </c>
      <c r="K592" t="s">
        <v>54</v>
      </c>
      <c r="L592">
        <v>16224</v>
      </c>
      <c r="M592" t="s">
        <v>1769</v>
      </c>
      <c r="N592" t="s">
        <v>16488</v>
      </c>
      <c r="O592" s="95">
        <v>44845.686945729169</v>
      </c>
      <c r="P592">
        <v>10</v>
      </c>
      <c r="Q592">
        <v>-3.61</v>
      </c>
      <c r="R592">
        <v>-9.25</v>
      </c>
      <c r="S592" t="s">
        <v>16489</v>
      </c>
      <c r="T592" t="s">
        <v>4700</v>
      </c>
      <c r="U592" t="s">
        <v>16490</v>
      </c>
      <c r="V592" t="s">
        <v>16489</v>
      </c>
      <c r="W592" t="s">
        <v>16491</v>
      </c>
      <c r="X592" t="s">
        <v>4701</v>
      </c>
      <c r="Y592" t="b">
        <v>1</v>
      </c>
      <c r="Z592" t="s">
        <v>1761</v>
      </c>
    </row>
    <row r="593" spans="1:26" x14ac:dyDescent="0.25">
      <c r="A593" t="s">
        <v>4702</v>
      </c>
      <c r="B593" t="s">
        <v>887</v>
      </c>
      <c r="C593" t="s">
        <v>14702</v>
      </c>
      <c r="D593" t="s">
        <v>14703</v>
      </c>
      <c r="E593" t="s">
        <v>370</v>
      </c>
      <c r="F593" t="s">
        <v>4703</v>
      </c>
      <c r="G593">
        <v>19000</v>
      </c>
      <c r="H593">
        <v>23660</v>
      </c>
      <c r="I593">
        <v>18515</v>
      </c>
      <c r="J593">
        <v>18442</v>
      </c>
      <c r="K593" t="s">
        <v>54</v>
      </c>
      <c r="L593">
        <v>13250</v>
      </c>
      <c r="M593" t="s">
        <v>1769</v>
      </c>
      <c r="N593" t="s">
        <v>16492</v>
      </c>
      <c r="O593" s="95">
        <v>44845.719460312503</v>
      </c>
      <c r="P593">
        <v>10</v>
      </c>
      <c r="Q593">
        <v>2.62</v>
      </c>
      <c r="R593">
        <v>3.03</v>
      </c>
      <c r="S593" t="s">
        <v>16493</v>
      </c>
      <c r="T593" t="s">
        <v>4704</v>
      </c>
      <c r="U593" t="s">
        <v>16494</v>
      </c>
      <c r="V593" t="s">
        <v>16493</v>
      </c>
      <c r="W593" t="s">
        <v>16495</v>
      </c>
      <c r="X593" t="s">
        <v>4705</v>
      </c>
      <c r="Y593" t="b">
        <v>1</v>
      </c>
      <c r="Z593" t="s">
        <v>1761</v>
      </c>
    </row>
    <row r="594" spans="1:26" x14ac:dyDescent="0.25">
      <c r="A594" t="s">
        <v>4706</v>
      </c>
      <c r="B594" t="s">
        <v>888</v>
      </c>
      <c r="C594" t="s">
        <v>14702</v>
      </c>
      <c r="D594" t="s">
        <v>14703</v>
      </c>
      <c r="E594" t="s">
        <v>370</v>
      </c>
      <c r="F594" t="s">
        <v>4707</v>
      </c>
      <c r="G594">
        <v>22540</v>
      </c>
      <c r="H594">
        <v>25490</v>
      </c>
      <c r="I594">
        <v>26541</v>
      </c>
      <c r="J594">
        <v>26766</v>
      </c>
      <c r="K594" t="s">
        <v>54</v>
      </c>
      <c r="L594">
        <v>14274</v>
      </c>
      <c r="M594" t="s">
        <v>1769</v>
      </c>
      <c r="N594" t="s">
        <v>16496</v>
      </c>
      <c r="O594" s="95">
        <v>44845.605467442132</v>
      </c>
      <c r="P594">
        <v>10</v>
      </c>
      <c r="Q594">
        <v>-15.07</v>
      </c>
      <c r="R594">
        <v>-15.79</v>
      </c>
      <c r="S594" t="s">
        <v>16497</v>
      </c>
      <c r="T594" t="s">
        <v>4708</v>
      </c>
      <c r="U594" t="s">
        <v>16498</v>
      </c>
      <c r="V594" t="s">
        <v>16497</v>
      </c>
      <c r="W594" t="s">
        <v>16499</v>
      </c>
      <c r="X594" t="s">
        <v>4709</v>
      </c>
      <c r="Y594" t="b">
        <v>1</v>
      </c>
      <c r="Z594" t="s">
        <v>1761</v>
      </c>
    </row>
    <row r="595" spans="1:26" x14ac:dyDescent="0.25">
      <c r="A595" t="s">
        <v>4710</v>
      </c>
      <c r="B595" t="s">
        <v>4711</v>
      </c>
      <c r="C595" t="s">
        <v>14702</v>
      </c>
      <c r="D595" t="s">
        <v>14703</v>
      </c>
      <c r="E595" t="s">
        <v>370</v>
      </c>
      <c r="F595" t="s">
        <v>4712</v>
      </c>
      <c r="G595">
        <v>116000</v>
      </c>
      <c r="H595">
        <v>58147</v>
      </c>
      <c r="I595">
        <v>127608</v>
      </c>
      <c r="J595">
        <v>128430</v>
      </c>
      <c r="K595" t="s">
        <v>54</v>
      </c>
      <c r="L595">
        <v>32562</v>
      </c>
      <c r="M595" t="s">
        <v>1769</v>
      </c>
      <c r="N595" t="s">
        <v>16500</v>
      </c>
      <c r="O595" s="95">
        <v>44845.694029664352</v>
      </c>
      <c r="P595">
        <v>10</v>
      </c>
      <c r="Q595">
        <v>-9.1</v>
      </c>
      <c r="R595">
        <v>-9.68</v>
      </c>
      <c r="S595" t="s">
        <v>16501</v>
      </c>
      <c r="T595" t="s">
        <v>4713</v>
      </c>
      <c r="U595" t="s">
        <v>4714</v>
      </c>
      <c r="V595" t="s">
        <v>16501</v>
      </c>
      <c r="W595" t="s">
        <v>16502</v>
      </c>
      <c r="X595" t="s">
        <v>4715</v>
      </c>
      <c r="Y595" t="b">
        <v>1</v>
      </c>
      <c r="Z595" t="s">
        <v>1761</v>
      </c>
    </row>
    <row r="596" spans="1:26" x14ac:dyDescent="0.25">
      <c r="A596" t="s">
        <v>4716</v>
      </c>
      <c r="B596" t="s">
        <v>1039</v>
      </c>
      <c r="C596" t="s">
        <v>14702</v>
      </c>
      <c r="D596" t="s">
        <v>14703</v>
      </c>
      <c r="E596" t="s">
        <v>370</v>
      </c>
      <c r="F596" t="s">
        <v>3567</v>
      </c>
      <c r="G596">
        <v>73000</v>
      </c>
      <c r="H596">
        <v>93800</v>
      </c>
      <c r="I596">
        <v>65805</v>
      </c>
      <c r="J596">
        <v>70373</v>
      </c>
      <c r="K596" t="s">
        <v>54</v>
      </c>
      <c r="L596">
        <v>52528</v>
      </c>
      <c r="M596" t="s">
        <v>1769</v>
      </c>
      <c r="N596" t="s">
        <v>16503</v>
      </c>
      <c r="O596" s="95">
        <v>44845.698721064815</v>
      </c>
      <c r="P596">
        <v>8</v>
      </c>
      <c r="Q596">
        <v>10.93</v>
      </c>
      <c r="R596">
        <v>3.73</v>
      </c>
      <c r="S596" t="s">
        <v>16504</v>
      </c>
      <c r="T596" t="s">
        <v>4717</v>
      </c>
      <c r="U596" t="s">
        <v>4718</v>
      </c>
      <c r="V596" t="s">
        <v>16504</v>
      </c>
      <c r="W596" t="s">
        <v>16505</v>
      </c>
      <c r="X596" t="s">
        <v>4719</v>
      </c>
      <c r="Y596" t="b">
        <v>1</v>
      </c>
      <c r="Z596" t="s">
        <v>1761</v>
      </c>
    </row>
    <row r="597" spans="1:26" x14ac:dyDescent="0.25">
      <c r="A597" t="s">
        <v>4720</v>
      </c>
      <c r="B597" t="s">
        <v>1362</v>
      </c>
      <c r="C597" t="s">
        <v>14702</v>
      </c>
      <c r="D597" t="s">
        <v>14703</v>
      </c>
      <c r="E597" t="s">
        <v>370</v>
      </c>
      <c r="F597" t="s">
        <v>4721</v>
      </c>
      <c r="G597">
        <v>19900</v>
      </c>
      <c r="H597">
        <v>18397</v>
      </c>
      <c r="I597">
        <v>35126</v>
      </c>
      <c r="J597">
        <v>34355</v>
      </c>
      <c r="K597" t="s">
        <v>54</v>
      </c>
      <c r="L597">
        <v>10302</v>
      </c>
      <c r="M597" t="s">
        <v>1769</v>
      </c>
      <c r="N597" t="s">
        <v>16506</v>
      </c>
      <c r="O597" s="95">
        <v>44845.63474105324</v>
      </c>
      <c r="P597">
        <v>1</v>
      </c>
      <c r="Q597">
        <v>-43.35</v>
      </c>
      <c r="R597">
        <v>-42.08</v>
      </c>
      <c r="S597" t="s">
        <v>16507</v>
      </c>
      <c r="T597" t="s">
        <v>4722</v>
      </c>
      <c r="U597" t="s">
        <v>4723</v>
      </c>
      <c r="V597" t="s">
        <v>16507</v>
      </c>
      <c r="W597" t="s">
        <v>16508</v>
      </c>
      <c r="X597" t="s">
        <v>4724</v>
      </c>
      <c r="Y597" t="b">
        <v>0</v>
      </c>
      <c r="Z597" t="s">
        <v>1761</v>
      </c>
    </row>
    <row r="598" spans="1:26" x14ac:dyDescent="0.25">
      <c r="A598" t="s">
        <v>4725</v>
      </c>
      <c r="B598" t="s">
        <v>4726</v>
      </c>
      <c r="C598" t="s">
        <v>14702</v>
      </c>
      <c r="D598" t="s">
        <v>14703</v>
      </c>
      <c r="E598" t="s">
        <v>370</v>
      </c>
      <c r="F598" t="s">
        <v>4727</v>
      </c>
      <c r="G598">
        <v>24900</v>
      </c>
      <c r="H598">
        <v>31093</v>
      </c>
      <c r="I598">
        <v>33162</v>
      </c>
      <c r="J598">
        <v>32677</v>
      </c>
      <c r="K598" t="s">
        <v>54</v>
      </c>
      <c r="L598">
        <v>17412</v>
      </c>
      <c r="M598" t="s">
        <v>1769</v>
      </c>
      <c r="N598" t="s">
        <v>16509</v>
      </c>
      <c r="O598" s="95">
        <v>44845.670457719905</v>
      </c>
      <c r="P598">
        <v>2</v>
      </c>
      <c r="Q598">
        <v>-24.91</v>
      </c>
      <c r="R598">
        <v>-23.8</v>
      </c>
      <c r="S598" t="s">
        <v>16510</v>
      </c>
      <c r="T598" t="s">
        <v>4728</v>
      </c>
      <c r="U598" t="s">
        <v>4729</v>
      </c>
      <c r="V598" t="s">
        <v>16510</v>
      </c>
      <c r="W598" t="s">
        <v>16511</v>
      </c>
      <c r="X598" t="s">
        <v>4730</v>
      </c>
      <c r="Y598" t="b">
        <v>0</v>
      </c>
      <c r="Z598" t="s">
        <v>1761</v>
      </c>
    </row>
    <row r="599" spans="1:26" x14ac:dyDescent="0.25">
      <c r="A599" t="s">
        <v>4731</v>
      </c>
      <c r="B599" t="s">
        <v>1397</v>
      </c>
      <c r="C599" t="s">
        <v>14702</v>
      </c>
      <c r="D599" t="s">
        <v>14703</v>
      </c>
      <c r="E599" t="s">
        <v>370</v>
      </c>
      <c r="F599" t="s">
        <v>4732</v>
      </c>
      <c r="G599">
        <v>49999</v>
      </c>
      <c r="H599">
        <v>45230</v>
      </c>
      <c r="I599">
        <v>58208</v>
      </c>
      <c r="J599">
        <v>57612</v>
      </c>
      <c r="K599" t="s">
        <v>54</v>
      </c>
      <c r="L599">
        <v>25329</v>
      </c>
      <c r="M599" t="s">
        <v>1769</v>
      </c>
      <c r="N599" t="s">
        <v>16512</v>
      </c>
      <c r="O599" s="95">
        <v>44845.685675555556</v>
      </c>
      <c r="P599">
        <v>4</v>
      </c>
      <c r="Q599">
        <v>-14.1</v>
      </c>
      <c r="R599">
        <v>-13.21</v>
      </c>
      <c r="S599" t="s">
        <v>16513</v>
      </c>
      <c r="T599" t="s">
        <v>4733</v>
      </c>
      <c r="U599" t="s">
        <v>4734</v>
      </c>
      <c r="V599" t="s">
        <v>16513</v>
      </c>
      <c r="W599" t="s">
        <v>16514</v>
      </c>
      <c r="X599" t="s">
        <v>4735</v>
      </c>
      <c r="Y599" t="b">
        <v>0</v>
      </c>
      <c r="Z599" t="s">
        <v>1761</v>
      </c>
    </row>
    <row r="600" spans="1:26" x14ac:dyDescent="0.25">
      <c r="A600" t="s">
        <v>4736</v>
      </c>
      <c r="B600" t="s">
        <v>1524</v>
      </c>
      <c r="C600" t="s">
        <v>14702</v>
      </c>
      <c r="D600" t="s">
        <v>14703</v>
      </c>
      <c r="E600" t="s">
        <v>370</v>
      </c>
      <c r="F600" t="s">
        <v>4737</v>
      </c>
      <c r="G600">
        <v>52000</v>
      </c>
      <c r="H600">
        <v>21800</v>
      </c>
      <c r="I600">
        <v>48528</v>
      </c>
      <c r="J600">
        <v>49372</v>
      </c>
      <c r="K600" t="s">
        <v>54</v>
      </c>
      <c r="L600">
        <v>12208</v>
      </c>
      <c r="M600" t="s">
        <v>1769</v>
      </c>
      <c r="N600" t="s">
        <v>16515</v>
      </c>
      <c r="O600" s="95">
        <v>44845.708889444446</v>
      </c>
      <c r="P600">
        <v>10</v>
      </c>
      <c r="Q600">
        <v>7.15</v>
      </c>
      <c r="R600">
        <v>5.32</v>
      </c>
      <c r="S600" t="s">
        <v>16516</v>
      </c>
      <c r="T600" t="s">
        <v>4738</v>
      </c>
      <c r="U600" t="s">
        <v>4739</v>
      </c>
      <c r="V600" t="s">
        <v>16516</v>
      </c>
      <c r="W600" t="s">
        <v>16517</v>
      </c>
      <c r="X600" t="s">
        <v>4740</v>
      </c>
      <c r="Y600" t="b">
        <v>1</v>
      </c>
      <c r="Z600" t="s">
        <v>1761</v>
      </c>
    </row>
    <row r="601" spans="1:26" x14ac:dyDescent="0.25">
      <c r="A601" t="s">
        <v>4741</v>
      </c>
      <c r="B601" t="s">
        <v>889</v>
      </c>
      <c r="C601" t="s">
        <v>14702</v>
      </c>
      <c r="D601" t="s">
        <v>14703</v>
      </c>
      <c r="E601" t="s">
        <v>370</v>
      </c>
      <c r="F601" t="s">
        <v>4742</v>
      </c>
      <c r="G601">
        <v>18000</v>
      </c>
      <c r="H601">
        <v>13643</v>
      </c>
      <c r="I601">
        <v>19044</v>
      </c>
      <c r="J601">
        <v>23301</v>
      </c>
      <c r="K601" t="s">
        <v>54</v>
      </c>
      <c r="L601">
        <v>7640</v>
      </c>
      <c r="M601" t="s">
        <v>1769</v>
      </c>
      <c r="N601" t="s">
        <v>16518</v>
      </c>
      <c r="O601" s="95">
        <v>44845.66180209491</v>
      </c>
      <c r="P601">
        <v>8</v>
      </c>
      <c r="Q601">
        <v>-5.48</v>
      </c>
      <c r="R601">
        <v>-22.75</v>
      </c>
      <c r="S601" t="s">
        <v>16519</v>
      </c>
      <c r="T601" t="s">
        <v>4743</v>
      </c>
      <c r="U601" t="s">
        <v>16520</v>
      </c>
      <c r="V601" t="s">
        <v>16519</v>
      </c>
      <c r="W601" t="s">
        <v>16521</v>
      </c>
      <c r="X601" t="s">
        <v>4744</v>
      </c>
      <c r="Y601" t="b">
        <v>1</v>
      </c>
      <c r="Z601" t="s">
        <v>1761</v>
      </c>
    </row>
    <row r="602" spans="1:26" x14ac:dyDescent="0.25">
      <c r="A602" t="s">
        <v>4745</v>
      </c>
      <c r="B602" t="s">
        <v>890</v>
      </c>
      <c r="C602" t="s">
        <v>14702</v>
      </c>
      <c r="D602" t="s">
        <v>14703</v>
      </c>
      <c r="E602" t="s">
        <v>370</v>
      </c>
      <c r="F602" t="s">
        <v>4746</v>
      </c>
      <c r="G602">
        <v>23000</v>
      </c>
      <c r="H602">
        <v>21746</v>
      </c>
      <c r="I602">
        <v>30972</v>
      </c>
      <c r="J602">
        <v>28316</v>
      </c>
      <c r="K602" t="s">
        <v>54</v>
      </c>
      <c r="L602">
        <v>12178</v>
      </c>
      <c r="M602" t="s">
        <v>1769</v>
      </c>
      <c r="N602" t="s">
        <v>16522</v>
      </c>
      <c r="O602" s="95">
        <v>44845.594989224533</v>
      </c>
      <c r="P602">
        <v>10</v>
      </c>
      <c r="Q602">
        <v>-25.74</v>
      </c>
      <c r="R602">
        <v>-18.77</v>
      </c>
      <c r="S602" t="s">
        <v>16523</v>
      </c>
      <c r="T602" t="s">
        <v>4747</v>
      </c>
      <c r="U602" t="s">
        <v>16524</v>
      </c>
      <c r="V602" t="s">
        <v>16523</v>
      </c>
      <c r="W602" t="s">
        <v>16525</v>
      </c>
      <c r="X602" t="s">
        <v>4748</v>
      </c>
      <c r="Y602" t="b">
        <v>1</v>
      </c>
      <c r="Z602" t="s">
        <v>1761</v>
      </c>
    </row>
    <row r="603" spans="1:26" x14ac:dyDescent="0.25">
      <c r="A603" t="s">
        <v>4749</v>
      </c>
      <c r="B603" t="s">
        <v>891</v>
      </c>
      <c r="C603" t="s">
        <v>14702</v>
      </c>
      <c r="D603" t="s">
        <v>14703</v>
      </c>
      <c r="E603" t="s">
        <v>370</v>
      </c>
      <c r="F603" t="s">
        <v>4750</v>
      </c>
      <c r="G603">
        <v>22069</v>
      </c>
      <c r="H603">
        <v>19345</v>
      </c>
      <c r="I603">
        <v>22683</v>
      </c>
      <c r="J603">
        <v>23925</v>
      </c>
      <c r="K603" t="s">
        <v>54</v>
      </c>
      <c r="L603">
        <v>10833</v>
      </c>
      <c r="M603" t="s">
        <v>1769</v>
      </c>
      <c r="N603" t="s">
        <v>16526</v>
      </c>
      <c r="O603" s="95">
        <v>44845.702831215276</v>
      </c>
      <c r="P603">
        <v>8</v>
      </c>
      <c r="Q603">
        <v>-2.71</v>
      </c>
      <c r="R603">
        <v>-7.76</v>
      </c>
      <c r="S603" t="s">
        <v>16527</v>
      </c>
      <c r="T603" t="s">
        <v>4751</v>
      </c>
      <c r="U603" t="s">
        <v>16528</v>
      </c>
      <c r="V603" t="s">
        <v>16527</v>
      </c>
      <c r="W603" t="s">
        <v>16529</v>
      </c>
      <c r="X603" t="s">
        <v>4752</v>
      </c>
      <c r="Y603" t="b">
        <v>1</v>
      </c>
      <c r="Z603" t="s">
        <v>1761</v>
      </c>
    </row>
    <row r="604" spans="1:26" x14ac:dyDescent="0.25">
      <c r="A604" t="s">
        <v>4753</v>
      </c>
      <c r="B604" t="s">
        <v>1398</v>
      </c>
      <c r="C604" t="s">
        <v>14703</v>
      </c>
      <c r="D604" t="s">
        <v>14702</v>
      </c>
      <c r="E604" t="s">
        <v>370</v>
      </c>
      <c r="F604" t="s">
        <v>4732</v>
      </c>
      <c r="G604">
        <v>0</v>
      </c>
      <c r="H604">
        <v>63230</v>
      </c>
      <c r="I604">
        <v>0</v>
      </c>
      <c r="J604">
        <v>0</v>
      </c>
      <c r="K604" t="s">
        <v>54</v>
      </c>
      <c r="L604">
        <v>35409</v>
      </c>
      <c r="M604" t="s">
        <v>1769</v>
      </c>
      <c r="N604" t="s">
        <v>16530</v>
      </c>
      <c r="O604" s="95">
        <v>44334.909932395836</v>
      </c>
      <c r="P604">
        <v>2</v>
      </c>
      <c r="Q604">
        <v>0</v>
      </c>
      <c r="R604">
        <v>0</v>
      </c>
      <c r="S604" t="s">
        <v>16531</v>
      </c>
      <c r="T604" t="s">
        <v>4754</v>
      </c>
      <c r="U604" t="s">
        <v>4755</v>
      </c>
      <c r="V604" t="s">
        <v>16531</v>
      </c>
      <c r="W604" t="s">
        <v>16532</v>
      </c>
      <c r="X604" t="s">
        <v>4756</v>
      </c>
      <c r="Y604" t="b">
        <v>0</v>
      </c>
      <c r="Z604" t="s">
        <v>1761</v>
      </c>
    </row>
    <row r="605" spans="1:26" x14ac:dyDescent="0.25">
      <c r="A605" t="s">
        <v>4757</v>
      </c>
      <c r="B605" t="s">
        <v>4758</v>
      </c>
      <c r="C605" t="s">
        <v>14702</v>
      </c>
      <c r="D605" t="s">
        <v>14703</v>
      </c>
      <c r="E605" t="s">
        <v>370</v>
      </c>
      <c r="F605" t="s">
        <v>4759</v>
      </c>
      <c r="G605">
        <v>19000</v>
      </c>
      <c r="H605">
        <v>6300</v>
      </c>
      <c r="I605">
        <v>25457</v>
      </c>
      <c r="J605">
        <v>20933</v>
      </c>
      <c r="K605" t="s">
        <v>54</v>
      </c>
      <c r="L605">
        <v>3528</v>
      </c>
      <c r="M605" t="s">
        <v>1769</v>
      </c>
      <c r="N605" t="s">
        <v>16533</v>
      </c>
      <c r="O605" s="95">
        <v>44845.591612627315</v>
      </c>
      <c r="P605">
        <v>1</v>
      </c>
      <c r="Q605">
        <v>-25.36</v>
      </c>
      <c r="R605">
        <v>-9.23</v>
      </c>
      <c r="S605" t="s">
        <v>16534</v>
      </c>
      <c r="T605" t="s">
        <v>4760</v>
      </c>
      <c r="U605" t="s">
        <v>4761</v>
      </c>
      <c r="V605" t="s">
        <v>16534</v>
      </c>
      <c r="W605" t="s">
        <v>16535</v>
      </c>
      <c r="X605" t="s">
        <v>4762</v>
      </c>
      <c r="Y605" t="b">
        <v>0</v>
      </c>
      <c r="Z605" t="s">
        <v>1761</v>
      </c>
    </row>
    <row r="606" spans="1:26" x14ac:dyDescent="0.25">
      <c r="A606" t="s">
        <v>4763</v>
      </c>
      <c r="B606" t="s">
        <v>4764</v>
      </c>
      <c r="C606" t="s">
        <v>14702</v>
      </c>
      <c r="D606" t="s">
        <v>14703</v>
      </c>
      <c r="E606" t="s">
        <v>370</v>
      </c>
      <c r="F606" t="s">
        <v>4765</v>
      </c>
      <c r="G606">
        <v>70000</v>
      </c>
      <c r="H606">
        <v>24397</v>
      </c>
      <c r="I606">
        <v>57940</v>
      </c>
      <c r="J606">
        <v>64238</v>
      </c>
      <c r="K606" t="s">
        <v>54</v>
      </c>
      <c r="L606">
        <v>13662</v>
      </c>
      <c r="M606" t="s">
        <v>1769</v>
      </c>
      <c r="N606" t="s">
        <v>16536</v>
      </c>
      <c r="O606" s="95">
        <v>44845.65084047454</v>
      </c>
      <c r="P606">
        <v>1</v>
      </c>
      <c r="Q606">
        <v>20.81</v>
      </c>
      <c r="R606">
        <v>8.9700000000000006</v>
      </c>
      <c r="S606" t="s">
        <v>16537</v>
      </c>
      <c r="T606" t="s">
        <v>4766</v>
      </c>
      <c r="U606" t="s">
        <v>4767</v>
      </c>
      <c r="V606" t="s">
        <v>16537</v>
      </c>
      <c r="W606" t="s">
        <v>16538</v>
      </c>
      <c r="X606" t="s">
        <v>4768</v>
      </c>
      <c r="Y606" t="b">
        <v>0</v>
      </c>
      <c r="Z606" t="s">
        <v>1761</v>
      </c>
    </row>
    <row r="607" spans="1:26" x14ac:dyDescent="0.25">
      <c r="A607" t="s">
        <v>4769</v>
      </c>
      <c r="B607" t="s">
        <v>1606</v>
      </c>
      <c r="C607" t="s">
        <v>14702</v>
      </c>
      <c r="D607" t="s">
        <v>14703</v>
      </c>
      <c r="E607" t="s">
        <v>370</v>
      </c>
      <c r="F607" t="s">
        <v>4770</v>
      </c>
      <c r="G607">
        <v>16001</v>
      </c>
      <c r="H607">
        <v>19331</v>
      </c>
      <c r="I607">
        <v>17775</v>
      </c>
      <c r="J607">
        <v>17171</v>
      </c>
      <c r="K607" t="s">
        <v>54</v>
      </c>
      <c r="L607">
        <v>10825</v>
      </c>
      <c r="M607" t="s">
        <v>1769</v>
      </c>
      <c r="N607" t="s">
        <v>16539</v>
      </c>
      <c r="O607" s="95">
        <v>44845.636591446761</v>
      </c>
      <c r="P607">
        <v>5</v>
      </c>
      <c r="Q607">
        <v>-9.98</v>
      </c>
      <c r="R607">
        <v>-6.81</v>
      </c>
      <c r="S607" t="s">
        <v>16540</v>
      </c>
      <c r="T607" t="s">
        <v>4771</v>
      </c>
      <c r="U607" t="s">
        <v>16541</v>
      </c>
      <c r="V607" t="s">
        <v>16540</v>
      </c>
      <c r="W607" t="s">
        <v>16542</v>
      </c>
      <c r="X607" t="s">
        <v>4772</v>
      </c>
      <c r="Y607" t="b">
        <v>1</v>
      </c>
      <c r="Z607" t="s">
        <v>1761</v>
      </c>
    </row>
    <row r="608" spans="1:26" x14ac:dyDescent="0.25">
      <c r="A608" t="s">
        <v>4773</v>
      </c>
      <c r="B608" t="s">
        <v>1476</v>
      </c>
      <c r="C608" t="s">
        <v>14702</v>
      </c>
      <c r="D608" t="s">
        <v>14703</v>
      </c>
      <c r="E608" t="s">
        <v>370</v>
      </c>
      <c r="F608" t="s">
        <v>4774</v>
      </c>
      <c r="G608">
        <v>20990</v>
      </c>
      <c r="H608">
        <v>21814</v>
      </c>
      <c r="I608">
        <v>20522</v>
      </c>
      <c r="J608">
        <v>21088</v>
      </c>
      <c r="K608" t="s">
        <v>54</v>
      </c>
      <c r="L608">
        <v>12216</v>
      </c>
      <c r="M608" t="s">
        <v>1769</v>
      </c>
      <c r="N608" t="s">
        <v>16543</v>
      </c>
      <c r="O608" s="95">
        <v>44845.662325335645</v>
      </c>
      <c r="P608">
        <v>5</v>
      </c>
      <c r="Q608">
        <v>2.2799999999999998</v>
      </c>
      <c r="R608">
        <v>-0.46</v>
      </c>
      <c r="S608" t="s">
        <v>16544</v>
      </c>
      <c r="T608" t="s">
        <v>4775</v>
      </c>
      <c r="U608" t="s">
        <v>16545</v>
      </c>
      <c r="V608" t="s">
        <v>16544</v>
      </c>
      <c r="W608" t="s">
        <v>16546</v>
      </c>
      <c r="X608" t="s">
        <v>4776</v>
      </c>
      <c r="Y608" t="b">
        <v>1</v>
      </c>
      <c r="Z608" t="s">
        <v>1761</v>
      </c>
    </row>
    <row r="609" spans="1:26" x14ac:dyDescent="0.25">
      <c r="A609" t="s">
        <v>4777</v>
      </c>
      <c r="B609" t="s">
        <v>987</v>
      </c>
      <c r="C609" t="s">
        <v>14702</v>
      </c>
      <c r="D609" t="s">
        <v>14703</v>
      </c>
      <c r="E609" t="s">
        <v>370</v>
      </c>
      <c r="F609" t="s">
        <v>4778</v>
      </c>
      <c r="G609">
        <v>25000</v>
      </c>
      <c r="H609">
        <v>21585</v>
      </c>
      <c r="I609">
        <v>31049</v>
      </c>
      <c r="J609">
        <v>32051</v>
      </c>
      <c r="K609" t="s">
        <v>54</v>
      </c>
      <c r="L609">
        <v>12088</v>
      </c>
      <c r="M609" t="s">
        <v>1769</v>
      </c>
      <c r="N609" t="s">
        <v>16547</v>
      </c>
      <c r="O609" s="95">
        <v>44845.710948009262</v>
      </c>
      <c r="P609">
        <v>10</v>
      </c>
      <c r="Q609">
        <v>-19.48</v>
      </c>
      <c r="R609">
        <v>-22</v>
      </c>
      <c r="S609" t="s">
        <v>16548</v>
      </c>
      <c r="T609" t="s">
        <v>4779</v>
      </c>
      <c r="U609" t="s">
        <v>4780</v>
      </c>
      <c r="V609" t="s">
        <v>16548</v>
      </c>
      <c r="W609" t="s">
        <v>16549</v>
      </c>
      <c r="X609" t="s">
        <v>4781</v>
      </c>
      <c r="Y609" t="b">
        <v>1</v>
      </c>
      <c r="Z609" t="s">
        <v>1761</v>
      </c>
    </row>
    <row r="610" spans="1:26" x14ac:dyDescent="0.25">
      <c r="A610" t="s">
        <v>4782</v>
      </c>
      <c r="B610" t="s">
        <v>988</v>
      </c>
      <c r="C610" t="s">
        <v>14702</v>
      </c>
      <c r="D610" t="s">
        <v>14703</v>
      </c>
      <c r="E610" t="s">
        <v>370</v>
      </c>
      <c r="F610" t="s">
        <v>4783</v>
      </c>
      <c r="G610">
        <v>16000</v>
      </c>
      <c r="H610">
        <v>38978</v>
      </c>
      <c r="I610">
        <v>20450</v>
      </c>
      <c r="J610">
        <v>21047</v>
      </c>
      <c r="K610" t="s">
        <v>54</v>
      </c>
      <c r="L610">
        <v>21828</v>
      </c>
      <c r="M610" t="s">
        <v>1769</v>
      </c>
      <c r="N610" t="s">
        <v>16550</v>
      </c>
      <c r="O610" s="95">
        <v>44845.653534583333</v>
      </c>
      <c r="P610">
        <v>5</v>
      </c>
      <c r="Q610">
        <v>-21.76</v>
      </c>
      <c r="R610">
        <v>-23.98</v>
      </c>
      <c r="S610" t="s">
        <v>16551</v>
      </c>
      <c r="T610" t="s">
        <v>4784</v>
      </c>
      <c r="U610" t="s">
        <v>16552</v>
      </c>
      <c r="V610" t="s">
        <v>16551</v>
      </c>
      <c r="W610" t="s">
        <v>16553</v>
      </c>
      <c r="X610" t="s">
        <v>4785</v>
      </c>
      <c r="Y610" t="b">
        <v>1</v>
      </c>
      <c r="Z610" t="s">
        <v>1761</v>
      </c>
    </row>
    <row r="611" spans="1:26" x14ac:dyDescent="0.25">
      <c r="A611" t="s">
        <v>4786</v>
      </c>
      <c r="B611" t="s">
        <v>990</v>
      </c>
      <c r="C611" t="s">
        <v>14702</v>
      </c>
      <c r="D611" t="s">
        <v>14703</v>
      </c>
      <c r="E611" t="s">
        <v>370</v>
      </c>
      <c r="F611" t="s">
        <v>4787</v>
      </c>
      <c r="G611">
        <v>19000</v>
      </c>
      <c r="H611">
        <v>18978</v>
      </c>
      <c r="I611">
        <v>20160</v>
      </c>
      <c r="J611">
        <v>19525</v>
      </c>
      <c r="K611" t="s">
        <v>54</v>
      </c>
      <c r="L611">
        <v>10628</v>
      </c>
      <c r="M611" t="s">
        <v>1769</v>
      </c>
      <c r="N611" t="s">
        <v>16554</v>
      </c>
      <c r="O611" s="95">
        <v>44845.668050717592</v>
      </c>
      <c r="P611">
        <v>10</v>
      </c>
      <c r="Q611">
        <v>-5.75</v>
      </c>
      <c r="R611">
        <v>-2.69</v>
      </c>
      <c r="S611" t="s">
        <v>16555</v>
      </c>
      <c r="T611" t="s">
        <v>4788</v>
      </c>
      <c r="U611" t="s">
        <v>16556</v>
      </c>
      <c r="V611" t="s">
        <v>16555</v>
      </c>
      <c r="W611" t="s">
        <v>16557</v>
      </c>
      <c r="X611" t="s">
        <v>4789</v>
      </c>
      <c r="Y611" t="b">
        <v>1</v>
      </c>
      <c r="Z611" t="s">
        <v>1761</v>
      </c>
    </row>
    <row r="612" spans="1:26" x14ac:dyDescent="0.25">
      <c r="A612" t="s">
        <v>4790</v>
      </c>
      <c r="B612" t="s">
        <v>979</v>
      </c>
      <c r="C612" t="s">
        <v>14702</v>
      </c>
      <c r="D612" t="s">
        <v>14703</v>
      </c>
      <c r="E612" t="s">
        <v>370</v>
      </c>
      <c r="F612" t="s">
        <v>4791</v>
      </c>
      <c r="G612">
        <v>180000</v>
      </c>
      <c r="H612">
        <v>42974</v>
      </c>
      <c r="I612">
        <v>104269</v>
      </c>
      <c r="J612">
        <v>100050</v>
      </c>
      <c r="K612" t="s">
        <v>128</v>
      </c>
      <c r="L612">
        <v>25784</v>
      </c>
      <c r="M612" t="s">
        <v>1769</v>
      </c>
      <c r="N612" t="s">
        <v>16558</v>
      </c>
      <c r="O612" s="95">
        <v>44845.718841851849</v>
      </c>
      <c r="P612">
        <v>10</v>
      </c>
      <c r="Q612">
        <v>72.63</v>
      </c>
      <c r="R612">
        <v>79.91</v>
      </c>
      <c r="S612" t="s">
        <v>16559</v>
      </c>
      <c r="T612" t="s">
        <v>4792</v>
      </c>
      <c r="U612" t="s">
        <v>16560</v>
      </c>
      <c r="V612" t="s">
        <v>16559</v>
      </c>
      <c r="W612" t="s">
        <v>16561</v>
      </c>
      <c r="X612" t="s">
        <v>4793</v>
      </c>
      <c r="Y612" t="b">
        <v>1</v>
      </c>
      <c r="Z612" t="s">
        <v>1761</v>
      </c>
    </row>
    <row r="613" spans="1:26" x14ac:dyDescent="0.25">
      <c r="A613" t="s">
        <v>4794</v>
      </c>
      <c r="B613" t="s">
        <v>1400</v>
      </c>
      <c r="C613" t="s">
        <v>14702</v>
      </c>
      <c r="D613" t="s">
        <v>14703</v>
      </c>
      <c r="E613" t="s">
        <v>370</v>
      </c>
      <c r="F613" t="s">
        <v>4795</v>
      </c>
      <c r="G613">
        <v>39999</v>
      </c>
      <c r="H613">
        <v>11500</v>
      </c>
      <c r="I613">
        <v>31361</v>
      </c>
      <c r="J613">
        <v>30491</v>
      </c>
      <c r="K613" t="s">
        <v>128</v>
      </c>
      <c r="L613">
        <v>6900</v>
      </c>
      <c r="M613" t="s">
        <v>1769</v>
      </c>
      <c r="N613" t="s">
        <v>16562</v>
      </c>
      <c r="O613" s="95">
        <v>44845.636382118057</v>
      </c>
      <c r="P613">
        <v>6</v>
      </c>
      <c r="Q613">
        <v>27.54</v>
      </c>
      <c r="R613">
        <v>31.18</v>
      </c>
      <c r="S613" t="s">
        <v>16563</v>
      </c>
      <c r="T613" t="s">
        <v>4796</v>
      </c>
      <c r="U613" t="s">
        <v>16564</v>
      </c>
      <c r="V613" t="s">
        <v>16563</v>
      </c>
      <c r="W613" t="s">
        <v>16565</v>
      </c>
      <c r="X613" t="s">
        <v>4797</v>
      </c>
      <c r="Y613" t="b">
        <v>1</v>
      </c>
      <c r="Z613" t="s">
        <v>1761</v>
      </c>
    </row>
    <row r="614" spans="1:26" x14ac:dyDescent="0.25">
      <c r="A614" t="s">
        <v>4798</v>
      </c>
      <c r="B614" t="s">
        <v>1401</v>
      </c>
      <c r="C614" t="s">
        <v>14702</v>
      </c>
      <c r="D614" t="s">
        <v>14703</v>
      </c>
      <c r="E614" t="s">
        <v>370</v>
      </c>
      <c r="F614" t="s">
        <v>4799</v>
      </c>
      <c r="G614">
        <v>29999</v>
      </c>
      <c r="H614">
        <v>15577</v>
      </c>
      <c r="I614">
        <v>38773</v>
      </c>
      <c r="J614">
        <v>39702</v>
      </c>
      <c r="K614" t="s">
        <v>128</v>
      </c>
      <c r="L614">
        <v>9346</v>
      </c>
      <c r="M614" t="s">
        <v>1769</v>
      </c>
      <c r="N614" t="s">
        <v>16566</v>
      </c>
      <c r="O614" s="95">
        <v>44845.703627962961</v>
      </c>
      <c r="P614">
        <v>6</v>
      </c>
      <c r="Q614">
        <v>-22.63</v>
      </c>
      <c r="R614">
        <v>-24.44</v>
      </c>
      <c r="S614" t="s">
        <v>16567</v>
      </c>
      <c r="T614" t="s">
        <v>4800</v>
      </c>
      <c r="U614" t="s">
        <v>16568</v>
      </c>
      <c r="V614" t="s">
        <v>16567</v>
      </c>
      <c r="W614" t="s">
        <v>16569</v>
      </c>
      <c r="X614" t="s">
        <v>4801</v>
      </c>
      <c r="Y614" t="b">
        <v>1</v>
      </c>
      <c r="Z614" t="s">
        <v>1761</v>
      </c>
    </row>
    <row r="615" spans="1:26" x14ac:dyDescent="0.25">
      <c r="A615" t="s">
        <v>4802</v>
      </c>
      <c r="B615" t="s">
        <v>4803</v>
      </c>
      <c r="C615" t="s">
        <v>14702</v>
      </c>
      <c r="D615" t="s">
        <v>14703</v>
      </c>
      <c r="E615" t="s">
        <v>370</v>
      </c>
      <c r="F615" t="s">
        <v>4804</v>
      </c>
      <c r="G615">
        <v>60500</v>
      </c>
      <c r="H615">
        <v>26974</v>
      </c>
      <c r="I615">
        <v>62907</v>
      </c>
      <c r="J615">
        <v>63236</v>
      </c>
      <c r="K615" t="s">
        <v>128</v>
      </c>
      <c r="L615">
        <v>16184</v>
      </c>
      <c r="M615" t="s">
        <v>1769</v>
      </c>
      <c r="N615" t="s">
        <v>16570</v>
      </c>
      <c r="O615" s="95">
        <v>44845.699693645831</v>
      </c>
      <c r="P615">
        <v>10</v>
      </c>
      <c r="Q615">
        <v>-3.83</v>
      </c>
      <c r="R615">
        <v>-4.33</v>
      </c>
      <c r="S615" t="s">
        <v>16571</v>
      </c>
      <c r="T615" t="s">
        <v>4805</v>
      </c>
      <c r="U615" t="s">
        <v>16572</v>
      </c>
      <c r="V615" t="s">
        <v>16571</v>
      </c>
      <c r="W615" t="s">
        <v>16573</v>
      </c>
      <c r="X615" t="s">
        <v>4806</v>
      </c>
      <c r="Y615" t="b">
        <v>1</v>
      </c>
      <c r="Z615" t="s">
        <v>1761</v>
      </c>
    </row>
    <row r="616" spans="1:26" x14ac:dyDescent="0.25">
      <c r="A616" t="s">
        <v>4807</v>
      </c>
      <c r="B616" t="s">
        <v>967</v>
      </c>
      <c r="C616" t="s">
        <v>14702</v>
      </c>
      <c r="D616" t="s">
        <v>14703</v>
      </c>
      <c r="E616" t="s">
        <v>370</v>
      </c>
      <c r="F616" t="s">
        <v>4808</v>
      </c>
      <c r="G616">
        <v>34999</v>
      </c>
      <c r="H616">
        <v>17500</v>
      </c>
      <c r="I616">
        <v>45332</v>
      </c>
      <c r="J616">
        <v>42337</v>
      </c>
      <c r="K616" t="s">
        <v>128</v>
      </c>
      <c r="L616">
        <v>10500</v>
      </c>
      <c r="M616" t="s">
        <v>1769</v>
      </c>
      <c r="N616" t="s">
        <v>16574</v>
      </c>
      <c r="O616" s="95">
        <v>44845.71489880787</v>
      </c>
      <c r="P616">
        <v>5</v>
      </c>
      <c r="Q616">
        <v>-22.79</v>
      </c>
      <c r="R616">
        <v>-17.329999999999998</v>
      </c>
      <c r="S616" t="s">
        <v>16575</v>
      </c>
      <c r="T616" t="s">
        <v>4809</v>
      </c>
      <c r="U616" t="s">
        <v>16576</v>
      </c>
      <c r="V616" t="s">
        <v>16575</v>
      </c>
      <c r="W616" t="s">
        <v>16577</v>
      </c>
      <c r="X616" t="s">
        <v>4810</v>
      </c>
      <c r="Y616" t="b">
        <v>1</v>
      </c>
      <c r="Z616" t="s">
        <v>1761</v>
      </c>
    </row>
    <row r="617" spans="1:26" x14ac:dyDescent="0.25">
      <c r="A617" t="s">
        <v>4811</v>
      </c>
      <c r="B617" t="s">
        <v>1664</v>
      </c>
      <c r="C617" t="s">
        <v>14702</v>
      </c>
      <c r="D617" t="s">
        <v>14703</v>
      </c>
      <c r="E617" t="s">
        <v>370</v>
      </c>
      <c r="F617" t="s">
        <v>4812</v>
      </c>
      <c r="G617">
        <v>45000</v>
      </c>
      <c r="H617">
        <v>24989</v>
      </c>
      <c r="I617">
        <v>43351</v>
      </c>
      <c r="J617">
        <v>44593</v>
      </c>
      <c r="K617" t="s">
        <v>128</v>
      </c>
      <c r="L617">
        <v>14993</v>
      </c>
      <c r="M617" t="s">
        <v>1769</v>
      </c>
      <c r="N617" t="s">
        <v>16578</v>
      </c>
      <c r="O617" s="95">
        <v>44845.673816041664</v>
      </c>
      <c r="P617">
        <v>5</v>
      </c>
      <c r="Q617">
        <v>3.8</v>
      </c>
      <c r="R617">
        <v>0.91</v>
      </c>
      <c r="S617" t="s">
        <v>16579</v>
      </c>
      <c r="T617" t="s">
        <v>4813</v>
      </c>
      <c r="U617" t="s">
        <v>4814</v>
      </c>
      <c r="V617" t="s">
        <v>16579</v>
      </c>
      <c r="W617" t="s">
        <v>16580</v>
      </c>
      <c r="X617" t="s">
        <v>4815</v>
      </c>
      <c r="Y617" t="b">
        <v>1</v>
      </c>
      <c r="Z617" t="s">
        <v>1761</v>
      </c>
    </row>
    <row r="618" spans="1:26" x14ac:dyDescent="0.25">
      <c r="A618" t="s">
        <v>4816</v>
      </c>
      <c r="B618" t="s">
        <v>989</v>
      </c>
      <c r="C618" t="s">
        <v>14702</v>
      </c>
      <c r="D618" t="s">
        <v>14703</v>
      </c>
      <c r="E618" t="s">
        <v>370</v>
      </c>
      <c r="F618" t="s">
        <v>4817</v>
      </c>
      <c r="G618">
        <v>13999</v>
      </c>
      <c r="H618">
        <v>7350</v>
      </c>
      <c r="I618">
        <v>19582</v>
      </c>
      <c r="J618">
        <v>20099</v>
      </c>
      <c r="K618" t="s">
        <v>128</v>
      </c>
      <c r="L618">
        <v>4410</v>
      </c>
      <c r="M618" t="s">
        <v>1769</v>
      </c>
      <c r="N618" t="s">
        <v>15504</v>
      </c>
      <c r="O618" s="95">
        <v>44845.691991828702</v>
      </c>
      <c r="P618">
        <v>5</v>
      </c>
      <c r="Q618">
        <v>-28.51</v>
      </c>
      <c r="R618">
        <v>-30.35</v>
      </c>
      <c r="S618" t="s">
        <v>16581</v>
      </c>
      <c r="T618" t="s">
        <v>4818</v>
      </c>
      <c r="U618" t="s">
        <v>4819</v>
      </c>
      <c r="V618" t="s">
        <v>16581</v>
      </c>
      <c r="W618" t="s">
        <v>16582</v>
      </c>
      <c r="X618" t="s">
        <v>4820</v>
      </c>
      <c r="Y618" t="b">
        <v>1</v>
      </c>
      <c r="Z618" t="s">
        <v>1761</v>
      </c>
    </row>
    <row r="619" spans="1:26" x14ac:dyDescent="0.25">
      <c r="A619" t="s">
        <v>4821</v>
      </c>
      <c r="B619" t="s">
        <v>1591</v>
      </c>
      <c r="C619" t="s">
        <v>14702</v>
      </c>
      <c r="D619" t="s">
        <v>14703</v>
      </c>
      <c r="E619" t="s">
        <v>370</v>
      </c>
      <c r="F619" t="s">
        <v>4822</v>
      </c>
      <c r="G619">
        <v>45555</v>
      </c>
      <c r="H619">
        <v>22360</v>
      </c>
      <c r="I619">
        <v>46935</v>
      </c>
      <c r="J619">
        <v>49702</v>
      </c>
      <c r="K619" t="s">
        <v>54</v>
      </c>
      <c r="L619">
        <v>12522</v>
      </c>
      <c r="M619" t="s">
        <v>1769</v>
      </c>
      <c r="N619" t="s">
        <v>16583</v>
      </c>
      <c r="O619" s="95">
        <v>44845.711281724536</v>
      </c>
      <c r="P619">
        <v>10</v>
      </c>
      <c r="Q619">
        <v>-2.94</v>
      </c>
      <c r="R619">
        <v>-8.34</v>
      </c>
      <c r="S619" t="s">
        <v>16584</v>
      </c>
      <c r="T619" t="s">
        <v>4823</v>
      </c>
      <c r="U619" t="s">
        <v>4824</v>
      </c>
      <c r="V619" t="s">
        <v>16584</v>
      </c>
      <c r="W619" t="s">
        <v>16585</v>
      </c>
      <c r="X619" t="s">
        <v>4825</v>
      </c>
      <c r="Y619" t="b">
        <v>1</v>
      </c>
      <c r="Z619" t="s">
        <v>1761</v>
      </c>
    </row>
    <row r="620" spans="1:26" x14ac:dyDescent="0.25">
      <c r="A620" t="s">
        <v>4826</v>
      </c>
      <c r="B620" t="s">
        <v>1654</v>
      </c>
      <c r="C620" t="s">
        <v>14703</v>
      </c>
      <c r="D620" t="s">
        <v>14702</v>
      </c>
      <c r="E620" t="s">
        <v>370</v>
      </c>
      <c r="F620" t="s">
        <v>4827</v>
      </c>
      <c r="G620">
        <v>77888</v>
      </c>
      <c r="H620">
        <v>24605</v>
      </c>
      <c r="I620">
        <v>77888</v>
      </c>
      <c r="J620">
        <v>77926</v>
      </c>
      <c r="K620" t="s">
        <v>128</v>
      </c>
      <c r="L620">
        <v>14763</v>
      </c>
      <c r="M620" t="s">
        <v>1769</v>
      </c>
      <c r="N620" t="s">
        <v>16586</v>
      </c>
      <c r="O620" s="95">
        <v>44784.123754236112</v>
      </c>
      <c r="P620">
        <v>10</v>
      </c>
      <c r="Q620">
        <v>0</v>
      </c>
      <c r="R620">
        <v>-0.05</v>
      </c>
      <c r="S620" t="s">
        <v>16587</v>
      </c>
      <c r="T620" t="s">
        <v>4828</v>
      </c>
      <c r="U620" t="s">
        <v>4829</v>
      </c>
      <c r="V620" t="s">
        <v>16587</v>
      </c>
      <c r="W620" t="s">
        <v>16588</v>
      </c>
      <c r="X620" t="s">
        <v>4830</v>
      </c>
      <c r="Y620" t="b">
        <v>1</v>
      </c>
      <c r="Z620" t="s">
        <v>1761</v>
      </c>
    </row>
    <row r="621" spans="1:26" x14ac:dyDescent="0.25">
      <c r="A621" t="s">
        <v>4831</v>
      </c>
      <c r="B621" t="s">
        <v>4832</v>
      </c>
      <c r="C621" t="s">
        <v>14703</v>
      </c>
      <c r="D621" t="s">
        <v>14702</v>
      </c>
      <c r="E621" t="s">
        <v>370</v>
      </c>
      <c r="F621" t="s">
        <v>4833</v>
      </c>
      <c r="G621">
        <v>450000</v>
      </c>
      <c r="H621">
        <v>41605</v>
      </c>
      <c r="I621">
        <v>396375</v>
      </c>
      <c r="J621">
        <v>396375</v>
      </c>
      <c r="K621" t="s">
        <v>128</v>
      </c>
      <c r="L621">
        <v>24963</v>
      </c>
      <c r="M621" t="s">
        <v>1769</v>
      </c>
      <c r="N621" t="s">
        <v>16589</v>
      </c>
      <c r="O621" s="95">
        <v>44546.652703831016</v>
      </c>
      <c r="P621">
        <v>10</v>
      </c>
      <c r="Q621">
        <v>0</v>
      </c>
      <c r="R621">
        <v>13.53</v>
      </c>
      <c r="S621" t="s">
        <v>16590</v>
      </c>
      <c r="T621" t="s">
        <v>4834</v>
      </c>
      <c r="U621" t="s">
        <v>4835</v>
      </c>
      <c r="V621" t="s">
        <v>16590</v>
      </c>
      <c r="W621" t="s">
        <v>16591</v>
      </c>
      <c r="X621" t="s">
        <v>4836</v>
      </c>
      <c r="Y621" t="b">
        <v>1</v>
      </c>
      <c r="Z621" t="s">
        <v>1761</v>
      </c>
    </row>
    <row r="622" spans="1:26" x14ac:dyDescent="0.25">
      <c r="A622" t="s">
        <v>4837</v>
      </c>
      <c r="B622" t="s">
        <v>1364</v>
      </c>
      <c r="C622" t="s">
        <v>14702</v>
      </c>
      <c r="D622" t="s">
        <v>14703</v>
      </c>
      <c r="E622" t="s">
        <v>370</v>
      </c>
      <c r="F622" t="s">
        <v>4838</v>
      </c>
      <c r="G622">
        <v>35000</v>
      </c>
      <c r="H622">
        <v>54336</v>
      </c>
      <c r="I622">
        <v>40792</v>
      </c>
      <c r="J622">
        <v>40804</v>
      </c>
      <c r="K622" t="s">
        <v>128</v>
      </c>
      <c r="L622">
        <v>32602</v>
      </c>
      <c r="M622" t="s">
        <v>1769</v>
      </c>
      <c r="N622" t="s">
        <v>16592</v>
      </c>
      <c r="O622" s="95">
        <v>44845.71901364583</v>
      </c>
      <c r="P622">
        <v>10</v>
      </c>
      <c r="Q622">
        <v>-14.2</v>
      </c>
      <c r="R622">
        <v>-14.22</v>
      </c>
      <c r="S622" t="s">
        <v>16593</v>
      </c>
      <c r="T622" t="s">
        <v>4839</v>
      </c>
      <c r="U622" t="s">
        <v>16594</v>
      </c>
      <c r="V622" t="s">
        <v>16593</v>
      </c>
      <c r="W622" t="s">
        <v>16595</v>
      </c>
      <c r="X622" t="s">
        <v>4840</v>
      </c>
      <c r="Y622" t="b">
        <v>1</v>
      </c>
      <c r="Z622" t="s">
        <v>1761</v>
      </c>
    </row>
    <row r="623" spans="1:26" x14ac:dyDescent="0.25">
      <c r="A623" t="s">
        <v>4841</v>
      </c>
      <c r="B623" t="s">
        <v>1068</v>
      </c>
      <c r="C623" t="s">
        <v>14703</v>
      </c>
      <c r="D623" t="s">
        <v>14702</v>
      </c>
      <c r="E623" t="s">
        <v>370</v>
      </c>
      <c r="F623" t="s">
        <v>4842</v>
      </c>
      <c r="G623">
        <v>53999</v>
      </c>
      <c r="H623">
        <v>30264</v>
      </c>
      <c r="I623">
        <v>53999</v>
      </c>
      <c r="J623">
        <v>59076</v>
      </c>
      <c r="K623" t="s">
        <v>128</v>
      </c>
      <c r="L623">
        <v>18158</v>
      </c>
      <c r="M623" t="s">
        <v>1769</v>
      </c>
      <c r="N623" t="s">
        <v>16596</v>
      </c>
      <c r="O623" s="95">
        <v>44784.37613449074</v>
      </c>
      <c r="P623">
        <v>8</v>
      </c>
      <c r="Q623">
        <v>0</v>
      </c>
      <c r="R623">
        <v>-8.59</v>
      </c>
      <c r="S623" t="s">
        <v>16597</v>
      </c>
      <c r="T623" t="s">
        <v>4843</v>
      </c>
      <c r="U623" t="s">
        <v>16598</v>
      </c>
      <c r="V623" t="s">
        <v>16597</v>
      </c>
      <c r="W623" t="s">
        <v>16599</v>
      </c>
      <c r="X623" t="s">
        <v>4844</v>
      </c>
      <c r="Y623" t="b">
        <v>1</v>
      </c>
      <c r="Z623" t="s">
        <v>1761</v>
      </c>
    </row>
    <row r="624" spans="1:26" x14ac:dyDescent="0.25">
      <c r="A624" t="s">
        <v>4845</v>
      </c>
      <c r="B624" t="s">
        <v>1666</v>
      </c>
      <c r="C624" t="s">
        <v>14702</v>
      </c>
      <c r="D624" t="s">
        <v>14703</v>
      </c>
      <c r="E624" t="s">
        <v>370</v>
      </c>
      <c r="F624" t="s">
        <v>4846</v>
      </c>
      <c r="G624">
        <v>40000</v>
      </c>
      <c r="H624">
        <v>42800</v>
      </c>
      <c r="I624">
        <v>57982</v>
      </c>
      <c r="J624">
        <v>60936</v>
      </c>
      <c r="K624" t="s">
        <v>128</v>
      </c>
      <c r="L624">
        <v>25680</v>
      </c>
      <c r="M624" t="s">
        <v>1769</v>
      </c>
      <c r="N624" t="s">
        <v>16600</v>
      </c>
      <c r="O624" s="95">
        <v>44845.703892731479</v>
      </c>
      <c r="P624">
        <v>10</v>
      </c>
      <c r="Q624">
        <v>-31.01</v>
      </c>
      <c r="R624">
        <v>-34.36</v>
      </c>
      <c r="S624" t="s">
        <v>16601</v>
      </c>
      <c r="T624" t="s">
        <v>4847</v>
      </c>
      <c r="U624" t="s">
        <v>4848</v>
      </c>
      <c r="V624" t="s">
        <v>16601</v>
      </c>
      <c r="W624" t="s">
        <v>16602</v>
      </c>
      <c r="X624" t="s">
        <v>4849</v>
      </c>
      <c r="Y624" t="b">
        <v>1</v>
      </c>
      <c r="Z624" t="s">
        <v>1761</v>
      </c>
    </row>
    <row r="625" spans="1:26" x14ac:dyDescent="0.25">
      <c r="A625" t="s">
        <v>4850</v>
      </c>
      <c r="B625" t="s">
        <v>1259</v>
      </c>
      <c r="C625" t="s">
        <v>14702</v>
      </c>
      <c r="D625" t="s">
        <v>14703</v>
      </c>
      <c r="E625" t="s">
        <v>370</v>
      </c>
      <c r="F625" t="s">
        <v>4851</v>
      </c>
      <c r="G625">
        <v>30000</v>
      </c>
      <c r="H625">
        <v>28040</v>
      </c>
      <c r="I625">
        <v>33381</v>
      </c>
      <c r="J625">
        <v>48739</v>
      </c>
      <c r="K625" t="s">
        <v>128</v>
      </c>
      <c r="L625">
        <v>16824</v>
      </c>
      <c r="M625" t="s">
        <v>1769</v>
      </c>
      <c r="N625" t="s">
        <v>16603</v>
      </c>
      <c r="O625" s="95">
        <v>44845.573102291666</v>
      </c>
      <c r="P625">
        <v>2</v>
      </c>
      <c r="Q625">
        <v>-10.130000000000001</v>
      </c>
      <c r="R625">
        <v>-38.450000000000003</v>
      </c>
      <c r="S625" t="s">
        <v>16604</v>
      </c>
      <c r="T625" t="s">
        <v>4852</v>
      </c>
      <c r="U625" t="s">
        <v>4853</v>
      </c>
      <c r="V625" t="s">
        <v>16604</v>
      </c>
      <c r="W625" t="s">
        <v>16605</v>
      </c>
      <c r="X625" t="s">
        <v>4854</v>
      </c>
      <c r="Y625" t="b">
        <v>1</v>
      </c>
      <c r="Z625" t="s">
        <v>1761</v>
      </c>
    </row>
    <row r="626" spans="1:26" x14ac:dyDescent="0.25">
      <c r="A626" t="s">
        <v>4855</v>
      </c>
      <c r="B626" t="s">
        <v>1286</v>
      </c>
      <c r="C626" t="s">
        <v>14702</v>
      </c>
      <c r="D626" t="s">
        <v>14703</v>
      </c>
      <c r="E626" t="s">
        <v>370</v>
      </c>
      <c r="F626" t="s">
        <v>4856</v>
      </c>
      <c r="G626">
        <v>48000</v>
      </c>
      <c r="H626">
        <v>94600</v>
      </c>
      <c r="I626">
        <v>58685</v>
      </c>
      <c r="J626">
        <v>58891</v>
      </c>
      <c r="K626" t="s">
        <v>128</v>
      </c>
      <c r="L626">
        <v>56760</v>
      </c>
      <c r="M626" t="s">
        <v>1769</v>
      </c>
      <c r="N626" t="s">
        <v>16606</v>
      </c>
      <c r="O626" s="95">
        <v>44845.720956736113</v>
      </c>
      <c r="P626">
        <v>2</v>
      </c>
      <c r="Q626">
        <v>-18.21</v>
      </c>
      <c r="R626">
        <v>-18.489999999999998</v>
      </c>
      <c r="S626" t="s">
        <v>16607</v>
      </c>
      <c r="T626" t="s">
        <v>4857</v>
      </c>
      <c r="U626" t="s">
        <v>4858</v>
      </c>
      <c r="V626" t="s">
        <v>16607</v>
      </c>
      <c r="W626" t="s">
        <v>16608</v>
      </c>
      <c r="X626" t="s">
        <v>4859</v>
      </c>
      <c r="Y626" t="b">
        <v>1</v>
      </c>
      <c r="Z626" t="s">
        <v>1761</v>
      </c>
    </row>
    <row r="627" spans="1:26" x14ac:dyDescent="0.25">
      <c r="A627" t="s">
        <v>4860</v>
      </c>
      <c r="B627" t="s">
        <v>870</v>
      </c>
      <c r="C627" t="s">
        <v>14702</v>
      </c>
      <c r="D627" t="s">
        <v>14703</v>
      </c>
      <c r="E627" t="s">
        <v>370</v>
      </c>
      <c r="F627" t="s">
        <v>4861</v>
      </c>
      <c r="G627">
        <v>3649</v>
      </c>
      <c r="H627">
        <v>5112</v>
      </c>
      <c r="I627">
        <v>4411</v>
      </c>
      <c r="J627">
        <v>4467</v>
      </c>
      <c r="K627" t="s">
        <v>128</v>
      </c>
      <c r="L627">
        <v>3067</v>
      </c>
      <c r="M627" t="s">
        <v>1769</v>
      </c>
      <c r="N627" t="s">
        <v>16609</v>
      </c>
      <c r="O627" s="95">
        <v>44845.687103946759</v>
      </c>
      <c r="P627">
        <v>2</v>
      </c>
      <c r="Q627">
        <v>-17.27</v>
      </c>
      <c r="R627">
        <v>-18.309999999999999</v>
      </c>
      <c r="S627" t="s">
        <v>16610</v>
      </c>
      <c r="T627" t="s">
        <v>4862</v>
      </c>
      <c r="U627" t="s">
        <v>16611</v>
      </c>
      <c r="V627" t="s">
        <v>16610</v>
      </c>
      <c r="W627" t="s">
        <v>16612</v>
      </c>
      <c r="X627" t="s">
        <v>4863</v>
      </c>
      <c r="Y627" t="b">
        <v>1</v>
      </c>
      <c r="Z627" t="s">
        <v>1761</v>
      </c>
    </row>
    <row r="628" spans="1:26" x14ac:dyDescent="0.25">
      <c r="A628" t="s">
        <v>4864</v>
      </c>
      <c r="B628" t="s">
        <v>680</v>
      </c>
      <c r="C628" t="s">
        <v>14702</v>
      </c>
      <c r="D628" t="s">
        <v>14703</v>
      </c>
      <c r="E628" t="s">
        <v>370</v>
      </c>
      <c r="F628" t="s">
        <v>4861</v>
      </c>
      <c r="G628">
        <v>5000</v>
      </c>
      <c r="H628">
        <v>3591</v>
      </c>
      <c r="I628">
        <v>6478</v>
      </c>
      <c r="J628">
        <v>6842</v>
      </c>
      <c r="K628" t="s">
        <v>128</v>
      </c>
      <c r="L628">
        <v>2155</v>
      </c>
      <c r="M628" t="s">
        <v>1769</v>
      </c>
      <c r="N628" t="s">
        <v>16613</v>
      </c>
      <c r="O628" s="95">
        <v>44845.692461828701</v>
      </c>
      <c r="P628">
        <v>2</v>
      </c>
      <c r="Q628">
        <v>-22.82</v>
      </c>
      <c r="R628">
        <v>-26.92</v>
      </c>
      <c r="S628" t="s">
        <v>16614</v>
      </c>
      <c r="T628" t="s">
        <v>4865</v>
      </c>
      <c r="U628" t="s">
        <v>4866</v>
      </c>
      <c r="V628" t="s">
        <v>16614</v>
      </c>
      <c r="W628" t="s">
        <v>16615</v>
      </c>
      <c r="X628" t="s">
        <v>4867</v>
      </c>
      <c r="Y628" t="b">
        <v>1</v>
      </c>
      <c r="Z628" t="s">
        <v>1761</v>
      </c>
    </row>
    <row r="629" spans="1:26" x14ac:dyDescent="0.25">
      <c r="A629" t="s">
        <v>4868</v>
      </c>
      <c r="B629" t="s">
        <v>645</v>
      </c>
      <c r="C629" t="s">
        <v>14702</v>
      </c>
      <c r="D629" t="s">
        <v>14703</v>
      </c>
      <c r="E629" t="s">
        <v>370</v>
      </c>
      <c r="F629" t="s">
        <v>4869</v>
      </c>
      <c r="G629">
        <v>49000</v>
      </c>
      <c r="H629">
        <v>41200</v>
      </c>
      <c r="I629">
        <v>49758</v>
      </c>
      <c r="J629">
        <v>47190</v>
      </c>
      <c r="K629" t="s">
        <v>128</v>
      </c>
      <c r="L629">
        <v>24720</v>
      </c>
      <c r="M629" t="s">
        <v>1769</v>
      </c>
      <c r="N629" t="s">
        <v>16616</v>
      </c>
      <c r="O629" s="95">
        <v>44845.720492037035</v>
      </c>
      <c r="P629">
        <v>3</v>
      </c>
      <c r="Q629">
        <v>-1.52</v>
      </c>
      <c r="R629">
        <v>3.84</v>
      </c>
      <c r="S629" t="s">
        <v>16617</v>
      </c>
      <c r="T629" t="s">
        <v>4870</v>
      </c>
      <c r="U629" t="s">
        <v>4871</v>
      </c>
      <c r="V629" t="s">
        <v>16617</v>
      </c>
      <c r="W629" t="s">
        <v>16618</v>
      </c>
      <c r="X629" t="s">
        <v>4872</v>
      </c>
      <c r="Y629" t="b">
        <v>1</v>
      </c>
      <c r="Z629" t="s">
        <v>1761</v>
      </c>
    </row>
    <row r="630" spans="1:26" x14ac:dyDescent="0.25">
      <c r="A630" t="s">
        <v>4873</v>
      </c>
      <c r="B630" t="s">
        <v>4874</v>
      </c>
      <c r="C630" t="s">
        <v>14702</v>
      </c>
      <c r="D630" t="s">
        <v>14703</v>
      </c>
      <c r="E630" t="s">
        <v>370</v>
      </c>
      <c r="F630" t="s">
        <v>4875</v>
      </c>
      <c r="G630">
        <v>5999</v>
      </c>
      <c r="H630">
        <v>450000</v>
      </c>
      <c r="I630">
        <v>5999</v>
      </c>
      <c r="J630">
        <v>5999</v>
      </c>
      <c r="K630" t="s">
        <v>128</v>
      </c>
      <c r="L630">
        <v>270000</v>
      </c>
      <c r="M630" t="s">
        <v>1769</v>
      </c>
      <c r="N630" t="s">
        <v>16619</v>
      </c>
      <c r="O630" s="95">
        <v>44843.328605821756</v>
      </c>
      <c r="P630">
        <v>3</v>
      </c>
      <c r="Q630">
        <v>0</v>
      </c>
      <c r="R630">
        <v>0</v>
      </c>
      <c r="S630" t="s">
        <v>16620</v>
      </c>
      <c r="T630" t="s">
        <v>4876</v>
      </c>
      <c r="U630" t="s">
        <v>4877</v>
      </c>
      <c r="V630" t="s">
        <v>16620</v>
      </c>
      <c r="W630" t="s">
        <v>16621</v>
      </c>
      <c r="X630" t="s">
        <v>4878</v>
      </c>
      <c r="Y630" t="b">
        <v>1</v>
      </c>
      <c r="Z630" t="s">
        <v>1761</v>
      </c>
    </row>
    <row r="631" spans="1:26" x14ac:dyDescent="0.25">
      <c r="A631" t="s">
        <v>4879</v>
      </c>
      <c r="B631" t="s">
        <v>1182</v>
      </c>
      <c r="C631" t="s">
        <v>14702</v>
      </c>
      <c r="D631" t="s">
        <v>14703</v>
      </c>
      <c r="E631" t="s">
        <v>370</v>
      </c>
      <c r="F631" t="s">
        <v>4880</v>
      </c>
      <c r="G631">
        <v>13000</v>
      </c>
      <c r="H631">
        <v>17100</v>
      </c>
      <c r="I631">
        <v>11139</v>
      </c>
      <c r="J631">
        <v>11123</v>
      </c>
      <c r="K631" t="s">
        <v>128</v>
      </c>
      <c r="L631">
        <v>10260</v>
      </c>
      <c r="M631" t="s">
        <v>1769</v>
      </c>
      <c r="N631" t="s">
        <v>16622</v>
      </c>
      <c r="O631" s="95">
        <v>44845.70406103009</v>
      </c>
      <c r="P631">
        <v>2</v>
      </c>
      <c r="Q631">
        <v>16.71</v>
      </c>
      <c r="R631">
        <v>16.87</v>
      </c>
      <c r="S631" t="s">
        <v>16623</v>
      </c>
      <c r="T631" t="s">
        <v>4881</v>
      </c>
      <c r="U631" t="s">
        <v>4882</v>
      </c>
      <c r="V631" t="s">
        <v>16623</v>
      </c>
      <c r="W631" t="s">
        <v>16624</v>
      </c>
      <c r="X631" t="s">
        <v>4883</v>
      </c>
      <c r="Y631" t="b">
        <v>1</v>
      </c>
      <c r="Z631" t="s">
        <v>1761</v>
      </c>
    </row>
    <row r="632" spans="1:26" x14ac:dyDescent="0.25">
      <c r="A632" t="s">
        <v>4884</v>
      </c>
      <c r="B632" t="s">
        <v>1323</v>
      </c>
      <c r="C632" t="s">
        <v>14702</v>
      </c>
      <c r="D632" t="s">
        <v>14703</v>
      </c>
      <c r="E632" t="s">
        <v>370</v>
      </c>
      <c r="F632" t="s">
        <v>4885</v>
      </c>
      <c r="G632">
        <v>11111</v>
      </c>
      <c r="H632">
        <v>18200</v>
      </c>
      <c r="I632">
        <v>11535</v>
      </c>
      <c r="J632">
        <v>12105</v>
      </c>
      <c r="K632" t="s">
        <v>128</v>
      </c>
      <c r="L632">
        <v>10920</v>
      </c>
      <c r="M632" t="s">
        <v>1769</v>
      </c>
      <c r="N632" t="s">
        <v>16625</v>
      </c>
      <c r="O632" s="95">
        <v>44845.687537766207</v>
      </c>
      <c r="P632">
        <v>3</v>
      </c>
      <c r="Q632">
        <v>-3.68</v>
      </c>
      <c r="R632">
        <v>-8.2100000000000009</v>
      </c>
      <c r="S632" t="s">
        <v>16626</v>
      </c>
      <c r="T632" t="s">
        <v>4886</v>
      </c>
      <c r="U632" t="s">
        <v>4887</v>
      </c>
      <c r="V632" t="s">
        <v>16626</v>
      </c>
      <c r="W632" t="s">
        <v>16627</v>
      </c>
      <c r="X632" t="s">
        <v>4888</v>
      </c>
      <c r="Y632" t="b">
        <v>1</v>
      </c>
      <c r="Z632" t="s">
        <v>1761</v>
      </c>
    </row>
    <row r="633" spans="1:26" x14ac:dyDescent="0.25">
      <c r="A633" t="s">
        <v>4889</v>
      </c>
      <c r="B633" t="s">
        <v>744</v>
      </c>
      <c r="C633" t="s">
        <v>14702</v>
      </c>
      <c r="D633" t="s">
        <v>14702</v>
      </c>
      <c r="E633" t="s">
        <v>370</v>
      </c>
      <c r="F633" t="s">
        <v>4890</v>
      </c>
      <c r="G633">
        <v>16800</v>
      </c>
      <c r="H633">
        <v>16800</v>
      </c>
      <c r="I633">
        <v>16800</v>
      </c>
      <c r="J633">
        <v>16800</v>
      </c>
      <c r="K633" t="s">
        <v>128</v>
      </c>
      <c r="L633">
        <v>10080</v>
      </c>
      <c r="M633" t="s">
        <v>1769</v>
      </c>
      <c r="N633" t="s">
        <v>16628</v>
      </c>
      <c r="O633" s="95">
        <v>44829.796565370372</v>
      </c>
      <c r="P633">
        <v>3</v>
      </c>
      <c r="Q633">
        <v>0</v>
      </c>
      <c r="R633">
        <v>0</v>
      </c>
      <c r="S633" t="s">
        <v>16629</v>
      </c>
      <c r="T633" t="s">
        <v>4891</v>
      </c>
      <c r="U633" t="s">
        <v>4892</v>
      </c>
      <c r="V633" t="s">
        <v>16629</v>
      </c>
      <c r="W633" t="s">
        <v>16630</v>
      </c>
      <c r="X633" t="s">
        <v>4893</v>
      </c>
      <c r="Y633" t="b">
        <v>1</v>
      </c>
      <c r="Z633" t="s">
        <v>1761</v>
      </c>
    </row>
    <row r="634" spans="1:26" x14ac:dyDescent="0.25">
      <c r="A634" t="s">
        <v>4894</v>
      </c>
      <c r="B634" t="s">
        <v>954</v>
      </c>
      <c r="C634" t="s">
        <v>14702</v>
      </c>
      <c r="D634" t="s">
        <v>14702</v>
      </c>
      <c r="E634" t="s">
        <v>370</v>
      </c>
      <c r="F634" t="s">
        <v>4895</v>
      </c>
      <c r="G634">
        <v>785000</v>
      </c>
      <c r="H634">
        <v>785000</v>
      </c>
      <c r="I634">
        <v>785000</v>
      </c>
      <c r="J634">
        <v>785000</v>
      </c>
      <c r="K634" t="s">
        <v>128</v>
      </c>
      <c r="L634">
        <v>471000</v>
      </c>
      <c r="M634" t="s">
        <v>1769</v>
      </c>
      <c r="N634" t="s">
        <v>16631</v>
      </c>
      <c r="O634" s="95">
        <v>44760.93745380787</v>
      </c>
      <c r="P634">
        <v>3</v>
      </c>
      <c r="Q634">
        <v>0</v>
      </c>
      <c r="R634">
        <v>0</v>
      </c>
      <c r="S634" t="s">
        <v>16632</v>
      </c>
      <c r="T634" t="s">
        <v>4896</v>
      </c>
      <c r="U634" t="s">
        <v>4897</v>
      </c>
      <c r="V634" t="s">
        <v>16632</v>
      </c>
      <c r="W634" t="s">
        <v>16633</v>
      </c>
      <c r="X634" t="s">
        <v>4898</v>
      </c>
      <c r="Y634" t="b">
        <v>1</v>
      </c>
      <c r="Z634" t="s">
        <v>1761</v>
      </c>
    </row>
    <row r="635" spans="1:26" x14ac:dyDescent="0.25">
      <c r="A635" t="s">
        <v>4899</v>
      </c>
      <c r="B635" t="s">
        <v>4900</v>
      </c>
      <c r="C635" t="s">
        <v>14702</v>
      </c>
      <c r="D635" t="s">
        <v>14703</v>
      </c>
      <c r="E635" t="s">
        <v>370</v>
      </c>
      <c r="F635" t="s">
        <v>4901</v>
      </c>
      <c r="G635">
        <v>27420</v>
      </c>
      <c r="H635">
        <v>3560</v>
      </c>
      <c r="I635">
        <v>27420</v>
      </c>
      <c r="J635">
        <v>27420</v>
      </c>
      <c r="K635" t="s">
        <v>128</v>
      </c>
      <c r="L635">
        <v>2136</v>
      </c>
      <c r="M635" t="s">
        <v>1769</v>
      </c>
      <c r="N635" t="s">
        <v>16634</v>
      </c>
      <c r="O635" s="95">
        <v>44844.808976608794</v>
      </c>
      <c r="P635">
        <v>3</v>
      </c>
      <c r="Q635">
        <v>0</v>
      </c>
      <c r="R635">
        <v>0</v>
      </c>
      <c r="S635" t="s">
        <v>16635</v>
      </c>
      <c r="T635" t="s">
        <v>4902</v>
      </c>
      <c r="U635" t="s">
        <v>4903</v>
      </c>
      <c r="V635" t="s">
        <v>16635</v>
      </c>
      <c r="W635" t="s">
        <v>16636</v>
      </c>
      <c r="X635" t="s">
        <v>4904</v>
      </c>
      <c r="Y635" t="b">
        <v>1</v>
      </c>
      <c r="Z635" t="s">
        <v>1761</v>
      </c>
    </row>
    <row r="636" spans="1:26" x14ac:dyDescent="0.25">
      <c r="A636" t="s">
        <v>4905</v>
      </c>
      <c r="B636" t="s">
        <v>1617</v>
      </c>
      <c r="C636" t="s">
        <v>14702</v>
      </c>
      <c r="D636" t="s">
        <v>14703</v>
      </c>
      <c r="E636" t="s">
        <v>370</v>
      </c>
      <c r="F636" t="s">
        <v>4906</v>
      </c>
      <c r="G636">
        <v>55420</v>
      </c>
      <c r="H636">
        <v>77500</v>
      </c>
      <c r="I636">
        <v>54825</v>
      </c>
      <c r="J636">
        <v>60078</v>
      </c>
      <c r="K636" t="s">
        <v>128</v>
      </c>
      <c r="L636">
        <v>46500</v>
      </c>
      <c r="M636" t="s">
        <v>1769</v>
      </c>
      <c r="N636" t="s">
        <v>16637</v>
      </c>
      <c r="O636" s="95">
        <v>44845.687267511574</v>
      </c>
      <c r="P636">
        <v>3</v>
      </c>
      <c r="Q636">
        <v>1.0900000000000001</v>
      </c>
      <c r="R636">
        <v>-7.75</v>
      </c>
      <c r="S636" t="s">
        <v>16638</v>
      </c>
      <c r="T636" t="s">
        <v>4907</v>
      </c>
      <c r="U636" t="s">
        <v>4908</v>
      </c>
      <c r="V636" t="s">
        <v>16638</v>
      </c>
      <c r="W636" t="s">
        <v>16639</v>
      </c>
      <c r="X636" t="s">
        <v>4909</v>
      </c>
      <c r="Y636" t="b">
        <v>1</v>
      </c>
      <c r="Z636" t="s">
        <v>1761</v>
      </c>
    </row>
    <row r="637" spans="1:26" x14ac:dyDescent="0.25">
      <c r="A637" t="s">
        <v>4910</v>
      </c>
      <c r="B637" t="s">
        <v>1652</v>
      </c>
      <c r="C637" t="s">
        <v>14702</v>
      </c>
      <c r="D637" t="s">
        <v>14703</v>
      </c>
      <c r="E637" t="s">
        <v>370</v>
      </c>
      <c r="F637" t="s">
        <v>3793</v>
      </c>
      <c r="G637">
        <v>18000</v>
      </c>
      <c r="H637">
        <v>19292</v>
      </c>
      <c r="I637">
        <v>21199</v>
      </c>
      <c r="J637">
        <v>20614</v>
      </c>
      <c r="K637" t="s">
        <v>54</v>
      </c>
      <c r="L637">
        <v>10804</v>
      </c>
      <c r="M637" t="s">
        <v>1769</v>
      </c>
      <c r="N637" t="s">
        <v>16640</v>
      </c>
      <c r="O637" s="95">
        <v>44845.699868587966</v>
      </c>
      <c r="P637">
        <v>2</v>
      </c>
      <c r="Q637">
        <v>-15.09</v>
      </c>
      <c r="R637">
        <v>-12.68</v>
      </c>
      <c r="S637" t="s">
        <v>16641</v>
      </c>
      <c r="T637" t="s">
        <v>4911</v>
      </c>
      <c r="U637" t="s">
        <v>4912</v>
      </c>
      <c r="V637" t="s">
        <v>16641</v>
      </c>
      <c r="W637" t="s">
        <v>16642</v>
      </c>
      <c r="X637" t="s">
        <v>4913</v>
      </c>
      <c r="Y637" t="b">
        <v>1</v>
      </c>
      <c r="Z637" t="s">
        <v>1761</v>
      </c>
    </row>
    <row r="638" spans="1:26" x14ac:dyDescent="0.25">
      <c r="A638" t="s">
        <v>4914</v>
      </c>
      <c r="B638" t="s">
        <v>1392</v>
      </c>
      <c r="C638" t="s">
        <v>14702</v>
      </c>
      <c r="D638" t="s">
        <v>14703</v>
      </c>
      <c r="E638" t="s">
        <v>370</v>
      </c>
      <c r="F638" t="s">
        <v>4915</v>
      </c>
      <c r="G638">
        <v>11000</v>
      </c>
      <c r="H638">
        <v>4800</v>
      </c>
      <c r="I638">
        <v>11447</v>
      </c>
      <c r="J638">
        <v>11307</v>
      </c>
      <c r="K638" t="s">
        <v>54</v>
      </c>
      <c r="L638">
        <v>2688</v>
      </c>
      <c r="M638" t="s">
        <v>1769</v>
      </c>
      <c r="N638" t="s">
        <v>16643</v>
      </c>
      <c r="O638" s="95">
        <v>44845.687356759256</v>
      </c>
      <c r="P638">
        <v>2</v>
      </c>
      <c r="Q638">
        <v>-3.9</v>
      </c>
      <c r="R638">
        <v>-2.72</v>
      </c>
      <c r="S638" t="s">
        <v>16644</v>
      </c>
      <c r="T638" t="s">
        <v>4916</v>
      </c>
      <c r="U638" t="s">
        <v>4917</v>
      </c>
      <c r="V638" t="s">
        <v>16644</v>
      </c>
      <c r="W638" t="s">
        <v>16645</v>
      </c>
      <c r="X638" t="s">
        <v>4918</v>
      </c>
      <c r="Y638" t="b">
        <v>1</v>
      </c>
      <c r="Z638" t="s">
        <v>1761</v>
      </c>
    </row>
    <row r="639" spans="1:26" x14ac:dyDescent="0.25">
      <c r="A639" t="s">
        <v>4919</v>
      </c>
      <c r="B639" t="s">
        <v>1331</v>
      </c>
      <c r="C639" t="s">
        <v>14702</v>
      </c>
      <c r="D639" t="s">
        <v>14703</v>
      </c>
      <c r="E639" t="s">
        <v>370</v>
      </c>
      <c r="F639" t="s">
        <v>4920</v>
      </c>
      <c r="G639">
        <v>29999</v>
      </c>
      <c r="H639">
        <v>14238</v>
      </c>
      <c r="I639">
        <v>28329</v>
      </c>
      <c r="J639">
        <v>28309</v>
      </c>
      <c r="K639" t="s">
        <v>54</v>
      </c>
      <c r="L639">
        <v>7973</v>
      </c>
      <c r="M639" t="s">
        <v>1769</v>
      </c>
      <c r="N639" t="s">
        <v>16646</v>
      </c>
      <c r="O639" s="95">
        <v>44845.697036284721</v>
      </c>
      <c r="P639">
        <v>2</v>
      </c>
      <c r="Q639">
        <v>5.9</v>
      </c>
      <c r="R639">
        <v>5.97</v>
      </c>
      <c r="S639" t="s">
        <v>16647</v>
      </c>
      <c r="T639" t="s">
        <v>4921</v>
      </c>
      <c r="U639" t="s">
        <v>4922</v>
      </c>
      <c r="V639" t="s">
        <v>16647</v>
      </c>
      <c r="W639" t="s">
        <v>16648</v>
      </c>
      <c r="X639" t="s">
        <v>4923</v>
      </c>
      <c r="Y639" t="b">
        <v>1</v>
      </c>
      <c r="Z639" t="s">
        <v>1761</v>
      </c>
    </row>
    <row r="640" spans="1:26" x14ac:dyDescent="0.25">
      <c r="A640" t="s">
        <v>4924</v>
      </c>
      <c r="B640" t="s">
        <v>969</v>
      </c>
      <c r="C640" t="s">
        <v>14702</v>
      </c>
      <c r="D640" t="s">
        <v>14703</v>
      </c>
      <c r="E640" t="s">
        <v>370</v>
      </c>
      <c r="F640" t="s">
        <v>4925</v>
      </c>
      <c r="G640">
        <v>34900</v>
      </c>
      <c r="H640">
        <v>6608</v>
      </c>
      <c r="I640">
        <v>20324</v>
      </c>
      <c r="J640">
        <v>13558</v>
      </c>
      <c r="K640" t="s">
        <v>54</v>
      </c>
      <c r="L640">
        <v>3700</v>
      </c>
      <c r="M640" t="s">
        <v>1769</v>
      </c>
      <c r="N640" t="s">
        <v>16649</v>
      </c>
      <c r="O640" s="95">
        <v>44845.709046736112</v>
      </c>
      <c r="P640">
        <v>2</v>
      </c>
      <c r="Q640">
        <v>71.72</v>
      </c>
      <c r="R640">
        <v>157.41</v>
      </c>
      <c r="S640" t="s">
        <v>16650</v>
      </c>
      <c r="T640" t="s">
        <v>4926</v>
      </c>
      <c r="U640" t="s">
        <v>4927</v>
      </c>
      <c r="V640" t="s">
        <v>16650</v>
      </c>
      <c r="W640" t="s">
        <v>16651</v>
      </c>
      <c r="X640" t="s">
        <v>4928</v>
      </c>
      <c r="Y640" t="b">
        <v>1</v>
      </c>
      <c r="Z640" t="s">
        <v>1761</v>
      </c>
    </row>
    <row r="641" spans="1:26" x14ac:dyDescent="0.25">
      <c r="A641" t="s">
        <v>4929</v>
      </c>
      <c r="B641" t="s">
        <v>970</v>
      </c>
      <c r="C641" t="s">
        <v>14702</v>
      </c>
      <c r="D641" t="s">
        <v>14703</v>
      </c>
      <c r="E641" t="s">
        <v>370</v>
      </c>
      <c r="F641" t="s">
        <v>4930</v>
      </c>
      <c r="G641">
        <v>24500</v>
      </c>
      <c r="H641">
        <v>15225</v>
      </c>
      <c r="I641">
        <v>30833</v>
      </c>
      <c r="J641">
        <v>28024</v>
      </c>
      <c r="K641" t="s">
        <v>54</v>
      </c>
      <c r="L641">
        <v>8526</v>
      </c>
      <c r="M641" t="s">
        <v>1769</v>
      </c>
      <c r="N641" t="s">
        <v>16652</v>
      </c>
      <c r="O641" s="95">
        <v>44845.697376365744</v>
      </c>
      <c r="P641">
        <v>2</v>
      </c>
      <c r="Q641">
        <v>-20.54</v>
      </c>
      <c r="R641">
        <v>-12.57</v>
      </c>
      <c r="S641" t="s">
        <v>16653</v>
      </c>
      <c r="T641" t="s">
        <v>4931</v>
      </c>
      <c r="U641" t="s">
        <v>4932</v>
      </c>
      <c r="V641" t="s">
        <v>16653</v>
      </c>
      <c r="W641" t="s">
        <v>16654</v>
      </c>
      <c r="X641" t="s">
        <v>4933</v>
      </c>
      <c r="Y641" t="b">
        <v>1</v>
      </c>
      <c r="Z641" t="s">
        <v>1761</v>
      </c>
    </row>
    <row r="642" spans="1:26" x14ac:dyDescent="0.25">
      <c r="A642" t="s">
        <v>4934</v>
      </c>
      <c r="B642" t="s">
        <v>1483</v>
      </c>
      <c r="C642" t="s">
        <v>14702</v>
      </c>
      <c r="D642" t="s">
        <v>14703</v>
      </c>
      <c r="E642" t="s">
        <v>370</v>
      </c>
      <c r="F642" t="s">
        <v>4935</v>
      </c>
      <c r="G642">
        <v>10000</v>
      </c>
      <c r="H642">
        <v>6238</v>
      </c>
      <c r="I642">
        <v>10413</v>
      </c>
      <c r="J642">
        <v>11893</v>
      </c>
      <c r="K642" t="s">
        <v>54</v>
      </c>
      <c r="L642">
        <v>3493</v>
      </c>
      <c r="M642" t="s">
        <v>1769</v>
      </c>
      <c r="N642" t="s">
        <v>16655</v>
      </c>
      <c r="O642" s="95">
        <v>44845.692634803243</v>
      </c>
      <c r="P642">
        <v>2</v>
      </c>
      <c r="Q642">
        <v>-3.97</v>
      </c>
      <c r="R642">
        <v>-15.92</v>
      </c>
      <c r="S642" t="s">
        <v>16656</v>
      </c>
      <c r="T642" t="s">
        <v>4936</v>
      </c>
      <c r="U642" t="s">
        <v>4937</v>
      </c>
      <c r="V642" t="s">
        <v>16656</v>
      </c>
      <c r="W642" t="s">
        <v>16657</v>
      </c>
      <c r="X642" t="s">
        <v>4938</v>
      </c>
      <c r="Y642" t="b">
        <v>1</v>
      </c>
      <c r="Z642" t="s">
        <v>1761</v>
      </c>
    </row>
    <row r="643" spans="1:26" x14ac:dyDescent="0.25">
      <c r="A643" t="s">
        <v>4939</v>
      </c>
      <c r="B643" t="s">
        <v>1485</v>
      </c>
      <c r="C643" t="s">
        <v>14702</v>
      </c>
      <c r="D643" t="s">
        <v>14703</v>
      </c>
      <c r="E643" t="s">
        <v>370</v>
      </c>
      <c r="F643" t="s">
        <v>4940</v>
      </c>
      <c r="G643">
        <v>12000</v>
      </c>
      <c r="H643">
        <v>11498</v>
      </c>
      <c r="I643">
        <v>15293</v>
      </c>
      <c r="J643">
        <v>15006</v>
      </c>
      <c r="K643" t="s">
        <v>54</v>
      </c>
      <c r="L643">
        <v>6439</v>
      </c>
      <c r="M643" t="s">
        <v>1769</v>
      </c>
      <c r="N643" t="s">
        <v>16658</v>
      </c>
      <c r="O643" s="95">
        <v>44845.720672731484</v>
      </c>
      <c r="P643">
        <v>2</v>
      </c>
      <c r="Q643">
        <v>-21.53</v>
      </c>
      <c r="R643">
        <v>-20.03</v>
      </c>
      <c r="S643" t="s">
        <v>16659</v>
      </c>
      <c r="T643" t="s">
        <v>4941</v>
      </c>
      <c r="U643" t="s">
        <v>4942</v>
      </c>
      <c r="V643" t="s">
        <v>16659</v>
      </c>
      <c r="W643" t="s">
        <v>16660</v>
      </c>
      <c r="X643" t="s">
        <v>4943</v>
      </c>
      <c r="Y643" t="b">
        <v>1</v>
      </c>
      <c r="Z643" t="s">
        <v>1761</v>
      </c>
    </row>
    <row r="644" spans="1:26" x14ac:dyDescent="0.25">
      <c r="A644" t="s">
        <v>4944</v>
      </c>
      <c r="B644" t="s">
        <v>1505</v>
      </c>
      <c r="C644" t="s">
        <v>14702</v>
      </c>
      <c r="D644" t="s">
        <v>14703</v>
      </c>
      <c r="E644" t="s">
        <v>370</v>
      </c>
      <c r="F644" t="s">
        <v>186</v>
      </c>
      <c r="G644">
        <v>6581</v>
      </c>
      <c r="H644">
        <v>5097</v>
      </c>
      <c r="I644">
        <v>6967</v>
      </c>
      <c r="J644">
        <v>12481</v>
      </c>
      <c r="K644" t="s">
        <v>54</v>
      </c>
      <c r="L644">
        <v>2854</v>
      </c>
      <c r="M644" t="s">
        <v>1769</v>
      </c>
      <c r="N644" t="s">
        <v>16661</v>
      </c>
      <c r="O644" s="95">
        <v>44845.594779039355</v>
      </c>
      <c r="P644">
        <v>2</v>
      </c>
      <c r="Q644">
        <v>-5.54</v>
      </c>
      <c r="R644">
        <v>-47.27</v>
      </c>
      <c r="S644" t="s">
        <v>16662</v>
      </c>
      <c r="T644" t="s">
        <v>4945</v>
      </c>
      <c r="U644" t="s">
        <v>4946</v>
      </c>
      <c r="V644" t="s">
        <v>16662</v>
      </c>
      <c r="W644" t="s">
        <v>16663</v>
      </c>
      <c r="X644" t="s">
        <v>4947</v>
      </c>
      <c r="Y644" t="b">
        <v>1</v>
      </c>
      <c r="Z644" t="s">
        <v>1761</v>
      </c>
    </row>
    <row r="645" spans="1:26" x14ac:dyDescent="0.25">
      <c r="A645" t="s">
        <v>4948</v>
      </c>
      <c r="B645" t="s">
        <v>4949</v>
      </c>
      <c r="C645" t="s">
        <v>14702</v>
      </c>
      <c r="D645" t="s">
        <v>14703</v>
      </c>
      <c r="E645" t="s">
        <v>370</v>
      </c>
      <c r="F645" t="s">
        <v>4950</v>
      </c>
      <c r="G645">
        <v>30000</v>
      </c>
      <c r="H645">
        <v>8517</v>
      </c>
      <c r="I645">
        <v>38879</v>
      </c>
      <c r="J645">
        <v>43519</v>
      </c>
      <c r="K645" t="s">
        <v>54</v>
      </c>
      <c r="L645">
        <v>4770</v>
      </c>
      <c r="M645" t="s">
        <v>1769</v>
      </c>
      <c r="N645" t="s">
        <v>16664</v>
      </c>
      <c r="O645" s="95">
        <v>44845.456369594911</v>
      </c>
      <c r="P645">
        <v>2</v>
      </c>
      <c r="Q645">
        <v>-22.84</v>
      </c>
      <c r="R645">
        <v>-31.06</v>
      </c>
      <c r="S645" t="s">
        <v>16665</v>
      </c>
      <c r="T645" t="s">
        <v>4951</v>
      </c>
      <c r="U645" t="s">
        <v>16666</v>
      </c>
      <c r="V645" t="s">
        <v>16665</v>
      </c>
      <c r="W645" t="s">
        <v>16667</v>
      </c>
      <c r="X645" t="s">
        <v>4952</v>
      </c>
      <c r="Y645" t="b">
        <v>1</v>
      </c>
      <c r="Z645" t="s">
        <v>1761</v>
      </c>
    </row>
    <row r="646" spans="1:26" x14ac:dyDescent="0.25">
      <c r="A646" t="s">
        <v>4953</v>
      </c>
      <c r="B646" t="s">
        <v>1276</v>
      </c>
      <c r="C646" t="s">
        <v>14702</v>
      </c>
      <c r="D646" t="s">
        <v>14703</v>
      </c>
      <c r="E646" t="s">
        <v>370</v>
      </c>
      <c r="F646" t="s">
        <v>4954</v>
      </c>
      <c r="G646">
        <v>18500</v>
      </c>
      <c r="H646">
        <v>11630</v>
      </c>
      <c r="I646">
        <v>20264</v>
      </c>
      <c r="J646">
        <v>21307</v>
      </c>
      <c r="K646" t="s">
        <v>54</v>
      </c>
      <c r="L646">
        <v>6513</v>
      </c>
      <c r="M646" t="s">
        <v>1769</v>
      </c>
      <c r="N646" t="s">
        <v>16668</v>
      </c>
      <c r="O646" s="95">
        <v>44845.676670740744</v>
      </c>
      <c r="P646">
        <v>2</v>
      </c>
      <c r="Q646">
        <v>-8.7100000000000009</v>
      </c>
      <c r="R646">
        <v>-13.17</v>
      </c>
      <c r="S646" t="s">
        <v>16669</v>
      </c>
      <c r="T646" t="s">
        <v>4955</v>
      </c>
      <c r="U646" t="s">
        <v>4956</v>
      </c>
      <c r="V646" t="s">
        <v>16669</v>
      </c>
      <c r="W646" t="s">
        <v>16670</v>
      </c>
      <c r="X646" t="s">
        <v>4957</v>
      </c>
      <c r="Y646" t="b">
        <v>1</v>
      </c>
      <c r="Z646" t="s">
        <v>1761</v>
      </c>
    </row>
    <row r="647" spans="1:26" x14ac:dyDescent="0.25">
      <c r="A647" t="s">
        <v>4958</v>
      </c>
      <c r="B647" t="s">
        <v>1033</v>
      </c>
      <c r="C647" t="s">
        <v>14702</v>
      </c>
      <c r="D647" t="s">
        <v>14703</v>
      </c>
      <c r="E647" t="s">
        <v>370</v>
      </c>
      <c r="F647" t="s">
        <v>4959</v>
      </c>
      <c r="G647">
        <v>13000</v>
      </c>
      <c r="H647">
        <v>11600</v>
      </c>
      <c r="I647">
        <v>10427</v>
      </c>
      <c r="J647">
        <v>11016</v>
      </c>
      <c r="K647" t="s">
        <v>54</v>
      </c>
      <c r="L647">
        <v>6496</v>
      </c>
      <c r="M647" t="s">
        <v>1769</v>
      </c>
      <c r="N647" t="s">
        <v>16671</v>
      </c>
      <c r="O647" s="95">
        <v>44845.680447916668</v>
      </c>
      <c r="P647">
        <v>2</v>
      </c>
      <c r="Q647">
        <v>24.68</v>
      </c>
      <c r="R647">
        <v>18.010000000000002</v>
      </c>
      <c r="S647" t="s">
        <v>16672</v>
      </c>
      <c r="T647" t="s">
        <v>4960</v>
      </c>
      <c r="U647" t="s">
        <v>16673</v>
      </c>
      <c r="V647" t="s">
        <v>16672</v>
      </c>
      <c r="W647" t="s">
        <v>16674</v>
      </c>
      <c r="X647" t="s">
        <v>4961</v>
      </c>
      <c r="Y647" t="b">
        <v>1</v>
      </c>
      <c r="Z647" t="s">
        <v>1761</v>
      </c>
    </row>
    <row r="648" spans="1:26" x14ac:dyDescent="0.25">
      <c r="A648" t="s">
        <v>4962</v>
      </c>
      <c r="B648" t="s">
        <v>4963</v>
      </c>
      <c r="C648" t="s">
        <v>14702</v>
      </c>
      <c r="D648" t="s">
        <v>14703</v>
      </c>
      <c r="E648" t="s">
        <v>370</v>
      </c>
      <c r="F648" t="s">
        <v>4964</v>
      </c>
      <c r="G648">
        <v>64000</v>
      </c>
      <c r="H648">
        <v>23185</v>
      </c>
      <c r="I648">
        <v>56667</v>
      </c>
      <c r="J648">
        <v>54221</v>
      </c>
      <c r="K648" t="s">
        <v>54</v>
      </c>
      <c r="L648">
        <v>12984</v>
      </c>
      <c r="M648" t="s">
        <v>1769</v>
      </c>
      <c r="N648" t="s">
        <v>16675</v>
      </c>
      <c r="O648" s="95">
        <v>44845.700450717595</v>
      </c>
      <c r="P648">
        <v>2</v>
      </c>
      <c r="Q648">
        <v>12.94</v>
      </c>
      <c r="R648">
        <v>18.04</v>
      </c>
      <c r="S648" t="s">
        <v>16676</v>
      </c>
      <c r="T648" t="s">
        <v>4965</v>
      </c>
      <c r="U648" t="s">
        <v>16677</v>
      </c>
      <c r="V648" t="s">
        <v>16676</v>
      </c>
      <c r="W648" t="s">
        <v>16678</v>
      </c>
      <c r="X648" t="s">
        <v>4966</v>
      </c>
      <c r="Y648" t="b">
        <v>1</v>
      </c>
      <c r="Z648" t="s">
        <v>1761</v>
      </c>
    </row>
    <row r="649" spans="1:26" x14ac:dyDescent="0.25">
      <c r="A649" t="s">
        <v>4967</v>
      </c>
      <c r="B649" t="s">
        <v>1407</v>
      </c>
      <c r="C649" t="s">
        <v>14702</v>
      </c>
      <c r="D649" t="s">
        <v>14703</v>
      </c>
      <c r="E649" t="s">
        <v>370</v>
      </c>
      <c r="F649" t="s">
        <v>4968</v>
      </c>
      <c r="G649">
        <v>9500</v>
      </c>
      <c r="H649">
        <v>10437</v>
      </c>
      <c r="I649">
        <v>9782</v>
      </c>
      <c r="J649">
        <v>10106</v>
      </c>
      <c r="K649" t="s">
        <v>54</v>
      </c>
      <c r="L649">
        <v>5845</v>
      </c>
      <c r="M649" t="s">
        <v>1769</v>
      </c>
      <c r="N649" t="s">
        <v>16679</v>
      </c>
      <c r="O649" s="95">
        <v>44845.699611608798</v>
      </c>
      <c r="P649">
        <v>2</v>
      </c>
      <c r="Q649">
        <v>-2.88</v>
      </c>
      <c r="R649">
        <v>-6</v>
      </c>
      <c r="S649" t="s">
        <v>16680</v>
      </c>
      <c r="T649" t="s">
        <v>4969</v>
      </c>
      <c r="U649" t="s">
        <v>16681</v>
      </c>
      <c r="V649" t="s">
        <v>16680</v>
      </c>
      <c r="W649" t="s">
        <v>16682</v>
      </c>
      <c r="X649" t="s">
        <v>4970</v>
      </c>
      <c r="Y649" t="b">
        <v>1</v>
      </c>
      <c r="Z649" t="s">
        <v>1761</v>
      </c>
    </row>
    <row r="650" spans="1:26" x14ac:dyDescent="0.25">
      <c r="A650" t="s">
        <v>4971</v>
      </c>
      <c r="B650" t="s">
        <v>1015</v>
      </c>
      <c r="C650" t="s">
        <v>14702</v>
      </c>
      <c r="D650" t="s">
        <v>14703</v>
      </c>
      <c r="E650" t="s">
        <v>370</v>
      </c>
      <c r="F650" t="s">
        <v>4972</v>
      </c>
      <c r="G650">
        <v>42999</v>
      </c>
      <c r="H650">
        <v>4189</v>
      </c>
      <c r="I650">
        <v>65490</v>
      </c>
      <c r="J650">
        <v>55076</v>
      </c>
      <c r="K650" t="s">
        <v>54</v>
      </c>
      <c r="L650">
        <v>2346</v>
      </c>
      <c r="M650" t="s">
        <v>1769</v>
      </c>
      <c r="N650" t="s">
        <v>16683</v>
      </c>
      <c r="O650" s="95">
        <v>44845.687200763889</v>
      </c>
      <c r="P650">
        <v>2</v>
      </c>
      <c r="Q650">
        <v>-34.340000000000003</v>
      </c>
      <c r="R650">
        <v>-21.93</v>
      </c>
      <c r="S650" t="s">
        <v>16684</v>
      </c>
      <c r="T650" t="s">
        <v>4973</v>
      </c>
      <c r="U650" t="s">
        <v>4974</v>
      </c>
      <c r="V650" t="s">
        <v>16684</v>
      </c>
      <c r="W650" t="s">
        <v>16685</v>
      </c>
      <c r="X650" t="s">
        <v>4975</v>
      </c>
      <c r="Y650" t="b">
        <v>1</v>
      </c>
      <c r="Z650" t="s">
        <v>1761</v>
      </c>
    </row>
    <row r="651" spans="1:26" x14ac:dyDescent="0.25">
      <c r="A651" t="s">
        <v>4976</v>
      </c>
      <c r="B651" t="s">
        <v>1332</v>
      </c>
      <c r="C651" t="s">
        <v>14702</v>
      </c>
      <c r="D651" t="s">
        <v>14703</v>
      </c>
      <c r="E651" t="s">
        <v>370</v>
      </c>
      <c r="F651" t="s">
        <v>4977</v>
      </c>
      <c r="G651">
        <v>25000</v>
      </c>
      <c r="H651">
        <v>14238</v>
      </c>
      <c r="I651">
        <v>26957</v>
      </c>
      <c r="J651">
        <v>27735</v>
      </c>
      <c r="K651" t="s">
        <v>54</v>
      </c>
      <c r="L651">
        <v>7973</v>
      </c>
      <c r="M651" t="s">
        <v>1769</v>
      </c>
      <c r="N651" t="s">
        <v>16646</v>
      </c>
      <c r="O651" s="95">
        <v>44845.690902731483</v>
      </c>
      <c r="P651">
        <v>2</v>
      </c>
      <c r="Q651">
        <v>-7.26</v>
      </c>
      <c r="R651">
        <v>-9.86</v>
      </c>
      <c r="S651" t="s">
        <v>16686</v>
      </c>
      <c r="T651" t="s">
        <v>4978</v>
      </c>
      <c r="U651" t="s">
        <v>4979</v>
      </c>
      <c r="V651" t="s">
        <v>16686</v>
      </c>
      <c r="W651" t="s">
        <v>16687</v>
      </c>
      <c r="X651" t="s">
        <v>4980</v>
      </c>
      <c r="Y651" t="b">
        <v>1</v>
      </c>
      <c r="Z651" t="s">
        <v>1761</v>
      </c>
    </row>
    <row r="652" spans="1:26" x14ac:dyDescent="0.25">
      <c r="A652" t="s">
        <v>4981</v>
      </c>
      <c r="B652" t="s">
        <v>1403</v>
      </c>
      <c r="C652" t="s">
        <v>14702</v>
      </c>
      <c r="D652" t="s">
        <v>14703</v>
      </c>
      <c r="E652" t="s">
        <v>370</v>
      </c>
      <c r="F652" t="s">
        <v>4982</v>
      </c>
      <c r="G652">
        <v>12000</v>
      </c>
      <c r="H652">
        <v>14443</v>
      </c>
      <c r="I652">
        <v>16652</v>
      </c>
      <c r="J652">
        <v>17537</v>
      </c>
      <c r="K652" t="s">
        <v>54</v>
      </c>
      <c r="L652">
        <v>8088</v>
      </c>
      <c r="M652" t="s">
        <v>1769</v>
      </c>
      <c r="N652" t="s">
        <v>16688</v>
      </c>
      <c r="O652" s="95">
        <v>44845.665971273149</v>
      </c>
      <c r="P652">
        <v>5</v>
      </c>
      <c r="Q652">
        <v>-27.94</v>
      </c>
      <c r="R652">
        <v>-31.57</v>
      </c>
      <c r="S652" t="s">
        <v>16689</v>
      </c>
      <c r="T652" t="s">
        <v>4983</v>
      </c>
      <c r="U652" t="s">
        <v>4984</v>
      </c>
      <c r="V652" t="s">
        <v>16689</v>
      </c>
      <c r="W652" t="s">
        <v>16690</v>
      </c>
      <c r="X652" t="s">
        <v>4985</v>
      </c>
      <c r="Y652" t="b">
        <v>1</v>
      </c>
      <c r="Z652" t="s">
        <v>1761</v>
      </c>
    </row>
    <row r="653" spans="1:26" x14ac:dyDescent="0.25">
      <c r="A653" t="s">
        <v>4986</v>
      </c>
      <c r="B653" t="s">
        <v>1404</v>
      </c>
      <c r="C653" t="s">
        <v>14702</v>
      </c>
      <c r="D653" t="s">
        <v>14703</v>
      </c>
      <c r="E653" t="s">
        <v>370</v>
      </c>
      <c r="F653" t="s">
        <v>4987</v>
      </c>
      <c r="G653">
        <v>29000</v>
      </c>
      <c r="H653">
        <v>14981</v>
      </c>
      <c r="I653">
        <v>25775</v>
      </c>
      <c r="J653">
        <v>30267</v>
      </c>
      <c r="K653" t="s">
        <v>54</v>
      </c>
      <c r="L653">
        <v>8389</v>
      </c>
      <c r="M653" t="s">
        <v>1769</v>
      </c>
      <c r="N653" t="s">
        <v>16691</v>
      </c>
      <c r="O653" s="95">
        <v>44845.653219016203</v>
      </c>
      <c r="P653">
        <v>7</v>
      </c>
      <c r="Q653">
        <v>12.51</v>
      </c>
      <c r="R653">
        <v>-4.1900000000000004</v>
      </c>
      <c r="S653" t="s">
        <v>16692</v>
      </c>
      <c r="T653" t="s">
        <v>4988</v>
      </c>
      <c r="U653" t="s">
        <v>4989</v>
      </c>
      <c r="V653" t="s">
        <v>16692</v>
      </c>
      <c r="W653" t="s">
        <v>16693</v>
      </c>
      <c r="X653" t="s">
        <v>4990</v>
      </c>
      <c r="Y653" t="b">
        <v>1</v>
      </c>
      <c r="Z653" t="s">
        <v>1761</v>
      </c>
    </row>
    <row r="654" spans="1:26" x14ac:dyDescent="0.25">
      <c r="A654" t="s">
        <v>4991</v>
      </c>
      <c r="B654" t="s">
        <v>1391</v>
      </c>
      <c r="C654" t="s">
        <v>14702</v>
      </c>
      <c r="D654" t="s">
        <v>14703</v>
      </c>
      <c r="E654" t="s">
        <v>370</v>
      </c>
      <c r="F654" t="s">
        <v>4992</v>
      </c>
      <c r="G654">
        <v>20000</v>
      </c>
      <c r="H654">
        <v>15202</v>
      </c>
      <c r="I654">
        <v>23450</v>
      </c>
      <c r="J654">
        <v>26404</v>
      </c>
      <c r="K654" t="s">
        <v>54</v>
      </c>
      <c r="L654">
        <v>8513</v>
      </c>
      <c r="M654" t="s">
        <v>1769</v>
      </c>
      <c r="N654" t="s">
        <v>16694</v>
      </c>
      <c r="O654" s="95">
        <v>44845.683325254628</v>
      </c>
      <c r="P654">
        <v>5</v>
      </c>
      <c r="Q654">
        <v>-14.71</v>
      </c>
      <c r="R654">
        <v>-24.25</v>
      </c>
      <c r="S654" t="s">
        <v>16695</v>
      </c>
      <c r="T654" t="s">
        <v>4993</v>
      </c>
      <c r="U654" t="s">
        <v>4994</v>
      </c>
      <c r="V654" t="s">
        <v>16695</v>
      </c>
      <c r="W654" t="s">
        <v>16696</v>
      </c>
      <c r="X654" t="s">
        <v>4995</v>
      </c>
      <c r="Y654" t="b">
        <v>1</v>
      </c>
      <c r="Z654" t="s">
        <v>1761</v>
      </c>
    </row>
    <row r="655" spans="1:26" x14ac:dyDescent="0.25">
      <c r="A655" t="s">
        <v>4996</v>
      </c>
      <c r="B655" t="s">
        <v>1382</v>
      </c>
      <c r="C655" t="s">
        <v>14702</v>
      </c>
      <c r="D655" t="s">
        <v>14703</v>
      </c>
      <c r="E655" t="s">
        <v>370</v>
      </c>
      <c r="F655" t="s">
        <v>4997</v>
      </c>
      <c r="G655">
        <v>20000</v>
      </c>
      <c r="H655">
        <v>16517</v>
      </c>
      <c r="I655">
        <v>20353</v>
      </c>
      <c r="J655">
        <v>19394</v>
      </c>
      <c r="K655" t="s">
        <v>54</v>
      </c>
      <c r="L655">
        <v>9250</v>
      </c>
      <c r="M655" t="s">
        <v>1769</v>
      </c>
      <c r="N655" t="s">
        <v>16697</v>
      </c>
      <c r="O655" s="95">
        <v>44845.715092893515</v>
      </c>
      <c r="P655">
        <v>8</v>
      </c>
      <c r="Q655">
        <v>-1.73</v>
      </c>
      <c r="R655">
        <v>3.12</v>
      </c>
      <c r="S655" t="s">
        <v>16698</v>
      </c>
      <c r="T655" t="s">
        <v>4998</v>
      </c>
      <c r="U655" t="s">
        <v>4999</v>
      </c>
      <c r="V655" t="s">
        <v>16698</v>
      </c>
      <c r="W655" t="s">
        <v>16699</v>
      </c>
      <c r="X655" t="s">
        <v>5000</v>
      </c>
      <c r="Y655" t="b">
        <v>1</v>
      </c>
      <c r="Z655" t="s">
        <v>1761</v>
      </c>
    </row>
    <row r="656" spans="1:26" x14ac:dyDescent="0.25">
      <c r="A656" t="s">
        <v>5001</v>
      </c>
      <c r="B656" t="s">
        <v>1679</v>
      </c>
      <c r="C656" t="s">
        <v>14702</v>
      </c>
      <c r="D656" t="s">
        <v>14703</v>
      </c>
      <c r="E656" t="s">
        <v>370</v>
      </c>
      <c r="F656" t="s">
        <v>5002</v>
      </c>
      <c r="G656">
        <v>19999</v>
      </c>
      <c r="H656">
        <v>3526</v>
      </c>
      <c r="I656">
        <v>11596</v>
      </c>
      <c r="J656">
        <v>8545</v>
      </c>
      <c r="K656" t="s">
        <v>54</v>
      </c>
      <c r="L656">
        <v>1975</v>
      </c>
      <c r="M656" t="s">
        <v>1769</v>
      </c>
      <c r="N656" t="s">
        <v>16700</v>
      </c>
      <c r="O656" s="95">
        <v>44845.684578125001</v>
      </c>
      <c r="P656">
        <v>3</v>
      </c>
      <c r="Q656">
        <v>72.459999999999994</v>
      </c>
      <c r="R656">
        <v>134.04</v>
      </c>
      <c r="S656" t="s">
        <v>16701</v>
      </c>
      <c r="T656" t="s">
        <v>5003</v>
      </c>
      <c r="U656" t="s">
        <v>5004</v>
      </c>
      <c r="V656" t="s">
        <v>16701</v>
      </c>
      <c r="W656" t="s">
        <v>16702</v>
      </c>
      <c r="X656" t="s">
        <v>5005</v>
      </c>
      <c r="Y656" t="b">
        <v>1</v>
      </c>
      <c r="Z656" t="s">
        <v>1761</v>
      </c>
    </row>
    <row r="657" spans="1:26" x14ac:dyDescent="0.25">
      <c r="A657" t="s">
        <v>5006</v>
      </c>
      <c r="B657" t="s">
        <v>1080</v>
      </c>
      <c r="C657" t="s">
        <v>14702</v>
      </c>
      <c r="D657" t="s">
        <v>14703</v>
      </c>
      <c r="E657" t="s">
        <v>370</v>
      </c>
      <c r="F657" t="s">
        <v>3589</v>
      </c>
      <c r="G657">
        <v>24000</v>
      </c>
      <c r="H657">
        <v>14288</v>
      </c>
      <c r="I657">
        <v>23200</v>
      </c>
      <c r="J657">
        <v>23991</v>
      </c>
      <c r="K657" t="s">
        <v>54</v>
      </c>
      <c r="L657">
        <v>8001</v>
      </c>
      <c r="M657" t="s">
        <v>1769</v>
      </c>
      <c r="N657" t="s">
        <v>16703</v>
      </c>
      <c r="O657" s="95">
        <v>44845.699780115741</v>
      </c>
      <c r="P657">
        <v>2</v>
      </c>
      <c r="Q657">
        <v>3.45</v>
      </c>
      <c r="R657">
        <v>0.04</v>
      </c>
      <c r="S657" t="s">
        <v>16704</v>
      </c>
      <c r="T657" t="s">
        <v>5007</v>
      </c>
      <c r="U657" t="s">
        <v>5008</v>
      </c>
      <c r="V657" t="s">
        <v>16704</v>
      </c>
      <c r="W657" t="s">
        <v>16705</v>
      </c>
      <c r="X657" t="s">
        <v>5009</v>
      </c>
      <c r="Y657" t="b">
        <v>1</v>
      </c>
      <c r="Z657" t="s">
        <v>1761</v>
      </c>
    </row>
    <row r="658" spans="1:26" x14ac:dyDescent="0.25">
      <c r="A658" t="s">
        <v>5010</v>
      </c>
      <c r="B658" t="s">
        <v>1484</v>
      </c>
      <c r="C658" t="s">
        <v>14702</v>
      </c>
      <c r="D658" t="s">
        <v>14703</v>
      </c>
      <c r="E658" t="s">
        <v>370</v>
      </c>
      <c r="F658" t="s">
        <v>5011</v>
      </c>
      <c r="G658">
        <v>69000</v>
      </c>
      <c r="H658">
        <v>45200</v>
      </c>
      <c r="I658">
        <v>73209</v>
      </c>
      <c r="J658">
        <v>75189</v>
      </c>
      <c r="K658" t="s">
        <v>54</v>
      </c>
      <c r="L658">
        <v>25312</v>
      </c>
      <c r="M658" t="s">
        <v>1769</v>
      </c>
      <c r="N658" t="s">
        <v>16706</v>
      </c>
      <c r="O658" s="95">
        <v>44845.605632349536</v>
      </c>
      <c r="P658">
        <v>6</v>
      </c>
      <c r="Q658">
        <v>-5.75</v>
      </c>
      <c r="R658">
        <v>-8.23</v>
      </c>
      <c r="S658" t="s">
        <v>16707</v>
      </c>
      <c r="T658" t="s">
        <v>5012</v>
      </c>
      <c r="U658" t="s">
        <v>5013</v>
      </c>
      <c r="V658" t="s">
        <v>16707</v>
      </c>
      <c r="W658" t="s">
        <v>16708</v>
      </c>
      <c r="X658" t="s">
        <v>5014</v>
      </c>
      <c r="Y658" t="b">
        <v>1</v>
      </c>
      <c r="Z658" t="s">
        <v>1761</v>
      </c>
    </row>
    <row r="659" spans="1:26" x14ac:dyDescent="0.25">
      <c r="A659" t="s">
        <v>5015</v>
      </c>
      <c r="B659" t="s">
        <v>993</v>
      </c>
      <c r="C659" t="s">
        <v>14702</v>
      </c>
      <c r="D659" t="s">
        <v>14703</v>
      </c>
      <c r="E659" t="s">
        <v>370</v>
      </c>
      <c r="F659" t="s">
        <v>5016</v>
      </c>
      <c r="G659">
        <v>29997</v>
      </c>
      <c r="H659">
        <v>12132</v>
      </c>
      <c r="I659">
        <v>24968</v>
      </c>
      <c r="J659">
        <v>27122</v>
      </c>
      <c r="K659" t="s">
        <v>54</v>
      </c>
      <c r="L659">
        <v>6794</v>
      </c>
      <c r="M659" t="s">
        <v>1769</v>
      </c>
      <c r="N659" t="s">
        <v>16709</v>
      </c>
      <c r="O659" s="95">
        <v>44845.719625752317</v>
      </c>
      <c r="P659">
        <v>8</v>
      </c>
      <c r="Q659">
        <v>20.14</v>
      </c>
      <c r="R659">
        <v>10.6</v>
      </c>
      <c r="S659" t="s">
        <v>16710</v>
      </c>
      <c r="T659" t="s">
        <v>5017</v>
      </c>
      <c r="U659" t="s">
        <v>5018</v>
      </c>
      <c r="V659" t="s">
        <v>16710</v>
      </c>
      <c r="W659" t="s">
        <v>16711</v>
      </c>
      <c r="X659" t="s">
        <v>5019</v>
      </c>
      <c r="Y659" t="b">
        <v>1</v>
      </c>
      <c r="Z659" t="s">
        <v>1761</v>
      </c>
    </row>
    <row r="660" spans="1:26" x14ac:dyDescent="0.25">
      <c r="A660" t="s">
        <v>5020</v>
      </c>
      <c r="B660" t="s">
        <v>994</v>
      </c>
      <c r="C660" t="s">
        <v>14702</v>
      </c>
      <c r="D660" t="s">
        <v>14703</v>
      </c>
      <c r="E660" t="s">
        <v>370</v>
      </c>
      <c r="F660" t="s">
        <v>5021</v>
      </c>
      <c r="G660">
        <v>12000</v>
      </c>
      <c r="H660">
        <v>9500</v>
      </c>
      <c r="I660">
        <v>16904</v>
      </c>
      <c r="J660">
        <v>16320</v>
      </c>
      <c r="K660" t="s">
        <v>54</v>
      </c>
      <c r="L660">
        <v>5320</v>
      </c>
      <c r="M660" t="s">
        <v>1769</v>
      </c>
      <c r="N660" t="s">
        <v>16712</v>
      </c>
      <c r="O660" s="95">
        <v>44845.662498078702</v>
      </c>
      <c r="P660">
        <v>2</v>
      </c>
      <c r="Q660">
        <v>-29.01</v>
      </c>
      <c r="R660">
        <v>-26.47</v>
      </c>
      <c r="S660" t="s">
        <v>16713</v>
      </c>
      <c r="T660" t="s">
        <v>5022</v>
      </c>
      <c r="U660" t="s">
        <v>5023</v>
      </c>
      <c r="V660" t="s">
        <v>16713</v>
      </c>
      <c r="W660" t="s">
        <v>16714</v>
      </c>
      <c r="X660" t="s">
        <v>5024</v>
      </c>
      <c r="Y660" t="b">
        <v>1</v>
      </c>
      <c r="Z660" t="s">
        <v>1761</v>
      </c>
    </row>
    <row r="661" spans="1:26" x14ac:dyDescent="0.25">
      <c r="A661" t="s">
        <v>5025</v>
      </c>
      <c r="B661" t="s">
        <v>913</v>
      </c>
      <c r="C661" t="s">
        <v>14702</v>
      </c>
      <c r="D661" t="s">
        <v>14703</v>
      </c>
      <c r="E661" t="s">
        <v>370</v>
      </c>
      <c r="F661" t="s">
        <v>5026</v>
      </c>
      <c r="G661">
        <v>33500</v>
      </c>
      <c r="H661">
        <v>44288</v>
      </c>
      <c r="I661">
        <v>40681</v>
      </c>
      <c r="J661">
        <v>43843</v>
      </c>
      <c r="K661" t="s">
        <v>54</v>
      </c>
      <c r="L661">
        <v>24801</v>
      </c>
      <c r="M661" t="s">
        <v>1769</v>
      </c>
      <c r="N661" t="s">
        <v>16715</v>
      </c>
      <c r="O661" s="95">
        <v>44845.696996562503</v>
      </c>
      <c r="P661">
        <v>2</v>
      </c>
      <c r="Q661">
        <v>-17.649999999999999</v>
      </c>
      <c r="R661">
        <v>-23.59</v>
      </c>
      <c r="S661" t="s">
        <v>16716</v>
      </c>
      <c r="T661" t="s">
        <v>5027</v>
      </c>
      <c r="U661" t="s">
        <v>5028</v>
      </c>
      <c r="V661" t="s">
        <v>16716</v>
      </c>
      <c r="W661" t="s">
        <v>16717</v>
      </c>
      <c r="X661" t="s">
        <v>5029</v>
      </c>
      <c r="Y661" t="b">
        <v>1</v>
      </c>
      <c r="Z661" t="s">
        <v>1761</v>
      </c>
    </row>
    <row r="662" spans="1:26" x14ac:dyDescent="0.25">
      <c r="A662" t="s">
        <v>5030</v>
      </c>
      <c r="B662" t="s">
        <v>912</v>
      </c>
      <c r="C662" t="s">
        <v>14702</v>
      </c>
      <c r="D662" t="s">
        <v>14703</v>
      </c>
      <c r="E662" t="s">
        <v>370</v>
      </c>
      <c r="F662" t="s">
        <v>5031</v>
      </c>
      <c r="G662">
        <v>46999</v>
      </c>
      <c r="H662">
        <v>45230</v>
      </c>
      <c r="I662">
        <v>56618</v>
      </c>
      <c r="J662">
        <v>58147</v>
      </c>
      <c r="K662" t="s">
        <v>54</v>
      </c>
      <c r="L662">
        <v>25329</v>
      </c>
      <c r="M662" t="s">
        <v>1769</v>
      </c>
      <c r="N662" t="s">
        <v>16512</v>
      </c>
      <c r="O662" s="95">
        <v>44845.662508773152</v>
      </c>
      <c r="P662">
        <v>2</v>
      </c>
      <c r="Q662">
        <v>-16.989999999999998</v>
      </c>
      <c r="R662">
        <v>-19.170000000000002</v>
      </c>
      <c r="S662" t="s">
        <v>16718</v>
      </c>
      <c r="T662" t="s">
        <v>5032</v>
      </c>
      <c r="U662" t="s">
        <v>5033</v>
      </c>
      <c r="V662" t="s">
        <v>16718</v>
      </c>
      <c r="W662" t="s">
        <v>16719</v>
      </c>
      <c r="X662" t="s">
        <v>5034</v>
      </c>
      <c r="Y662" t="b">
        <v>1</v>
      </c>
      <c r="Z662" t="s">
        <v>1761</v>
      </c>
    </row>
    <row r="663" spans="1:26" x14ac:dyDescent="0.25">
      <c r="A663" t="s">
        <v>5035</v>
      </c>
      <c r="B663" t="s">
        <v>1513</v>
      </c>
      <c r="C663" t="s">
        <v>14702</v>
      </c>
      <c r="D663" t="s">
        <v>14703</v>
      </c>
      <c r="E663" t="s">
        <v>370</v>
      </c>
      <c r="F663" t="s">
        <v>5036</v>
      </c>
      <c r="G663">
        <v>15000</v>
      </c>
      <c r="H663">
        <v>24460</v>
      </c>
      <c r="I663">
        <v>15578</v>
      </c>
      <c r="J663">
        <v>15856</v>
      </c>
      <c r="K663" t="s">
        <v>54</v>
      </c>
      <c r="L663">
        <v>13698</v>
      </c>
      <c r="M663" t="s">
        <v>1769</v>
      </c>
      <c r="N663" t="s">
        <v>16720</v>
      </c>
      <c r="O663" s="95">
        <v>44845.694205115738</v>
      </c>
      <c r="P663">
        <v>4</v>
      </c>
      <c r="Q663">
        <v>-3.71</v>
      </c>
      <c r="R663">
        <v>-5.4</v>
      </c>
      <c r="S663" t="s">
        <v>16721</v>
      </c>
      <c r="T663" t="s">
        <v>5037</v>
      </c>
      <c r="U663" t="s">
        <v>16722</v>
      </c>
      <c r="V663" t="s">
        <v>16721</v>
      </c>
      <c r="W663" t="s">
        <v>16723</v>
      </c>
      <c r="X663" t="s">
        <v>5038</v>
      </c>
      <c r="Y663" t="b">
        <v>1</v>
      </c>
      <c r="Z663" t="s">
        <v>1761</v>
      </c>
    </row>
    <row r="664" spans="1:26" x14ac:dyDescent="0.25">
      <c r="A664" t="s">
        <v>5039</v>
      </c>
      <c r="B664" t="s">
        <v>1514</v>
      </c>
      <c r="C664" t="s">
        <v>14702</v>
      </c>
      <c r="D664" t="s">
        <v>14703</v>
      </c>
      <c r="E664" t="s">
        <v>370</v>
      </c>
      <c r="F664" t="s">
        <v>5040</v>
      </c>
      <c r="G664">
        <v>16000</v>
      </c>
      <c r="H664">
        <v>18846</v>
      </c>
      <c r="I664">
        <v>15005</v>
      </c>
      <c r="J664">
        <v>14987</v>
      </c>
      <c r="K664" t="s">
        <v>54</v>
      </c>
      <c r="L664">
        <v>10554</v>
      </c>
      <c r="M664" t="s">
        <v>1769</v>
      </c>
      <c r="N664" t="s">
        <v>16724</v>
      </c>
      <c r="O664" s="95">
        <v>44845.688859120368</v>
      </c>
      <c r="P664">
        <v>4</v>
      </c>
      <c r="Q664">
        <v>6.63</v>
      </c>
      <c r="R664">
        <v>6.76</v>
      </c>
      <c r="S664" t="s">
        <v>16725</v>
      </c>
      <c r="T664" t="s">
        <v>5041</v>
      </c>
      <c r="U664" t="s">
        <v>16726</v>
      </c>
      <c r="V664" t="s">
        <v>16725</v>
      </c>
      <c r="W664" t="s">
        <v>16727</v>
      </c>
      <c r="X664" t="s">
        <v>5042</v>
      </c>
      <c r="Y664" t="b">
        <v>1</v>
      </c>
      <c r="Z664" t="s">
        <v>1761</v>
      </c>
    </row>
    <row r="665" spans="1:26" x14ac:dyDescent="0.25">
      <c r="A665" t="s">
        <v>5043</v>
      </c>
      <c r="B665" t="s">
        <v>1515</v>
      </c>
      <c r="C665" t="s">
        <v>14702</v>
      </c>
      <c r="D665" t="s">
        <v>14703</v>
      </c>
      <c r="E665" t="s">
        <v>370</v>
      </c>
      <c r="F665" t="s">
        <v>5044</v>
      </c>
      <c r="G665">
        <v>26000</v>
      </c>
      <c r="H665">
        <v>20238</v>
      </c>
      <c r="I665">
        <v>27038</v>
      </c>
      <c r="J665">
        <v>25992</v>
      </c>
      <c r="K665" t="s">
        <v>54</v>
      </c>
      <c r="L665">
        <v>11333</v>
      </c>
      <c r="M665" t="s">
        <v>1769</v>
      </c>
      <c r="N665" t="s">
        <v>16728</v>
      </c>
      <c r="O665" s="95">
        <v>44845.704921180557</v>
      </c>
      <c r="P665">
        <v>4</v>
      </c>
      <c r="Q665">
        <v>-3.84</v>
      </c>
      <c r="R665">
        <v>0.03</v>
      </c>
      <c r="S665" t="s">
        <v>16729</v>
      </c>
      <c r="T665" t="s">
        <v>5045</v>
      </c>
      <c r="U665" t="s">
        <v>16730</v>
      </c>
      <c r="V665" t="s">
        <v>16729</v>
      </c>
      <c r="W665" t="s">
        <v>16731</v>
      </c>
      <c r="X665" t="s">
        <v>5046</v>
      </c>
      <c r="Y665" t="b">
        <v>1</v>
      </c>
      <c r="Z665" t="s">
        <v>1761</v>
      </c>
    </row>
    <row r="666" spans="1:26" x14ac:dyDescent="0.25">
      <c r="A666" t="s">
        <v>5047</v>
      </c>
      <c r="B666" t="s">
        <v>765</v>
      </c>
      <c r="C666" t="s">
        <v>14702</v>
      </c>
      <c r="D666" t="s">
        <v>14703</v>
      </c>
      <c r="E666" t="s">
        <v>370</v>
      </c>
      <c r="F666" t="s">
        <v>57</v>
      </c>
      <c r="G666">
        <v>13999</v>
      </c>
      <c r="H666">
        <v>9946</v>
      </c>
      <c r="I666">
        <v>11777</v>
      </c>
      <c r="J666">
        <v>11284</v>
      </c>
      <c r="K666" t="s">
        <v>54</v>
      </c>
      <c r="L666">
        <v>5570</v>
      </c>
      <c r="M666" t="s">
        <v>1769</v>
      </c>
      <c r="N666" t="s">
        <v>16732</v>
      </c>
      <c r="O666" s="95">
        <v>44845.665793055552</v>
      </c>
      <c r="P666">
        <v>6</v>
      </c>
      <c r="Q666">
        <v>18.87</v>
      </c>
      <c r="R666">
        <v>24.06</v>
      </c>
      <c r="S666" t="s">
        <v>16733</v>
      </c>
      <c r="T666" t="s">
        <v>5048</v>
      </c>
      <c r="U666" t="s">
        <v>5049</v>
      </c>
      <c r="V666" t="s">
        <v>16733</v>
      </c>
      <c r="W666" t="s">
        <v>16734</v>
      </c>
      <c r="X666" t="s">
        <v>5050</v>
      </c>
      <c r="Y666" t="b">
        <v>1</v>
      </c>
      <c r="Z666" t="s">
        <v>1761</v>
      </c>
    </row>
    <row r="667" spans="1:26" x14ac:dyDescent="0.25">
      <c r="A667" t="s">
        <v>5051</v>
      </c>
      <c r="B667" t="s">
        <v>1410</v>
      </c>
      <c r="C667" t="s">
        <v>14702</v>
      </c>
      <c r="D667" t="s">
        <v>14703</v>
      </c>
      <c r="E667" t="s">
        <v>370</v>
      </c>
      <c r="F667" t="s">
        <v>5052</v>
      </c>
      <c r="G667">
        <v>44999</v>
      </c>
      <c r="H667">
        <v>18907</v>
      </c>
      <c r="I667">
        <v>39653</v>
      </c>
      <c r="J667">
        <v>40678</v>
      </c>
      <c r="K667" t="s">
        <v>54</v>
      </c>
      <c r="L667">
        <v>10588</v>
      </c>
      <c r="M667" t="s">
        <v>1769</v>
      </c>
      <c r="N667" t="s">
        <v>16735</v>
      </c>
      <c r="O667" s="95">
        <v>44845.709836643517</v>
      </c>
      <c r="P667">
        <v>8</v>
      </c>
      <c r="Q667">
        <v>13.48</v>
      </c>
      <c r="R667">
        <v>10.62</v>
      </c>
      <c r="S667" t="s">
        <v>16736</v>
      </c>
      <c r="T667" t="s">
        <v>5053</v>
      </c>
      <c r="U667" t="s">
        <v>5054</v>
      </c>
      <c r="V667" t="s">
        <v>16736</v>
      </c>
      <c r="W667" t="s">
        <v>16737</v>
      </c>
      <c r="X667" t="s">
        <v>5055</v>
      </c>
      <c r="Y667" t="b">
        <v>1</v>
      </c>
      <c r="Z667" t="s">
        <v>1761</v>
      </c>
    </row>
    <row r="668" spans="1:26" x14ac:dyDescent="0.25">
      <c r="A668" t="s">
        <v>5056</v>
      </c>
      <c r="B668" t="s">
        <v>1511</v>
      </c>
      <c r="C668" t="s">
        <v>14702</v>
      </c>
      <c r="D668" t="s">
        <v>14703</v>
      </c>
      <c r="E668" t="s">
        <v>370</v>
      </c>
      <c r="F668" t="s">
        <v>5057</v>
      </c>
      <c r="G668">
        <v>18750</v>
      </c>
      <c r="H668">
        <v>14751</v>
      </c>
      <c r="I668">
        <v>18910</v>
      </c>
      <c r="J668">
        <v>19840</v>
      </c>
      <c r="K668" t="s">
        <v>54</v>
      </c>
      <c r="L668">
        <v>8261</v>
      </c>
      <c r="M668" t="s">
        <v>1769</v>
      </c>
      <c r="N668" t="s">
        <v>16738</v>
      </c>
      <c r="O668" s="95">
        <v>44845.595360752312</v>
      </c>
      <c r="P668">
        <v>6</v>
      </c>
      <c r="Q668">
        <v>-0.85</v>
      </c>
      <c r="R668">
        <v>-5.49</v>
      </c>
      <c r="S668" t="s">
        <v>16739</v>
      </c>
      <c r="T668" t="s">
        <v>5058</v>
      </c>
      <c r="U668" t="s">
        <v>16740</v>
      </c>
      <c r="V668" t="s">
        <v>16739</v>
      </c>
      <c r="W668" t="s">
        <v>16741</v>
      </c>
      <c r="X668" t="s">
        <v>5059</v>
      </c>
      <c r="Y668" t="b">
        <v>1</v>
      </c>
      <c r="Z668" t="s">
        <v>1761</v>
      </c>
    </row>
    <row r="669" spans="1:26" x14ac:dyDescent="0.25">
      <c r="A669" t="s">
        <v>5060</v>
      </c>
      <c r="B669" t="s">
        <v>1081</v>
      </c>
      <c r="C669" t="s">
        <v>14702</v>
      </c>
      <c r="D669" t="s">
        <v>14703</v>
      </c>
      <c r="E669" t="s">
        <v>370</v>
      </c>
      <c r="F669" t="s">
        <v>5061</v>
      </c>
      <c r="G669">
        <v>18888</v>
      </c>
      <c r="H669">
        <v>18500</v>
      </c>
      <c r="I669">
        <v>20043</v>
      </c>
      <c r="J669">
        <v>19454</v>
      </c>
      <c r="K669" t="s">
        <v>54</v>
      </c>
      <c r="L669">
        <v>10360</v>
      </c>
      <c r="M669" t="s">
        <v>1769</v>
      </c>
      <c r="N669" t="s">
        <v>16742</v>
      </c>
      <c r="O669" s="95">
        <v>44845.660360162037</v>
      </c>
      <c r="P669">
        <v>2</v>
      </c>
      <c r="Q669">
        <v>-5.76</v>
      </c>
      <c r="R669">
        <v>-2.91</v>
      </c>
      <c r="S669" t="s">
        <v>16743</v>
      </c>
      <c r="T669" t="s">
        <v>5062</v>
      </c>
      <c r="U669" t="s">
        <v>5063</v>
      </c>
      <c r="V669" t="s">
        <v>16743</v>
      </c>
      <c r="W669" t="s">
        <v>16744</v>
      </c>
      <c r="X669" t="s">
        <v>5064</v>
      </c>
      <c r="Y669" t="b">
        <v>1</v>
      </c>
      <c r="Z669" t="s">
        <v>1761</v>
      </c>
    </row>
    <row r="670" spans="1:26" x14ac:dyDescent="0.25">
      <c r="A670" t="s">
        <v>5065</v>
      </c>
      <c r="B670" t="s">
        <v>1186</v>
      </c>
      <c r="C670" t="s">
        <v>14702</v>
      </c>
      <c r="D670" t="s">
        <v>14703</v>
      </c>
      <c r="E670" t="s">
        <v>370</v>
      </c>
      <c r="F670" t="s">
        <v>5066</v>
      </c>
      <c r="G670">
        <v>10000</v>
      </c>
      <c r="H670">
        <v>5600</v>
      </c>
      <c r="I670">
        <v>11230</v>
      </c>
      <c r="J670">
        <v>11386</v>
      </c>
      <c r="K670" t="s">
        <v>49</v>
      </c>
      <c r="L670">
        <v>2799</v>
      </c>
      <c r="M670" t="s">
        <v>1769</v>
      </c>
      <c r="N670" t="s">
        <v>16745</v>
      </c>
      <c r="O670" s="95">
        <v>44845.697207418983</v>
      </c>
      <c r="P670">
        <v>1</v>
      </c>
      <c r="Q670">
        <v>-10.95</v>
      </c>
      <c r="R670">
        <v>-12.17</v>
      </c>
      <c r="S670" t="s">
        <v>16746</v>
      </c>
      <c r="T670" t="s">
        <v>5067</v>
      </c>
      <c r="U670" t="s">
        <v>5068</v>
      </c>
      <c r="V670" t="s">
        <v>16746</v>
      </c>
      <c r="W670" t="s">
        <v>16747</v>
      </c>
      <c r="X670" t="s">
        <v>5069</v>
      </c>
      <c r="Y670" t="b">
        <v>1</v>
      </c>
      <c r="Z670" t="s">
        <v>1761</v>
      </c>
    </row>
    <row r="671" spans="1:26" x14ac:dyDescent="0.25">
      <c r="A671" t="s">
        <v>5070</v>
      </c>
      <c r="B671" t="s">
        <v>1214</v>
      </c>
      <c r="C671" t="s">
        <v>14702</v>
      </c>
      <c r="D671" t="s">
        <v>14703</v>
      </c>
      <c r="E671" t="s">
        <v>370</v>
      </c>
      <c r="F671" t="s">
        <v>5071</v>
      </c>
      <c r="G671">
        <v>13500</v>
      </c>
      <c r="H671">
        <v>8020</v>
      </c>
      <c r="I671">
        <v>14721</v>
      </c>
      <c r="J671">
        <v>14674</v>
      </c>
      <c r="K671" t="s">
        <v>49</v>
      </c>
      <c r="L671">
        <v>4009</v>
      </c>
      <c r="M671" t="s">
        <v>1769</v>
      </c>
      <c r="N671" t="s">
        <v>16748</v>
      </c>
      <c r="O671" s="95">
        <v>44845.607047233796</v>
      </c>
      <c r="P671">
        <v>1</v>
      </c>
      <c r="Q671">
        <v>-8.2899999999999991</v>
      </c>
      <c r="R671">
        <v>-8</v>
      </c>
      <c r="S671" t="s">
        <v>16749</v>
      </c>
      <c r="T671" t="s">
        <v>5072</v>
      </c>
      <c r="U671" t="s">
        <v>5073</v>
      </c>
      <c r="V671" t="s">
        <v>16749</v>
      </c>
      <c r="W671" t="s">
        <v>16750</v>
      </c>
      <c r="X671" t="s">
        <v>5074</v>
      </c>
      <c r="Y671" t="b">
        <v>1</v>
      </c>
      <c r="Z671" t="s">
        <v>1761</v>
      </c>
    </row>
    <row r="672" spans="1:26" x14ac:dyDescent="0.25">
      <c r="A672" t="s">
        <v>5075</v>
      </c>
      <c r="B672" t="s">
        <v>1551</v>
      </c>
      <c r="C672" t="s">
        <v>14702</v>
      </c>
      <c r="D672" t="s">
        <v>14703</v>
      </c>
      <c r="E672" t="s">
        <v>370</v>
      </c>
      <c r="F672" t="s">
        <v>5076</v>
      </c>
      <c r="G672">
        <v>4598</v>
      </c>
      <c r="H672">
        <v>5441</v>
      </c>
      <c r="I672">
        <v>5349</v>
      </c>
      <c r="J672">
        <v>5573</v>
      </c>
      <c r="K672" t="s">
        <v>49</v>
      </c>
      <c r="L672">
        <v>2720</v>
      </c>
      <c r="M672" t="s">
        <v>1769</v>
      </c>
      <c r="N672" t="s">
        <v>16751</v>
      </c>
      <c r="O672" s="95">
        <v>44845.678593495373</v>
      </c>
      <c r="P672">
        <v>2</v>
      </c>
      <c r="Q672">
        <v>-14.04</v>
      </c>
      <c r="R672">
        <v>-17.5</v>
      </c>
      <c r="S672" t="s">
        <v>16752</v>
      </c>
      <c r="T672" t="s">
        <v>5077</v>
      </c>
      <c r="U672" t="s">
        <v>5078</v>
      </c>
      <c r="V672" t="s">
        <v>16752</v>
      </c>
      <c r="W672" t="s">
        <v>16753</v>
      </c>
      <c r="X672" t="s">
        <v>5079</v>
      </c>
      <c r="Y672" t="b">
        <v>1</v>
      </c>
      <c r="Z672" t="s">
        <v>1761</v>
      </c>
    </row>
    <row r="673" spans="1:26" x14ac:dyDescent="0.25">
      <c r="A673" t="s">
        <v>5080</v>
      </c>
      <c r="B673" t="s">
        <v>1556</v>
      </c>
      <c r="C673" t="s">
        <v>14702</v>
      </c>
      <c r="D673" t="s">
        <v>14703</v>
      </c>
      <c r="E673" t="s">
        <v>370</v>
      </c>
      <c r="F673" t="s">
        <v>5081</v>
      </c>
      <c r="G673">
        <v>12000</v>
      </c>
      <c r="H673">
        <v>7230</v>
      </c>
      <c r="I673">
        <v>13012</v>
      </c>
      <c r="J673">
        <v>13507</v>
      </c>
      <c r="K673" t="s">
        <v>49</v>
      </c>
      <c r="L673">
        <v>3614</v>
      </c>
      <c r="M673" t="s">
        <v>1769</v>
      </c>
      <c r="N673" t="s">
        <v>16754</v>
      </c>
      <c r="O673" s="95">
        <v>44845.707026562501</v>
      </c>
      <c r="P673">
        <v>1</v>
      </c>
      <c r="Q673">
        <v>-7.78</v>
      </c>
      <c r="R673">
        <v>-11.16</v>
      </c>
      <c r="S673" t="s">
        <v>16755</v>
      </c>
      <c r="T673" t="s">
        <v>5082</v>
      </c>
      <c r="U673" t="s">
        <v>5083</v>
      </c>
      <c r="V673" t="s">
        <v>16755</v>
      </c>
      <c r="W673" t="s">
        <v>16756</v>
      </c>
      <c r="X673" t="s">
        <v>5084</v>
      </c>
      <c r="Y673" t="b">
        <v>1</v>
      </c>
      <c r="Z673" t="s">
        <v>1761</v>
      </c>
    </row>
    <row r="674" spans="1:26" x14ac:dyDescent="0.25">
      <c r="A674" t="s">
        <v>5085</v>
      </c>
      <c r="B674" t="s">
        <v>1295</v>
      </c>
      <c r="C674" t="s">
        <v>14702</v>
      </c>
      <c r="D674" t="s">
        <v>14703</v>
      </c>
      <c r="E674" t="s">
        <v>370</v>
      </c>
      <c r="F674" t="s">
        <v>5086</v>
      </c>
      <c r="G674">
        <v>7999</v>
      </c>
      <c r="H674">
        <v>6715</v>
      </c>
      <c r="I674">
        <v>7662</v>
      </c>
      <c r="J674">
        <v>7890</v>
      </c>
      <c r="K674" t="s">
        <v>49</v>
      </c>
      <c r="L674">
        <v>3357</v>
      </c>
      <c r="M674" t="s">
        <v>1769</v>
      </c>
      <c r="N674" t="s">
        <v>16757</v>
      </c>
      <c r="O674" s="95">
        <v>44845.677166516201</v>
      </c>
      <c r="P674">
        <v>1</v>
      </c>
      <c r="Q674">
        <v>4.4000000000000004</v>
      </c>
      <c r="R674">
        <v>1.38</v>
      </c>
      <c r="S674" t="s">
        <v>16758</v>
      </c>
      <c r="T674" t="s">
        <v>5087</v>
      </c>
      <c r="U674" t="s">
        <v>16759</v>
      </c>
      <c r="V674" t="s">
        <v>16758</v>
      </c>
      <c r="W674" t="s">
        <v>16760</v>
      </c>
      <c r="X674" t="s">
        <v>5088</v>
      </c>
      <c r="Y674" t="b">
        <v>1</v>
      </c>
      <c r="Z674" t="s">
        <v>1761</v>
      </c>
    </row>
    <row r="675" spans="1:26" x14ac:dyDescent="0.25">
      <c r="A675" t="s">
        <v>5089</v>
      </c>
      <c r="B675" t="s">
        <v>1580</v>
      </c>
      <c r="C675" t="s">
        <v>14703</v>
      </c>
      <c r="D675" t="s">
        <v>14702</v>
      </c>
      <c r="E675" t="s">
        <v>357</v>
      </c>
      <c r="F675" t="s">
        <v>274</v>
      </c>
      <c r="G675">
        <v>345</v>
      </c>
      <c r="H675">
        <v>345</v>
      </c>
      <c r="I675">
        <v>345</v>
      </c>
      <c r="J675">
        <v>345</v>
      </c>
      <c r="K675" t="s">
        <v>54</v>
      </c>
      <c r="L675">
        <v>193</v>
      </c>
      <c r="M675" t="s">
        <v>1769</v>
      </c>
      <c r="N675" t="s">
        <v>16761</v>
      </c>
      <c r="O675" s="95">
        <v>44540.128066550926</v>
      </c>
      <c r="P675">
        <v>1</v>
      </c>
      <c r="Q675">
        <v>0</v>
      </c>
      <c r="R675">
        <v>0</v>
      </c>
      <c r="S675" t="s">
        <v>16762</v>
      </c>
      <c r="T675" t="s">
        <v>5090</v>
      </c>
      <c r="U675" t="s">
        <v>5091</v>
      </c>
      <c r="V675" t="s">
        <v>16762</v>
      </c>
      <c r="W675" t="s">
        <v>16763</v>
      </c>
      <c r="X675" t="s">
        <v>5092</v>
      </c>
      <c r="Y675" t="b">
        <v>1</v>
      </c>
      <c r="Z675" t="s">
        <v>1761</v>
      </c>
    </row>
    <row r="676" spans="1:26" x14ac:dyDescent="0.25">
      <c r="A676" t="s">
        <v>5093</v>
      </c>
      <c r="B676" t="s">
        <v>810</v>
      </c>
      <c r="C676" t="s">
        <v>14703</v>
      </c>
      <c r="D676" t="s">
        <v>14702</v>
      </c>
      <c r="E676" t="s">
        <v>357</v>
      </c>
      <c r="F676" t="s">
        <v>5094</v>
      </c>
      <c r="G676">
        <v>302</v>
      </c>
      <c r="H676">
        <v>302</v>
      </c>
      <c r="I676">
        <v>302</v>
      </c>
      <c r="J676">
        <v>302</v>
      </c>
      <c r="K676" t="s">
        <v>54</v>
      </c>
      <c r="L676">
        <v>169</v>
      </c>
      <c r="M676" t="s">
        <v>1769</v>
      </c>
      <c r="N676" t="s">
        <v>16764</v>
      </c>
      <c r="O676" s="95">
        <v>44545.919625868053</v>
      </c>
      <c r="P676">
        <v>1</v>
      </c>
      <c r="Q676">
        <v>0</v>
      </c>
      <c r="R676">
        <v>0</v>
      </c>
      <c r="S676" t="s">
        <v>16765</v>
      </c>
      <c r="T676" t="s">
        <v>5095</v>
      </c>
      <c r="U676" t="s">
        <v>5096</v>
      </c>
      <c r="V676" t="s">
        <v>16765</v>
      </c>
      <c r="W676" t="s">
        <v>16766</v>
      </c>
      <c r="X676" t="s">
        <v>5097</v>
      </c>
      <c r="Y676" t="b">
        <v>1</v>
      </c>
      <c r="Z676" t="s">
        <v>1761</v>
      </c>
    </row>
    <row r="677" spans="1:26" x14ac:dyDescent="0.25">
      <c r="A677" t="s">
        <v>5099</v>
      </c>
      <c r="B677" t="s">
        <v>5100</v>
      </c>
      <c r="C677" t="s">
        <v>14703</v>
      </c>
      <c r="D677" t="s">
        <v>14702</v>
      </c>
      <c r="E677" t="s">
        <v>357</v>
      </c>
      <c r="F677" t="s">
        <v>5101</v>
      </c>
      <c r="G677">
        <v>255</v>
      </c>
      <c r="H677">
        <v>255</v>
      </c>
      <c r="I677">
        <v>255</v>
      </c>
      <c r="J677">
        <v>255</v>
      </c>
      <c r="K677" t="s">
        <v>54</v>
      </c>
      <c r="L677">
        <v>143</v>
      </c>
      <c r="M677" t="s">
        <v>1769</v>
      </c>
      <c r="N677" t="s">
        <v>16767</v>
      </c>
      <c r="O677" s="95">
        <v>44540.122807187501</v>
      </c>
      <c r="P677">
        <v>1</v>
      </c>
      <c r="Q677">
        <v>0</v>
      </c>
      <c r="R677">
        <v>0</v>
      </c>
      <c r="S677" t="s">
        <v>16768</v>
      </c>
      <c r="T677" t="s">
        <v>5102</v>
      </c>
      <c r="U677" t="s">
        <v>5103</v>
      </c>
      <c r="V677" t="s">
        <v>16768</v>
      </c>
      <c r="W677" t="s">
        <v>16769</v>
      </c>
      <c r="X677" t="s">
        <v>5104</v>
      </c>
      <c r="Y677" t="b">
        <v>1</v>
      </c>
      <c r="Z677" t="s">
        <v>1761</v>
      </c>
    </row>
    <row r="678" spans="1:26" x14ac:dyDescent="0.25">
      <c r="A678" t="s">
        <v>5105</v>
      </c>
      <c r="B678" t="s">
        <v>1519</v>
      </c>
      <c r="C678" t="s">
        <v>14703</v>
      </c>
      <c r="D678" t="s">
        <v>14702</v>
      </c>
      <c r="E678" t="s">
        <v>357</v>
      </c>
      <c r="F678" t="s">
        <v>5106</v>
      </c>
      <c r="G678">
        <v>562</v>
      </c>
      <c r="H678">
        <v>562</v>
      </c>
      <c r="I678">
        <v>562</v>
      </c>
      <c r="J678">
        <v>562</v>
      </c>
      <c r="K678" t="s">
        <v>54</v>
      </c>
      <c r="L678">
        <v>315</v>
      </c>
      <c r="M678" t="s">
        <v>1769</v>
      </c>
      <c r="N678" t="s">
        <v>15385</v>
      </c>
      <c r="O678" s="95">
        <v>44545.533839675925</v>
      </c>
      <c r="P678">
        <v>1</v>
      </c>
      <c r="Q678">
        <v>0</v>
      </c>
      <c r="R678">
        <v>0</v>
      </c>
      <c r="S678" t="s">
        <v>16770</v>
      </c>
      <c r="T678" t="s">
        <v>5107</v>
      </c>
      <c r="U678" t="s">
        <v>5108</v>
      </c>
      <c r="V678" t="s">
        <v>16770</v>
      </c>
      <c r="W678" t="s">
        <v>16771</v>
      </c>
      <c r="X678" t="s">
        <v>5109</v>
      </c>
      <c r="Y678" t="b">
        <v>1</v>
      </c>
      <c r="Z678" t="s">
        <v>1761</v>
      </c>
    </row>
    <row r="679" spans="1:26" x14ac:dyDescent="0.25">
      <c r="A679" t="s">
        <v>5110</v>
      </c>
      <c r="B679" t="s">
        <v>1727</v>
      </c>
      <c r="C679" t="s">
        <v>14703</v>
      </c>
      <c r="D679" t="s">
        <v>14702</v>
      </c>
      <c r="E679" t="s">
        <v>357</v>
      </c>
      <c r="F679" t="s">
        <v>1573</v>
      </c>
      <c r="G679">
        <v>380</v>
      </c>
      <c r="H679">
        <v>380</v>
      </c>
      <c r="I679">
        <v>380</v>
      </c>
      <c r="J679">
        <v>380</v>
      </c>
      <c r="K679" t="s">
        <v>54</v>
      </c>
      <c r="L679">
        <v>213</v>
      </c>
      <c r="M679" t="s">
        <v>1769</v>
      </c>
      <c r="N679" t="s">
        <v>16772</v>
      </c>
      <c r="O679" s="95">
        <v>44545.660278263887</v>
      </c>
      <c r="P679">
        <v>1</v>
      </c>
      <c r="Q679">
        <v>0</v>
      </c>
      <c r="R679">
        <v>0</v>
      </c>
      <c r="S679" t="s">
        <v>16773</v>
      </c>
      <c r="T679" t="s">
        <v>5111</v>
      </c>
      <c r="U679" t="s">
        <v>5112</v>
      </c>
      <c r="V679" t="s">
        <v>16773</v>
      </c>
      <c r="W679" t="s">
        <v>16774</v>
      </c>
      <c r="X679" t="s">
        <v>5113</v>
      </c>
      <c r="Y679" t="b">
        <v>1</v>
      </c>
      <c r="Z679" t="s">
        <v>1761</v>
      </c>
    </row>
    <row r="680" spans="1:26" x14ac:dyDescent="0.25">
      <c r="A680" t="s">
        <v>5114</v>
      </c>
      <c r="B680" t="s">
        <v>916</v>
      </c>
      <c r="C680" t="s">
        <v>14703</v>
      </c>
      <c r="D680" t="s">
        <v>14702</v>
      </c>
      <c r="E680" t="s">
        <v>357</v>
      </c>
      <c r="F680" t="s">
        <v>5094</v>
      </c>
      <c r="G680">
        <v>299</v>
      </c>
      <c r="H680">
        <v>299</v>
      </c>
      <c r="I680">
        <v>299</v>
      </c>
      <c r="J680">
        <v>299</v>
      </c>
      <c r="K680" t="s">
        <v>54</v>
      </c>
      <c r="L680">
        <v>167</v>
      </c>
      <c r="M680" t="s">
        <v>1769</v>
      </c>
      <c r="N680" t="s">
        <v>16775</v>
      </c>
      <c r="O680" s="95">
        <v>44540.122204212959</v>
      </c>
      <c r="P680">
        <v>1</v>
      </c>
      <c r="Q680">
        <v>0</v>
      </c>
      <c r="R680">
        <v>0</v>
      </c>
      <c r="S680" t="s">
        <v>16776</v>
      </c>
      <c r="T680" t="s">
        <v>5115</v>
      </c>
      <c r="U680" t="s">
        <v>5116</v>
      </c>
      <c r="V680" t="s">
        <v>16776</v>
      </c>
      <c r="W680" t="s">
        <v>16777</v>
      </c>
      <c r="X680" t="s">
        <v>5117</v>
      </c>
      <c r="Y680" t="b">
        <v>1</v>
      </c>
      <c r="Z680" t="s">
        <v>1761</v>
      </c>
    </row>
    <row r="681" spans="1:26" x14ac:dyDescent="0.25">
      <c r="A681" t="s">
        <v>5119</v>
      </c>
      <c r="B681" t="s">
        <v>1585</v>
      </c>
      <c r="C681" t="s">
        <v>14703</v>
      </c>
      <c r="D681" t="s">
        <v>14702</v>
      </c>
      <c r="E681" t="s">
        <v>357</v>
      </c>
      <c r="F681" t="s">
        <v>287</v>
      </c>
      <c r="G681">
        <v>390</v>
      </c>
      <c r="H681">
        <v>390</v>
      </c>
      <c r="I681">
        <v>390</v>
      </c>
      <c r="J681">
        <v>390</v>
      </c>
      <c r="K681" t="s">
        <v>54</v>
      </c>
      <c r="L681">
        <v>218</v>
      </c>
      <c r="M681" t="s">
        <v>1769</v>
      </c>
      <c r="N681" t="s">
        <v>16778</v>
      </c>
      <c r="O681" s="95">
        <v>44540.115355428243</v>
      </c>
      <c r="P681">
        <v>1</v>
      </c>
      <c r="Q681">
        <v>0</v>
      </c>
      <c r="R681">
        <v>0</v>
      </c>
      <c r="S681" t="s">
        <v>16779</v>
      </c>
      <c r="T681" t="s">
        <v>5120</v>
      </c>
      <c r="U681" t="s">
        <v>5121</v>
      </c>
      <c r="V681" t="s">
        <v>16779</v>
      </c>
      <c r="W681" t="s">
        <v>16780</v>
      </c>
      <c r="X681" t="s">
        <v>5122</v>
      </c>
      <c r="Y681" t="b">
        <v>1</v>
      </c>
      <c r="Z681" t="s">
        <v>1761</v>
      </c>
    </row>
    <row r="682" spans="1:26" x14ac:dyDescent="0.25">
      <c r="A682" t="s">
        <v>5123</v>
      </c>
      <c r="B682" t="s">
        <v>5124</v>
      </c>
      <c r="C682" t="s">
        <v>14703</v>
      </c>
      <c r="D682" t="s">
        <v>14702</v>
      </c>
      <c r="E682" t="s">
        <v>357</v>
      </c>
      <c r="F682" t="s">
        <v>5125</v>
      </c>
      <c r="G682">
        <v>289</v>
      </c>
      <c r="H682">
        <v>289</v>
      </c>
      <c r="I682">
        <v>289</v>
      </c>
      <c r="J682">
        <v>289</v>
      </c>
      <c r="K682" t="s">
        <v>54</v>
      </c>
      <c r="L682">
        <v>162</v>
      </c>
      <c r="M682" t="s">
        <v>1769</v>
      </c>
      <c r="N682" t="s">
        <v>16781</v>
      </c>
      <c r="O682" s="95">
        <v>44540.179894016204</v>
      </c>
      <c r="P682">
        <v>1</v>
      </c>
      <c r="Q682">
        <v>0</v>
      </c>
      <c r="R682">
        <v>0</v>
      </c>
      <c r="S682" t="s">
        <v>16782</v>
      </c>
      <c r="T682" t="s">
        <v>5126</v>
      </c>
      <c r="U682" t="s">
        <v>5127</v>
      </c>
      <c r="V682" t="s">
        <v>16782</v>
      </c>
      <c r="W682" t="s">
        <v>16783</v>
      </c>
      <c r="X682" t="s">
        <v>5128</v>
      </c>
      <c r="Y682" t="b">
        <v>1</v>
      </c>
      <c r="Z682" t="s">
        <v>1761</v>
      </c>
    </row>
    <row r="683" spans="1:26" x14ac:dyDescent="0.25">
      <c r="A683" t="s">
        <v>5129</v>
      </c>
      <c r="B683" t="s">
        <v>1577</v>
      </c>
      <c r="C683" t="s">
        <v>14703</v>
      </c>
      <c r="D683" t="s">
        <v>14702</v>
      </c>
      <c r="E683" t="s">
        <v>357</v>
      </c>
      <c r="F683" t="s">
        <v>1573</v>
      </c>
      <c r="G683">
        <v>525</v>
      </c>
      <c r="H683">
        <v>525</v>
      </c>
      <c r="I683">
        <v>525</v>
      </c>
      <c r="J683">
        <v>525</v>
      </c>
      <c r="K683" t="s">
        <v>54</v>
      </c>
      <c r="L683">
        <v>294</v>
      </c>
      <c r="M683" t="s">
        <v>1769</v>
      </c>
      <c r="N683" t="s">
        <v>16784</v>
      </c>
      <c r="O683" s="95">
        <v>44540.122360000001</v>
      </c>
      <c r="P683">
        <v>1</v>
      </c>
      <c r="Q683">
        <v>0</v>
      </c>
      <c r="R683">
        <v>0</v>
      </c>
      <c r="S683" t="s">
        <v>16785</v>
      </c>
      <c r="T683" t="s">
        <v>5130</v>
      </c>
      <c r="U683" t="s">
        <v>5131</v>
      </c>
      <c r="V683" t="s">
        <v>16785</v>
      </c>
      <c r="W683" t="s">
        <v>16786</v>
      </c>
      <c r="X683" t="s">
        <v>5132</v>
      </c>
      <c r="Y683" t="b">
        <v>1</v>
      </c>
      <c r="Z683" t="s">
        <v>1761</v>
      </c>
    </row>
    <row r="684" spans="1:26" x14ac:dyDescent="0.25">
      <c r="A684" t="s">
        <v>5133</v>
      </c>
      <c r="B684" t="s">
        <v>1134</v>
      </c>
      <c r="C684" t="s">
        <v>14702</v>
      </c>
      <c r="D684" t="s">
        <v>14703</v>
      </c>
      <c r="E684" t="s">
        <v>357</v>
      </c>
      <c r="F684" t="s">
        <v>222</v>
      </c>
      <c r="G684">
        <v>580</v>
      </c>
      <c r="H684">
        <v>385</v>
      </c>
      <c r="I684">
        <v>625</v>
      </c>
      <c r="J684">
        <v>617</v>
      </c>
      <c r="K684" t="s">
        <v>54</v>
      </c>
      <c r="L684">
        <v>216</v>
      </c>
      <c r="M684" t="s">
        <v>1769</v>
      </c>
      <c r="N684" t="s">
        <v>16787</v>
      </c>
      <c r="O684" s="95">
        <v>44845.715304953701</v>
      </c>
      <c r="P684">
        <v>1</v>
      </c>
      <c r="Q684">
        <v>-7.2</v>
      </c>
      <c r="R684">
        <v>-6</v>
      </c>
      <c r="S684" t="s">
        <v>16788</v>
      </c>
      <c r="T684" t="s">
        <v>5134</v>
      </c>
      <c r="U684" t="s">
        <v>5135</v>
      </c>
      <c r="V684" t="s">
        <v>16788</v>
      </c>
      <c r="W684" t="s">
        <v>16789</v>
      </c>
      <c r="X684" t="s">
        <v>5136</v>
      </c>
      <c r="Y684" t="b">
        <v>1</v>
      </c>
      <c r="Z684" t="s">
        <v>1761</v>
      </c>
    </row>
    <row r="685" spans="1:26" x14ac:dyDescent="0.25">
      <c r="A685" t="s">
        <v>5137</v>
      </c>
      <c r="B685" t="s">
        <v>1629</v>
      </c>
      <c r="C685" t="s">
        <v>14703</v>
      </c>
      <c r="D685" t="s">
        <v>14702</v>
      </c>
      <c r="E685" t="s">
        <v>357</v>
      </c>
      <c r="F685" t="s">
        <v>225</v>
      </c>
      <c r="G685">
        <v>110</v>
      </c>
      <c r="H685">
        <v>110</v>
      </c>
      <c r="I685">
        <v>110</v>
      </c>
      <c r="J685">
        <v>110</v>
      </c>
      <c r="K685" t="s">
        <v>54</v>
      </c>
      <c r="L685">
        <v>62</v>
      </c>
      <c r="M685" t="s">
        <v>1769</v>
      </c>
      <c r="N685" t="s">
        <v>16790</v>
      </c>
      <c r="O685" s="95">
        <v>44544.288208124999</v>
      </c>
      <c r="P685">
        <v>1</v>
      </c>
      <c r="Q685">
        <v>0</v>
      </c>
      <c r="R685">
        <v>0</v>
      </c>
      <c r="S685" t="s">
        <v>16791</v>
      </c>
      <c r="T685" t="s">
        <v>5138</v>
      </c>
      <c r="U685" t="s">
        <v>5139</v>
      </c>
      <c r="V685" t="s">
        <v>16791</v>
      </c>
      <c r="W685" t="s">
        <v>16792</v>
      </c>
      <c r="X685" t="s">
        <v>5140</v>
      </c>
      <c r="Y685" t="b">
        <v>1</v>
      </c>
      <c r="Z685" t="s">
        <v>1761</v>
      </c>
    </row>
    <row r="686" spans="1:26" x14ac:dyDescent="0.25">
      <c r="A686" t="s">
        <v>5141</v>
      </c>
      <c r="B686" t="s">
        <v>1389</v>
      </c>
      <c r="C686" t="s">
        <v>14703</v>
      </c>
      <c r="D686" t="s">
        <v>14702</v>
      </c>
      <c r="E686" t="s">
        <v>357</v>
      </c>
      <c r="F686" t="s">
        <v>272</v>
      </c>
      <c r="G686">
        <v>182</v>
      </c>
      <c r="H686">
        <v>182</v>
      </c>
      <c r="I686">
        <v>182</v>
      </c>
      <c r="J686">
        <v>182</v>
      </c>
      <c r="K686" t="s">
        <v>54</v>
      </c>
      <c r="L686">
        <v>102</v>
      </c>
      <c r="M686" t="s">
        <v>1769</v>
      </c>
      <c r="N686" t="s">
        <v>16793</v>
      </c>
      <c r="O686" s="95">
        <v>44540.198121493057</v>
      </c>
      <c r="P686">
        <v>1</v>
      </c>
      <c r="Q686">
        <v>0</v>
      </c>
      <c r="R686">
        <v>0</v>
      </c>
      <c r="S686" t="s">
        <v>16794</v>
      </c>
      <c r="T686" t="s">
        <v>5142</v>
      </c>
      <c r="U686" t="s">
        <v>5143</v>
      </c>
      <c r="V686" t="s">
        <v>16794</v>
      </c>
      <c r="W686" t="s">
        <v>16795</v>
      </c>
      <c r="X686" t="s">
        <v>5144</v>
      </c>
      <c r="Y686" t="b">
        <v>1</v>
      </c>
      <c r="Z686" t="s">
        <v>1761</v>
      </c>
    </row>
    <row r="687" spans="1:26" x14ac:dyDescent="0.25">
      <c r="A687" t="s">
        <v>5145</v>
      </c>
      <c r="B687" t="s">
        <v>1444</v>
      </c>
      <c r="C687" t="s">
        <v>14703</v>
      </c>
      <c r="D687" t="s">
        <v>14702</v>
      </c>
      <c r="E687" t="s">
        <v>357</v>
      </c>
      <c r="F687" t="s">
        <v>5146</v>
      </c>
      <c r="G687">
        <v>550</v>
      </c>
      <c r="H687">
        <v>215</v>
      </c>
      <c r="I687">
        <v>550</v>
      </c>
      <c r="J687">
        <v>550</v>
      </c>
      <c r="K687" t="s">
        <v>54</v>
      </c>
      <c r="L687">
        <v>120</v>
      </c>
      <c r="M687" t="s">
        <v>1769</v>
      </c>
      <c r="N687" t="s">
        <v>16796</v>
      </c>
      <c r="O687" s="95">
        <v>44545.478828912041</v>
      </c>
      <c r="P687">
        <v>1</v>
      </c>
      <c r="Q687">
        <v>0</v>
      </c>
      <c r="R687">
        <v>0</v>
      </c>
      <c r="S687" t="s">
        <v>16797</v>
      </c>
      <c r="T687" t="s">
        <v>5147</v>
      </c>
      <c r="U687" t="s">
        <v>5148</v>
      </c>
      <c r="V687" t="s">
        <v>16797</v>
      </c>
      <c r="W687" t="s">
        <v>16798</v>
      </c>
      <c r="X687" t="s">
        <v>5149</v>
      </c>
      <c r="Y687" t="b">
        <v>1</v>
      </c>
      <c r="Z687" t="s">
        <v>1761</v>
      </c>
    </row>
    <row r="688" spans="1:26" x14ac:dyDescent="0.25">
      <c r="A688" t="s">
        <v>5150</v>
      </c>
      <c r="B688" t="s">
        <v>1213</v>
      </c>
      <c r="C688" t="s">
        <v>14703</v>
      </c>
      <c r="D688" t="s">
        <v>14702</v>
      </c>
      <c r="E688" t="s">
        <v>357</v>
      </c>
      <c r="F688" t="s">
        <v>5151</v>
      </c>
      <c r="G688">
        <v>275</v>
      </c>
      <c r="H688">
        <v>275</v>
      </c>
      <c r="I688">
        <v>275</v>
      </c>
      <c r="J688">
        <v>275</v>
      </c>
      <c r="K688" t="s">
        <v>54</v>
      </c>
      <c r="L688">
        <v>154</v>
      </c>
      <c r="M688" t="s">
        <v>1769</v>
      </c>
      <c r="N688" t="s">
        <v>16799</v>
      </c>
      <c r="O688" s="95">
        <v>44540.14167704861</v>
      </c>
      <c r="P688">
        <v>1</v>
      </c>
      <c r="Q688">
        <v>0</v>
      </c>
      <c r="R688">
        <v>0</v>
      </c>
      <c r="S688" t="s">
        <v>16800</v>
      </c>
      <c r="T688" t="s">
        <v>5152</v>
      </c>
      <c r="U688" t="s">
        <v>5153</v>
      </c>
      <c r="V688" t="s">
        <v>16800</v>
      </c>
      <c r="W688" t="s">
        <v>16801</v>
      </c>
      <c r="X688" t="s">
        <v>5154</v>
      </c>
      <c r="Y688" t="b">
        <v>1</v>
      </c>
      <c r="Z688" t="s">
        <v>1761</v>
      </c>
    </row>
    <row r="689" spans="1:26" x14ac:dyDescent="0.25">
      <c r="A689" t="s">
        <v>5155</v>
      </c>
      <c r="B689" t="s">
        <v>1216</v>
      </c>
      <c r="C689" t="s">
        <v>14703</v>
      </c>
      <c r="D689" t="s">
        <v>14702</v>
      </c>
      <c r="E689" t="s">
        <v>357</v>
      </c>
      <c r="F689" t="s">
        <v>273</v>
      </c>
      <c r="G689">
        <v>142</v>
      </c>
      <c r="H689">
        <v>142</v>
      </c>
      <c r="I689">
        <v>142</v>
      </c>
      <c r="J689">
        <v>142</v>
      </c>
      <c r="K689" t="s">
        <v>54</v>
      </c>
      <c r="L689">
        <v>80</v>
      </c>
      <c r="M689" t="s">
        <v>1769</v>
      </c>
      <c r="N689" t="s">
        <v>16802</v>
      </c>
      <c r="O689" s="95">
        <v>44540.130739918983</v>
      </c>
      <c r="P689">
        <v>1</v>
      </c>
      <c r="Q689">
        <v>0</v>
      </c>
      <c r="R689">
        <v>0</v>
      </c>
      <c r="S689" t="s">
        <v>16803</v>
      </c>
      <c r="T689" t="s">
        <v>5156</v>
      </c>
      <c r="U689" t="s">
        <v>5157</v>
      </c>
      <c r="V689" t="s">
        <v>16803</v>
      </c>
      <c r="W689" t="s">
        <v>16804</v>
      </c>
      <c r="X689" t="s">
        <v>5158</v>
      </c>
      <c r="Y689" t="b">
        <v>1</v>
      </c>
      <c r="Z689" t="s">
        <v>1761</v>
      </c>
    </row>
    <row r="690" spans="1:26" x14ac:dyDescent="0.25">
      <c r="A690" t="s">
        <v>5159</v>
      </c>
      <c r="B690" t="s">
        <v>1575</v>
      </c>
      <c r="C690" t="s">
        <v>14702</v>
      </c>
      <c r="D690" t="s">
        <v>14703</v>
      </c>
      <c r="E690" t="s">
        <v>357</v>
      </c>
      <c r="F690" t="s">
        <v>5160</v>
      </c>
      <c r="G690">
        <v>856</v>
      </c>
      <c r="H690">
        <v>238</v>
      </c>
      <c r="I690">
        <v>1360</v>
      </c>
      <c r="J690">
        <v>1112</v>
      </c>
      <c r="K690" t="s">
        <v>54</v>
      </c>
      <c r="L690">
        <v>133</v>
      </c>
      <c r="M690" t="s">
        <v>1769</v>
      </c>
      <c r="N690" t="s">
        <v>16805</v>
      </c>
      <c r="O690" s="95">
        <v>44845.705200393517</v>
      </c>
      <c r="P690">
        <v>1</v>
      </c>
      <c r="Q690">
        <v>-37.06</v>
      </c>
      <c r="R690">
        <v>-23.02</v>
      </c>
      <c r="S690" t="s">
        <v>16806</v>
      </c>
      <c r="T690" t="s">
        <v>5161</v>
      </c>
      <c r="U690" t="s">
        <v>5162</v>
      </c>
      <c r="V690" t="s">
        <v>16806</v>
      </c>
      <c r="W690" t="s">
        <v>16807</v>
      </c>
      <c r="X690" t="s">
        <v>5163</v>
      </c>
      <c r="Y690" t="b">
        <v>1</v>
      </c>
      <c r="Z690" t="s">
        <v>1761</v>
      </c>
    </row>
    <row r="691" spans="1:26" x14ac:dyDescent="0.25">
      <c r="A691" t="s">
        <v>5164</v>
      </c>
      <c r="B691" t="s">
        <v>1314</v>
      </c>
      <c r="C691" t="s">
        <v>14703</v>
      </c>
      <c r="D691" t="s">
        <v>14702</v>
      </c>
      <c r="E691" t="s">
        <v>357</v>
      </c>
      <c r="F691" t="s">
        <v>5165</v>
      </c>
      <c r="G691">
        <v>520</v>
      </c>
      <c r="H691">
        <v>240</v>
      </c>
      <c r="I691">
        <v>594</v>
      </c>
      <c r="J691">
        <v>614</v>
      </c>
      <c r="K691" t="s">
        <v>54</v>
      </c>
      <c r="L691">
        <v>134</v>
      </c>
      <c r="M691" t="s">
        <v>1769</v>
      </c>
      <c r="N691" t="s">
        <v>16808</v>
      </c>
      <c r="O691" s="95">
        <v>44784.124196990742</v>
      </c>
      <c r="P691">
        <v>1</v>
      </c>
      <c r="Q691">
        <v>-12.46</v>
      </c>
      <c r="R691">
        <v>-15.31</v>
      </c>
      <c r="S691" t="s">
        <v>16809</v>
      </c>
      <c r="T691" t="s">
        <v>5166</v>
      </c>
      <c r="U691" t="s">
        <v>5167</v>
      </c>
      <c r="V691" t="s">
        <v>16809</v>
      </c>
      <c r="W691" t="s">
        <v>16810</v>
      </c>
      <c r="X691" t="s">
        <v>5168</v>
      </c>
      <c r="Y691" t="b">
        <v>1</v>
      </c>
      <c r="Z691" t="s">
        <v>1761</v>
      </c>
    </row>
    <row r="692" spans="1:26" x14ac:dyDescent="0.25">
      <c r="A692" t="s">
        <v>5169</v>
      </c>
      <c r="B692" t="s">
        <v>1583</v>
      </c>
      <c r="C692" t="s">
        <v>14702</v>
      </c>
      <c r="D692" t="s">
        <v>14703</v>
      </c>
      <c r="E692" t="s">
        <v>357</v>
      </c>
      <c r="F692" t="s">
        <v>5170</v>
      </c>
      <c r="G692">
        <v>140</v>
      </c>
      <c r="H692">
        <v>156</v>
      </c>
      <c r="I692">
        <v>178</v>
      </c>
      <c r="J692">
        <v>186</v>
      </c>
      <c r="K692" t="s">
        <v>54</v>
      </c>
      <c r="L692">
        <v>87</v>
      </c>
      <c r="M692" t="s">
        <v>1769</v>
      </c>
      <c r="N692" t="s">
        <v>16811</v>
      </c>
      <c r="O692" s="95">
        <v>44845.705337245374</v>
      </c>
      <c r="P692">
        <v>1</v>
      </c>
      <c r="Q692">
        <v>-21.35</v>
      </c>
      <c r="R692">
        <v>-24.73</v>
      </c>
      <c r="S692" t="s">
        <v>16812</v>
      </c>
      <c r="T692" t="s">
        <v>5171</v>
      </c>
      <c r="U692" t="s">
        <v>5172</v>
      </c>
      <c r="V692" t="s">
        <v>16812</v>
      </c>
      <c r="W692" t="s">
        <v>16813</v>
      </c>
      <c r="X692" t="s">
        <v>5173</v>
      </c>
      <c r="Y692" t="b">
        <v>1</v>
      </c>
      <c r="Z692" t="s">
        <v>1761</v>
      </c>
    </row>
    <row r="693" spans="1:26" x14ac:dyDescent="0.25">
      <c r="A693" t="s">
        <v>5174</v>
      </c>
      <c r="B693" t="s">
        <v>1576</v>
      </c>
      <c r="C693" t="s">
        <v>14703</v>
      </c>
      <c r="D693" t="s">
        <v>14702</v>
      </c>
      <c r="E693" t="s">
        <v>357</v>
      </c>
      <c r="F693" t="s">
        <v>5165</v>
      </c>
      <c r="G693">
        <v>402</v>
      </c>
      <c r="H693">
        <v>402</v>
      </c>
      <c r="I693">
        <v>402</v>
      </c>
      <c r="J693">
        <v>402</v>
      </c>
      <c r="K693" t="s">
        <v>54</v>
      </c>
      <c r="L693">
        <v>225</v>
      </c>
      <c r="M693" t="s">
        <v>1769</v>
      </c>
      <c r="N693" t="s">
        <v>16814</v>
      </c>
      <c r="O693" s="95">
        <v>44540.185100717594</v>
      </c>
      <c r="P693">
        <v>1</v>
      </c>
      <c r="Q693">
        <v>0</v>
      </c>
      <c r="R693">
        <v>0</v>
      </c>
      <c r="S693" t="s">
        <v>16815</v>
      </c>
      <c r="T693" t="s">
        <v>5175</v>
      </c>
      <c r="U693" t="s">
        <v>5176</v>
      </c>
      <c r="V693" t="s">
        <v>16815</v>
      </c>
      <c r="W693" t="s">
        <v>16816</v>
      </c>
      <c r="X693" t="s">
        <v>5177</v>
      </c>
      <c r="Y693" t="b">
        <v>1</v>
      </c>
      <c r="Z693" t="s">
        <v>1761</v>
      </c>
    </row>
    <row r="694" spans="1:26" x14ac:dyDescent="0.25">
      <c r="A694" t="s">
        <v>5178</v>
      </c>
      <c r="B694" t="s">
        <v>1116</v>
      </c>
      <c r="C694" t="s">
        <v>14703</v>
      </c>
      <c r="D694" t="s">
        <v>14702</v>
      </c>
      <c r="E694" t="s">
        <v>357</v>
      </c>
      <c r="F694" t="s">
        <v>239</v>
      </c>
      <c r="G694">
        <v>143</v>
      </c>
      <c r="H694">
        <v>143</v>
      </c>
      <c r="I694">
        <v>143</v>
      </c>
      <c r="J694">
        <v>143</v>
      </c>
      <c r="K694" t="s">
        <v>54</v>
      </c>
      <c r="L694">
        <v>80</v>
      </c>
      <c r="M694" t="s">
        <v>1769</v>
      </c>
      <c r="N694" t="s">
        <v>16802</v>
      </c>
      <c r="O694" s="95">
        <v>44540.038780069444</v>
      </c>
      <c r="P694">
        <v>1</v>
      </c>
      <c r="Q694">
        <v>0</v>
      </c>
      <c r="R694">
        <v>0</v>
      </c>
      <c r="S694" t="s">
        <v>16817</v>
      </c>
      <c r="T694" t="s">
        <v>5179</v>
      </c>
      <c r="U694" t="s">
        <v>5180</v>
      </c>
      <c r="V694" t="s">
        <v>16817</v>
      </c>
      <c r="W694" t="s">
        <v>16818</v>
      </c>
      <c r="X694" t="s">
        <v>5181</v>
      </c>
      <c r="Y694" t="b">
        <v>1</v>
      </c>
      <c r="Z694" t="s">
        <v>1761</v>
      </c>
    </row>
    <row r="695" spans="1:26" x14ac:dyDescent="0.25">
      <c r="A695" t="s">
        <v>5182</v>
      </c>
      <c r="B695" t="s">
        <v>5183</v>
      </c>
      <c r="C695" t="s">
        <v>14702</v>
      </c>
      <c r="D695" t="s">
        <v>14703</v>
      </c>
      <c r="E695" t="s">
        <v>357</v>
      </c>
      <c r="F695" t="s">
        <v>222</v>
      </c>
      <c r="G695">
        <v>451</v>
      </c>
      <c r="H695">
        <v>302</v>
      </c>
      <c r="I695">
        <v>395</v>
      </c>
      <c r="J695">
        <v>341</v>
      </c>
      <c r="K695" t="s">
        <v>54</v>
      </c>
      <c r="L695">
        <v>169</v>
      </c>
      <c r="M695" t="s">
        <v>1769</v>
      </c>
      <c r="N695" t="s">
        <v>16764</v>
      </c>
      <c r="O695" s="95">
        <v>44845.683926655096</v>
      </c>
      <c r="P695">
        <v>1</v>
      </c>
      <c r="Q695">
        <v>14.18</v>
      </c>
      <c r="R695">
        <v>32.26</v>
      </c>
      <c r="S695" t="s">
        <v>16819</v>
      </c>
      <c r="T695" t="s">
        <v>5184</v>
      </c>
      <c r="U695" t="s">
        <v>5185</v>
      </c>
      <c r="V695" t="s">
        <v>16819</v>
      </c>
      <c r="W695" t="s">
        <v>16820</v>
      </c>
      <c r="X695" t="s">
        <v>5186</v>
      </c>
      <c r="Y695" t="b">
        <v>1</v>
      </c>
      <c r="Z695" t="s">
        <v>1761</v>
      </c>
    </row>
    <row r="696" spans="1:26" x14ac:dyDescent="0.25">
      <c r="A696" t="s">
        <v>5188</v>
      </c>
      <c r="B696" t="s">
        <v>1531</v>
      </c>
      <c r="C696" t="s">
        <v>14702</v>
      </c>
      <c r="D696" t="s">
        <v>14703</v>
      </c>
      <c r="E696" t="s">
        <v>357</v>
      </c>
      <c r="F696" t="s">
        <v>278</v>
      </c>
      <c r="G696">
        <v>4500</v>
      </c>
      <c r="H696">
        <v>455</v>
      </c>
      <c r="I696">
        <v>3607</v>
      </c>
      <c r="J696">
        <v>3765</v>
      </c>
      <c r="K696" t="s">
        <v>54</v>
      </c>
      <c r="L696">
        <v>255</v>
      </c>
      <c r="M696" t="s">
        <v>1769</v>
      </c>
      <c r="N696" t="s">
        <v>16821</v>
      </c>
      <c r="O696" s="95">
        <v>44845.702974351851</v>
      </c>
      <c r="P696">
        <v>1</v>
      </c>
      <c r="Q696">
        <v>24.76</v>
      </c>
      <c r="R696">
        <v>19.52</v>
      </c>
      <c r="S696" t="s">
        <v>16822</v>
      </c>
      <c r="T696" t="s">
        <v>5189</v>
      </c>
      <c r="U696" t="s">
        <v>16823</v>
      </c>
      <c r="V696" t="s">
        <v>16822</v>
      </c>
      <c r="W696" t="s">
        <v>16824</v>
      </c>
      <c r="X696" t="s">
        <v>5190</v>
      </c>
      <c r="Y696" t="b">
        <v>1</v>
      </c>
      <c r="Z696" t="s">
        <v>1761</v>
      </c>
    </row>
    <row r="697" spans="1:26" x14ac:dyDescent="0.25">
      <c r="A697" t="s">
        <v>5191</v>
      </c>
      <c r="B697" t="s">
        <v>915</v>
      </c>
      <c r="C697" t="s">
        <v>14702</v>
      </c>
      <c r="D697" t="s">
        <v>14703</v>
      </c>
      <c r="E697" t="s">
        <v>357</v>
      </c>
      <c r="F697" t="s">
        <v>5094</v>
      </c>
      <c r="G697">
        <v>444</v>
      </c>
      <c r="H697">
        <v>129</v>
      </c>
      <c r="I697">
        <v>475</v>
      </c>
      <c r="J697">
        <v>491</v>
      </c>
      <c r="K697" t="s">
        <v>54</v>
      </c>
      <c r="L697">
        <v>72</v>
      </c>
      <c r="M697" t="s">
        <v>1769</v>
      </c>
      <c r="N697" t="s">
        <v>16825</v>
      </c>
      <c r="O697" s="95">
        <v>44845.692773356481</v>
      </c>
      <c r="P697">
        <v>1</v>
      </c>
      <c r="Q697">
        <v>-6.53</v>
      </c>
      <c r="R697">
        <v>-9.57</v>
      </c>
      <c r="S697" t="s">
        <v>16826</v>
      </c>
      <c r="T697" t="s">
        <v>5192</v>
      </c>
      <c r="U697" t="s">
        <v>5193</v>
      </c>
      <c r="V697" t="s">
        <v>16826</v>
      </c>
      <c r="W697" t="s">
        <v>16827</v>
      </c>
      <c r="X697" t="s">
        <v>5194</v>
      </c>
      <c r="Y697" t="b">
        <v>1</v>
      </c>
      <c r="Z697" t="s">
        <v>1761</v>
      </c>
    </row>
    <row r="698" spans="1:26" x14ac:dyDescent="0.25">
      <c r="A698" t="s">
        <v>5195</v>
      </c>
      <c r="B698" t="s">
        <v>750</v>
      </c>
      <c r="C698" t="s">
        <v>14702</v>
      </c>
      <c r="D698" t="s">
        <v>14703</v>
      </c>
      <c r="E698" t="s">
        <v>357</v>
      </c>
      <c r="F698" t="s">
        <v>1625</v>
      </c>
      <c r="G698">
        <v>410</v>
      </c>
      <c r="H698">
        <v>185</v>
      </c>
      <c r="I698">
        <v>335</v>
      </c>
      <c r="J698">
        <v>367</v>
      </c>
      <c r="K698" t="s">
        <v>54</v>
      </c>
      <c r="L698">
        <v>104</v>
      </c>
      <c r="M698" t="s">
        <v>1769</v>
      </c>
      <c r="N698" t="s">
        <v>16828</v>
      </c>
      <c r="O698" s="95">
        <v>44845.666742581016</v>
      </c>
      <c r="P698">
        <v>1</v>
      </c>
      <c r="Q698">
        <v>22.39</v>
      </c>
      <c r="R698">
        <v>11.72</v>
      </c>
      <c r="S698" t="s">
        <v>16829</v>
      </c>
      <c r="T698" t="s">
        <v>5196</v>
      </c>
      <c r="U698" t="s">
        <v>5197</v>
      </c>
      <c r="V698" t="s">
        <v>16829</v>
      </c>
      <c r="W698" t="s">
        <v>16830</v>
      </c>
      <c r="X698" t="s">
        <v>5198</v>
      </c>
      <c r="Y698" t="b">
        <v>1</v>
      </c>
      <c r="Z698" t="s">
        <v>1761</v>
      </c>
    </row>
    <row r="699" spans="1:26" x14ac:dyDescent="0.25">
      <c r="A699" t="s">
        <v>5199</v>
      </c>
      <c r="B699" t="s">
        <v>922</v>
      </c>
      <c r="C699" t="s">
        <v>14702</v>
      </c>
      <c r="D699" t="s">
        <v>14703</v>
      </c>
      <c r="E699" t="s">
        <v>357</v>
      </c>
      <c r="F699" t="s">
        <v>5200</v>
      </c>
      <c r="G699">
        <v>300</v>
      </c>
      <c r="H699">
        <v>134</v>
      </c>
      <c r="I699">
        <v>325</v>
      </c>
      <c r="J699">
        <v>760</v>
      </c>
      <c r="K699" t="s">
        <v>54</v>
      </c>
      <c r="L699">
        <v>75</v>
      </c>
      <c r="M699" t="s">
        <v>1769</v>
      </c>
      <c r="N699" t="s">
        <v>16831</v>
      </c>
      <c r="O699" s="95">
        <v>44845.323602291668</v>
      </c>
      <c r="P699">
        <v>1</v>
      </c>
      <c r="Q699">
        <v>-7.69</v>
      </c>
      <c r="R699">
        <v>-60.53</v>
      </c>
      <c r="S699" t="s">
        <v>16832</v>
      </c>
      <c r="T699" t="s">
        <v>5201</v>
      </c>
      <c r="U699" t="s">
        <v>5202</v>
      </c>
      <c r="V699" t="s">
        <v>16832</v>
      </c>
      <c r="W699" t="s">
        <v>16833</v>
      </c>
      <c r="X699" t="s">
        <v>5203</v>
      </c>
      <c r="Y699" t="b">
        <v>1</v>
      </c>
      <c r="Z699" t="s">
        <v>1761</v>
      </c>
    </row>
    <row r="700" spans="1:26" x14ac:dyDescent="0.25">
      <c r="A700" t="s">
        <v>5204</v>
      </c>
      <c r="B700" t="s">
        <v>5205</v>
      </c>
      <c r="C700" t="s">
        <v>14703</v>
      </c>
      <c r="D700" t="s">
        <v>14702</v>
      </c>
      <c r="E700" t="s">
        <v>357</v>
      </c>
      <c r="F700" t="s">
        <v>5206</v>
      </c>
      <c r="G700">
        <v>162</v>
      </c>
      <c r="H700">
        <v>162</v>
      </c>
      <c r="I700">
        <v>162</v>
      </c>
      <c r="J700">
        <v>162</v>
      </c>
      <c r="K700" t="s">
        <v>54</v>
      </c>
      <c r="L700">
        <v>91</v>
      </c>
      <c r="M700" t="s">
        <v>1769</v>
      </c>
      <c r="N700" t="s">
        <v>16834</v>
      </c>
      <c r="O700" s="95">
        <v>44540.090905150464</v>
      </c>
      <c r="P700">
        <v>1</v>
      </c>
      <c r="Q700">
        <v>0</v>
      </c>
      <c r="R700">
        <v>0</v>
      </c>
      <c r="S700" t="s">
        <v>16835</v>
      </c>
      <c r="T700" t="s">
        <v>5207</v>
      </c>
      <c r="U700" t="s">
        <v>5208</v>
      </c>
      <c r="V700" t="s">
        <v>16835</v>
      </c>
      <c r="W700" t="s">
        <v>16836</v>
      </c>
      <c r="X700" t="s">
        <v>5209</v>
      </c>
      <c r="Y700" t="b">
        <v>1</v>
      </c>
      <c r="Z700" t="s">
        <v>1761</v>
      </c>
    </row>
    <row r="701" spans="1:26" x14ac:dyDescent="0.25">
      <c r="A701" t="s">
        <v>5210</v>
      </c>
      <c r="B701" t="s">
        <v>803</v>
      </c>
      <c r="C701" t="s">
        <v>14702</v>
      </c>
      <c r="D701" t="s">
        <v>14703</v>
      </c>
      <c r="E701" t="s">
        <v>357</v>
      </c>
      <c r="F701" t="s">
        <v>5211</v>
      </c>
      <c r="G701">
        <v>999</v>
      </c>
      <c r="H701">
        <v>124</v>
      </c>
      <c r="I701">
        <v>1093</v>
      </c>
      <c r="J701">
        <v>1294</v>
      </c>
      <c r="K701" t="s">
        <v>54</v>
      </c>
      <c r="L701">
        <v>69</v>
      </c>
      <c r="M701" t="s">
        <v>1769</v>
      </c>
      <c r="N701" t="s">
        <v>16837</v>
      </c>
      <c r="O701" s="95">
        <v>44845.714545567127</v>
      </c>
      <c r="P701">
        <v>1</v>
      </c>
      <c r="Q701">
        <v>-8.6</v>
      </c>
      <c r="R701">
        <v>-22.8</v>
      </c>
      <c r="S701" t="s">
        <v>16838</v>
      </c>
      <c r="T701" t="s">
        <v>5212</v>
      </c>
      <c r="U701" t="s">
        <v>5213</v>
      </c>
      <c r="V701" t="s">
        <v>16838</v>
      </c>
      <c r="W701" t="s">
        <v>16839</v>
      </c>
      <c r="X701" t="s">
        <v>5214</v>
      </c>
      <c r="Y701" t="b">
        <v>1</v>
      </c>
      <c r="Z701" t="s">
        <v>1761</v>
      </c>
    </row>
    <row r="702" spans="1:26" x14ac:dyDescent="0.25">
      <c r="A702" t="s">
        <v>5215</v>
      </c>
      <c r="B702" t="s">
        <v>1115</v>
      </c>
      <c r="C702" t="s">
        <v>14703</v>
      </c>
      <c r="D702" t="s">
        <v>14702</v>
      </c>
      <c r="E702" t="s">
        <v>357</v>
      </c>
      <c r="F702" t="s">
        <v>1572</v>
      </c>
      <c r="G702">
        <v>1050</v>
      </c>
      <c r="H702">
        <v>375</v>
      </c>
      <c r="I702">
        <v>1055</v>
      </c>
      <c r="J702">
        <v>1089</v>
      </c>
      <c r="K702" t="s">
        <v>54</v>
      </c>
      <c r="L702">
        <v>210</v>
      </c>
      <c r="M702" t="s">
        <v>1769</v>
      </c>
      <c r="N702" t="s">
        <v>16840</v>
      </c>
      <c r="O702" s="95">
        <v>44578.496711400461</v>
      </c>
      <c r="P702">
        <v>1</v>
      </c>
      <c r="Q702">
        <v>-0.47</v>
      </c>
      <c r="R702">
        <v>-3.58</v>
      </c>
      <c r="S702" t="s">
        <v>16841</v>
      </c>
      <c r="T702" t="s">
        <v>5216</v>
      </c>
      <c r="U702" t="s">
        <v>5217</v>
      </c>
      <c r="V702" t="s">
        <v>16841</v>
      </c>
      <c r="W702" t="s">
        <v>16842</v>
      </c>
      <c r="X702" t="s">
        <v>5218</v>
      </c>
      <c r="Y702" t="b">
        <v>1</v>
      </c>
      <c r="Z702" t="s">
        <v>1761</v>
      </c>
    </row>
    <row r="703" spans="1:26" x14ac:dyDescent="0.25">
      <c r="A703" t="s">
        <v>5219</v>
      </c>
      <c r="B703" t="s">
        <v>924</v>
      </c>
      <c r="C703" t="s">
        <v>14702</v>
      </c>
      <c r="D703" t="s">
        <v>14703</v>
      </c>
      <c r="E703" t="s">
        <v>357</v>
      </c>
      <c r="F703" t="s">
        <v>283</v>
      </c>
      <c r="G703">
        <v>750</v>
      </c>
      <c r="H703">
        <v>320</v>
      </c>
      <c r="I703">
        <v>892</v>
      </c>
      <c r="J703">
        <v>804</v>
      </c>
      <c r="K703" t="s">
        <v>54</v>
      </c>
      <c r="L703">
        <v>179</v>
      </c>
      <c r="M703" t="s">
        <v>1769</v>
      </c>
      <c r="N703" t="s">
        <v>16843</v>
      </c>
      <c r="O703" s="95">
        <v>44845.599792465277</v>
      </c>
      <c r="P703">
        <v>1</v>
      </c>
      <c r="Q703">
        <v>-15.92</v>
      </c>
      <c r="R703">
        <v>-6.72</v>
      </c>
      <c r="S703" t="s">
        <v>16844</v>
      </c>
      <c r="T703" t="s">
        <v>5220</v>
      </c>
      <c r="U703" t="s">
        <v>5221</v>
      </c>
      <c r="V703" t="s">
        <v>16844</v>
      </c>
      <c r="W703" t="s">
        <v>16845</v>
      </c>
      <c r="X703" t="s">
        <v>5222</v>
      </c>
      <c r="Y703" t="b">
        <v>1</v>
      </c>
      <c r="Z703" t="s">
        <v>1761</v>
      </c>
    </row>
    <row r="704" spans="1:26" x14ac:dyDescent="0.25">
      <c r="A704" t="s">
        <v>5223</v>
      </c>
      <c r="B704" t="s">
        <v>5224</v>
      </c>
      <c r="C704" t="s">
        <v>14702</v>
      </c>
      <c r="D704" t="s">
        <v>14703</v>
      </c>
      <c r="E704" t="s">
        <v>357</v>
      </c>
      <c r="F704" t="s">
        <v>238</v>
      </c>
      <c r="G704">
        <v>600</v>
      </c>
      <c r="H704">
        <v>112</v>
      </c>
      <c r="I704">
        <v>600</v>
      </c>
      <c r="J704">
        <v>903</v>
      </c>
      <c r="K704" t="s">
        <v>54</v>
      </c>
      <c r="L704">
        <v>63</v>
      </c>
      <c r="M704" t="s">
        <v>1769</v>
      </c>
      <c r="N704" t="s">
        <v>16846</v>
      </c>
      <c r="O704" s="95">
        <v>44845.23092425926</v>
      </c>
      <c r="P704">
        <v>1</v>
      </c>
      <c r="Q704">
        <v>0</v>
      </c>
      <c r="R704">
        <v>-33.549999999999997</v>
      </c>
      <c r="S704" t="s">
        <v>16847</v>
      </c>
      <c r="T704" t="s">
        <v>5225</v>
      </c>
      <c r="U704" t="s">
        <v>5226</v>
      </c>
      <c r="V704" t="s">
        <v>16847</v>
      </c>
      <c r="W704" t="s">
        <v>16848</v>
      </c>
      <c r="X704" t="s">
        <v>5227</v>
      </c>
      <c r="Y704" t="b">
        <v>1</v>
      </c>
      <c r="Z704" t="s">
        <v>1761</v>
      </c>
    </row>
    <row r="705" spans="1:26" x14ac:dyDescent="0.25">
      <c r="A705" t="s">
        <v>5228</v>
      </c>
      <c r="B705" t="s">
        <v>1315</v>
      </c>
      <c r="C705" t="s">
        <v>14702</v>
      </c>
      <c r="D705" t="s">
        <v>14703</v>
      </c>
      <c r="E705" t="s">
        <v>357</v>
      </c>
      <c r="F705" t="s">
        <v>5165</v>
      </c>
      <c r="G705">
        <v>699</v>
      </c>
      <c r="H705">
        <v>241</v>
      </c>
      <c r="I705">
        <v>1315</v>
      </c>
      <c r="J705">
        <v>1049</v>
      </c>
      <c r="K705" t="s">
        <v>54</v>
      </c>
      <c r="L705">
        <v>135</v>
      </c>
      <c r="M705" t="s">
        <v>1769</v>
      </c>
      <c r="N705" t="s">
        <v>16849</v>
      </c>
      <c r="O705" s="95">
        <v>44845.662628275466</v>
      </c>
      <c r="P705">
        <v>1</v>
      </c>
      <c r="Q705">
        <v>-46.84</v>
      </c>
      <c r="R705">
        <v>-33.369999999999997</v>
      </c>
      <c r="S705" t="s">
        <v>16850</v>
      </c>
      <c r="T705" t="s">
        <v>5229</v>
      </c>
      <c r="U705" t="s">
        <v>5230</v>
      </c>
      <c r="V705" t="s">
        <v>16850</v>
      </c>
      <c r="W705" t="s">
        <v>16851</v>
      </c>
      <c r="X705" t="s">
        <v>5231</v>
      </c>
      <c r="Y705" t="b">
        <v>1</v>
      </c>
      <c r="Z705" t="s">
        <v>1761</v>
      </c>
    </row>
    <row r="706" spans="1:26" x14ac:dyDescent="0.25">
      <c r="A706" t="s">
        <v>5232</v>
      </c>
      <c r="B706" t="s">
        <v>1073</v>
      </c>
      <c r="C706" t="s">
        <v>14702</v>
      </c>
      <c r="D706" t="s">
        <v>14703</v>
      </c>
      <c r="E706" t="s">
        <v>357</v>
      </c>
      <c r="F706" t="s">
        <v>235</v>
      </c>
      <c r="G706">
        <v>600</v>
      </c>
      <c r="H706">
        <v>185</v>
      </c>
      <c r="I706">
        <v>567</v>
      </c>
      <c r="J706">
        <v>492</v>
      </c>
      <c r="K706" t="s">
        <v>54</v>
      </c>
      <c r="L706">
        <v>104</v>
      </c>
      <c r="M706" t="s">
        <v>1769</v>
      </c>
      <c r="N706" t="s">
        <v>16828</v>
      </c>
      <c r="O706" s="95">
        <v>44845.668508078707</v>
      </c>
      <c r="P706">
        <v>1</v>
      </c>
      <c r="Q706">
        <v>5.82</v>
      </c>
      <c r="R706">
        <v>21.95</v>
      </c>
      <c r="S706" t="s">
        <v>16852</v>
      </c>
      <c r="T706" t="s">
        <v>5233</v>
      </c>
      <c r="U706" t="s">
        <v>5234</v>
      </c>
      <c r="V706" t="s">
        <v>16852</v>
      </c>
      <c r="W706" t="s">
        <v>16853</v>
      </c>
      <c r="X706" t="s">
        <v>5235</v>
      </c>
      <c r="Y706" t="b">
        <v>1</v>
      </c>
      <c r="Z706" t="s">
        <v>1761</v>
      </c>
    </row>
    <row r="707" spans="1:26" x14ac:dyDescent="0.25">
      <c r="A707" t="s">
        <v>5236</v>
      </c>
      <c r="B707" t="s">
        <v>1388</v>
      </c>
      <c r="C707" t="s">
        <v>14702</v>
      </c>
      <c r="D707" t="s">
        <v>14703</v>
      </c>
      <c r="E707" t="s">
        <v>357</v>
      </c>
      <c r="F707" t="s">
        <v>271</v>
      </c>
      <c r="G707">
        <v>400</v>
      </c>
      <c r="H707">
        <v>110</v>
      </c>
      <c r="I707">
        <v>380</v>
      </c>
      <c r="J707">
        <v>364</v>
      </c>
      <c r="K707" t="s">
        <v>54</v>
      </c>
      <c r="L707">
        <v>62</v>
      </c>
      <c r="M707" t="s">
        <v>1769</v>
      </c>
      <c r="N707" t="s">
        <v>16790</v>
      </c>
      <c r="O707" s="95">
        <v>44845.65367936343</v>
      </c>
      <c r="P707">
        <v>1</v>
      </c>
      <c r="Q707">
        <v>5.26</v>
      </c>
      <c r="R707">
        <v>9.89</v>
      </c>
      <c r="S707" t="s">
        <v>16854</v>
      </c>
      <c r="T707" t="s">
        <v>5237</v>
      </c>
      <c r="U707" t="s">
        <v>5238</v>
      </c>
      <c r="V707" t="s">
        <v>16854</v>
      </c>
      <c r="W707" t="s">
        <v>16855</v>
      </c>
      <c r="X707" t="s">
        <v>5239</v>
      </c>
      <c r="Y707" t="b">
        <v>1</v>
      </c>
      <c r="Z707" t="s">
        <v>1761</v>
      </c>
    </row>
    <row r="708" spans="1:26" x14ac:dyDescent="0.25">
      <c r="A708" t="s">
        <v>5240</v>
      </c>
      <c r="B708" t="s">
        <v>923</v>
      </c>
      <c r="C708" t="s">
        <v>14703</v>
      </c>
      <c r="D708" t="s">
        <v>14702</v>
      </c>
      <c r="E708" t="s">
        <v>357</v>
      </c>
      <c r="F708" t="s">
        <v>240</v>
      </c>
      <c r="G708">
        <v>105</v>
      </c>
      <c r="H708">
        <v>105</v>
      </c>
      <c r="I708">
        <v>105</v>
      </c>
      <c r="J708">
        <v>105</v>
      </c>
      <c r="K708" t="s">
        <v>54</v>
      </c>
      <c r="L708">
        <v>59</v>
      </c>
      <c r="M708" t="s">
        <v>1769</v>
      </c>
      <c r="N708" t="s">
        <v>16856</v>
      </c>
      <c r="O708" s="95">
        <v>44540.166960509261</v>
      </c>
      <c r="P708">
        <v>1</v>
      </c>
      <c r="Q708">
        <v>0</v>
      </c>
      <c r="R708">
        <v>0</v>
      </c>
      <c r="S708" t="s">
        <v>16857</v>
      </c>
      <c r="T708" t="s">
        <v>5241</v>
      </c>
      <c r="U708" t="s">
        <v>5242</v>
      </c>
      <c r="V708" t="s">
        <v>16857</v>
      </c>
      <c r="W708" t="s">
        <v>16858</v>
      </c>
      <c r="X708" t="s">
        <v>5243</v>
      </c>
      <c r="Y708" t="b">
        <v>1</v>
      </c>
      <c r="Z708" t="s">
        <v>1761</v>
      </c>
    </row>
    <row r="709" spans="1:26" x14ac:dyDescent="0.25">
      <c r="A709" t="s">
        <v>5244</v>
      </c>
      <c r="B709" t="s">
        <v>1490</v>
      </c>
      <c r="C709" t="s">
        <v>14702</v>
      </c>
      <c r="D709" t="s">
        <v>14703</v>
      </c>
      <c r="E709" t="s">
        <v>357</v>
      </c>
      <c r="F709" t="s">
        <v>5245</v>
      </c>
      <c r="G709">
        <v>142</v>
      </c>
      <c r="H709">
        <v>197</v>
      </c>
      <c r="I709">
        <v>313</v>
      </c>
      <c r="J709">
        <v>400</v>
      </c>
      <c r="K709" t="s">
        <v>54</v>
      </c>
      <c r="L709">
        <v>110</v>
      </c>
      <c r="M709" t="s">
        <v>1769</v>
      </c>
      <c r="N709" t="s">
        <v>16859</v>
      </c>
      <c r="O709" s="95">
        <v>44845.697514548614</v>
      </c>
      <c r="P709">
        <v>1</v>
      </c>
      <c r="Q709">
        <v>-54.63</v>
      </c>
      <c r="R709">
        <v>-64.5</v>
      </c>
      <c r="S709" t="s">
        <v>16860</v>
      </c>
      <c r="T709" t="s">
        <v>5246</v>
      </c>
      <c r="U709" t="s">
        <v>5247</v>
      </c>
      <c r="V709" t="s">
        <v>16860</v>
      </c>
      <c r="W709" t="s">
        <v>16861</v>
      </c>
      <c r="X709" t="s">
        <v>5248</v>
      </c>
      <c r="Y709" t="b">
        <v>1</v>
      </c>
      <c r="Z709" t="s">
        <v>1761</v>
      </c>
    </row>
    <row r="710" spans="1:26" x14ac:dyDescent="0.25">
      <c r="A710" t="s">
        <v>5249</v>
      </c>
      <c r="B710" t="s">
        <v>5250</v>
      </c>
      <c r="C710" t="s">
        <v>14702</v>
      </c>
      <c r="D710" t="s">
        <v>14703</v>
      </c>
      <c r="E710" t="s">
        <v>357</v>
      </c>
      <c r="F710" t="s">
        <v>237</v>
      </c>
      <c r="G710">
        <v>300</v>
      </c>
      <c r="H710">
        <v>110</v>
      </c>
      <c r="I710">
        <v>300</v>
      </c>
      <c r="J710">
        <v>563</v>
      </c>
      <c r="K710" t="s">
        <v>54</v>
      </c>
      <c r="L710">
        <v>62</v>
      </c>
      <c r="M710" t="s">
        <v>1769</v>
      </c>
      <c r="N710" t="s">
        <v>16790</v>
      </c>
      <c r="O710" s="95">
        <v>44844.670779236112</v>
      </c>
      <c r="P710">
        <v>1</v>
      </c>
      <c r="Q710">
        <v>0</v>
      </c>
      <c r="R710">
        <v>-46.71</v>
      </c>
      <c r="S710" t="s">
        <v>16862</v>
      </c>
      <c r="T710" t="s">
        <v>5251</v>
      </c>
      <c r="U710" t="s">
        <v>5252</v>
      </c>
      <c r="V710" t="s">
        <v>16862</v>
      </c>
      <c r="W710" t="s">
        <v>16863</v>
      </c>
      <c r="X710" t="s">
        <v>5253</v>
      </c>
      <c r="Y710" t="b">
        <v>1</v>
      </c>
      <c r="Z710" t="s">
        <v>1761</v>
      </c>
    </row>
    <row r="711" spans="1:26" x14ac:dyDescent="0.25">
      <c r="A711" t="s">
        <v>5254</v>
      </c>
      <c r="B711" t="s">
        <v>1586</v>
      </c>
      <c r="C711" t="s">
        <v>14702</v>
      </c>
      <c r="D711" t="s">
        <v>14703</v>
      </c>
      <c r="E711" t="s">
        <v>357</v>
      </c>
      <c r="F711" t="s">
        <v>286</v>
      </c>
      <c r="G711">
        <v>6000</v>
      </c>
      <c r="H711">
        <v>178</v>
      </c>
      <c r="I711">
        <v>2399</v>
      </c>
      <c r="J711">
        <v>2351</v>
      </c>
      <c r="K711" t="s">
        <v>54</v>
      </c>
      <c r="L711">
        <v>100</v>
      </c>
      <c r="M711" t="s">
        <v>1769</v>
      </c>
      <c r="N711" t="s">
        <v>14527</v>
      </c>
      <c r="O711" s="95">
        <v>44845.636505347225</v>
      </c>
      <c r="P711">
        <v>1</v>
      </c>
      <c r="Q711">
        <v>150.1</v>
      </c>
      <c r="R711">
        <v>155.21</v>
      </c>
      <c r="S711" t="s">
        <v>16864</v>
      </c>
      <c r="T711" t="s">
        <v>5255</v>
      </c>
      <c r="U711" t="s">
        <v>5256</v>
      </c>
      <c r="V711" t="s">
        <v>16864</v>
      </c>
      <c r="W711" t="s">
        <v>16865</v>
      </c>
      <c r="X711" t="s">
        <v>5257</v>
      </c>
      <c r="Y711" t="b">
        <v>1</v>
      </c>
      <c r="Z711" t="s">
        <v>1761</v>
      </c>
    </row>
    <row r="712" spans="1:26" x14ac:dyDescent="0.25">
      <c r="A712" t="s">
        <v>5258</v>
      </c>
      <c r="B712" t="s">
        <v>5259</v>
      </c>
      <c r="C712" t="s">
        <v>14702</v>
      </c>
      <c r="D712" t="s">
        <v>14703</v>
      </c>
      <c r="E712" t="s">
        <v>357</v>
      </c>
      <c r="F712" t="s">
        <v>281</v>
      </c>
      <c r="G712">
        <v>2100</v>
      </c>
      <c r="H712">
        <v>340</v>
      </c>
      <c r="I712">
        <v>3255</v>
      </c>
      <c r="J712">
        <v>3590</v>
      </c>
      <c r="K712" t="s">
        <v>54</v>
      </c>
      <c r="L712">
        <v>190</v>
      </c>
      <c r="M712" t="s">
        <v>1769</v>
      </c>
      <c r="N712" t="s">
        <v>16866</v>
      </c>
      <c r="O712" s="95">
        <v>44845.698068032405</v>
      </c>
      <c r="P712">
        <v>1</v>
      </c>
      <c r="Q712">
        <v>-35.479999999999997</v>
      </c>
      <c r="R712">
        <v>-41.5</v>
      </c>
      <c r="S712" t="s">
        <v>16867</v>
      </c>
      <c r="T712" t="s">
        <v>5260</v>
      </c>
      <c r="U712" t="s">
        <v>16868</v>
      </c>
      <c r="V712" t="s">
        <v>16867</v>
      </c>
      <c r="W712" t="s">
        <v>16869</v>
      </c>
      <c r="X712" t="s">
        <v>5261</v>
      </c>
      <c r="Y712" t="b">
        <v>1</v>
      </c>
      <c r="Z712" t="s">
        <v>1761</v>
      </c>
    </row>
    <row r="713" spans="1:26" x14ac:dyDescent="0.25">
      <c r="A713" t="s">
        <v>5262</v>
      </c>
      <c r="B713" t="s">
        <v>1074</v>
      </c>
      <c r="C713" t="s">
        <v>14702</v>
      </c>
      <c r="D713" t="s">
        <v>14703</v>
      </c>
      <c r="E713" t="s">
        <v>357</v>
      </c>
      <c r="F713" t="s">
        <v>236</v>
      </c>
      <c r="G713">
        <v>799</v>
      </c>
      <c r="H713">
        <v>156</v>
      </c>
      <c r="I713">
        <v>605</v>
      </c>
      <c r="J713">
        <v>528</v>
      </c>
      <c r="K713" t="s">
        <v>54</v>
      </c>
      <c r="L713">
        <v>87</v>
      </c>
      <c r="M713" t="s">
        <v>1769</v>
      </c>
      <c r="N713" t="s">
        <v>16811</v>
      </c>
      <c r="O713" s="95">
        <v>44845.652074618054</v>
      </c>
      <c r="P713">
        <v>1</v>
      </c>
      <c r="Q713">
        <v>32.07</v>
      </c>
      <c r="R713">
        <v>51.33</v>
      </c>
      <c r="S713" t="s">
        <v>16870</v>
      </c>
      <c r="T713" t="s">
        <v>5263</v>
      </c>
      <c r="U713" t="s">
        <v>5264</v>
      </c>
      <c r="V713" t="s">
        <v>16870</v>
      </c>
      <c r="W713" t="s">
        <v>16871</v>
      </c>
      <c r="X713" t="s">
        <v>5265</v>
      </c>
      <c r="Y713" t="b">
        <v>1</v>
      </c>
      <c r="Z713" t="s">
        <v>1761</v>
      </c>
    </row>
    <row r="714" spans="1:26" x14ac:dyDescent="0.25">
      <c r="A714" t="s">
        <v>5266</v>
      </c>
      <c r="B714" t="s">
        <v>1574</v>
      </c>
      <c r="C714" t="s">
        <v>14702</v>
      </c>
      <c r="D714" t="s">
        <v>14703</v>
      </c>
      <c r="E714" t="s">
        <v>357</v>
      </c>
      <c r="F714" t="s">
        <v>1569</v>
      </c>
      <c r="G714">
        <v>249</v>
      </c>
      <c r="H714">
        <v>175</v>
      </c>
      <c r="I714">
        <v>456</v>
      </c>
      <c r="J714">
        <v>436</v>
      </c>
      <c r="K714" t="s">
        <v>54</v>
      </c>
      <c r="L714">
        <v>98</v>
      </c>
      <c r="M714" t="s">
        <v>1769</v>
      </c>
      <c r="N714" t="s">
        <v>16872</v>
      </c>
      <c r="O714" s="95">
        <v>44845.636374282411</v>
      </c>
      <c r="P714">
        <v>1</v>
      </c>
      <c r="Q714">
        <v>-45.39</v>
      </c>
      <c r="R714">
        <v>-42.89</v>
      </c>
      <c r="S714" t="s">
        <v>16873</v>
      </c>
      <c r="T714" t="s">
        <v>5267</v>
      </c>
      <c r="U714" t="s">
        <v>5268</v>
      </c>
      <c r="V714" t="s">
        <v>16873</v>
      </c>
      <c r="W714" t="s">
        <v>16874</v>
      </c>
      <c r="X714" t="s">
        <v>5269</v>
      </c>
      <c r="Y714" t="b">
        <v>1</v>
      </c>
      <c r="Z714" t="s">
        <v>1761</v>
      </c>
    </row>
    <row r="715" spans="1:26" x14ac:dyDescent="0.25">
      <c r="A715" t="s">
        <v>5270</v>
      </c>
      <c r="B715" t="s">
        <v>1578</v>
      </c>
      <c r="C715" t="s">
        <v>14702</v>
      </c>
      <c r="D715" t="s">
        <v>14703</v>
      </c>
      <c r="E715" t="s">
        <v>357</v>
      </c>
      <c r="F715" t="s">
        <v>5271</v>
      </c>
      <c r="G715">
        <v>270</v>
      </c>
      <c r="H715">
        <v>135</v>
      </c>
      <c r="I715">
        <v>209</v>
      </c>
      <c r="J715">
        <v>237</v>
      </c>
      <c r="K715" t="s">
        <v>54</v>
      </c>
      <c r="L715">
        <v>76</v>
      </c>
      <c r="M715" t="s">
        <v>1769</v>
      </c>
      <c r="N715" t="s">
        <v>16875</v>
      </c>
      <c r="O715" s="95">
        <v>44845.719275891206</v>
      </c>
      <c r="P715">
        <v>1</v>
      </c>
      <c r="Q715">
        <v>29.19</v>
      </c>
      <c r="R715">
        <v>13.92</v>
      </c>
      <c r="S715" t="s">
        <v>16876</v>
      </c>
      <c r="T715" t="s">
        <v>5272</v>
      </c>
      <c r="U715" t="s">
        <v>5273</v>
      </c>
      <c r="V715" t="s">
        <v>16876</v>
      </c>
      <c r="W715" t="s">
        <v>16877</v>
      </c>
      <c r="X715" t="s">
        <v>5274</v>
      </c>
      <c r="Y715" t="b">
        <v>1</v>
      </c>
      <c r="Z715" t="s">
        <v>1761</v>
      </c>
    </row>
    <row r="716" spans="1:26" x14ac:dyDescent="0.25">
      <c r="A716" t="s">
        <v>5275</v>
      </c>
      <c r="B716" t="s">
        <v>682</v>
      </c>
      <c r="C716" t="s">
        <v>14702</v>
      </c>
      <c r="D716" t="s">
        <v>14703</v>
      </c>
      <c r="E716" t="s">
        <v>357</v>
      </c>
      <c r="F716" t="s">
        <v>5276</v>
      </c>
      <c r="G716">
        <v>250</v>
      </c>
      <c r="H716">
        <v>134</v>
      </c>
      <c r="I716">
        <v>601</v>
      </c>
      <c r="J716">
        <v>705</v>
      </c>
      <c r="K716" t="s">
        <v>54</v>
      </c>
      <c r="L716">
        <v>75</v>
      </c>
      <c r="M716" t="s">
        <v>1769</v>
      </c>
      <c r="N716" t="s">
        <v>16831</v>
      </c>
      <c r="O716" s="95">
        <v>44845.714057986108</v>
      </c>
      <c r="P716">
        <v>1</v>
      </c>
      <c r="Q716">
        <v>-58.4</v>
      </c>
      <c r="R716">
        <v>-64.540000000000006</v>
      </c>
      <c r="S716" t="s">
        <v>16878</v>
      </c>
      <c r="T716" t="s">
        <v>5277</v>
      </c>
      <c r="U716" t="s">
        <v>5278</v>
      </c>
      <c r="V716" t="s">
        <v>16878</v>
      </c>
      <c r="W716" t="s">
        <v>16879</v>
      </c>
      <c r="X716" t="s">
        <v>5279</v>
      </c>
      <c r="Y716" t="b">
        <v>1</v>
      </c>
      <c r="Z716" t="s">
        <v>1761</v>
      </c>
    </row>
    <row r="717" spans="1:26" x14ac:dyDescent="0.25">
      <c r="A717" t="s">
        <v>5280</v>
      </c>
      <c r="B717" t="s">
        <v>917</v>
      </c>
      <c r="C717" t="s">
        <v>14702</v>
      </c>
      <c r="D717" t="s">
        <v>14703</v>
      </c>
      <c r="E717" t="s">
        <v>357</v>
      </c>
      <c r="F717" t="s">
        <v>5281</v>
      </c>
      <c r="G717">
        <v>444</v>
      </c>
      <c r="H717">
        <v>97</v>
      </c>
      <c r="I717">
        <v>3838</v>
      </c>
      <c r="J717">
        <v>1268</v>
      </c>
      <c r="K717" t="s">
        <v>54</v>
      </c>
      <c r="L717">
        <v>54</v>
      </c>
      <c r="M717" t="s">
        <v>1769</v>
      </c>
      <c r="N717" t="s">
        <v>16880</v>
      </c>
      <c r="O717" s="95">
        <v>44845.705473958333</v>
      </c>
      <c r="P717">
        <v>1</v>
      </c>
      <c r="Q717">
        <v>-88.43</v>
      </c>
      <c r="R717">
        <v>-64.98</v>
      </c>
      <c r="S717" t="s">
        <v>16881</v>
      </c>
      <c r="T717" t="s">
        <v>5282</v>
      </c>
      <c r="U717" t="s">
        <v>5283</v>
      </c>
      <c r="V717" t="s">
        <v>16881</v>
      </c>
      <c r="W717" t="s">
        <v>16882</v>
      </c>
      <c r="X717" t="s">
        <v>5284</v>
      </c>
      <c r="Y717" t="b">
        <v>1</v>
      </c>
      <c r="Z717" t="s">
        <v>1761</v>
      </c>
    </row>
    <row r="718" spans="1:26" x14ac:dyDescent="0.25">
      <c r="A718" t="s">
        <v>5285</v>
      </c>
      <c r="B718" t="s">
        <v>1728</v>
      </c>
      <c r="C718" t="s">
        <v>14702</v>
      </c>
      <c r="D718" t="s">
        <v>14703</v>
      </c>
      <c r="E718" t="s">
        <v>357</v>
      </c>
      <c r="F718" t="s">
        <v>5286</v>
      </c>
      <c r="G718">
        <v>259</v>
      </c>
      <c r="H718">
        <v>108</v>
      </c>
      <c r="I718">
        <v>317</v>
      </c>
      <c r="J718">
        <v>330</v>
      </c>
      <c r="K718" t="s">
        <v>54</v>
      </c>
      <c r="L718">
        <v>60</v>
      </c>
      <c r="M718" t="s">
        <v>1769</v>
      </c>
      <c r="N718" t="s">
        <v>16883</v>
      </c>
      <c r="O718" s="95">
        <v>44845.692133391203</v>
      </c>
      <c r="P718">
        <v>1</v>
      </c>
      <c r="Q718">
        <v>-18.3</v>
      </c>
      <c r="R718">
        <v>-21.52</v>
      </c>
      <c r="S718" t="s">
        <v>16884</v>
      </c>
      <c r="T718" t="s">
        <v>5287</v>
      </c>
      <c r="U718" t="s">
        <v>5288</v>
      </c>
      <c r="V718" t="s">
        <v>16884</v>
      </c>
      <c r="W718" t="s">
        <v>16885</v>
      </c>
      <c r="X718" t="s">
        <v>5289</v>
      </c>
      <c r="Y718" t="b">
        <v>1</v>
      </c>
      <c r="Z718" t="s">
        <v>1761</v>
      </c>
    </row>
    <row r="719" spans="1:26" x14ac:dyDescent="0.25">
      <c r="A719" t="s">
        <v>5290</v>
      </c>
      <c r="B719" t="s">
        <v>921</v>
      </c>
      <c r="C719" t="s">
        <v>14702</v>
      </c>
      <c r="D719" t="s">
        <v>14703</v>
      </c>
      <c r="E719" t="s">
        <v>357</v>
      </c>
      <c r="F719" t="s">
        <v>5291</v>
      </c>
      <c r="G719">
        <v>155</v>
      </c>
      <c r="H719">
        <v>150</v>
      </c>
      <c r="I719">
        <v>10106</v>
      </c>
      <c r="J719">
        <v>1738</v>
      </c>
      <c r="K719" t="s">
        <v>54</v>
      </c>
      <c r="L719">
        <v>84</v>
      </c>
      <c r="M719" t="s">
        <v>1769</v>
      </c>
      <c r="N719" t="s">
        <v>16886</v>
      </c>
      <c r="O719" s="95">
        <v>44845.422419699076</v>
      </c>
      <c r="P719">
        <v>1</v>
      </c>
      <c r="Q719">
        <v>-98.47</v>
      </c>
      <c r="R719">
        <v>-91.08</v>
      </c>
      <c r="S719" t="s">
        <v>16887</v>
      </c>
      <c r="T719" t="s">
        <v>5292</v>
      </c>
      <c r="U719" t="s">
        <v>5293</v>
      </c>
      <c r="V719" t="s">
        <v>16887</v>
      </c>
      <c r="W719" t="s">
        <v>16888</v>
      </c>
      <c r="X719" t="s">
        <v>5294</v>
      </c>
      <c r="Y719" t="b">
        <v>1</v>
      </c>
      <c r="Z719" t="s">
        <v>1761</v>
      </c>
    </row>
    <row r="720" spans="1:26" x14ac:dyDescent="0.25">
      <c r="A720" t="s">
        <v>5295</v>
      </c>
      <c r="B720" t="s">
        <v>903</v>
      </c>
      <c r="C720" t="s">
        <v>14702</v>
      </c>
      <c r="D720" t="s">
        <v>14703</v>
      </c>
      <c r="E720" t="s">
        <v>357</v>
      </c>
      <c r="F720" t="s">
        <v>5296</v>
      </c>
      <c r="G720">
        <v>200</v>
      </c>
      <c r="H720">
        <v>115</v>
      </c>
      <c r="I720">
        <v>290</v>
      </c>
      <c r="J720">
        <v>368</v>
      </c>
      <c r="K720" t="s">
        <v>54</v>
      </c>
      <c r="L720">
        <v>64</v>
      </c>
      <c r="M720" t="s">
        <v>1769</v>
      </c>
      <c r="N720" t="s">
        <v>16889</v>
      </c>
      <c r="O720" s="95">
        <v>44845.623744571756</v>
      </c>
      <c r="P720">
        <v>1</v>
      </c>
      <c r="Q720">
        <v>-31.03</v>
      </c>
      <c r="R720">
        <v>-45.65</v>
      </c>
      <c r="S720" t="s">
        <v>16890</v>
      </c>
      <c r="T720" t="s">
        <v>5297</v>
      </c>
      <c r="U720" t="s">
        <v>5298</v>
      </c>
      <c r="V720" t="s">
        <v>16890</v>
      </c>
      <c r="W720" t="s">
        <v>16891</v>
      </c>
      <c r="X720" t="s">
        <v>5299</v>
      </c>
      <c r="Y720" t="b">
        <v>1</v>
      </c>
      <c r="Z720" t="s">
        <v>1761</v>
      </c>
    </row>
    <row r="721" spans="1:26" x14ac:dyDescent="0.25">
      <c r="A721" t="s">
        <v>5300</v>
      </c>
      <c r="B721" t="s">
        <v>1390</v>
      </c>
      <c r="C721" t="s">
        <v>14702</v>
      </c>
      <c r="D721" t="s">
        <v>14703</v>
      </c>
      <c r="E721" t="s">
        <v>357</v>
      </c>
      <c r="F721" t="s">
        <v>270</v>
      </c>
      <c r="G721">
        <v>333</v>
      </c>
      <c r="H721">
        <v>128</v>
      </c>
      <c r="I721">
        <v>245</v>
      </c>
      <c r="J721">
        <v>278</v>
      </c>
      <c r="K721" t="s">
        <v>54</v>
      </c>
      <c r="L721">
        <v>72</v>
      </c>
      <c r="M721" t="s">
        <v>1769</v>
      </c>
      <c r="N721" t="s">
        <v>16825</v>
      </c>
      <c r="O721" s="95">
        <v>44845.709196377313</v>
      </c>
      <c r="P721">
        <v>1</v>
      </c>
      <c r="Q721">
        <v>35.92</v>
      </c>
      <c r="R721">
        <v>19.78</v>
      </c>
      <c r="S721" t="s">
        <v>16892</v>
      </c>
      <c r="T721" t="s">
        <v>5301</v>
      </c>
      <c r="U721" t="s">
        <v>5302</v>
      </c>
      <c r="V721" t="s">
        <v>16892</v>
      </c>
      <c r="W721" t="s">
        <v>16893</v>
      </c>
      <c r="X721" t="s">
        <v>5303</v>
      </c>
      <c r="Y721" t="b">
        <v>1</v>
      </c>
      <c r="Z721" t="s">
        <v>1761</v>
      </c>
    </row>
    <row r="722" spans="1:26" x14ac:dyDescent="0.25">
      <c r="A722" t="s">
        <v>5304</v>
      </c>
      <c r="B722" t="s">
        <v>1615</v>
      </c>
      <c r="C722" t="s">
        <v>14702</v>
      </c>
      <c r="D722" t="s">
        <v>14703</v>
      </c>
      <c r="E722" t="s">
        <v>357</v>
      </c>
      <c r="F722" t="s">
        <v>5305</v>
      </c>
      <c r="G722">
        <v>499</v>
      </c>
      <c r="H722">
        <v>160</v>
      </c>
      <c r="I722">
        <v>330</v>
      </c>
      <c r="J722">
        <v>376</v>
      </c>
      <c r="K722" t="s">
        <v>54</v>
      </c>
      <c r="L722">
        <v>90</v>
      </c>
      <c r="M722" t="s">
        <v>1769</v>
      </c>
      <c r="N722" t="s">
        <v>16894</v>
      </c>
      <c r="O722" s="95">
        <v>44845.713930902777</v>
      </c>
      <c r="P722">
        <v>1</v>
      </c>
      <c r="Q722">
        <v>51.21</v>
      </c>
      <c r="R722">
        <v>32.71</v>
      </c>
      <c r="S722" t="s">
        <v>16895</v>
      </c>
      <c r="T722" t="s">
        <v>5306</v>
      </c>
      <c r="U722" t="s">
        <v>5307</v>
      </c>
      <c r="V722" t="s">
        <v>16895</v>
      </c>
      <c r="W722" t="s">
        <v>16896</v>
      </c>
      <c r="X722" t="s">
        <v>5308</v>
      </c>
      <c r="Y722" t="b">
        <v>1</v>
      </c>
      <c r="Z722" t="s">
        <v>1761</v>
      </c>
    </row>
    <row r="723" spans="1:26" x14ac:dyDescent="0.25">
      <c r="A723" t="s">
        <v>5309</v>
      </c>
      <c r="B723" t="s">
        <v>1630</v>
      </c>
      <c r="C723" t="s">
        <v>14702</v>
      </c>
      <c r="D723" t="s">
        <v>14703</v>
      </c>
      <c r="E723" t="s">
        <v>357</v>
      </c>
      <c r="F723" t="s">
        <v>5160</v>
      </c>
      <c r="G723">
        <v>1690</v>
      </c>
      <c r="H723">
        <v>140</v>
      </c>
      <c r="I723">
        <v>919</v>
      </c>
      <c r="J723">
        <v>686</v>
      </c>
      <c r="K723" t="s">
        <v>54</v>
      </c>
      <c r="L723">
        <v>78</v>
      </c>
      <c r="M723" t="s">
        <v>1769</v>
      </c>
      <c r="N723" t="s">
        <v>16897</v>
      </c>
      <c r="O723" s="95">
        <v>44845.49693011574</v>
      </c>
      <c r="P723">
        <v>1</v>
      </c>
      <c r="Q723">
        <v>83.9</v>
      </c>
      <c r="R723">
        <v>146.36000000000001</v>
      </c>
      <c r="S723" t="s">
        <v>16898</v>
      </c>
      <c r="T723" t="s">
        <v>5310</v>
      </c>
      <c r="U723" t="s">
        <v>5311</v>
      </c>
      <c r="V723" t="s">
        <v>16898</v>
      </c>
      <c r="W723" t="s">
        <v>16899</v>
      </c>
      <c r="X723" t="s">
        <v>5312</v>
      </c>
      <c r="Y723" t="b">
        <v>1</v>
      </c>
      <c r="Z723" t="s">
        <v>1761</v>
      </c>
    </row>
    <row r="724" spans="1:26" x14ac:dyDescent="0.25">
      <c r="A724" t="s">
        <v>5313</v>
      </c>
      <c r="B724" t="s">
        <v>1357</v>
      </c>
      <c r="C724" t="s">
        <v>14702</v>
      </c>
      <c r="D724" t="s">
        <v>14703</v>
      </c>
      <c r="E724" t="s">
        <v>357</v>
      </c>
      <c r="F724" t="s">
        <v>5314</v>
      </c>
      <c r="G724">
        <v>319</v>
      </c>
      <c r="H724">
        <v>172</v>
      </c>
      <c r="I724">
        <v>314</v>
      </c>
      <c r="J724">
        <v>313</v>
      </c>
      <c r="K724" t="s">
        <v>54</v>
      </c>
      <c r="L724">
        <v>96</v>
      </c>
      <c r="M724" t="s">
        <v>1769</v>
      </c>
      <c r="N724" t="s">
        <v>16900</v>
      </c>
      <c r="O724" s="95">
        <v>44845.711418287035</v>
      </c>
      <c r="P724">
        <v>1</v>
      </c>
      <c r="Q724">
        <v>1.59</v>
      </c>
      <c r="R724">
        <v>1.92</v>
      </c>
      <c r="S724" t="s">
        <v>16901</v>
      </c>
      <c r="T724" t="s">
        <v>5315</v>
      </c>
      <c r="U724" t="s">
        <v>5316</v>
      </c>
      <c r="V724" t="s">
        <v>16901</v>
      </c>
      <c r="W724" t="s">
        <v>16902</v>
      </c>
      <c r="X724" t="s">
        <v>5317</v>
      </c>
      <c r="Y724" t="b">
        <v>1</v>
      </c>
      <c r="Z724" t="s">
        <v>1761</v>
      </c>
    </row>
    <row r="725" spans="1:26" x14ac:dyDescent="0.25">
      <c r="A725" t="s">
        <v>5318</v>
      </c>
      <c r="B725" t="s">
        <v>918</v>
      </c>
      <c r="C725" t="s">
        <v>14703</v>
      </c>
      <c r="D725" t="s">
        <v>14702</v>
      </c>
      <c r="E725" t="s">
        <v>357</v>
      </c>
      <c r="F725" t="s">
        <v>5319</v>
      </c>
      <c r="G725">
        <v>137</v>
      </c>
      <c r="H725">
        <v>137</v>
      </c>
      <c r="I725">
        <v>137</v>
      </c>
      <c r="J725">
        <v>137</v>
      </c>
      <c r="K725" t="s">
        <v>54</v>
      </c>
      <c r="L725">
        <v>77</v>
      </c>
      <c r="M725" t="s">
        <v>1769</v>
      </c>
      <c r="N725" t="s">
        <v>16903</v>
      </c>
      <c r="O725" s="95">
        <v>44540.185776597224</v>
      </c>
      <c r="P725">
        <v>1</v>
      </c>
      <c r="Q725">
        <v>0</v>
      </c>
      <c r="R725">
        <v>0</v>
      </c>
      <c r="S725" t="s">
        <v>16904</v>
      </c>
      <c r="T725" t="s">
        <v>5320</v>
      </c>
      <c r="U725" t="s">
        <v>16905</v>
      </c>
      <c r="V725" t="s">
        <v>16904</v>
      </c>
      <c r="W725" t="s">
        <v>16906</v>
      </c>
      <c r="X725" t="s">
        <v>5321</v>
      </c>
      <c r="Y725" t="b">
        <v>1</v>
      </c>
      <c r="Z725" t="s">
        <v>1761</v>
      </c>
    </row>
    <row r="726" spans="1:26" x14ac:dyDescent="0.25">
      <c r="A726" t="s">
        <v>5322</v>
      </c>
      <c r="B726" t="s">
        <v>1263</v>
      </c>
      <c r="C726" t="s">
        <v>14702</v>
      </c>
      <c r="D726" t="s">
        <v>14703</v>
      </c>
      <c r="E726" t="s">
        <v>357</v>
      </c>
      <c r="F726" t="s">
        <v>5323</v>
      </c>
      <c r="G726">
        <v>211</v>
      </c>
      <c r="H726">
        <v>98</v>
      </c>
      <c r="I726">
        <v>164</v>
      </c>
      <c r="J726">
        <v>174</v>
      </c>
      <c r="K726" t="s">
        <v>54</v>
      </c>
      <c r="L726">
        <v>55</v>
      </c>
      <c r="M726" t="s">
        <v>1769</v>
      </c>
      <c r="N726" t="s">
        <v>16907</v>
      </c>
      <c r="O726" s="95">
        <v>44845.699576226849</v>
      </c>
      <c r="P726">
        <v>1</v>
      </c>
      <c r="Q726">
        <v>28.66</v>
      </c>
      <c r="R726">
        <v>21.26</v>
      </c>
      <c r="S726" t="s">
        <v>16908</v>
      </c>
      <c r="T726" t="s">
        <v>5324</v>
      </c>
      <c r="U726" t="s">
        <v>5325</v>
      </c>
      <c r="V726" t="s">
        <v>16908</v>
      </c>
      <c r="W726" t="s">
        <v>16909</v>
      </c>
      <c r="X726" t="s">
        <v>5326</v>
      </c>
      <c r="Y726" t="b">
        <v>1</v>
      </c>
      <c r="Z726" t="s">
        <v>1761</v>
      </c>
    </row>
    <row r="727" spans="1:26" x14ac:dyDescent="0.25">
      <c r="A727" t="s">
        <v>5327</v>
      </c>
      <c r="B727" t="s">
        <v>799</v>
      </c>
      <c r="C727" t="s">
        <v>14702</v>
      </c>
      <c r="D727" t="s">
        <v>14703</v>
      </c>
      <c r="E727" t="s">
        <v>357</v>
      </c>
      <c r="F727" t="s">
        <v>284</v>
      </c>
      <c r="G727">
        <v>173</v>
      </c>
      <c r="H727">
        <v>150</v>
      </c>
      <c r="I727">
        <v>473</v>
      </c>
      <c r="J727">
        <v>403</v>
      </c>
      <c r="K727" t="s">
        <v>54</v>
      </c>
      <c r="L727">
        <v>84</v>
      </c>
      <c r="M727" t="s">
        <v>1769</v>
      </c>
      <c r="N727" t="s">
        <v>16886</v>
      </c>
      <c r="O727" s="95">
        <v>44845.460602928244</v>
      </c>
      <c r="P727">
        <v>1</v>
      </c>
      <c r="Q727">
        <v>-63.42</v>
      </c>
      <c r="R727">
        <v>-57.07</v>
      </c>
      <c r="S727" t="s">
        <v>16910</v>
      </c>
      <c r="T727" t="s">
        <v>5328</v>
      </c>
      <c r="U727" t="s">
        <v>16911</v>
      </c>
      <c r="V727" t="s">
        <v>16910</v>
      </c>
      <c r="W727" t="s">
        <v>16912</v>
      </c>
      <c r="X727" t="s">
        <v>5329</v>
      </c>
      <c r="Y727" t="b">
        <v>1</v>
      </c>
      <c r="Z727" t="s">
        <v>1761</v>
      </c>
    </row>
    <row r="728" spans="1:26" x14ac:dyDescent="0.25">
      <c r="A728" t="s">
        <v>5330</v>
      </c>
      <c r="B728" t="s">
        <v>797</v>
      </c>
      <c r="C728" t="s">
        <v>14702</v>
      </c>
      <c r="D728" t="s">
        <v>14703</v>
      </c>
      <c r="E728" t="s">
        <v>357</v>
      </c>
      <c r="F728" t="s">
        <v>188</v>
      </c>
      <c r="G728">
        <v>97</v>
      </c>
      <c r="H728">
        <v>85</v>
      </c>
      <c r="I728">
        <v>100</v>
      </c>
      <c r="J728">
        <v>119</v>
      </c>
      <c r="K728" t="s">
        <v>54</v>
      </c>
      <c r="L728">
        <v>48</v>
      </c>
      <c r="M728" t="s">
        <v>1769</v>
      </c>
      <c r="N728" t="s">
        <v>16913</v>
      </c>
      <c r="O728" s="95">
        <v>44845.719755879632</v>
      </c>
      <c r="P728">
        <v>1</v>
      </c>
      <c r="Q728">
        <v>-3</v>
      </c>
      <c r="R728">
        <v>-18.489999999999998</v>
      </c>
      <c r="S728" t="s">
        <v>16914</v>
      </c>
      <c r="T728" t="s">
        <v>5331</v>
      </c>
      <c r="U728" t="s">
        <v>5332</v>
      </c>
      <c r="V728" t="s">
        <v>16914</v>
      </c>
      <c r="W728" t="s">
        <v>16915</v>
      </c>
      <c r="X728" t="s">
        <v>5333</v>
      </c>
      <c r="Y728" t="b">
        <v>1</v>
      </c>
      <c r="Z728" t="s">
        <v>1761</v>
      </c>
    </row>
    <row r="729" spans="1:26" x14ac:dyDescent="0.25">
      <c r="A729" t="s">
        <v>5334</v>
      </c>
      <c r="B729" t="s">
        <v>1584</v>
      </c>
      <c r="C729" t="s">
        <v>14702</v>
      </c>
      <c r="D729" t="s">
        <v>14703</v>
      </c>
      <c r="E729" t="s">
        <v>357</v>
      </c>
      <c r="F729" t="s">
        <v>285</v>
      </c>
      <c r="G729">
        <v>125</v>
      </c>
      <c r="H729">
        <v>110</v>
      </c>
      <c r="I729">
        <v>212</v>
      </c>
      <c r="J729">
        <v>208</v>
      </c>
      <c r="K729" t="s">
        <v>54</v>
      </c>
      <c r="L729">
        <v>62</v>
      </c>
      <c r="M729" t="s">
        <v>1769</v>
      </c>
      <c r="N729" t="s">
        <v>16790</v>
      </c>
      <c r="O729" s="95">
        <v>44845.492076481481</v>
      </c>
      <c r="P729">
        <v>1</v>
      </c>
      <c r="Q729">
        <v>-41.04</v>
      </c>
      <c r="R729">
        <v>-39.9</v>
      </c>
      <c r="S729" t="s">
        <v>16916</v>
      </c>
      <c r="T729" t="s">
        <v>5335</v>
      </c>
      <c r="U729" t="s">
        <v>5336</v>
      </c>
      <c r="V729" t="s">
        <v>16916</v>
      </c>
      <c r="W729" t="s">
        <v>16917</v>
      </c>
      <c r="X729" t="s">
        <v>5337</v>
      </c>
      <c r="Y729" t="b">
        <v>1</v>
      </c>
      <c r="Z729" t="s">
        <v>1761</v>
      </c>
    </row>
    <row r="730" spans="1:26" x14ac:dyDescent="0.25">
      <c r="A730" t="s">
        <v>5338</v>
      </c>
      <c r="B730" t="s">
        <v>1445</v>
      </c>
      <c r="C730" t="s">
        <v>14702</v>
      </c>
      <c r="D730" t="s">
        <v>14703</v>
      </c>
      <c r="E730" t="s">
        <v>357</v>
      </c>
      <c r="F730" t="s">
        <v>5160</v>
      </c>
      <c r="G730">
        <v>144</v>
      </c>
      <c r="H730">
        <v>83</v>
      </c>
      <c r="I730">
        <v>147</v>
      </c>
      <c r="J730">
        <v>172</v>
      </c>
      <c r="K730" t="s">
        <v>54</v>
      </c>
      <c r="L730">
        <v>46</v>
      </c>
      <c r="M730" t="s">
        <v>1769</v>
      </c>
      <c r="N730" t="s">
        <v>16918</v>
      </c>
      <c r="O730" s="95">
        <v>44845.674417997689</v>
      </c>
      <c r="P730">
        <v>1</v>
      </c>
      <c r="Q730">
        <v>-2.04</v>
      </c>
      <c r="R730">
        <v>-16.28</v>
      </c>
      <c r="S730" t="s">
        <v>16919</v>
      </c>
      <c r="T730" t="s">
        <v>5339</v>
      </c>
      <c r="U730" t="s">
        <v>5340</v>
      </c>
      <c r="V730" t="s">
        <v>16919</v>
      </c>
      <c r="W730" t="s">
        <v>16920</v>
      </c>
      <c r="X730" t="s">
        <v>5341</v>
      </c>
      <c r="Y730" t="b">
        <v>1</v>
      </c>
      <c r="Z730" t="s">
        <v>1761</v>
      </c>
    </row>
    <row r="731" spans="1:26" x14ac:dyDescent="0.25">
      <c r="A731" t="s">
        <v>5342</v>
      </c>
      <c r="B731" t="s">
        <v>1729</v>
      </c>
      <c r="C731" t="s">
        <v>14702</v>
      </c>
      <c r="D731" t="s">
        <v>14703</v>
      </c>
      <c r="E731" t="s">
        <v>357</v>
      </c>
      <c r="F731" t="s">
        <v>1083</v>
      </c>
      <c r="G731">
        <v>62</v>
      </c>
      <c r="H731">
        <v>60</v>
      </c>
      <c r="I731">
        <v>69</v>
      </c>
      <c r="J731">
        <v>148</v>
      </c>
      <c r="K731" t="s">
        <v>54</v>
      </c>
      <c r="L731">
        <v>34</v>
      </c>
      <c r="M731" t="s">
        <v>1769</v>
      </c>
      <c r="N731" t="s">
        <v>16921</v>
      </c>
      <c r="O731" s="95">
        <v>44845.491944525464</v>
      </c>
      <c r="P731">
        <v>1</v>
      </c>
      <c r="Q731">
        <v>-10.14</v>
      </c>
      <c r="R731">
        <v>-58.11</v>
      </c>
      <c r="S731" t="s">
        <v>16922</v>
      </c>
      <c r="T731" t="s">
        <v>5343</v>
      </c>
      <c r="U731" t="s">
        <v>5344</v>
      </c>
      <c r="V731" t="s">
        <v>16922</v>
      </c>
      <c r="W731" t="s">
        <v>16923</v>
      </c>
      <c r="X731" t="s">
        <v>5345</v>
      </c>
      <c r="Y731" t="b">
        <v>1</v>
      </c>
      <c r="Z731" t="s">
        <v>1761</v>
      </c>
    </row>
    <row r="732" spans="1:26" x14ac:dyDescent="0.25">
      <c r="A732" t="s">
        <v>5346</v>
      </c>
      <c r="B732" t="s">
        <v>1532</v>
      </c>
      <c r="C732" t="s">
        <v>14702</v>
      </c>
      <c r="D732" t="s">
        <v>14703</v>
      </c>
      <c r="E732" t="s">
        <v>357</v>
      </c>
      <c r="F732" t="s">
        <v>277</v>
      </c>
      <c r="G732">
        <v>340</v>
      </c>
      <c r="H732">
        <v>280</v>
      </c>
      <c r="I732">
        <v>528</v>
      </c>
      <c r="J732">
        <v>526</v>
      </c>
      <c r="K732" t="s">
        <v>54</v>
      </c>
      <c r="L732">
        <v>157</v>
      </c>
      <c r="M732" t="s">
        <v>1769</v>
      </c>
      <c r="N732" t="s">
        <v>16924</v>
      </c>
      <c r="O732" s="95">
        <v>44845.640207152777</v>
      </c>
      <c r="P732">
        <v>1</v>
      </c>
      <c r="Q732">
        <v>-35.61</v>
      </c>
      <c r="R732">
        <v>-35.36</v>
      </c>
      <c r="S732" t="s">
        <v>16925</v>
      </c>
      <c r="T732" t="s">
        <v>5347</v>
      </c>
      <c r="U732" t="s">
        <v>16926</v>
      </c>
      <c r="V732" t="s">
        <v>16925</v>
      </c>
      <c r="W732" t="s">
        <v>16927</v>
      </c>
      <c r="X732" t="s">
        <v>5348</v>
      </c>
      <c r="Y732" t="b">
        <v>1</v>
      </c>
      <c r="Z732" t="s">
        <v>1761</v>
      </c>
    </row>
    <row r="733" spans="1:26" x14ac:dyDescent="0.25">
      <c r="A733" t="s">
        <v>5349</v>
      </c>
      <c r="B733" t="s">
        <v>811</v>
      </c>
      <c r="C733" t="s">
        <v>14702</v>
      </c>
      <c r="D733" t="s">
        <v>14703</v>
      </c>
      <c r="E733" t="s">
        <v>357</v>
      </c>
      <c r="F733" t="s">
        <v>5350</v>
      </c>
      <c r="G733">
        <v>600</v>
      </c>
      <c r="H733">
        <v>71</v>
      </c>
      <c r="I733">
        <v>439</v>
      </c>
      <c r="J733">
        <v>446</v>
      </c>
      <c r="K733" t="s">
        <v>54</v>
      </c>
      <c r="L733">
        <v>40</v>
      </c>
      <c r="M733" t="s">
        <v>1769</v>
      </c>
      <c r="N733" t="s">
        <v>16928</v>
      </c>
      <c r="O733" s="95">
        <v>44845.689111319443</v>
      </c>
      <c r="P733">
        <v>1</v>
      </c>
      <c r="Q733">
        <v>36.67</v>
      </c>
      <c r="R733">
        <v>34.53</v>
      </c>
      <c r="S733" t="s">
        <v>16929</v>
      </c>
      <c r="T733" t="s">
        <v>5351</v>
      </c>
      <c r="U733" t="s">
        <v>5352</v>
      </c>
      <c r="V733" t="s">
        <v>16929</v>
      </c>
      <c r="W733" t="s">
        <v>16930</v>
      </c>
      <c r="X733" t="s">
        <v>5353</v>
      </c>
      <c r="Y733" t="b">
        <v>1</v>
      </c>
      <c r="Z733" t="s">
        <v>1761</v>
      </c>
    </row>
    <row r="734" spans="1:26" x14ac:dyDescent="0.25">
      <c r="A734" t="s">
        <v>5354</v>
      </c>
      <c r="B734" t="s">
        <v>1579</v>
      </c>
      <c r="C734" t="s">
        <v>14702</v>
      </c>
      <c r="D734" t="s">
        <v>14703</v>
      </c>
      <c r="E734" t="s">
        <v>357</v>
      </c>
      <c r="F734" t="s">
        <v>267</v>
      </c>
      <c r="G734">
        <v>748</v>
      </c>
      <c r="H734">
        <v>58</v>
      </c>
      <c r="I734">
        <v>327</v>
      </c>
      <c r="J734">
        <v>176</v>
      </c>
      <c r="K734" t="s">
        <v>54</v>
      </c>
      <c r="L734">
        <v>32</v>
      </c>
      <c r="M734" t="s">
        <v>1769</v>
      </c>
      <c r="N734" t="s">
        <v>16931</v>
      </c>
      <c r="O734" s="95">
        <v>44845.56066427083</v>
      </c>
      <c r="P734">
        <v>1</v>
      </c>
      <c r="Q734">
        <v>128.75</v>
      </c>
      <c r="R734">
        <v>325</v>
      </c>
      <c r="S734" t="s">
        <v>16932</v>
      </c>
      <c r="T734" t="s">
        <v>5355</v>
      </c>
      <c r="U734" t="s">
        <v>5356</v>
      </c>
      <c r="V734" t="s">
        <v>16932</v>
      </c>
      <c r="W734" t="s">
        <v>16933</v>
      </c>
      <c r="X734" t="s">
        <v>5357</v>
      </c>
      <c r="Y734" t="b">
        <v>1</v>
      </c>
      <c r="Z734" t="s">
        <v>1761</v>
      </c>
    </row>
    <row r="735" spans="1:26" x14ac:dyDescent="0.25">
      <c r="A735" t="s">
        <v>5358</v>
      </c>
      <c r="B735" t="s">
        <v>5359</v>
      </c>
      <c r="C735" t="s">
        <v>14702</v>
      </c>
      <c r="D735" t="s">
        <v>14703</v>
      </c>
      <c r="E735" t="s">
        <v>357</v>
      </c>
      <c r="F735" t="s">
        <v>267</v>
      </c>
      <c r="G735">
        <v>62</v>
      </c>
      <c r="H735">
        <v>60</v>
      </c>
      <c r="I735">
        <v>62</v>
      </c>
      <c r="J735">
        <v>398</v>
      </c>
      <c r="K735" t="s">
        <v>54</v>
      </c>
      <c r="L735">
        <v>34</v>
      </c>
      <c r="M735" t="s">
        <v>1769</v>
      </c>
      <c r="N735" t="s">
        <v>16921</v>
      </c>
      <c r="O735" s="95">
        <v>44845.210331192131</v>
      </c>
      <c r="P735">
        <v>1</v>
      </c>
      <c r="Q735">
        <v>0</v>
      </c>
      <c r="R735">
        <v>-84.42</v>
      </c>
      <c r="S735" t="s">
        <v>16934</v>
      </c>
      <c r="T735" t="s">
        <v>5360</v>
      </c>
      <c r="U735" t="s">
        <v>5361</v>
      </c>
      <c r="V735" t="s">
        <v>16934</v>
      </c>
      <c r="W735" t="s">
        <v>16935</v>
      </c>
      <c r="X735" t="s">
        <v>5362</v>
      </c>
      <c r="Y735" t="b">
        <v>1</v>
      </c>
      <c r="Z735" t="s">
        <v>1761</v>
      </c>
    </row>
    <row r="736" spans="1:26" x14ac:dyDescent="0.25">
      <c r="A736" t="s">
        <v>5363</v>
      </c>
      <c r="B736" t="s">
        <v>1528</v>
      </c>
      <c r="C736" t="s">
        <v>14702</v>
      </c>
      <c r="D736" t="s">
        <v>14703</v>
      </c>
      <c r="E736" t="s">
        <v>357</v>
      </c>
      <c r="F736" t="s">
        <v>5160</v>
      </c>
      <c r="G736">
        <v>100</v>
      </c>
      <c r="H736">
        <v>74</v>
      </c>
      <c r="I736">
        <v>144</v>
      </c>
      <c r="J736">
        <v>143</v>
      </c>
      <c r="K736" t="s">
        <v>54</v>
      </c>
      <c r="L736">
        <v>41</v>
      </c>
      <c r="M736" t="s">
        <v>1769</v>
      </c>
      <c r="N736" t="s">
        <v>16936</v>
      </c>
      <c r="O736" s="95">
        <v>44845.696019606483</v>
      </c>
      <c r="P736">
        <v>1</v>
      </c>
      <c r="Q736">
        <v>-30.56</v>
      </c>
      <c r="R736">
        <v>-30.07</v>
      </c>
      <c r="S736" t="s">
        <v>16937</v>
      </c>
      <c r="T736" t="s">
        <v>5364</v>
      </c>
      <c r="U736" t="s">
        <v>5365</v>
      </c>
      <c r="V736" t="s">
        <v>16937</v>
      </c>
      <c r="W736" t="s">
        <v>16938</v>
      </c>
      <c r="X736" t="s">
        <v>5366</v>
      </c>
      <c r="Y736" t="b">
        <v>1</v>
      </c>
      <c r="Z736" t="s">
        <v>1761</v>
      </c>
    </row>
    <row r="737" spans="1:26" x14ac:dyDescent="0.25">
      <c r="A737" t="s">
        <v>5367</v>
      </c>
      <c r="B737" t="s">
        <v>1649</v>
      </c>
      <c r="C737" t="s">
        <v>14702</v>
      </c>
      <c r="D737" t="s">
        <v>14703</v>
      </c>
      <c r="E737" t="s">
        <v>357</v>
      </c>
      <c r="F737" t="s">
        <v>189</v>
      </c>
      <c r="G737">
        <v>150</v>
      </c>
      <c r="H737">
        <v>69</v>
      </c>
      <c r="I737">
        <v>138</v>
      </c>
      <c r="J737">
        <v>242</v>
      </c>
      <c r="K737" t="s">
        <v>54</v>
      </c>
      <c r="L737">
        <v>39</v>
      </c>
      <c r="M737" t="s">
        <v>1769</v>
      </c>
      <c r="N737" t="s">
        <v>16939</v>
      </c>
      <c r="O737" s="95">
        <v>44845.662755069447</v>
      </c>
      <c r="P737">
        <v>1</v>
      </c>
      <c r="Q737">
        <v>8.6999999999999993</v>
      </c>
      <c r="R737">
        <v>-38.020000000000003</v>
      </c>
      <c r="S737" t="s">
        <v>16940</v>
      </c>
      <c r="T737" t="s">
        <v>5368</v>
      </c>
      <c r="U737" t="s">
        <v>5369</v>
      </c>
      <c r="V737" t="s">
        <v>16940</v>
      </c>
      <c r="W737" t="s">
        <v>16941</v>
      </c>
      <c r="X737" t="s">
        <v>5370</v>
      </c>
      <c r="Y737" t="b">
        <v>1</v>
      </c>
      <c r="Z737" t="s">
        <v>1761</v>
      </c>
    </row>
    <row r="738" spans="1:26" x14ac:dyDescent="0.25">
      <c r="A738" t="s">
        <v>5371</v>
      </c>
      <c r="B738" t="s">
        <v>1555</v>
      </c>
      <c r="C738" t="s">
        <v>14702</v>
      </c>
      <c r="D738" t="s">
        <v>14703</v>
      </c>
      <c r="E738" t="s">
        <v>357</v>
      </c>
      <c r="F738" t="s">
        <v>5372</v>
      </c>
      <c r="G738">
        <v>370</v>
      </c>
      <c r="H738">
        <v>78</v>
      </c>
      <c r="I738">
        <v>342</v>
      </c>
      <c r="J738">
        <v>244</v>
      </c>
      <c r="K738" t="s">
        <v>54</v>
      </c>
      <c r="L738">
        <v>44</v>
      </c>
      <c r="M738" t="s">
        <v>1769</v>
      </c>
      <c r="N738" t="s">
        <v>16942</v>
      </c>
      <c r="O738" s="95">
        <v>44845.687814166668</v>
      </c>
      <c r="P738">
        <v>1</v>
      </c>
      <c r="Q738">
        <v>8.19</v>
      </c>
      <c r="R738">
        <v>51.64</v>
      </c>
      <c r="S738" t="s">
        <v>16943</v>
      </c>
      <c r="T738" t="s">
        <v>5373</v>
      </c>
      <c r="U738" t="s">
        <v>5374</v>
      </c>
      <c r="V738" t="s">
        <v>16943</v>
      </c>
      <c r="W738" t="s">
        <v>16944</v>
      </c>
      <c r="X738" t="s">
        <v>5375</v>
      </c>
      <c r="Y738" t="b">
        <v>1</v>
      </c>
      <c r="Z738" t="s">
        <v>1761</v>
      </c>
    </row>
    <row r="739" spans="1:26" x14ac:dyDescent="0.25">
      <c r="A739" t="s">
        <v>5376</v>
      </c>
      <c r="B739" t="s">
        <v>5377</v>
      </c>
      <c r="C739" t="s">
        <v>14702</v>
      </c>
      <c r="D739" t="s">
        <v>14702</v>
      </c>
      <c r="E739" t="s">
        <v>357</v>
      </c>
      <c r="F739" t="s">
        <v>5378</v>
      </c>
      <c r="G739">
        <v>68</v>
      </c>
      <c r="H739">
        <v>68</v>
      </c>
      <c r="I739">
        <v>68</v>
      </c>
      <c r="J739">
        <v>68</v>
      </c>
      <c r="K739" t="s">
        <v>54</v>
      </c>
      <c r="L739">
        <v>38</v>
      </c>
      <c r="M739" t="s">
        <v>1769</v>
      </c>
      <c r="N739" t="s">
        <v>16945</v>
      </c>
      <c r="O739" s="95">
        <v>44750.56758166667</v>
      </c>
      <c r="P739">
        <v>1</v>
      </c>
      <c r="Q739">
        <v>0</v>
      </c>
      <c r="R739">
        <v>0</v>
      </c>
      <c r="S739" t="s">
        <v>16946</v>
      </c>
      <c r="T739" t="s">
        <v>5379</v>
      </c>
      <c r="U739" t="s">
        <v>5380</v>
      </c>
      <c r="V739" t="s">
        <v>16946</v>
      </c>
      <c r="W739" t="s">
        <v>16947</v>
      </c>
      <c r="X739" t="s">
        <v>5381</v>
      </c>
      <c r="Y739" t="b">
        <v>1</v>
      </c>
      <c r="Z739" t="s">
        <v>1761</v>
      </c>
    </row>
    <row r="740" spans="1:26" x14ac:dyDescent="0.25">
      <c r="A740" t="s">
        <v>5382</v>
      </c>
      <c r="B740" t="s">
        <v>5383</v>
      </c>
      <c r="C740" t="s">
        <v>14702</v>
      </c>
      <c r="D740" t="s">
        <v>14702</v>
      </c>
      <c r="E740" t="s">
        <v>357</v>
      </c>
      <c r="F740" t="s">
        <v>5384</v>
      </c>
      <c r="G740">
        <v>70</v>
      </c>
      <c r="H740">
        <v>70</v>
      </c>
      <c r="I740">
        <v>70</v>
      </c>
      <c r="J740">
        <v>70</v>
      </c>
      <c r="K740" t="s">
        <v>54</v>
      </c>
      <c r="L740">
        <v>39</v>
      </c>
      <c r="M740" t="s">
        <v>1769</v>
      </c>
      <c r="N740" t="s">
        <v>16939</v>
      </c>
      <c r="O740" s="95">
        <v>44828.917620532404</v>
      </c>
      <c r="P740">
        <v>1</v>
      </c>
      <c r="Q740">
        <v>0</v>
      </c>
      <c r="R740">
        <v>0</v>
      </c>
      <c r="S740" t="s">
        <v>16948</v>
      </c>
      <c r="T740" t="s">
        <v>5385</v>
      </c>
      <c r="U740" t="s">
        <v>5386</v>
      </c>
      <c r="V740" t="s">
        <v>16948</v>
      </c>
      <c r="W740" t="s">
        <v>16949</v>
      </c>
      <c r="X740" t="s">
        <v>14525</v>
      </c>
      <c r="Y740" t="b">
        <v>1</v>
      </c>
      <c r="Z740" t="s">
        <v>1761</v>
      </c>
    </row>
    <row r="741" spans="1:26" x14ac:dyDescent="0.25">
      <c r="A741" t="s">
        <v>5387</v>
      </c>
      <c r="B741" t="s">
        <v>1616</v>
      </c>
      <c r="C741" t="s">
        <v>14702</v>
      </c>
      <c r="D741" t="s">
        <v>14703</v>
      </c>
      <c r="E741" t="s">
        <v>357</v>
      </c>
      <c r="F741" t="s">
        <v>5388</v>
      </c>
      <c r="G741">
        <v>175</v>
      </c>
      <c r="H741">
        <v>45</v>
      </c>
      <c r="I741">
        <v>402</v>
      </c>
      <c r="J741">
        <v>349</v>
      </c>
      <c r="K741" t="s">
        <v>54</v>
      </c>
      <c r="L741">
        <v>25</v>
      </c>
      <c r="M741" t="s">
        <v>1769</v>
      </c>
      <c r="N741" t="s">
        <v>16950</v>
      </c>
      <c r="O741" s="95">
        <v>44845.698861851852</v>
      </c>
      <c r="P741">
        <v>1</v>
      </c>
      <c r="Q741">
        <v>-56.47</v>
      </c>
      <c r="R741">
        <v>-49.86</v>
      </c>
      <c r="S741" t="s">
        <v>16951</v>
      </c>
      <c r="T741" t="s">
        <v>5389</v>
      </c>
      <c r="U741" t="s">
        <v>5390</v>
      </c>
      <c r="V741" t="s">
        <v>16951</v>
      </c>
      <c r="W741" t="s">
        <v>16952</v>
      </c>
      <c r="X741" t="s">
        <v>5391</v>
      </c>
      <c r="Y741" t="b">
        <v>1</v>
      </c>
      <c r="Z741" t="s">
        <v>1761</v>
      </c>
    </row>
    <row r="742" spans="1:26" x14ac:dyDescent="0.25">
      <c r="A742" t="s">
        <v>5392</v>
      </c>
      <c r="B742" t="s">
        <v>1138</v>
      </c>
      <c r="C742" t="s">
        <v>14703</v>
      </c>
      <c r="D742" t="s">
        <v>14702</v>
      </c>
      <c r="E742" t="s">
        <v>357</v>
      </c>
      <c r="F742" t="s">
        <v>5393</v>
      </c>
      <c r="G742">
        <v>82</v>
      </c>
      <c r="H742">
        <v>82</v>
      </c>
      <c r="I742">
        <v>82</v>
      </c>
      <c r="J742">
        <v>82</v>
      </c>
      <c r="K742" t="s">
        <v>54</v>
      </c>
      <c r="L742">
        <v>46</v>
      </c>
      <c r="M742" t="s">
        <v>1769</v>
      </c>
      <c r="N742" t="s">
        <v>16918</v>
      </c>
      <c r="O742" s="95">
        <v>44540.097021331021</v>
      </c>
      <c r="P742">
        <v>1</v>
      </c>
      <c r="Q742">
        <v>0</v>
      </c>
      <c r="R742">
        <v>0</v>
      </c>
      <c r="S742" t="s">
        <v>16953</v>
      </c>
      <c r="T742" t="s">
        <v>5394</v>
      </c>
      <c r="U742" t="s">
        <v>16954</v>
      </c>
      <c r="V742" t="s">
        <v>16953</v>
      </c>
      <c r="W742" t="s">
        <v>16955</v>
      </c>
      <c r="X742" t="s">
        <v>5395</v>
      </c>
      <c r="Y742" t="b">
        <v>1</v>
      </c>
      <c r="Z742" t="s">
        <v>1761</v>
      </c>
    </row>
    <row r="743" spans="1:26" x14ac:dyDescent="0.25">
      <c r="A743" t="s">
        <v>5396</v>
      </c>
      <c r="B743" t="s">
        <v>1325</v>
      </c>
      <c r="C743" t="s">
        <v>14702</v>
      </c>
      <c r="D743" t="s">
        <v>14703</v>
      </c>
      <c r="E743" t="s">
        <v>357</v>
      </c>
      <c r="F743" t="s">
        <v>5397</v>
      </c>
      <c r="G743">
        <v>290</v>
      </c>
      <c r="H743">
        <v>180</v>
      </c>
      <c r="I743">
        <v>267</v>
      </c>
      <c r="J743">
        <v>335</v>
      </c>
      <c r="K743" t="s">
        <v>54</v>
      </c>
      <c r="L743">
        <v>101</v>
      </c>
      <c r="M743" t="s">
        <v>1769</v>
      </c>
      <c r="N743" t="s">
        <v>16956</v>
      </c>
      <c r="O743" s="95">
        <v>44845.630059861112</v>
      </c>
      <c r="P743">
        <v>1</v>
      </c>
      <c r="Q743">
        <v>8.61</v>
      </c>
      <c r="R743">
        <v>-13.43</v>
      </c>
      <c r="S743" t="s">
        <v>16957</v>
      </c>
      <c r="T743" t="s">
        <v>5398</v>
      </c>
      <c r="U743" t="s">
        <v>16958</v>
      </c>
      <c r="V743" t="s">
        <v>16957</v>
      </c>
      <c r="W743" t="s">
        <v>16959</v>
      </c>
      <c r="X743" t="s">
        <v>5399</v>
      </c>
      <c r="Y743" t="b">
        <v>1</v>
      </c>
      <c r="Z743" t="s">
        <v>1761</v>
      </c>
    </row>
    <row r="744" spans="1:26" x14ac:dyDescent="0.25">
      <c r="A744" t="s">
        <v>5401</v>
      </c>
      <c r="B744" t="s">
        <v>5402</v>
      </c>
      <c r="C744" t="s">
        <v>14702</v>
      </c>
      <c r="D744" t="s">
        <v>14702</v>
      </c>
      <c r="E744" t="s">
        <v>357</v>
      </c>
      <c r="F744" t="s">
        <v>5403</v>
      </c>
      <c r="G744">
        <v>63</v>
      </c>
      <c r="H744">
        <v>63</v>
      </c>
      <c r="I744">
        <v>63</v>
      </c>
      <c r="J744">
        <v>63</v>
      </c>
      <c r="K744" t="s">
        <v>54</v>
      </c>
      <c r="L744">
        <v>35</v>
      </c>
      <c r="M744" t="s">
        <v>1769</v>
      </c>
      <c r="N744" t="s">
        <v>16960</v>
      </c>
      <c r="O744" s="95">
        <v>44636.512433553238</v>
      </c>
      <c r="P744">
        <v>1</v>
      </c>
      <c r="Q744">
        <v>0</v>
      </c>
      <c r="R744">
        <v>0</v>
      </c>
      <c r="S744" t="s">
        <v>16961</v>
      </c>
      <c r="T744" t="s">
        <v>5404</v>
      </c>
      <c r="U744" t="s">
        <v>5405</v>
      </c>
      <c r="V744" t="s">
        <v>16961</v>
      </c>
      <c r="W744" t="s">
        <v>16962</v>
      </c>
      <c r="X744" t="s">
        <v>5406</v>
      </c>
      <c r="Y744" t="b">
        <v>1</v>
      </c>
      <c r="Z744" t="s">
        <v>1761</v>
      </c>
    </row>
    <row r="745" spans="1:26" x14ac:dyDescent="0.25">
      <c r="A745" t="s">
        <v>5407</v>
      </c>
      <c r="B745" t="s">
        <v>1280</v>
      </c>
      <c r="C745" t="s">
        <v>14702</v>
      </c>
      <c r="D745" t="s">
        <v>14703</v>
      </c>
      <c r="E745" t="s">
        <v>357</v>
      </c>
      <c r="F745" t="s">
        <v>1567</v>
      </c>
      <c r="G745">
        <v>59</v>
      </c>
      <c r="H745">
        <v>57</v>
      </c>
      <c r="I745">
        <v>134</v>
      </c>
      <c r="J745">
        <v>199</v>
      </c>
      <c r="K745" t="s">
        <v>54</v>
      </c>
      <c r="L745">
        <v>32</v>
      </c>
      <c r="M745" t="s">
        <v>1769</v>
      </c>
      <c r="N745" t="s">
        <v>16931</v>
      </c>
      <c r="O745" s="95">
        <v>44845.591997442127</v>
      </c>
      <c r="P745">
        <v>1</v>
      </c>
      <c r="Q745">
        <v>-55.97</v>
      </c>
      <c r="R745">
        <v>-70.349999999999994</v>
      </c>
      <c r="S745" t="s">
        <v>16963</v>
      </c>
      <c r="T745" t="s">
        <v>5408</v>
      </c>
      <c r="U745" t="s">
        <v>5409</v>
      </c>
      <c r="V745" t="s">
        <v>16963</v>
      </c>
      <c r="W745" t="s">
        <v>16964</v>
      </c>
      <c r="X745" t="s">
        <v>5410</v>
      </c>
      <c r="Y745" t="b">
        <v>1</v>
      </c>
      <c r="Z745" t="s">
        <v>1761</v>
      </c>
    </row>
    <row r="746" spans="1:26" x14ac:dyDescent="0.25">
      <c r="A746" t="s">
        <v>5411</v>
      </c>
      <c r="B746" t="s">
        <v>670</v>
      </c>
      <c r="C746" t="s">
        <v>14702</v>
      </c>
      <c r="D746" t="s">
        <v>14703</v>
      </c>
      <c r="E746" t="s">
        <v>357</v>
      </c>
      <c r="F746" t="s">
        <v>5412</v>
      </c>
      <c r="G746">
        <v>69</v>
      </c>
      <c r="H746">
        <v>72</v>
      </c>
      <c r="I746">
        <v>82</v>
      </c>
      <c r="J746">
        <v>80</v>
      </c>
      <c r="K746" t="s">
        <v>54</v>
      </c>
      <c r="L746">
        <v>40</v>
      </c>
      <c r="M746" t="s">
        <v>1769</v>
      </c>
      <c r="N746" t="s">
        <v>16928</v>
      </c>
      <c r="O746" s="95">
        <v>44845.698202384257</v>
      </c>
      <c r="P746">
        <v>1</v>
      </c>
      <c r="Q746">
        <v>-15.85</v>
      </c>
      <c r="R746">
        <v>-13.75</v>
      </c>
      <c r="S746" t="s">
        <v>16965</v>
      </c>
      <c r="T746" t="s">
        <v>5413</v>
      </c>
      <c r="U746" t="s">
        <v>5414</v>
      </c>
      <c r="V746" t="s">
        <v>16965</v>
      </c>
      <c r="W746" t="s">
        <v>16966</v>
      </c>
      <c r="X746" t="s">
        <v>5415</v>
      </c>
      <c r="Y746" t="b">
        <v>1</v>
      </c>
      <c r="Z746" t="s">
        <v>1761</v>
      </c>
    </row>
    <row r="747" spans="1:26" x14ac:dyDescent="0.25">
      <c r="A747" t="s">
        <v>5416</v>
      </c>
      <c r="B747" t="s">
        <v>1642</v>
      </c>
      <c r="C747" t="s">
        <v>14702</v>
      </c>
      <c r="D747" t="s">
        <v>14703</v>
      </c>
      <c r="E747" t="s">
        <v>357</v>
      </c>
      <c r="F747" t="s">
        <v>5417</v>
      </c>
      <c r="G747">
        <v>488</v>
      </c>
      <c r="H747">
        <v>65</v>
      </c>
      <c r="I747">
        <v>371</v>
      </c>
      <c r="J747">
        <v>1712</v>
      </c>
      <c r="K747" t="s">
        <v>54</v>
      </c>
      <c r="L747">
        <v>36</v>
      </c>
      <c r="M747" t="s">
        <v>1769</v>
      </c>
      <c r="N747" t="s">
        <v>16967</v>
      </c>
      <c r="O747" s="95">
        <v>44845.440069351855</v>
      </c>
      <c r="P747">
        <v>1</v>
      </c>
      <c r="Q747">
        <v>31.54</v>
      </c>
      <c r="R747">
        <v>-71.5</v>
      </c>
      <c r="S747" t="s">
        <v>16968</v>
      </c>
      <c r="T747" t="s">
        <v>5418</v>
      </c>
      <c r="U747" t="s">
        <v>5419</v>
      </c>
      <c r="V747" t="s">
        <v>16968</v>
      </c>
      <c r="W747" t="s">
        <v>16969</v>
      </c>
      <c r="X747" t="s">
        <v>5420</v>
      </c>
      <c r="Y747" t="b">
        <v>1</v>
      </c>
      <c r="Z747" t="s">
        <v>1761</v>
      </c>
    </row>
    <row r="748" spans="1:26" x14ac:dyDescent="0.25">
      <c r="A748" t="s">
        <v>5421</v>
      </c>
      <c r="B748" t="s">
        <v>1536</v>
      </c>
      <c r="C748" t="s">
        <v>14702</v>
      </c>
      <c r="D748" t="s">
        <v>14703</v>
      </c>
      <c r="E748" t="s">
        <v>357</v>
      </c>
      <c r="F748" t="s">
        <v>5384</v>
      </c>
      <c r="G748">
        <v>477</v>
      </c>
      <c r="H748">
        <v>62</v>
      </c>
      <c r="I748">
        <v>328</v>
      </c>
      <c r="J748">
        <v>381</v>
      </c>
      <c r="K748" t="s">
        <v>54</v>
      </c>
      <c r="L748">
        <v>35</v>
      </c>
      <c r="M748" t="s">
        <v>1769</v>
      </c>
      <c r="N748" t="s">
        <v>16960</v>
      </c>
      <c r="O748" s="95">
        <v>44845.705608645832</v>
      </c>
      <c r="P748">
        <v>1</v>
      </c>
      <c r="Q748">
        <v>45.43</v>
      </c>
      <c r="R748">
        <v>25.2</v>
      </c>
      <c r="S748" t="s">
        <v>16970</v>
      </c>
      <c r="T748" t="s">
        <v>5422</v>
      </c>
      <c r="U748" t="s">
        <v>5423</v>
      </c>
      <c r="V748" t="s">
        <v>16970</v>
      </c>
      <c r="W748" t="s">
        <v>16971</v>
      </c>
      <c r="X748" t="s">
        <v>5424</v>
      </c>
      <c r="Y748" t="b">
        <v>1</v>
      </c>
      <c r="Z748" t="s">
        <v>1761</v>
      </c>
    </row>
    <row r="749" spans="1:26" x14ac:dyDescent="0.25">
      <c r="A749" t="s">
        <v>5425</v>
      </c>
      <c r="B749" t="s">
        <v>5426</v>
      </c>
      <c r="C749" t="s">
        <v>14703</v>
      </c>
      <c r="D749" t="s">
        <v>14702</v>
      </c>
      <c r="E749" t="s">
        <v>357</v>
      </c>
      <c r="F749" t="s">
        <v>5427</v>
      </c>
      <c r="G749">
        <v>192</v>
      </c>
      <c r="H749">
        <v>192</v>
      </c>
      <c r="I749">
        <v>192</v>
      </c>
      <c r="J749">
        <v>192</v>
      </c>
      <c r="K749" t="s">
        <v>54</v>
      </c>
      <c r="L749">
        <v>108</v>
      </c>
      <c r="M749" t="s">
        <v>1769</v>
      </c>
      <c r="N749" t="s">
        <v>16972</v>
      </c>
      <c r="O749" s="95">
        <v>44540.140674918985</v>
      </c>
      <c r="P749">
        <v>1</v>
      </c>
      <c r="Q749">
        <v>0</v>
      </c>
      <c r="R749">
        <v>0</v>
      </c>
      <c r="S749" t="s">
        <v>16973</v>
      </c>
      <c r="T749" t="s">
        <v>5428</v>
      </c>
      <c r="U749" t="s">
        <v>16974</v>
      </c>
      <c r="V749" t="s">
        <v>16973</v>
      </c>
      <c r="W749" t="s">
        <v>16975</v>
      </c>
      <c r="X749" t="s">
        <v>5429</v>
      </c>
      <c r="Y749" t="b">
        <v>1</v>
      </c>
      <c r="Z749" t="s">
        <v>1761</v>
      </c>
    </row>
    <row r="750" spans="1:26" x14ac:dyDescent="0.25">
      <c r="A750" t="s">
        <v>5430</v>
      </c>
      <c r="B750" t="s">
        <v>5431</v>
      </c>
      <c r="C750" t="s">
        <v>14702</v>
      </c>
      <c r="D750" t="s">
        <v>14703</v>
      </c>
      <c r="E750" t="s">
        <v>357</v>
      </c>
      <c r="F750" t="s">
        <v>5291</v>
      </c>
      <c r="G750">
        <v>521</v>
      </c>
      <c r="H750">
        <v>52</v>
      </c>
      <c r="I750">
        <v>289</v>
      </c>
      <c r="J750">
        <v>108</v>
      </c>
      <c r="K750" t="s">
        <v>54</v>
      </c>
      <c r="L750">
        <v>29</v>
      </c>
      <c r="M750" t="s">
        <v>1769</v>
      </c>
      <c r="N750" t="s">
        <v>16976</v>
      </c>
      <c r="O750" s="95">
        <v>44845.267011388889</v>
      </c>
      <c r="P750">
        <v>1</v>
      </c>
      <c r="Q750">
        <v>80.28</v>
      </c>
      <c r="R750">
        <v>382.41</v>
      </c>
      <c r="S750" t="s">
        <v>16977</v>
      </c>
      <c r="T750" t="s">
        <v>5432</v>
      </c>
      <c r="U750" t="s">
        <v>5433</v>
      </c>
      <c r="V750" t="s">
        <v>16977</v>
      </c>
      <c r="W750" t="s">
        <v>16978</v>
      </c>
      <c r="X750" t="s">
        <v>5434</v>
      </c>
      <c r="Y750" t="b">
        <v>1</v>
      </c>
      <c r="Z750" t="s">
        <v>1761</v>
      </c>
    </row>
    <row r="751" spans="1:26" x14ac:dyDescent="0.25">
      <c r="A751" t="s">
        <v>5435</v>
      </c>
      <c r="B751" t="s">
        <v>675</v>
      </c>
      <c r="C751" t="s">
        <v>14702</v>
      </c>
      <c r="D751" t="s">
        <v>14703</v>
      </c>
      <c r="E751" t="s">
        <v>357</v>
      </c>
      <c r="F751" t="s">
        <v>5436</v>
      </c>
      <c r="G751">
        <v>71</v>
      </c>
      <c r="H751">
        <v>58</v>
      </c>
      <c r="I751">
        <v>68</v>
      </c>
      <c r="J751">
        <v>115</v>
      </c>
      <c r="K751" t="s">
        <v>54</v>
      </c>
      <c r="L751">
        <v>32</v>
      </c>
      <c r="M751" t="s">
        <v>1769</v>
      </c>
      <c r="N751" t="s">
        <v>16931</v>
      </c>
      <c r="O751" s="95">
        <v>44845.545355231479</v>
      </c>
      <c r="P751">
        <v>1</v>
      </c>
      <c r="Q751">
        <v>4.41</v>
      </c>
      <c r="R751">
        <v>-38.26</v>
      </c>
      <c r="S751" t="s">
        <v>16979</v>
      </c>
      <c r="T751" t="s">
        <v>5437</v>
      </c>
      <c r="U751" t="s">
        <v>5438</v>
      </c>
      <c r="V751" t="s">
        <v>16979</v>
      </c>
      <c r="W751" t="s">
        <v>16980</v>
      </c>
      <c r="X751" t="s">
        <v>5439</v>
      </c>
      <c r="Y751" t="b">
        <v>1</v>
      </c>
      <c r="Z751" t="s">
        <v>1761</v>
      </c>
    </row>
    <row r="752" spans="1:26" x14ac:dyDescent="0.25">
      <c r="A752" t="s">
        <v>5440</v>
      </c>
      <c r="B752" t="s">
        <v>5441</v>
      </c>
      <c r="C752" t="s">
        <v>14702</v>
      </c>
      <c r="D752" t="s">
        <v>14703</v>
      </c>
      <c r="E752" t="s">
        <v>357</v>
      </c>
      <c r="F752" t="s">
        <v>5442</v>
      </c>
      <c r="G752">
        <v>249</v>
      </c>
      <c r="H752">
        <v>124</v>
      </c>
      <c r="I752">
        <v>366</v>
      </c>
      <c r="J752">
        <v>666</v>
      </c>
      <c r="K752" t="s">
        <v>54</v>
      </c>
      <c r="L752">
        <v>69</v>
      </c>
      <c r="M752" t="s">
        <v>1769</v>
      </c>
      <c r="N752" t="s">
        <v>16837</v>
      </c>
      <c r="O752" s="95">
        <v>44845.613874050927</v>
      </c>
      <c r="P752">
        <v>1</v>
      </c>
      <c r="Q752">
        <v>-31.97</v>
      </c>
      <c r="R752">
        <v>-62.61</v>
      </c>
      <c r="S752" t="s">
        <v>16981</v>
      </c>
      <c r="T752" t="s">
        <v>5443</v>
      </c>
      <c r="U752" t="s">
        <v>16982</v>
      </c>
      <c r="V752" t="s">
        <v>16981</v>
      </c>
      <c r="W752" t="s">
        <v>16983</v>
      </c>
      <c r="X752" t="s">
        <v>5444</v>
      </c>
      <c r="Y752" t="b">
        <v>1</v>
      </c>
      <c r="Z752" t="s">
        <v>1761</v>
      </c>
    </row>
    <row r="753" spans="1:26" x14ac:dyDescent="0.25">
      <c r="A753" t="s">
        <v>5445</v>
      </c>
      <c r="B753" t="s">
        <v>1137</v>
      </c>
      <c r="C753" t="s">
        <v>14702</v>
      </c>
      <c r="D753" t="s">
        <v>14703</v>
      </c>
      <c r="E753" t="s">
        <v>357</v>
      </c>
      <c r="F753" t="s">
        <v>242</v>
      </c>
      <c r="G753">
        <v>60</v>
      </c>
      <c r="H753">
        <v>65</v>
      </c>
      <c r="I753">
        <v>65</v>
      </c>
      <c r="J753">
        <v>262</v>
      </c>
      <c r="K753" t="s">
        <v>54</v>
      </c>
      <c r="L753">
        <v>36</v>
      </c>
      <c r="M753" t="s">
        <v>1769</v>
      </c>
      <c r="N753" t="s">
        <v>16967</v>
      </c>
      <c r="O753" s="95">
        <v>44845.691026273147</v>
      </c>
      <c r="P753">
        <v>1</v>
      </c>
      <c r="Q753">
        <v>-7.69</v>
      </c>
      <c r="R753">
        <v>-77.099999999999994</v>
      </c>
      <c r="S753" t="s">
        <v>16984</v>
      </c>
      <c r="T753" t="s">
        <v>5446</v>
      </c>
      <c r="U753" t="s">
        <v>5447</v>
      </c>
      <c r="V753" t="s">
        <v>16984</v>
      </c>
      <c r="W753" t="s">
        <v>16985</v>
      </c>
      <c r="X753" t="s">
        <v>5448</v>
      </c>
      <c r="Y753" t="b">
        <v>1</v>
      </c>
      <c r="Z753" t="s">
        <v>1761</v>
      </c>
    </row>
    <row r="754" spans="1:26" x14ac:dyDescent="0.25">
      <c r="A754" t="s">
        <v>5449</v>
      </c>
      <c r="B754" t="s">
        <v>679</v>
      </c>
      <c r="C754" t="s">
        <v>14702</v>
      </c>
      <c r="D754" t="s">
        <v>14703</v>
      </c>
      <c r="E754" t="s">
        <v>357</v>
      </c>
      <c r="F754" t="s">
        <v>5276</v>
      </c>
      <c r="G754">
        <v>222</v>
      </c>
      <c r="H754">
        <v>79</v>
      </c>
      <c r="I754">
        <v>162</v>
      </c>
      <c r="J754">
        <v>189</v>
      </c>
      <c r="K754" t="s">
        <v>54</v>
      </c>
      <c r="L754">
        <v>44</v>
      </c>
      <c r="M754" t="s">
        <v>1769</v>
      </c>
      <c r="N754" t="s">
        <v>16942</v>
      </c>
      <c r="O754" s="95">
        <v>44845.636763645831</v>
      </c>
      <c r="P754">
        <v>1</v>
      </c>
      <c r="Q754">
        <v>37.04</v>
      </c>
      <c r="R754">
        <v>17.46</v>
      </c>
      <c r="S754" t="s">
        <v>16986</v>
      </c>
      <c r="T754" t="s">
        <v>5450</v>
      </c>
      <c r="U754" t="s">
        <v>5451</v>
      </c>
      <c r="V754" t="s">
        <v>16986</v>
      </c>
      <c r="W754" t="s">
        <v>16987</v>
      </c>
      <c r="X754" t="s">
        <v>5452</v>
      </c>
      <c r="Y754" t="b">
        <v>1</v>
      </c>
      <c r="Z754" t="s">
        <v>1761</v>
      </c>
    </row>
    <row r="755" spans="1:26" x14ac:dyDescent="0.25">
      <c r="A755" t="s">
        <v>5453</v>
      </c>
      <c r="B755" t="s">
        <v>1358</v>
      </c>
      <c r="C755" t="s">
        <v>14702</v>
      </c>
      <c r="D755" t="s">
        <v>14703</v>
      </c>
      <c r="E755" t="s">
        <v>357</v>
      </c>
      <c r="F755" t="s">
        <v>5454</v>
      </c>
      <c r="G755">
        <v>51</v>
      </c>
      <c r="H755">
        <v>48</v>
      </c>
      <c r="I755">
        <v>51</v>
      </c>
      <c r="J755">
        <v>70</v>
      </c>
      <c r="K755" t="s">
        <v>54</v>
      </c>
      <c r="L755">
        <v>27</v>
      </c>
      <c r="M755" t="s">
        <v>1769</v>
      </c>
      <c r="N755" t="s">
        <v>16988</v>
      </c>
      <c r="O755" s="95">
        <v>44845.279516631941</v>
      </c>
      <c r="P755">
        <v>1</v>
      </c>
      <c r="Q755">
        <v>0</v>
      </c>
      <c r="R755">
        <v>-27.14</v>
      </c>
      <c r="S755" t="s">
        <v>16989</v>
      </c>
      <c r="T755" t="s">
        <v>5455</v>
      </c>
      <c r="U755" t="s">
        <v>5456</v>
      </c>
      <c r="V755" t="s">
        <v>16989</v>
      </c>
      <c r="W755" t="s">
        <v>16990</v>
      </c>
      <c r="X755" t="s">
        <v>5457</v>
      </c>
      <c r="Y755" t="b">
        <v>1</v>
      </c>
      <c r="Z755" t="s">
        <v>1761</v>
      </c>
    </row>
    <row r="756" spans="1:26" x14ac:dyDescent="0.25">
      <c r="A756" t="s">
        <v>5458</v>
      </c>
      <c r="B756" t="s">
        <v>1645</v>
      </c>
      <c r="C756" t="s">
        <v>14702</v>
      </c>
      <c r="D756" t="s">
        <v>14703</v>
      </c>
      <c r="E756" t="s">
        <v>357</v>
      </c>
      <c r="F756" t="s">
        <v>5459</v>
      </c>
      <c r="G756">
        <v>250</v>
      </c>
      <c r="H756">
        <v>51</v>
      </c>
      <c r="I756">
        <v>250</v>
      </c>
      <c r="J756">
        <v>915</v>
      </c>
      <c r="K756" t="s">
        <v>54</v>
      </c>
      <c r="L756">
        <v>29</v>
      </c>
      <c r="M756" t="s">
        <v>1769</v>
      </c>
      <c r="N756" t="s">
        <v>16976</v>
      </c>
      <c r="O756" s="95">
        <v>44845.443725671299</v>
      </c>
      <c r="P756">
        <v>1</v>
      </c>
      <c r="Q756">
        <v>0</v>
      </c>
      <c r="R756">
        <v>-72.680000000000007</v>
      </c>
      <c r="S756" t="s">
        <v>16991</v>
      </c>
      <c r="T756" t="s">
        <v>5460</v>
      </c>
      <c r="U756" t="s">
        <v>16992</v>
      </c>
      <c r="V756" t="s">
        <v>16991</v>
      </c>
      <c r="W756" t="s">
        <v>16993</v>
      </c>
      <c r="X756" t="s">
        <v>5461</v>
      </c>
      <c r="Y756" t="b">
        <v>1</v>
      </c>
      <c r="Z756" t="s">
        <v>1761</v>
      </c>
    </row>
    <row r="757" spans="1:26" x14ac:dyDescent="0.25">
      <c r="A757" t="s">
        <v>5462</v>
      </c>
      <c r="B757" t="s">
        <v>1647</v>
      </c>
      <c r="C757" t="s">
        <v>14702</v>
      </c>
      <c r="D757" t="s">
        <v>14703</v>
      </c>
      <c r="E757" t="s">
        <v>357</v>
      </c>
      <c r="F757" t="s">
        <v>5463</v>
      </c>
      <c r="G757">
        <v>2800</v>
      </c>
      <c r="H757">
        <v>22</v>
      </c>
      <c r="I757">
        <v>1565</v>
      </c>
      <c r="J757">
        <v>1565</v>
      </c>
      <c r="K757" t="s">
        <v>54</v>
      </c>
      <c r="L757">
        <v>12</v>
      </c>
      <c r="M757" t="s">
        <v>1769</v>
      </c>
      <c r="N757" t="s">
        <v>16994</v>
      </c>
      <c r="O757" s="95">
        <v>44844.604423009259</v>
      </c>
      <c r="P757">
        <v>1</v>
      </c>
      <c r="Q757">
        <v>0</v>
      </c>
      <c r="R757">
        <v>78.91</v>
      </c>
      <c r="S757" t="s">
        <v>16995</v>
      </c>
      <c r="T757" t="s">
        <v>5464</v>
      </c>
      <c r="U757" t="s">
        <v>5465</v>
      </c>
      <c r="V757" t="s">
        <v>16995</v>
      </c>
      <c r="W757" t="s">
        <v>16996</v>
      </c>
      <c r="X757" t="s">
        <v>5466</v>
      </c>
      <c r="Y757" t="b">
        <v>1</v>
      </c>
      <c r="Z757" t="s">
        <v>1761</v>
      </c>
    </row>
    <row r="758" spans="1:26" x14ac:dyDescent="0.25">
      <c r="A758" t="s">
        <v>5467</v>
      </c>
      <c r="B758" t="s">
        <v>801</v>
      </c>
      <c r="C758" t="s">
        <v>14702</v>
      </c>
      <c r="D758" t="s">
        <v>14703</v>
      </c>
      <c r="E758" t="s">
        <v>357</v>
      </c>
      <c r="F758" t="s">
        <v>5468</v>
      </c>
      <c r="G758">
        <v>54</v>
      </c>
      <c r="H758">
        <v>50</v>
      </c>
      <c r="I758">
        <v>52</v>
      </c>
      <c r="J758">
        <v>55</v>
      </c>
      <c r="K758" t="s">
        <v>54</v>
      </c>
      <c r="L758">
        <v>28</v>
      </c>
      <c r="M758" t="s">
        <v>1769</v>
      </c>
      <c r="N758" t="s">
        <v>16997</v>
      </c>
      <c r="O758" s="95">
        <v>44845.595785972226</v>
      </c>
      <c r="P758">
        <v>1</v>
      </c>
      <c r="Q758">
        <v>3.85</v>
      </c>
      <c r="R758">
        <v>-1.82</v>
      </c>
      <c r="S758" t="s">
        <v>16998</v>
      </c>
      <c r="T758" t="s">
        <v>5469</v>
      </c>
      <c r="U758" t="s">
        <v>5470</v>
      </c>
      <c r="V758" t="s">
        <v>16998</v>
      </c>
      <c r="W758" t="s">
        <v>16999</v>
      </c>
      <c r="X758" t="s">
        <v>5471</v>
      </c>
      <c r="Y758" t="b">
        <v>1</v>
      </c>
      <c r="Z758" t="s">
        <v>1761</v>
      </c>
    </row>
    <row r="759" spans="1:26" x14ac:dyDescent="0.25">
      <c r="A759" t="s">
        <v>5472</v>
      </c>
      <c r="B759" t="s">
        <v>804</v>
      </c>
      <c r="C759" t="s">
        <v>14702</v>
      </c>
      <c r="D759" t="s">
        <v>14703</v>
      </c>
      <c r="E759" t="s">
        <v>357</v>
      </c>
      <c r="F759" t="s">
        <v>188</v>
      </c>
      <c r="G759">
        <v>5200</v>
      </c>
      <c r="H759">
        <v>36</v>
      </c>
      <c r="I759">
        <v>5200</v>
      </c>
      <c r="J759">
        <v>773</v>
      </c>
      <c r="K759" t="s">
        <v>54</v>
      </c>
      <c r="L759">
        <v>20</v>
      </c>
      <c r="M759" t="s">
        <v>1769</v>
      </c>
      <c r="N759" t="s">
        <v>17000</v>
      </c>
      <c r="O759" s="95">
        <v>44844.962901550927</v>
      </c>
      <c r="P759">
        <v>1</v>
      </c>
      <c r="Q759">
        <v>0</v>
      </c>
      <c r="R759">
        <v>572.70000000000005</v>
      </c>
      <c r="S759" t="s">
        <v>17001</v>
      </c>
      <c r="T759" t="s">
        <v>5473</v>
      </c>
      <c r="U759" t="s">
        <v>5474</v>
      </c>
      <c r="V759" t="s">
        <v>17001</v>
      </c>
      <c r="W759" t="s">
        <v>17002</v>
      </c>
      <c r="X759" t="s">
        <v>5475</v>
      </c>
      <c r="Y759" t="b">
        <v>1</v>
      </c>
      <c r="Z759" t="s">
        <v>1761</v>
      </c>
    </row>
    <row r="760" spans="1:26" x14ac:dyDescent="0.25">
      <c r="A760" t="s">
        <v>5476</v>
      </c>
      <c r="B760" t="s">
        <v>5477</v>
      </c>
      <c r="C760" t="s">
        <v>14702</v>
      </c>
      <c r="D760" t="s">
        <v>14702</v>
      </c>
      <c r="E760" t="s">
        <v>357</v>
      </c>
      <c r="F760" t="s">
        <v>5478</v>
      </c>
      <c r="G760">
        <v>49</v>
      </c>
      <c r="H760">
        <v>49</v>
      </c>
      <c r="I760">
        <v>49</v>
      </c>
      <c r="J760">
        <v>49</v>
      </c>
      <c r="K760" t="s">
        <v>54</v>
      </c>
      <c r="L760">
        <v>27</v>
      </c>
      <c r="M760" t="s">
        <v>1769</v>
      </c>
      <c r="N760" t="s">
        <v>16988</v>
      </c>
      <c r="O760" s="95">
        <v>44756.638808750002</v>
      </c>
      <c r="P760">
        <v>1</v>
      </c>
      <c r="Q760">
        <v>0</v>
      </c>
      <c r="R760">
        <v>0</v>
      </c>
      <c r="S760" t="s">
        <v>17003</v>
      </c>
      <c r="T760" t="s">
        <v>5479</v>
      </c>
      <c r="U760" t="s">
        <v>5480</v>
      </c>
      <c r="V760" t="s">
        <v>17003</v>
      </c>
      <c r="W760" t="s">
        <v>17004</v>
      </c>
      <c r="X760" t="s">
        <v>5481</v>
      </c>
      <c r="Y760" t="b">
        <v>1</v>
      </c>
      <c r="Z760" t="s">
        <v>1761</v>
      </c>
    </row>
    <row r="761" spans="1:26" x14ac:dyDescent="0.25">
      <c r="A761" t="s">
        <v>5482</v>
      </c>
      <c r="B761" t="s">
        <v>1628</v>
      </c>
      <c r="C761" t="s">
        <v>14702</v>
      </c>
      <c r="D761" t="s">
        <v>14703</v>
      </c>
      <c r="E761" t="s">
        <v>357</v>
      </c>
      <c r="F761" t="s">
        <v>5463</v>
      </c>
      <c r="G761">
        <v>51</v>
      </c>
      <c r="H761">
        <v>49</v>
      </c>
      <c r="I761">
        <v>164</v>
      </c>
      <c r="J761">
        <v>164</v>
      </c>
      <c r="K761" t="s">
        <v>54</v>
      </c>
      <c r="L761">
        <v>27</v>
      </c>
      <c r="M761" t="s">
        <v>1769</v>
      </c>
      <c r="N761" t="s">
        <v>16988</v>
      </c>
      <c r="O761" s="95">
        <v>44842.842265069441</v>
      </c>
      <c r="P761">
        <v>1</v>
      </c>
      <c r="Q761">
        <v>0</v>
      </c>
      <c r="R761">
        <v>-68.900000000000006</v>
      </c>
      <c r="S761" t="s">
        <v>17005</v>
      </c>
      <c r="T761" t="s">
        <v>5483</v>
      </c>
      <c r="U761" t="s">
        <v>5484</v>
      </c>
      <c r="V761" t="s">
        <v>17005</v>
      </c>
      <c r="W761" t="s">
        <v>17006</v>
      </c>
      <c r="X761" t="s">
        <v>5485</v>
      </c>
      <c r="Y761" t="b">
        <v>1</v>
      </c>
      <c r="Z761" t="s">
        <v>1761</v>
      </c>
    </row>
    <row r="762" spans="1:26" x14ac:dyDescent="0.25">
      <c r="A762" t="s">
        <v>5486</v>
      </c>
      <c r="B762" t="s">
        <v>1648</v>
      </c>
      <c r="C762" t="s">
        <v>14702</v>
      </c>
      <c r="D762" t="s">
        <v>14703</v>
      </c>
      <c r="E762" t="s">
        <v>357</v>
      </c>
      <c r="F762" t="s">
        <v>5384</v>
      </c>
      <c r="G762">
        <v>45</v>
      </c>
      <c r="H762">
        <v>45</v>
      </c>
      <c r="I762">
        <v>1363</v>
      </c>
      <c r="J762">
        <v>1363</v>
      </c>
      <c r="K762" t="s">
        <v>54</v>
      </c>
      <c r="L762">
        <v>25</v>
      </c>
      <c r="M762" t="s">
        <v>1769</v>
      </c>
      <c r="N762" t="s">
        <v>16950</v>
      </c>
      <c r="O762" s="95">
        <v>44843.062901874997</v>
      </c>
      <c r="P762">
        <v>1</v>
      </c>
      <c r="Q762">
        <v>0</v>
      </c>
      <c r="R762">
        <v>-96.7</v>
      </c>
      <c r="S762" t="s">
        <v>17007</v>
      </c>
      <c r="T762" t="s">
        <v>5487</v>
      </c>
      <c r="U762" t="s">
        <v>5488</v>
      </c>
      <c r="V762" t="s">
        <v>17007</v>
      </c>
      <c r="W762" t="s">
        <v>17008</v>
      </c>
      <c r="X762" t="s">
        <v>5489</v>
      </c>
      <c r="Y762" t="b">
        <v>1</v>
      </c>
      <c r="Z762" t="s">
        <v>1761</v>
      </c>
    </row>
    <row r="763" spans="1:26" x14ac:dyDescent="0.25">
      <c r="A763" t="s">
        <v>5490</v>
      </c>
      <c r="B763" t="s">
        <v>1523</v>
      </c>
      <c r="C763" t="s">
        <v>14702</v>
      </c>
      <c r="D763" t="s">
        <v>14703</v>
      </c>
      <c r="E763" t="s">
        <v>357</v>
      </c>
      <c r="F763" t="s">
        <v>5491</v>
      </c>
      <c r="G763">
        <v>1000</v>
      </c>
      <c r="H763">
        <v>43</v>
      </c>
      <c r="I763">
        <v>1000</v>
      </c>
      <c r="J763">
        <v>3517</v>
      </c>
      <c r="K763" t="s">
        <v>54</v>
      </c>
      <c r="L763">
        <v>24</v>
      </c>
      <c r="M763" t="s">
        <v>1769</v>
      </c>
      <c r="N763" t="s">
        <v>17009</v>
      </c>
      <c r="O763" s="95">
        <v>44845.68407909722</v>
      </c>
      <c r="P763">
        <v>1</v>
      </c>
      <c r="Q763">
        <v>0</v>
      </c>
      <c r="R763">
        <v>-71.569999999999993</v>
      </c>
      <c r="S763" t="s">
        <v>17010</v>
      </c>
      <c r="T763" t="s">
        <v>5492</v>
      </c>
      <c r="U763" t="s">
        <v>5493</v>
      </c>
      <c r="V763" t="s">
        <v>17010</v>
      </c>
      <c r="W763" t="s">
        <v>17011</v>
      </c>
      <c r="X763" t="s">
        <v>5494</v>
      </c>
      <c r="Y763" t="b">
        <v>1</v>
      </c>
      <c r="Z763" t="s">
        <v>1761</v>
      </c>
    </row>
    <row r="764" spans="1:26" x14ac:dyDescent="0.25">
      <c r="A764" t="s">
        <v>5495</v>
      </c>
      <c r="B764" t="s">
        <v>1657</v>
      </c>
      <c r="C764" t="s">
        <v>14702</v>
      </c>
      <c r="D764" t="s">
        <v>14703</v>
      </c>
      <c r="E764" t="s">
        <v>357</v>
      </c>
      <c r="F764" t="s">
        <v>5496</v>
      </c>
      <c r="G764">
        <v>150</v>
      </c>
      <c r="H764">
        <v>81</v>
      </c>
      <c r="I764">
        <v>192</v>
      </c>
      <c r="J764">
        <v>258</v>
      </c>
      <c r="K764" t="s">
        <v>54</v>
      </c>
      <c r="L764">
        <v>45</v>
      </c>
      <c r="M764" t="s">
        <v>1769</v>
      </c>
      <c r="N764" t="s">
        <v>17012</v>
      </c>
      <c r="O764" s="95">
        <v>44845.587757361114</v>
      </c>
      <c r="P764">
        <v>1</v>
      </c>
      <c r="Q764">
        <v>-21.88</v>
      </c>
      <c r="R764">
        <v>-41.86</v>
      </c>
      <c r="S764" t="s">
        <v>17013</v>
      </c>
      <c r="T764" t="s">
        <v>5497</v>
      </c>
      <c r="U764" t="s">
        <v>17014</v>
      </c>
      <c r="V764" t="s">
        <v>17013</v>
      </c>
      <c r="W764" t="s">
        <v>17015</v>
      </c>
      <c r="X764" t="s">
        <v>5498</v>
      </c>
      <c r="Y764" t="b">
        <v>1</v>
      </c>
      <c r="Z764" t="s">
        <v>1761</v>
      </c>
    </row>
    <row r="765" spans="1:26" x14ac:dyDescent="0.25">
      <c r="A765" t="s">
        <v>5499</v>
      </c>
      <c r="B765" t="s">
        <v>1350</v>
      </c>
      <c r="C765" t="s">
        <v>14702</v>
      </c>
      <c r="D765" t="s">
        <v>14703</v>
      </c>
      <c r="E765" t="s">
        <v>357</v>
      </c>
      <c r="F765" t="s">
        <v>267</v>
      </c>
      <c r="G765">
        <v>60</v>
      </c>
      <c r="H765">
        <v>68</v>
      </c>
      <c r="I765">
        <v>96</v>
      </c>
      <c r="J765">
        <v>164</v>
      </c>
      <c r="K765" t="s">
        <v>54</v>
      </c>
      <c r="L765">
        <v>38</v>
      </c>
      <c r="M765" t="s">
        <v>1769</v>
      </c>
      <c r="N765" t="s">
        <v>16945</v>
      </c>
      <c r="O765" s="95">
        <v>44845.699908078706</v>
      </c>
      <c r="P765">
        <v>1</v>
      </c>
      <c r="Q765">
        <v>-37.5</v>
      </c>
      <c r="R765">
        <v>-63.41</v>
      </c>
      <c r="S765" t="s">
        <v>17016</v>
      </c>
      <c r="T765" t="s">
        <v>5500</v>
      </c>
      <c r="U765" t="s">
        <v>5501</v>
      </c>
      <c r="V765" t="s">
        <v>17016</v>
      </c>
      <c r="W765" t="s">
        <v>17017</v>
      </c>
      <c r="X765" t="s">
        <v>5502</v>
      </c>
      <c r="Y765" t="b">
        <v>1</v>
      </c>
      <c r="Z765" t="s">
        <v>1761</v>
      </c>
    </row>
    <row r="766" spans="1:26" x14ac:dyDescent="0.25">
      <c r="A766" t="s">
        <v>5503</v>
      </c>
      <c r="B766" t="s">
        <v>1333</v>
      </c>
      <c r="C766" t="s">
        <v>14702</v>
      </c>
      <c r="D766" t="s">
        <v>14703</v>
      </c>
      <c r="E766" t="s">
        <v>357</v>
      </c>
      <c r="F766" t="s">
        <v>5504</v>
      </c>
      <c r="G766">
        <v>99</v>
      </c>
      <c r="H766">
        <v>71</v>
      </c>
      <c r="I766">
        <v>185</v>
      </c>
      <c r="J766">
        <v>185</v>
      </c>
      <c r="K766" t="s">
        <v>54</v>
      </c>
      <c r="L766">
        <v>40</v>
      </c>
      <c r="M766" t="s">
        <v>1769</v>
      </c>
      <c r="N766" t="s">
        <v>16928</v>
      </c>
      <c r="O766" s="95">
        <v>44843.924880613427</v>
      </c>
      <c r="P766">
        <v>1</v>
      </c>
      <c r="Q766">
        <v>0</v>
      </c>
      <c r="R766">
        <v>-46.49</v>
      </c>
      <c r="S766" t="s">
        <v>17018</v>
      </c>
      <c r="T766" t="s">
        <v>5505</v>
      </c>
      <c r="U766" t="s">
        <v>17019</v>
      </c>
      <c r="V766" t="s">
        <v>17018</v>
      </c>
      <c r="W766" t="s">
        <v>17020</v>
      </c>
      <c r="X766" t="s">
        <v>5506</v>
      </c>
      <c r="Y766" t="b">
        <v>1</v>
      </c>
      <c r="Z766" t="s">
        <v>1761</v>
      </c>
    </row>
    <row r="767" spans="1:26" x14ac:dyDescent="0.25">
      <c r="A767" t="s">
        <v>5507</v>
      </c>
      <c r="B767" t="s">
        <v>1646</v>
      </c>
      <c r="C767" t="s">
        <v>14702</v>
      </c>
      <c r="D767" t="s">
        <v>14702</v>
      </c>
      <c r="E767" t="s">
        <v>357</v>
      </c>
      <c r="F767" t="s">
        <v>5508</v>
      </c>
      <c r="G767">
        <v>39</v>
      </c>
      <c r="H767">
        <v>39</v>
      </c>
      <c r="I767">
        <v>39</v>
      </c>
      <c r="J767">
        <v>39</v>
      </c>
      <c r="K767" t="s">
        <v>54</v>
      </c>
      <c r="L767">
        <v>22</v>
      </c>
      <c r="M767" t="s">
        <v>1769</v>
      </c>
      <c r="N767" t="s">
        <v>17021</v>
      </c>
      <c r="O767" s="95">
        <v>44559.358726851853</v>
      </c>
      <c r="P767">
        <v>1</v>
      </c>
      <c r="Q767">
        <v>0</v>
      </c>
      <c r="R767">
        <v>0</v>
      </c>
      <c r="S767" t="s">
        <v>17022</v>
      </c>
      <c r="T767" t="s">
        <v>5509</v>
      </c>
      <c r="U767" t="s">
        <v>5510</v>
      </c>
      <c r="V767" t="s">
        <v>17022</v>
      </c>
      <c r="W767" t="s">
        <v>17023</v>
      </c>
      <c r="X767" t="s">
        <v>5511</v>
      </c>
      <c r="Y767" t="b">
        <v>1</v>
      </c>
      <c r="Z767" t="s">
        <v>1761</v>
      </c>
    </row>
    <row r="768" spans="1:26" x14ac:dyDescent="0.25">
      <c r="A768" t="s">
        <v>5512</v>
      </c>
      <c r="B768" t="s">
        <v>1117</v>
      </c>
      <c r="C768" t="s">
        <v>14702</v>
      </c>
      <c r="D768" t="s">
        <v>14703</v>
      </c>
      <c r="E768" t="s">
        <v>357</v>
      </c>
      <c r="F768" t="s">
        <v>5513</v>
      </c>
      <c r="G768">
        <v>500</v>
      </c>
      <c r="H768">
        <v>75</v>
      </c>
      <c r="I768">
        <v>504</v>
      </c>
      <c r="J768">
        <v>506</v>
      </c>
      <c r="K768" t="s">
        <v>54</v>
      </c>
      <c r="L768">
        <v>42</v>
      </c>
      <c r="M768" t="s">
        <v>1769</v>
      </c>
      <c r="N768" t="s">
        <v>17024</v>
      </c>
      <c r="O768" s="95">
        <v>44845.689440868053</v>
      </c>
      <c r="P768">
        <v>1</v>
      </c>
      <c r="Q768">
        <v>-0.79</v>
      </c>
      <c r="R768">
        <v>-1.19</v>
      </c>
      <c r="S768" t="s">
        <v>17025</v>
      </c>
      <c r="T768" t="s">
        <v>5514</v>
      </c>
      <c r="U768" t="s">
        <v>17026</v>
      </c>
      <c r="V768" t="s">
        <v>17025</v>
      </c>
      <c r="W768" t="s">
        <v>17027</v>
      </c>
      <c r="X768" t="s">
        <v>5515</v>
      </c>
      <c r="Y768" t="b">
        <v>1</v>
      </c>
      <c r="Z768" t="s">
        <v>1761</v>
      </c>
    </row>
    <row r="769" spans="1:26" x14ac:dyDescent="0.25">
      <c r="A769" t="s">
        <v>5516</v>
      </c>
      <c r="B769" t="s">
        <v>908</v>
      </c>
      <c r="C769" t="s">
        <v>14702</v>
      </c>
      <c r="D769" t="s">
        <v>14703</v>
      </c>
      <c r="E769" t="s">
        <v>357</v>
      </c>
      <c r="F769" t="s">
        <v>5517</v>
      </c>
      <c r="G769">
        <v>222</v>
      </c>
      <c r="H769">
        <v>50</v>
      </c>
      <c r="I769">
        <v>330</v>
      </c>
      <c r="J769">
        <v>327</v>
      </c>
      <c r="K769" t="s">
        <v>54</v>
      </c>
      <c r="L769">
        <v>28</v>
      </c>
      <c r="M769" t="s">
        <v>1769</v>
      </c>
      <c r="N769" t="s">
        <v>16997</v>
      </c>
      <c r="O769" s="95">
        <v>44845.685720023146</v>
      </c>
      <c r="P769">
        <v>1</v>
      </c>
      <c r="Q769">
        <v>-32.729999999999997</v>
      </c>
      <c r="R769">
        <v>-32.11</v>
      </c>
      <c r="S769" t="s">
        <v>17028</v>
      </c>
      <c r="T769" t="s">
        <v>5518</v>
      </c>
      <c r="U769" t="s">
        <v>17029</v>
      </c>
      <c r="V769" t="s">
        <v>17028</v>
      </c>
      <c r="W769" t="s">
        <v>17030</v>
      </c>
      <c r="X769" t="s">
        <v>5519</v>
      </c>
      <c r="Y769" t="b">
        <v>1</v>
      </c>
      <c r="Z769" t="s">
        <v>1761</v>
      </c>
    </row>
    <row r="770" spans="1:26" x14ac:dyDescent="0.25">
      <c r="A770" t="s">
        <v>5520</v>
      </c>
      <c r="B770" t="s">
        <v>1730</v>
      </c>
      <c r="C770" t="s">
        <v>14702</v>
      </c>
      <c r="D770" t="s">
        <v>14703</v>
      </c>
      <c r="E770" t="s">
        <v>357</v>
      </c>
      <c r="F770" t="s">
        <v>5412</v>
      </c>
      <c r="G770">
        <v>40</v>
      </c>
      <c r="H770">
        <v>40</v>
      </c>
      <c r="I770">
        <v>40</v>
      </c>
      <c r="J770">
        <v>127</v>
      </c>
      <c r="K770" t="s">
        <v>54</v>
      </c>
      <c r="L770">
        <v>22</v>
      </c>
      <c r="M770" t="s">
        <v>1769</v>
      </c>
      <c r="N770" t="s">
        <v>17021</v>
      </c>
      <c r="O770" s="95">
        <v>44845.683206099537</v>
      </c>
      <c r="P770">
        <v>1</v>
      </c>
      <c r="Q770">
        <v>0</v>
      </c>
      <c r="R770">
        <v>-68.5</v>
      </c>
      <c r="S770" t="s">
        <v>17031</v>
      </c>
      <c r="T770" t="s">
        <v>5521</v>
      </c>
      <c r="U770" t="s">
        <v>5522</v>
      </c>
      <c r="V770" t="s">
        <v>17031</v>
      </c>
      <c r="W770" t="s">
        <v>17032</v>
      </c>
      <c r="X770" t="s">
        <v>5523</v>
      </c>
      <c r="Y770" t="b">
        <v>1</v>
      </c>
      <c r="Z770" t="s">
        <v>1761</v>
      </c>
    </row>
    <row r="771" spans="1:26" x14ac:dyDescent="0.25">
      <c r="A771" t="s">
        <v>5524</v>
      </c>
      <c r="B771" t="s">
        <v>800</v>
      </c>
      <c r="C771" t="s">
        <v>14702</v>
      </c>
      <c r="D771" t="s">
        <v>14703</v>
      </c>
      <c r="E771" t="s">
        <v>357</v>
      </c>
      <c r="F771" t="s">
        <v>188</v>
      </c>
      <c r="G771">
        <v>60</v>
      </c>
      <c r="H771">
        <v>42</v>
      </c>
      <c r="I771">
        <v>50</v>
      </c>
      <c r="J771">
        <v>60</v>
      </c>
      <c r="K771" t="s">
        <v>54</v>
      </c>
      <c r="L771">
        <v>24</v>
      </c>
      <c r="M771" t="s">
        <v>1769</v>
      </c>
      <c r="N771" t="s">
        <v>17009</v>
      </c>
      <c r="O771" s="95">
        <v>44845.579032314818</v>
      </c>
      <c r="P771">
        <v>1</v>
      </c>
      <c r="Q771">
        <v>20</v>
      </c>
      <c r="R771">
        <v>0</v>
      </c>
      <c r="S771" t="s">
        <v>17033</v>
      </c>
      <c r="T771" t="s">
        <v>5525</v>
      </c>
      <c r="U771" t="s">
        <v>5526</v>
      </c>
      <c r="V771" t="s">
        <v>17033</v>
      </c>
      <c r="W771" t="s">
        <v>17034</v>
      </c>
      <c r="X771" t="s">
        <v>5527</v>
      </c>
      <c r="Y771" t="b">
        <v>1</v>
      </c>
      <c r="Z771" t="s">
        <v>1761</v>
      </c>
    </row>
    <row r="772" spans="1:26" x14ac:dyDescent="0.25">
      <c r="A772" t="s">
        <v>5528</v>
      </c>
      <c r="B772" t="s">
        <v>5529</v>
      </c>
      <c r="C772" t="s">
        <v>14702</v>
      </c>
      <c r="D772" t="s">
        <v>14703</v>
      </c>
      <c r="E772" t="s">
        <v>357</v>
      </c>
      <c r="F772" t="s">
        <v>5530</v>
      </c>
      <c r="G772">
        <v>1000</v>
      </c>
      <c r="H772">
        <v>68</v>
      </c>
      <c r="I772">
        <v>295</v>
      </c>
      <c r="J772">
        <v>179</v>
      </c>
      <c r="K772" t="s">
        <v>54</v>
      </c>
      <c r="L772">
        <v>38</v>
      </c>
      <c r="M772" t="s">
        <v>1769</v>
      </c>
      <c r="N772" t="s">
        <v>16945</v>
      </c>
      <c r="O772" s="95">
        <v>44845.62833457176</v>
      </c>
      <c r="P772">
        <v>1</v>
      </c>
      <c r="Q772">
        <v>238.98</v>
      </c>
      <c r="R772">
        <v>458.66</v>
      </c>
      <c r="S772" t="s">
        <v>17035</v>
      </c>
      <c r="T772" t="s">
        <v>5531</v>
      </c>
      <c r="U772" t="s">
        <v>17036</v>
      </c>
      <c r="V772" t="s">
        <v>17035</v>
      </c>
      <c r="W772" t="s">
        <v>17037</v>
      </c>
      <c r="X772" t="s">
        <v>5532</v>
      </c>
      <c r="Y772" t="b">
        <v>1</v>
      </c>
      <c r="Z772" t="s">
        <v>1761</v>
      </c>
    </row>
    <row r="773" spans="1:26" x14ac:dyDescent="0.25">
      <c r="A773" t="s">
        <v>5533</v>
      </c>
      <c r="B773" t="s">
        <v>1530</v>
      </c>
      <c r="C773" t="s">
        <v>14702</v>
      </c>
      <c r="D773" t="s">
        <v>14703</v>
      </c>
      <c r="E773" t="s">
        <v>357</v>
      </c>
      <c r="F773" t="s">
        <v>5534</v>
      </c>
      <c r="G773">
        <v>30</v>
      </c>
      <c r="H773">
        <v>29</v>
      </c>
      <c r="I773">
        <v>34</v>
      </c>
      <c r="J773">
        <v>128</v>
      </c>
      <c r="K773" t="s">
        <v>54</v>
      </c>
      <c r="L773">
        <v>16</v>
      </c>
      <c r="M773" t="s">
        <v>1769</v>
      </c>
      <c r="N773" t="s">
        <v>17038</v>
      </c>
      <c r="O773" s="95">
        <v>44845.684706099535</v>
      </c>
      <c r="P773">
        <v>1</v>
      </c>
      <c r="Q773">
        <v>-11.76</v>
      </c>
      <c r="R773">
        <v>-76.56</v>
      </c>
      <c r="S773" t="s">
        <v>17039</v>
      </c>
      <c r="T773" t="s">
        <v>5535</v>
      </c>
      <c r="U773" t="s">
        <v>5536</v>
      </c>
      <c r="V773" t="s">
        <v>17039</v>
      </c>
      <c r="W773" t="s">
        <v>17040</v>
      </c>
      <c r="X773" t="s">
        <v>5537</v>
      </c>
      <c r="Y773" t="b">
        <v>1</v>
      </c>
      <c r="Z773" t="s">
        <v>1761</v>
      </c>
    </row>
    <row r="774" spans="1:26" x14ac:dyDescent="0.25">
      <c r="A774" t="s">
        <v>5538</v>
      </c>
      <c r="B774" t="s">
        <v>1329</v>
      </c>
      <c r="C774" t="s">
        <v>14702</v>
      </c>
      <c r="D774" t="s">
        <v>14703</v>
      </c>
      <c r="E774" t="s">
        <v>357</v>
      </c>
      <c r="F774" t="s">
        <v>5539</v>
      </c>
      <c r="G774">
        <v>150</v>
      </c>
      <c r="H774">
        <v>68</v>
      </c>
      <c r="I774">
        <v>150</v>
      </c>
      <c r="J774">
        <v>418</v>
      </c>
      <c r="K774" t="s">
        <v>54</v>
      </c>
      <c r="L774">
        <v>38</v>
      </c>
      <c r="M774" t="s">
        <v>1769</v>
      </c>
      <c r="N774" t="s">
        <v>16945</v>
      </c>
      <c r="O774" s="95">
        <v>44845.180705902778</v>
      </c>
      <c r="P774">
        <v>1</v>
      </c>
      <c r="Q774">
        <v>0</v>
      </c>
      <c r="R774">
        <v>-64.11</v>
      </c>
      <c r="S774" t="s">
        <v>17041</v>
      </c>
      <c r="T774" t="s">
        <v>5540</v>
      </c>
      <c r="U774" t="s">
        <v>17042</v>
      </c>
      <c r="V774" t="s">
        <v>17041</v>
      </c>
      <c r="W774" t="s">
        <v>17043</v>
      </c>
      <c r="X774" t="s">
        <v>5541</v>
      </c>
      <c r="Y774" t="b">
        <v>1</v>
      </c>
      <c r="Z774" t="s">
        <v>1761</v>
      </c>
    </row>
    <row r="775" spans="1:26" x14ac:dyDescent="0.25">
      <c r="A775" t="s">
        <v>5542</v>
      </c>
      <c r="B775" t="s">
        <v>5543</v>
      </c>
      <c r="C775" t="s">
        <v>14702</v>
      </c>
      <c r="D775" t="s">
        <v>14703</v>
      </c>
      <c r="E775" t="s">
        <v>357</v>
      </c>
      <c r="F775" t="s">
        <v>5544</v>
      </c>
      <c r="G775">
        <v>100</v>
      </c>
      <c r="H775">
        <v>66</v>
      </c>
      <c r="I775">
        <v>123</v>
      </c>
      <c r="J775">
        <v>439</v>
      </c>
      <c r="K775" t="s">
        <v>54</v>
      </c>
      <c r="L775">
        <v>37</v>
      </c>
      <c r="M775" t="s">
        <v>1769</v>
      </c>
      <c r="N775" t="s">
        <v>17044</v>
      </c>
      <c r="O775" s="95">
        <v>44845.667979988422</v>
      </c>
      <c r="P775">
        <v>1</v>
      </c>
      <c r="Q775">
        <v>-18.7</v>
      </c>
      <c r="R775">
        <v>-77.22</v>
      </c>
      <c r="S775" t="s">
        <v>17045</v>
      </c>
      <c r="T775" t="s">
        <v>5545</v>
      </c>
      <c r="U775" t="s">
        <v>17046</v>
      </c>
      <c r="V775" t="s">
        <v>17045</v>
      </c>
      <c r="W775" t="s">
        <v>17047</v>
      </c>
      <c r="X775" t="s">
        <v>5546</v>
      </c>
      <c r="Y775" t="b">
        <v>1</v>
      </c>
      <c r="Z775" t="s">
        <v>1761</v>
      </c>
    </row>
    <row r="776" spans="1:26" x14ac:dyDescent="0.25">
      <c r="A776" t="s">
        <v>5547</v>
      </c>
      <c r="B776" t="s">
        <v>5548</v>
      </c>
      <c r="C776" t="s">
        <v>14702</v>
      </c>
      <c r="D776" t="s">
        <v>14703</v>
      </c>
      <c r="E776" t="s">
        <v>357</v>
      </c>
      <c r="F776" t="s">
        <v>5530</v>
      </c>
      <c r="G776">
        <v>66</v>
      </c>
      <c r="H776">
        <v>65</v>
      </c>
      <c r="I776">
        <v>78</v>
      </c>
      <c r="J776">
        <v>176</v>
      </c>
      <c r="K776" t="s">
        <v>54</v>
      </c>
      <c r="L776">
        <v>36</v>
      </c>
      <c r="M776" t="s">
        <v>1769</v>
      </c>
      <c r="N776" t="s">
        <v>16967</v>
      </c>
      <c r="O776" s="95">
        <v>44845.390811111109</v>
      </c>
      <c r="P776">
        <v>1</v>
      </c>
      <c r="Q776">
        <v>-15.38</v>
      </c>
      <c r="R776">
        <v>-62.5</v>
      </c>
      <c r="S776" t="s">
        <v>17048</v>
      </c>
      <c r="T776" t="s">
        <v>5549</v>
      </c>
      <c r="U776" t="s">
        <v>5550</v>
      </c>
      <c r="V776" t="s">
        <v>17048</v>
      </c>
      <c r="W776" t="s">
        <v>17049</v>
      </c>
      <c r="X776" t="s">
        <v>5551</v>
      </c>
      <c r="Y776" t="b">
        <v>1</v>
      </c>
      <c r="Z776" t="s">
        <v>1761</v>
      </c>
    </row>
    <row r="777" spans="1:26" x14ac:dyDescent="0.25">
      <c r="A777" t="s">
        <v>5552</v>
      </c>
      <c r="B777" t="s">
        <v>5553</v>
      </c>
      <c r="C777" t="s">
        <v>14702</v>
      </c>
      <c r="D777" t="s">
        <v>14703</v>
      </c>
      <c r="E777" t="s">
        <v>357</v>
      </c>
      <c r="F777" t="s">
        <v>5554</v>
      </c>
      <c r="G777">
        <v>50</v>
      </c>
      <c r="H777">
        <v>48</v>
      </c>
      <c r="I777">
        <v>50</v>
      </c>
      <c r="J777">
        <v>99</v>
      </c>
      <c r="K777" t="s">
        <v>54</v>
      </c>
      <c r="L777">
        <v>27</v>
      </c>
      <c r="M777" t="s">
        <v>1769</v>
      </c>
      <c r="N777" t="s">
        <v>16988</v>
      </c>
      <c r="O777" s="95">
        <v>44845.64758153935</v>
      </c>
      <c r="P777">
        <v>1</v>
      </c>
      <c r="Q777">
        <v>0</v>
      </c>
      <c r="R777">
        <v>-49.49</v>
      </c>
      <c r="S777" t="s">
        <v>17050</v>
      </c>
      <c r="T777" t="s">
        <v>5555</v>
      </c>
      <c r="U777" t="s">
        <v>5556</v>
      </c>
      <c r="V777" t="s">
        <v>17050</v>
      </c>
      <c r="W777" t="s">
        <v>17051</v>
      </c>
      <c r="X777" t="s">
        <v>5557</v>
      </c>
      <c r="Y777" t="b">
        <v>1</v>
      </c>
      <c r="Z777" t="s">
        <v>1761</v>
      </c>
    </row>
    <row r="778" spans="1:26" x14ac:dyDescent="0.25">
      <c r="A778" t="s">
        <v>5558</v>
      </c>
      <c r="B778" t="s">
        <v>853</v>
      </c>
      <c r="C778" t="s">
        <v>14702</v>
      </c>
      <c r="D778" t="s">
        <v>14703</v>
      </c>
      <c r="E778" t="s">
        <v>357</v>
      </c>
      <c r="F778" t="s">
        <v>5508</v>
      </c>
      <c r="G778">
        <v>44</v>
      </c>
      <c r="H778">
        <v>46</v>
      </c>
      <c r="I778">
        <v>40</v>
      </c>
      <c r="J778">
        <v>47</v>
      </c>
      <c r="K778" t="s">
        <v>54</v>
      </c>
      <c r="L778">
        <v>26</v>
      </c>
      <c r="M778" t="s">
        <v>1769</v>
      </c>
      <c r="N778" t="s">
        <v>17052</v>
      </c>
      <c r="O778" s="95">
        <v>44845.591906423608</v>
      </c>
      <c r="P778">
        <v>1</v>
      </c>
      <c r="Q778">
        <v>10</v>
      </c>
      <c r="R778">
        <v>-6.38</v>
      </c>
      <c r="S778" t="s">
        <v>17053</v>
      </c>
      <c r="T778" t="s">
        <v>5559</v>
      </c>
      <c r="U778" t="s">
        <v>5560</v>
      </c>
      <c r="V778" t="s">
        <v>17053</v>
      </c>
      <c r="W778" t="s">
        <v>17054</v>
      </c>
      <c r="X778" t="s">
        <v>5561</v>
      </c>
      <c r="Y778" t="b">
        <v>1</v>
      </c>
      <c r="Z778" t="s">
        <v>1761</v>
      </c>
    </row>
    <row r="779" spans="1:26" x14ac:dyDescent="0.25">
      <c r="A779" t="s">
        <v>5562</v>
      </c>
      <c r="B779" t="s">
        <v>5563</v>
      </c>
      <c r="C779" t="s">
        <v>14702</v>
      </c>
      <c r="D779" t="s">
        <v>14703</v>
      </c>
      <c r="E779" t="s">
        <v>357</v>
      </c>
      <c r="F779" t="s">
        <v>5554</v>
      </c>
      <c r="G779">
        <v>60</v>
      </c>
      <c r="H779">
        <v>51</v>
      </c>
      <c r="I779">
        <v>80</v>
      </c>
      <c r="J779">
        <v>114</v>
      </c>
      <c r="K779" t="s">
        <v>54</v>
      </c>
      <c r="L779">
        <v>29</v>
      </c>
      <c r="M779" t="s">
        <v>1769</v>
      </c>
      <c r="N779" t="s">
        <v>16976</v>
      </c>
      <c r="O779" s="95">
        <v>44845.524722986112</v>
      </c>
      <c r="P779">
        <v>1</v>
      </c>
      <c r="Q779">
        <v>-25</v>
      </c>
      <c r="R779">
        <v>-47.37</v>
      </c>
      <c r="S779" t="s">
        <v>17055</v>
      </c>
      <c r="T779" t="s">
        <v>5564</v>
      </c>
      <c r="U779" t="s">
        <v>17056</v>
      </c>
      <c r="V779" t="s">
        <v>17055</v>
      </c>
      <c r="W779" t="s">
        <v>17057</v>
      </c>
      <c r="X779" t="s">
        <v>5565</v>
      </c>
      <c r="Y779" t="b">
        <v>1</v>
      </c>
      <c r="Z779" t="s">
        <v>1761</v>
      </c>
    </row>
    <row r="780" spans="1:26" x14ac:dyDescent="0.25">
      <c r="A780" t="s">
        <v>5566</v>
      </c>
      <c r="B780" t="s">
        <v>5567</v>
      </c>
      <c r="C780" t="s">
        <v>14702</v>
      </c>
      <c r="D780" t="s">
        <v>14703</v>
      </c>
      <c r="E780" t="s">
        <v>357</v>
      </c>
      <c r="F780" t="s">
        <v>5568</v>
      </c>
      <c r="G780">
        <v>400</v>
      </c>
      <c r="H780">
        <v>39</v>
      </c>
      <c r="I780">
        <v>195</v>
      </c>
      <c r="J780">
        <v>175</v>
      </c>
      <c r="K780" t="s">
        <v>54</v>
      </c>
      <c r="L780">
        <v>22</v>
      </c>
      <c r="M780" t="s">
        <v>1769</v>
      </c>
      <c r="N780" t="s">
        <v>17021</v>
      </c>
      <c r="O780" s="95">
        <v>44845.605379097222</v>
      </c>
      <c r="P780">
        <v>1</v>
      </c>
      <c r="Q780">
        <v>105.13</v>
      </c>
      <c r="R780">
        <v>128.57</v>
      </c>
      <c r="S780" t="s">
        <v>17058</v>
      </c>
      <c r="T780" t="s">
        <v>5569</v>
      </c>
      <c r="U780" t="s">
        <v>5570</v>
      </c>
      <c r="V780" t="s">
        <v>17058</v>
      </c>
      <c r="W780" t="s">
        <v>17059</v>
      </c>
      <c r="X780" t="s">
        <v>5571</v>
      </c>
      <c r="Y780" t="b">
        <v>1</v>
      </c>
      <c r="Z780" t="s">
        <v>1761</v>
      </c>
    </row>
    <row r="781" spans="1:26" x14ac:dyDescent="0.25">
      <c r="A781" t="s">
        <v>5572</v>
      </c>
      <c r="B781" t="s">
        <v>5573</v>
      </c>
      <c r="C781" t="s">
        <v>14702</v>
      </c>
      <c r="D781" t="s">
        <v>14703</v>
      </c>
      <c r="E781" t="s">
        <v>357</v>
      </c>
      <c r="F781" t="s">
        <v>5574</v>
      </c>
      <c r="G781">
        <v>39</v>
      </c>
      <c r="H781">
        <v>38</v>
      </c>
      <c r="I781">
        <v>39</v>
      </c>
      <c r="J781">
        <v>37</v>
      </c>
      <c r="K781" t="s">
        <v>54</v>
      </c>
      <c r="L781">
        <v>21</v>
      </c>
      <c r="M781" t="s">
        <v>1769</v>
      </c>
      <c r="N781" t="s">
        <v>17060</v>
      </c>
      <c r="O781" s="95">
        <v>44844.826284594907</v>
      </c>
      <c r="P781">
        <v>1</v>
      </c>
      <c r="Q781">
        <v>0</v>
      </c>
      <c r="R781">
        <v>5.41</v>
      </c>
      <c r="S781" t="s">
        <v>17061</v>
      </c>
      <c r="T781" t="s">
        <v>5575</v>
      </c>
      <c r="U781" t="s">
        <v>17062</v>
      </c>
      <c r="V781" t="s">
        <v>17061</v>
      </c>
      <c r="W781" t="s">
        <v>17063</v>
      </c>
      <c r="X781" t="s">
        <v>5576</v>
      </c>
      <c r="Y781" t="b">
        <v>1</v>
      </c>
      <c r="Z781" t="s">
        <v>1761</v>
      </c>
    </row>
    <row r="782" spans="1:26" x14ac:dyDescent="0.25">
      <c r="A782" t="s">
        <v>5577</v>
      </c>
      <c r="B782" t="s">
        <v>5578</v>
      </c>
      <c r="C782" t="s">
        <v>14702</v>
      </c>
      <c r="D782" t="s">
        <v>14703</v>
      </c>
      <c r="E782" t="s">
        <v>357</v>
      </c>
      <c r="F782" t="s">
        <v>5579</v>
      </c>
      <c r="G782">
        <v>35</v>
      </c>
      <c r="H782">
        <v>35</v>
      </c>
      <c r="I782">
        <v>35</v>
      </c>
      <c r="J782">
        <v>35</v>
      </c>
      <c r="K782" t="s">
        <v>54</v>
      </c>
      <c r="L782">
        <v>20</v>
      </c>
      <c r="M782" t="s">
        <v>1769</v>
      </c>
      <c r="N782" t="s">
        <v>17000</v>
      </c>
      <c r="O782" s="95">
        <v>44833.36694266204</v>
      </c>
      <c r="P782">
        <v>1</v>
      </c>
      <c r="Q782">
        <v>0</v>
      </c>
      <c r="R782">
        <v>0</v>
      </c>
      <c r="S782" t="s">
        <v>17064</v>
      </c>
      <c r="T782" t="s">
        <v>5580</v>
      </c>
      <c r="U782" t="s">
        <v>17065</v>
      </c>
      <c r="V782" t="s">
        <v>17064</v>
      </c>
      <c r="W782" t="s">
        <v>17066</v>
      </c>
      <c r="X782" t="s">
        <v>5581</v>
      </c>
      <c r="Y782" t="b">
        <v>1</v>
      </c>
      <c r="Z782" t="s">
        <v>1761</v>
      </c>
    </row>
    <row r="783" spans="1:26" x14ac:dyDescent="0.25">
      <c r="A783" t="s">
        <v>5582</v>
      </c>
      <c r="B783" t="s">
        <v>1566</v>
      </c>
      <c r="C783" t="s">
        <v>14702</v>
      </c>
      <c r="D783" t="s">
        <v>14703</v>
      </c>
      <c r="E783" t="s">
        <v>357</v>
      </c>
      <c r="F783" t="s">
        <v>5583</v>
      </c>
      <c r="G783">
        <v>46</v>
      </c>
      <c r="H783">
        <v>56</v>
      </c>
      <c r="I783">
        <v>80</v>
      </c>
      <c r="J783">
        <v>81</v>
      </c>
      <c r="K783" t="s">
        <v>54</v>
      </c>
      <c r="L783">
        <v>31</v>
      </c>
      <c r="M783" t="s">
        <v>1769</v>
      </c>
      <c r="N783" t="s">
        <v>17067</v>
      </c>
      <c r="O783" s="95">
        <v>44845.662882708333</v>
      </c>
      <c r="P783">
        <v>1</v>
      </c>
      <c r="Q783">
        <v>-42.5</v>
      </c>
      <c r="R783">
        <v>-43.21</v>
      </c>
      <c r="S783" t="s">
        <v>17068</v>
      </c>
      <c r="T783" t="s">
        <v>5584</v>
      </c>
      <c r="U783" t="s">
        <v>5585</v>
      </c>
      <c r="V783" t="s">
        <v>17068</v>
      </c>
      <c r="W783" t="s">
        <v>17069</v>
      </c>
      <c r="X783" t="s">
        <v>5586</v>
      </c>
      <c r="Y783" t="b">
        <v>1</v>
      </c>
      <c r="Z783" t="s">
        <v>1761</v>
      </c>
    </row>
    <row r="784" spans="1:26" x14ac:dyDescent="0.25">
      <c r="A784" t="s">
        <v>5587</v>
      </c>
      <c r="B784" t="s">
        <v>5588</v>
      </c>
      <c r="C784" t="s">
        <v>14702</v>
      </c>
      <c r="D784" t="s">
        <v>14703</v>
      </c>
      <c r="E784" t="s">
        <v>357</v>
      </c>
      <c r="F784" t="s">
        <v>5589</v>
      </c>
      <c r="G784">
        <v>30</v>
      </c>
      <c r="H784">
        <v>30</v>
      </c>
      <c r="I784">
        <v>31</v>
      </c>
      <c r="J784">
        <v>30</v>
      </c>
      <c r="K784" t="s">
        <v>54</v>
      </c>
      <c r="L784">
        <v>17</v>
      </c>
      <c r="M784" t="s">
        <v>1769</v>
      </c>
      <c r="N784" t="s">
        <v>17070</v>
      </c>
      <c r="O784" s="95">
        <v>44845.660490578703</v>
      </c>
      <c r="P784">
        <v>1</v>
      </c>
      <c r="Q784">
        <v>-3.23</v>
      </c>
      <c r="R784">
        <v>0</v>
      </c>
      <c r="S784" t="s">
        <v>17071</v>
      </c>
      <c r="T784" t="s">
        <v>5590</v>
      </c>
      <c r="U784" t="s">
        <v>17072</v>
      </c>
      <c r="V784" t="s">
        <v>17071</v>
      </c>
      <c r="W784" t="s">
        <v>17073</v>
      </c>
      <c r="X784" t="s">
        <v>5591</v>
      </c>
      <c r="Y784" t="b">
        <v>1</v>
      </c>
      <c r="Z784" t="s">
        <v>1761</v>
      </c>
    </row>
    <row r="785" spans="1:26" x14ac:dyDescent="0.25">
      <c r="A785" t="s">
        <v>5592</v>
      </c>
      <c r="B785" t="s">
        <v>868</v>
      </c>
      <c r="C785" t="s">
        <v>14702</v>
      </c>
      <c r="D785" t="s">
        <v>14703</v>
      </c>
      <c r="E785" t="s">
        <v>357</v>
      </c>
      <c r="F785" t="s">
        <v>5593</v>
      </c>
      <c r="G785">
        <v>25</v>
      </c>
      <c r="H785">
        <v>30</v>
      </c>
      <c r="I785">
        <v>35</v>
      </c>
      <c r="J785">
        <v>32</v>
      </c>
      <c r="K785" t="s">
        <v>54</v>
      </c>
      <c r="L785">
        <v>17</v>
      </c>
      <c r="M785" t="s">
        <v>1769</v>
      </c>
      <c r="N785" t="s">
        <v>17070</v>
      </c>
      <c r="O785" s="95">
        <v>44845.687942372686</v>
      </c>
      <c r="P785">
        <v>1</v>
      </c>
      <c r="Q785">
        <v>-28.57</v>
      </c>
      <c r="R785">
        <v>-21.88</v>
      </c>
      <c r="S785" t="s">
        <v>17074</v>
      </c>
      <c r="T785" t="s">
        <v>5594</v>
      </c>
      <c r="U785" t="s">
        <v>5595</v>
      </c>
      <c r="V785" t="s">
        <v>17074</v>
      </c>
      <c r="W785" t="s">
        <v>17075</v>
      </c>
      <c r="X785" t="s">
        <v>5596</v>
      </c>
      <c r="Y785" t="b">
        <v>1</v>
      </c>
      <c r="Z785" t="s">
        <v>1761</v>
      </c>
    </row>
    <row r="786" spans="1:26" x14ac:dyDescent="0.25">
      <c r="A786" t="s">
        <v>5597</v>
      </c>
      <c r="B786" t="s">
        <v>5598</v>
      </c>
      <c r="C786" t="s">
        <v>14702</v>
      </c>
      <c r="D786" t="s">
        <v>14703</v>
      </c>
      <c r="E786" t="s">
        <v>357</v>
      </c>
      <c r="F786" t="s">
        <v>5599</v>
      </c>
      <c r="G786">
        <v>40</v>
      </c>
      <c r="H786">
        <v>20</v>
      </c>
      <c r="I786">
        <v>28</v>
      </c>
      <c r="J786">
        <v>28</v>
      </c>
      <c r="K786" t="s">
        <v>54</v>
      </c>
      <c r="L786">
        <v>11</v>
      </c>
      <c r="M786" t="s">
        <v>1769</v>
      </c>
      <c r="N786" t="s">
        <v>17076</v>
      </c>
      <c r="O786" s="95">
        <v>44844.009489270837</v>
      </c>
      <c r="P786">
        <v>1</v>
      </c>
      <c r="Q786">
        <v>0</v>
      </c>
      <c r="R786">
        <v>42.86</v>
      </c>
      <c r="S786" t="s">
        <v>17077</v>
      </c>
      <c r="T786" t="s">
        <v>5600</v>
      </c>
      <c r="U786" t="s">
        <v>17078</v>
      </c>
      <c r="V786" t="s">
        <v>17077</v>
      </c>
      <c r="W786" t="s">
        <v>17079</v>
      </c>
      <c r="X786" t="s">
        <v>5601</v>
      </c>
      <c r="Y786" t="b">
        <v>1</v>
      </c>
      <c r="Z786" t="s">
        <v>1761</v>
      </c>
    </row>
    <row r="787" spans="1:26" x14ac:dyDescent="0.25">
      <c r="A787" t="s">
        <v>5602</v>
      </c>
      <c r="B787" t="s">
        <v>1643</v>
      </c>
      <c r="C787" t="s">
        <v>14702</v>
      </c>
      <c r="D787" t="s">
        <v>14703</v>
      </c>
      <c r="E787" t="s">
        <v>357</v>
      </c>
      <c r="F787" t="s">
        <v>5291</v>
      </c>
      <c r="G787">
        <v>13</v>
      </c>
      <c r="H787">
        <v>12</v>
      </c>
      <c r="I787">
        <v>13</v>
      </c>
      <c r="J787">
        <v>313</v>
      </c>
      <c r="K787" t="s">
        <v>54</v>
      </c>
      <c r="L787">
        <v>7</v>
      </c>
      <c r="M787" t="s">
        <v>1769</v>
      </c>
      <c r="N787" t="s">
        <v>17080</v>
      </c>
      <c r="O787" s="95">
        <v>44845.633500219905</v>
      </c>
      <c r="P787">
        <v>1</v>
      </c>
      <c r="Q787">
        <v>0</v>
      </c>
      <c r="R787">
        <v>-95.85</v>
      </c>
      <c r="S787" t="s">
        <v>17081</v>
      </c>
      <c r="T787" t="s">
        <v>5603</v>
      </c>
      <c r="U787" t="s">
        <v>5604</v>
      </c>
      <c r="V787" t="s">
        <v>17081</v>
      </c>
      <c r="W787" t="s">
        <v>17082</v>
      </c>
      <c r="X787" t="s">
        <v>5605</v>
      </c>
      <c r="Y787" t="b">
        <v>1</v>
      </c>
      <c r="Z787" t="s">
        <v>1761</v>
      </c>
    </row>
    <row r="788" spans="1:26" x14ac:dyDescent="0.25">
      <c r="A788" t="s">
        <v>5606</v>
      </c>
      <c r="B788" t="s">
        <v>5607</v>
      </c>
      <c r="C788" t="s">
        <v>14702</v>
      </c>
      <c r="D788" t="s">
        <v>14703</v>
      </c>
      <c r="E788" t="s">
        <v>357</v>
      </c>
      <c r="F788" t="s">
        <v>5608</v>
      </c>
      <c r="G788">
        <v>25</v>
      </c>
      <c r="H788">
        <v>24</v>
      </c>
      <c r="I788">
        <v>24</v>
      </c>
      <c r="J788">
        <v>24</v>
      </c>
      <c r="K788" t="s">
        <v>54</v>
      </c>
      <c r="L788">
        <v>13</v>
      </c>
      <c r="M788" t="s">
        <v>1769</v>
      </c>
      <c r="N788" t="s">
        <v>17083</v>
      </c>
      <c r="O788" s="95">
        <v>44844.399483854169</v>
      </c>
      <c r="P788">
        <v>1</v>
      </c>
      <c r="Q788">
        <v>0</v>
      </c>
      <c r="R788">
        <v>4.17</v>
      </c>
      <c r="S788" t="s">
        <v>17084</v>
      </c>
      <c r="T788" t="s">
        <v>5609</v>
      </c>
      <c r="U788" t="s">
        <v>5610</v>
      </c>
      <c r="V788" t="s">
        <v>17084</v>
      </c>
      <c r="W788" t="s">
        <v>17085</v>
      </c>
      <c r="X788" t="s">
        <v>5611</v>
      </c>
      <c r="Y788" t="b">
        <v>1</v>
      </c>
      <c r="Z788" t="s">
        <v>1761</v>
      </c>
    </row>
    <row r="789" spans="1:26" x14ac:dyDescent="0.25">
      <c r="A789" t="s">
        <v>5612</v>
      </c>
      <c r="B789" t="s">
        <v>5613</v>
      </c>
      <c r="C789" t="s">
        <v>14703</v>
      </c>
      <c r="D789" t="s">
        <v>14702</v>
      </c>
      <c r="E789" t="s">
        <v>1895</v>
      </c>
      <c r="F789" t="s">
        <v>5614</v>
      </c>
      <c r="G789">
        <v>29700</v>
      </c>
      <c r="H789">
        <v>29700</v>
      </c>
      <c r="I789">
        <v>29700</v>
      </c>
      <c r="J789">
        <v>29700</v>
      </c>
      <c r="K789" t="s">
        <v>54</v>
      </c>
      <c r="L789">
        <v>16632</v>
      </c>
      <c r="M789" t="s">
        <v>1769</v>
      </c>
      <c r="N789" t="s">
        <v>17086</v>
      </c>
      <c r="O789" s="95">
        <v>44540.137391793978</v>
      </c>
      <c r="P789">
        <v>2</v>
      </c>
      <c r="Q789">
        <v>0</v>
      </c>
      <c r="R789">
        <v>0</v>
      </c>
      <c r="S789" t="s">
        <v>17087</v>
      </c>
      <c r="T789" t="s">
        <v>5615</v>
      </c>
      <c r="U789" t="s">
        <v>17088</v>
      </c>
      <c r="V789" t="s">
        <v>17087</v>
      </c>
      <c r="W789" t="s">
        <v>17089</v>
      </c>
      <c r="X789" t="s">
        <v>5616</v>
      </c>
      <c r="Y789" t="b">
        <v>1</v>
      </c>
      <c r="Z789" t="s">
        <v>1761</v>
      </c>
    </row>
    <row r="790" spans="1:26" x14ac:dyDescent="0.25">
      <c r="A790" t="s">
        <v>5617</v>
      </c>
      <c r="B790" t="s">
        <v>5618</v>
      </c>
      <c r="C790" t="s">
        <v>14702</v>
      </c>
      <c r="D790" t="s">
        <v>14703</v>
      </c>
      <c r="E790" t="s">
        <v>1895</v>
      </c>
      <c r="F790" t="s">
        <v>5619</v>
      </c>
      <c r="G790">
        <v>30000</v>
      </c>
      <c r="H790">
        <v>6129</v>
      </c>
      <c r="I790">
        <v>36777</v>
      </c>
      <c r="J790">
        <v>34661</v>
      </c>
      <c r="K790" t="s">
        <v>54</v>
      </c>
      <c r="L790">
        <v>3432</v>
      </c>
      <c r="M790" t="s">
        <v>1769</v>
      </c>
      <c r="N790" t="s">
        <v>17090</v>
      </c>
      <c r="O790" s="95">
        <v>44845.716030185184</v>
      </c>
      <c r="P790">
        <v>1</v>
      </c>
      <c r="Q790">
        <v>-18.43</v>
      </c>
      <c r="R790">
        <v>-13.45</v>
      </c>
      <c r="S790" t="s">
        <v>17091</v>
      </c>
      <c r="T790" t="s">
        <v>5620</v>
      </c>
      <c r="U790" t="s">
        <v>17092</v>
      </c>
      <c r="V790" t="s">
        <v>17091</v>
      </c>
      <c r="W790" t="s">
        <v>17093</v>
      </c>
      <c r="X790" t="s">
        <v>5621</v>
      </c>
      <c r="Y790" t="b">
        <v>1</v>
      </c>
      <c r="Z790" t="s">
        <v>1761</v>
      </c>
    </row>
    <row r="791" spans="1:26" x14ac:dyDescent="0.25">
      <c r="A791" t="s">
        <v>5622</v>
      </c>
      <c r="B791" t="s">
        <v>1506</v>
      </c>
      <c r="C791" t="s">
        <v>14703</v>
      </c>
      <c r="D791" t="s">
        <v>14702</v>
      </c>
      <c r="E791" t="s">
        <v>1895</v>
      </c>
      <c r="F791" t="s">
        <v>5623</v>
      </c>
      <c r="G791">
        <v>12000</v>
      </c>
      <c r="H791">
        <v>15413</v>
      </c>
      <c r="I791">
        <v>12000</v>
      </c>
      <c r="J791">
        <v>12000</v>
      </c>
      <c r="K791" t="s">
        <v>54</v>
      </c>
      <c r="L791">
        <v>8631</v>
      </c>
      <c r="M791" t="s">
        <v>1769</v>
      </c>
      <c r="N791" t="s">
        <v>17094</v>
      </c>
      <c r="O791" s="95">
        <v>44545.352361956022</v>
      </c>
      <c r="P791">
        <v>2</v>
      </c>
      <c r="Q791">
        <v>0</v>
      </c>
      <c r="R791">
        <v>0</v>
      </c>
      <c r="S791" t="s">
        <v>17095</v>
      </c>
      <c r="T791" t="s">
        <v>5624</v>
      </c>
      <c r="U791" t="s">
        <v>17096</v>
      </c>
      <c r="V791" t="s">
        <v>17095</v>
      </c>
      <c r="W791" t="s">
        <v>17097</v>
      </c>
      <c r="X791" t="s">
        <v>5625</v>
      </c>
      <c r="Y791" t="b">
        <v>1</v>
      </c>
      <c r="Z791" t="s">
        <v>1761</v>
      </c>
    </row>
    <row r="792" spans="1:26" x14ac:dyDescent="0.25">
      <c r="A792" t="s">
        <v>5626</v>
      </c>
      <c r="B792" t="s">
        <v>1205</v>
      </c>
      <c r="C792" t="s">
        <v>14702</v>
      </c>
      <c r="D792" t="s">
        <v>14703</v>
      </c>
      <c r="E792" t="s">
        <v>1895</v>
      </c>
      <c r="F792" t="s">
        <v>5627</v>
      </c>
      <c r="G792">
        <v>39988</v>
      </c>
      <c r="H792">
        <v>20019</v>
      </c>
      <c r="I792">
        <v>41090</v>
      </c>
      <c r="J792">
        <v>41672</v>
      </c>
      <c r="K792" t="s">
        <v>54</v>
      </c>
      <c r="L792">
        <v>11211</v>
      </c>
      <c r="M792" t="s">
        <v>1769</v>
      </c>
      <c r="N792" t="s">
        <v>17098</v>
      </c>
      <c r="O792" s="95">
        <v>44845.676194942127</v>
      </c>
      <c r="P792">
        <v>2</v>
      </c>
      <c r="Q792">
        <v>-2.68</v>
      </c>
      <c r="R792">
        <v>-4.04</v>
      </c>
      <c r="S792" t="s">
        <v>17099</v>
      </c>
      <c r="T792" t="s">
        <v>5628</v>
      </c>
      <c r="U792" t="s">
        <v>5629</v>
      </c>
      <c r="V792" t="s">
        <v>17099</v>
      </c>
      <c r="W792" t="s">
        <v>17100</v>
      </c>
      <c r="X792" t="s">
        <v>5630</v>
      </c>
      <c r="Y792" t="b">
        <v>1</v>
      </c>
      <c r="Z792" t="s">
        <v>1761</v>
      </c>
    </row>
    <row r="793" spans="1:26" x14ac:dyDescent="0.25">
      <c r="A793" t="s">
        <v>5631</v>
      </c>
      <c r="B793" t="s">
        <v>1393</v>
      </c>
      <c r="C793" t="s">
        <v>14702</v>
      </c>
      <c r="D793" t="s">
        <v>14703</v>
      </c>
      <c r="E793" t="s">
        <v>1895</v>
      </c>
      <c r="F793" t="s">
        <v>5632</v>
      </c>
      <c r="G793">
        <v>41111</v>
      </c>
      <c r="H793">
        <v>37755</v>
      </c>
      <c r="I793">
        <v>43558</v>
      </c>
      <c r="J793">
        <v>42714</v>
      </c>
      <c r="K793" t="s">
        <v>54</v>
      </c>
      <c r="L793">
        <v>21143</v>
      </c>
      <c r="M793" t="s">
        <v>1769</v>
      </c>
      <c r="N793" t="s">
        <v>17101</v>
      </c>
      <c r="O793" s="95">
        <v>44845.695222743052</v>
      </c>
      <c r="P793">
        <v>3</v>
      </c>
      <c r="Q793">
        <v>-5.62</v>
      </c>
      <c r="R793">
        <v>-3.75</v>
      </c>
      <c r="S793" t="s">
        <v>17102</v>
      </c>
      <c r="T793" t="s">
        <v>5633</v>
      </c>
      <c r="U793" t="s">
        <v>17103</v>
      </c>
      <c r="V793" t="s">
        <v>17102</v>
      </c>
      <c r="W793" t="s">
        <v>17104</v>
      </c>
      <c r="X793" t="s">
        <v>5634</v>
      </c>
      <c r="Y793" t="b">
        <v>1</v>
      </c>
      <c r="Z793" t="s">
        <v>1761</v>
      </c>
    </row>
    <row r="794" spans="1:26" x14ac:dyDescent="0.25">
      <c r="A794" t="s">
        <v>5635</v>
      </c>
      <c r="B794" t="s">
        <v>5636</v>
      </c>
      <c r="C794" t="s">
        <v>14702</v>
      </c>
      <c r="D794" t="s">
        <v>14703</v>
      </c>
      <c r="E794" t="s">
        <v>1895</v>
      </c>
      <c r="F794" t="s">
        <v>5637</v>
      </c>
      <c r="G794">
        <v>17500</v>
      </c>
      <c r="H794">
        <v>13946</v>
      </c>
      <c r="I794">
        <v>18833</v>
      </c>
      <c r="J794">
        <v>20936</v>
      </c>
      <c r="K794" t="s">
        <v>54</v>
      </c>
      <c r="L794">
        <v>7810</v>
      </c>
      <c r="M794" t="s">
        <v>1769</v>
      </c>
      <c r="N794" t="s">
        <v>17105</v>
      </c>
      <c r="O794" s="95">
        <v>44845.699836990738</v>
      </c>
      <c r="P794">
        <v>2</v>
      </c>
      <c r="Q794">
        <v>-7.08</v>
      </c>
      <c r="R794">
        <v>-16.41</v>
      </c>
      <c r="S794" t="s">
        <v>17106</v>
      </c>
      <c r="T794" t="s">
        <v>5638</v>
      </c>
      <c r="U794" t="s">
        <v>17107</v>
      </c>
      <c r="V794" t="s">
        <v>17106</v>
      </c>
      <c r="W794" t="s">
        <v>17108</v>
      </c>
      <c r="X794" t="s">
        <v>5639</v>
      </c>
      <c r="Y794" t="b">
        <v>1</v>
      </c>
      <c r="Z794" t="s">
        <v>1761</v>
      </c>
    </row>
    <row r="795" spans="1:26" x14ac:dyDescent="0.25">
      <c r="A795" t="s">
        <v>5640</v>
      </c>
      <c r="B795" t="s">
        <v>1394</v>
      </c>
      <c r="C795" t="s">
        <v>14703</v>
      </c>
      <c r="D795" t="s">
        <v>14702</v>
      </c>
      <c r="E795" t="s">
        <v>1895</v>
      </c>
      <c r="F795" t="s">
        <v>5641</v>
      </c>
      <c r="G795">
        <v>44000</v>
      </c>
      <c r="H795">
        <v>22755</v>
      </c>
      <c r="I795">
        <v>31020</v>
      </c>
      <c r="J795">
        <v>35350</v>
      </c>
      <c r="K795" t="s">
        <v>54</v>
      </c>
      <c r="L795">
        <v>12743</v>
      </c>
      <c r="M795" t="s">
        <v>1769</v>
      </c>
      <c r="N795" t="s">
        <v>17109</v>
      </c>
      <c r="O795" s="95">
        <v>44552.344089351849</v>
      </c>
      <c r="P795">
        <v>2</v>
      </c>
      <c r="Q795">
        <v>41.84</v>
      </c>
      <c r="R795">
        <v>24.47</v>
      </c>
      <c r="S795" t="s">
        <v>17110</v>
      </c>
      <c r="T795" t="s">
        <v>5642</v>
      </c>
      <c r="U795" t="s">
        <v>5643</v>
      </c>
      <c r="V795" t="s">
        <v>17110</v>
      </c>
      <c r="W795" t="s">
        <v>17111</v>
      </c>
      <c r="X795" t="s">
        <v>5644</v>
      </c>
      <c r="Y795" t="b">
        <v>1</v>
      </c>
      <c r="Z795" t="s">
        <v>1761</v>
      </c>
    </row>
    <row r="796" spans="1:26" x14ac:dyDescent="0.25">
      <c r="A796" t="s">
        <v>5645</v>
      </c>
      <c r="B796" t="s">
        <v>1412</v>
      </c>
      <c r="C796" t="s">
        <v>14702</v>
      </c>
      <c r="D796" t="s">
        <v>14703</v>
      </c>
      <c r="E796" t="s">
        <v>1895</v>
      </c>
      <c r="F796" t="s">
        <v>5646</v>
      </c>
      <c r="G796">
        <v>26000</v>
      </c>
      <c r="H796">
        <v>14100</v>
      </c>
      <c r="I796">
        <v>30698</v>
      </c>
      <c r="J796">
        <v>30706</v>
      </c>
      <c r="K796" t="s">
        <v>54</v>
      </c>
      <c r="L796">
        <v>7896</v>
      </c>
      <c r="M796" t="s">
        <v>1769</v>
      </c>
      <c r="N796" t="s">
        <v>17112</v>
      </c>
      <c r="O796" s="95">
        <v>44845.710005115739</v>
      </c>
      <c r="P796">
        <v>2</v>
      </c>
      <c r="Q796">
        <v>-15.3</v>
      </c>
      <c r="R796">
        <v>-15.33</v>
      </c>
      <c r="S796" t="s">
        <v>17113</v>
      </c>
      <c r="T796" t="s">
        <v>5647</v>
      </c>
      <c r="U796" t="s">
        <v>17114</v>
      </c>
      <c r="V796" t="s">
        <v>17113</v>
      </c>
      <c r="W796" t="s">
        <v>17115</v>
      </c>
      <c r="X796" t="s">
        <v>5648</v>
      </c>
      <c r="Y796" t="b">
        <v>1</v>
      </c>
      <c r="Z796" t="s">
        <v>1761</v>
      </c>
    </row>
    <row r="797" spans="1:26" x14ac:dyDescent="0.25">
      <c r="A797" t="s">
        <v>5649</v>
      </c>
      <c r="B797" t="s">
        <v>5650</v>
      </c>
      <c r="C797" t="s">
        <v>14702</v>
      </c>
      <c r="D797" t="s">
        <v>14703</v>
      </c>
      <c r="E797" t="s">
        <v>1895</v>
      </c>
      <c r="F797" t="s">
        <v>5651</v>
      </c>
      <c r="G797">
        <v>18888</v>
      </c>
      <c r="H797">
        <v>16690</v>
      </c>
      <c r="I797">
        <v>20148</v>
      </c>
      <c r="J797">
        <v>19866</v>
      </c>
      <c r="K797" t="s">
        <v>54</v>
      </c>
      <c r="L797">
        <v>9346</v>
      </c>
      <c r="M797" t="s">
        <v>1769</v>
      </c>
      <c r="N797" t="s">
        <v>16566</v>
      </c>
      <c r="O797" s="95">
        <v>44845.674583749998</v>
      </c>
      <c r="P797">
        <v>2</v>
      </c>
      <c r="Q797">
        <v>-6.25</v>
      </c>
      <c r="R797">
        <v>-4.92</v>
      </c>
      <c r="S797" t="s">
        <v>17116</v>
      </c>
      <c r="T797" t="s">
        <v>5652</v>
      </c>
      <c r="U797" t="s">
        <v>5653</v>
      </c>
      <c r="V797" t="s">
        <v>17116</v>
      </c>
      <c r="W797" t="s">
        <v>17117</v>
      </c>
      <c r="X797" t="s">
        <v>5654</v>
      </c>
      <c r="Y797" t="b">
        <v>1</v>
      </c>
      <c r="Z797" t="s">
        <v>1761</v>
      </c>
    </row>
    <row r="798" spans="1:26" x14ac:dyDescent="0.25">
      <c r="A798" t="s">
        <v>5655</v>
      </c>
      <c r="B798" t="s">
        <v>1041</v>
      </c>
      <c r="C798" t="s">
        <v>14702</v>
      </c>
      <c r="D798" t="s">
        <v>14703</v>
      </c>
      <c r="E798" t="s">
        <v>1895</v>
      </c>
      <c r="F798" t="s">
        <v>3567</v>
      </c>
      <c r="G798">
        <v>38000</v>
      </c>
      <c r="H798">
        <v>16600</v>
      </c>
      <c r="I798">
        <v>37735</v>
      </c>
      <c r="J798">
        <v>39761</v>
      </c>
      <c r="K798" t="s">
        <v>54</v>
      </c>
      <c r="L798">
        <v>9296</v>
      </c>
      <c r="M798" t="s">
        <v>1769</v>
      </c>
      <c r="N798" t="s">
        <v>17118</v>
      </c>
      <c r="O798" s="95">
        <v>44845.704360972224</v>
      </c>
      <c r="P798">
        <v>2</v>
      </c>
      <c r="Q798">
        <v>0.7</v>
      </c>
      <c r="R798">
        <v>-4.43</v>
      </c>
      <c r="S798" t="s">
        <v>17119</v>
      </c>
      <c r="T798" t="s">
        <v>5656</v>
      </c>
      <c r="U798" t="s">
        <v>5657</v>
      </c>
      <c r="V798" t="s">
        <v>17119</v>
      </c>
      <c r="W798" t="s">
        <v>17120</v>
      </c>
      <c r="X798" t="s">
        <v>5658</v>
      </c>
      <c r="Y798" t="b">
        <v>1</v>
      </c>
      <c r="Z798" t="s">
        <v>1761</v>
      </c>
    </row>
    <row r="799" spans="1:26" x14ac:dyDescent="0.25">
      <c r="A799" t="s">
        <v>5659</v>
      </c>
      <c r="B799" t="s">
        <v>5660</v>
      </c>
      <c r="C799" t="s">
        <v>14702</v>
      </c>
      <c r="D799" t="s">
        <v>14703</v>
      </c>
      <c r="E799" t="s">
        <v>1895</v>
      </c>
      <c r="F799" t="s">
        <v>5661</v>
      </c>
      <c r="G799">
        <v>24000</v>
      </c>
      <c r="H799">
        <v>18319</v>
      </c>
      <c r="I799">
        <v>23924</v>
      </c>
      <c r="J799">
        <v>24142</v>
      </c>
      <c r="K799" t="s">
        <v>54</v>
      </c>
      <c r="L799">
        <v>10259</v>
      </c>
      <c r="M799" t="s">
        <v>1769</v>
      </c>
      <c r="N799" t="s">
        <v>17121</v>
      </c>
      <c r="O799" s="95">
        <v>44845.69568863426</v>
      </c>
      <c r="P799">
        <v>2</v>
      </c>
      <c r="Q799">
        <v>0.32</v>
      </c>
      <c r="R799">
        <v>-0.59</v>
      </c>
      <c r="S799" t="s">
        <v>17122</v>
      </c>
      <c r="T799" t="s">
        <v>5662</v>
      </c>
      <c r="U799" t="s">
        <v>5663</v>
      </c>
      <c r="V799" t="s">
        <v>17122</v>
      </c>
      <c r="W799" t="s">
        <v>17123</v>
      </c>
      <c r="X799" t="s">
        <v>5664</v>
      </c>
      <c r="Y799" t="b">
        <v>1</v>
      </c>
      <c r="Z799" t="s">
        <v>1761</v>
      </c>
    </row>
    <row r="800" spans="1:26" x14ac:dyDescent="0.25">
      <c r="A800" t="s">
        <v>5665</v>
      </c>
      <c r="B800" t="s">
        <v>5666</v>
      </c>
      <c r="C800" t="s">
        <v>14702</v>
      </c>
      <c r="D800" t="s">
        <v>14703</v>
      </c>
      <c r="E800" t="s">
        <v>1895</v>
      </c>
      <c r="F800" t="s">
        <v>5667</v>
      </c>
      <c r="G800">
        <v>44999</v>
      </c>
      <c r="H800">
        <v>17232</v>
      </c>
      <c r="I800">
        <v>49425</v>
      </c>
      <c r="J800">
        <v>50196</v>
      </c>
      <c r="K800" t="s">
        <v>54</v>
      </c>
      <c r="L800">
        <v>9650</v>
      </c>
      <c r="M800" t="s">
        <v>1769</v>
      </c>
      <c r="N800" t="s">
        <v>17124</v>
      </c>
      <c r="O800" s="95">
        <v>44845.539130069446</v>
      </c>
      <c r="P800">
        <v>2</v>
      </c>
      <c r="Q800">
        <v>-8.9499999999999993</v>
      </c>
      <c r="R800">
        <v>-10.35</v>
      </c>
      <c r="S800" t="s">
        <v>17125</v>
      </c>
      <c r="T800" t="s">
        <v>5668</v>
      </c>
      <c r="U800" t="s">
        <v>5669</v>
      </c>
      <c r="V800" t="s">
        <v>17125</v>
      </c>
      <c r="W800" t="s">
        <v>17126</v>
      </c>
      <c r="X800" t="s">
        <v>5670</v>
      </c>
      <c r="Y800" t="b">
        <v>1</v>
      </c>
      <c r="Z800" t="s">
        <v>1761</v>
      </c>
    </row>
    <row r="801" spans="1:26" x14ac:dyDescent="0.25">
      <c r="A801" t="s">
        <v>5671</v>
      </c>
      <c r="B801" t="s">
        <v>1254</v>
      </c>
      <c r="C801" t="s">
        <v>14702</v>
      </c>
      <c r="D801" t="s">
        <v>14703</v>
      </c>
      <c r="E801" t="s">
        <v>1895</v>
      </c>
      <c r="F801" t="s">
        <v>14526</v>
      </c>
      <c r="G801">
        <v>17666</v>
      </c>
      <c r="H801">
        <v>3660</v>
      </c>
      <c r="I801">
        <v>17519</v>
      </c>
      <c r="J801">
        <v>17212</v>
      </c>
      <c r="K801" t="s">
        <v>54</v>
      </c>
      <c r="L801">
        <v>2050</v>
      </c>
      <c r="M801" t="s">
        <v>1769</v>
      </c>
      <c r="N801" t="s">
        <v>17127</v>
      </c>
      <c r="O801" s="95">
        <v>44845.647880868055</v>
      </c>
      <c r="P801">
        <v>1</v>
      </c>
      <c r="Q801">
        <v>0.84</v>
      </c>
      <c r="R801">
        <v>2.64</v>
      </c>
      <c r="S801" t="s">
        <v>17128</v>
      </c>
      <c r="T801" t="s">
        <v>5672</v>
      </c>
      <c r="U801" t="s">
        <v>5673</v>
      </c>
      <c r="V801" t="s">
        <v>17128</v>
      </c>
      <c r="W801" t="s">
        <v>17129</v>
      </c>
      <c r="X801" t="s">
        <v>5674</v>
      </c>
      <c r="Y801" t="b">
        <v>1</v>
      </c>
      <c r="Z801" t="s">
        <v>1761</v>
      </c>
    </row>
    <row r="802" spans="1:26" x14ac:dyDescent="0.25">
      <c r="A802" t="s">
        <v>5675</v>
      </c>
      <c r="B802" t="s">
        <v>1303</v>
      </c>
      <c r="C802" t="s">
        <v>14702</v>
      </c>
      <c r="D802" t="s">
        <v>14703</v>
      </c>
      <c r="E802" t="s">
        <v>1895</v>
      </c>
      <c r="F802" t="s">
        <v>5676</v>
      </c>
      <c r="G802">
        <v>29900</v>
      </c>
      <c r="H802">
        <v>18800</v>
      </c>
      <c r="I802">
        <v>29758</v>
      </c>
      <c r="J802">
        <v>31776</v>
      </c>
      <c r="K802" t="s">
        <v>54</v>
      </c>
      <c r="L802">
        <v>10528</v>
      </c>
      <c r="M802" t="s">
        <v>1769</v>
      </c>
      <c r="N802" t="s">
        <v>17130</v>
      </c>
      <c r="O802" s="95">
        <v>44845.628512361109</v>
      </c>
      <c r="P802">
        <v>2</v>
      </c>
      <c r="Q802">
        <v>0.48</v>
      </c>
      <c r="R802">
        <v>-5.9</v>
      </c>
      <c r="S802" t="s">
        <v>17131</v>
      </c>
      <c r="T802" t="s">
        <v>5677</v>
      </c>
      <c r="U802" t="s">
        <v>17132</v>
      </c>
      <c r="V802" t="s">
        <v>17131</v>
      </c>
      <c r="W802" t="s">
        <v>17133</v>
      </c>
      <c r="X802" t="s">
        <v>5678</v>
      </c>
      <c r="Y802" t="b">
        <v>1</v>
      </c>
      <c r="Z802" t="s">
        <v>1761</v>
      </c>
    </row>
    <row r="803" spans="1:26" x14ac:dyDescent="0.25">
      <c r="A803" t="s">
        <v>5679</v>
      </c>
      <c r="B803" t="s">
        <v>1298</v>
      </c>
      <c r="C803" t="s">
        <v>14702</v>
      </c>
      <c r="D803" t="s">
        <v>14703</v>
      </c>
      <c r="E803" t="s">
        <v>1895</v>
      </c>
      <c r="F803" t="s">
        <v>5680</v>
      </c>
      <c r="G803">
        <v>16999</v>
      </c>
      <c r="H803">
        <v>26294</v>
      </c>
      <c r="I803">
        <v>18102</v>
      </c>
      <c r="J803">
        <v>18258</v>
      </c>
      <c r="K803" t="s">
        <v>54</v>
      </c>
      <c r="L803">
        <v>14725</v>
      </c>
      <c r="M803" t="s">
        <v>1769</v>
      </c>
      <c r="N803" t="s">
        <v>17134</v>
      </c>
      <c r="O803" s="95">
        <v>44845.710172569445</v>
      </c>
      <c r="P803">
        <v>2</v>
      </c>
      <c r="Q803">
        <v>-6.09</v>
      </c>
      <c r="R803">
        <v>-6.9</v>
      </c>
      <c r="S803" t="s">
        <v>17135</v>
      </c>
      <c r="T803" t="s">
        <v>5681</v>
      </c>
      <c r="U803" t="s">
        <v>17136</v>
      </c>
      <c r="V803" t="s">
        <v>17135</v>
      </c>
      <c r="W803" t="s">
        <v>17137</v>
      </c>
      <c r="X803" t="s">
        <v>5682</v>
      </c>
      <c r="Y803" t="b">
        <v>1</v>
      </c>
      <c r="Z803" t="s">
        <v>1761</v>
      </c>
    </row>
    <row r="804" spans="1:26" x14ac:dyDescent="0.25">
      <c r="A804" t="s">
        <v>5683</v>
      </c>
      <c r="B804" t="s">
        <v>1509</v>
      </c>
      <c r="C804" t="s">
        <v>14702</v>
      </c>
      <c r="D804" t="s">
        <v>14703</v>
      </c>
      <c r="E804" t="s">
        <v>1895</v>
      </c>
      <c r="F804" t="s">
        <v>5684</v>
      </c>
      <c r="G804">
        <v>35555</v>
      </c>
      <c r="H804">
        <v>25000</v>
      </c>
      <c r="I804">
        <v>42322</v>
      </c>
      <c r="J804">
        <v>46674</v>
      </c>
      <c r="K804" t="s">
        <v>54</v>
      </c>
      <c r="L804">
        <v>14000</v>
      </c>
      <c r="M804" t="s">
        <v>1769</v>
      </c>
      <c r="N804" t="s">
        <v>17138</v>
      </c>
      <c r="O804" s="95">
        <v>44845.710078402779</v>
      </c>
      <c r="P804">
        <v>4</v>
      </c>
      <c r="Q804">
        <v>-15.99</v>
      </c>
      <c r="R804">
        <v>-23.82</v>
      </c>
      <c r="S804" t="s">
        <v>17139</v>
      </c>
      <c r="T804" t="s">
        <v>5685</v>
      </c>
      <c r="U804" t="s">
        <v>5686</v>
      </c>
      <c r="V804" t="s">
        <v>17139</v>
      </c>
      <c r="W804" t="s">
        <v>17140</v>
      </c>
      <c r="X804" t="s">
        <v>5687</v>
      </c>
      <c r="Y804" t="b">
        <v>1</v>
      </c>
      <c r="Z804" t="s">
        <v>1761</v>
      </c>
    </row>
    <row r="805" spans="1:26" x14ac:dyDescent="0.25">
      <c r="A805" t="s">
        <v>5688</v>
      </c>
      <c r="B805" t="s">
        <v>5689</v>
      </c>
      <c r="C805" t="s">
        <v>14702</v>
      </c>
      <c r="D805" t="s">
        <v>14703</v>
      </c>
      <c r="E805" t="s">
        <v>1895</v>
      </c>
      <c r="F805" t="s">
        <v>5690</v>
      </c>
      <c r="G805">
        <v>25555</v>
      </c>
      <c r="H805">
        <v>12142</v>
      </c>
      <c r="I805">
        <v>54569</v>
      </c>
      <c r="J805">
        <v>69359</v>
      </c>
      <c r="K805" t="s">
        <v>54</v>
      </c>
      <c r="L805">
        <v>6800</v>
      </c>
      <c r="M805" t="s">
        <v>1769</v>
      </c>
      <c r="N805" t="s">
        <v>17141</v>
      </c>
      <c r="O805" s="95">
        <v>44845.655532210651</v>
      </c>
      <c r="P805">
        <v>2</v>
      </c>
      <c r="Q805">
        <v>-53.17</v>
      </c>
      <c r="R805">
        <v>-63.16</v>
      </c>
      <c r="S805" t="s">
        <v>17142</v>
      </c>
      <c r="T805" t="s">
        <v>5691</v>
      </c>
      <c r="U805" t="s">
        <v>17143</v>
      </c>
      <c r="V805" t="s">
        <v>17142</v>
      </c>
      <c r="W805" t="s">
        <v>17144</v>
      </c>
      <c r="X805" t="s">
        <v>5692</v>
      </c>
      <c r="Y805" t="b">
        <v>1</v>
      </c>
      <c r="Z805" t="s">
        <v>1761</v>
      </c>
    </row>
    <row r="806" spans="1:26" x14ac:dyDescent="0.25">
      <c r="A806" t="s">
        <v>5693</v>
      </c>
      <c r="B806" t="s">
        <v>5694</v>
      </c>
      <c r="C806" t="s">
        <v>14702</v>
      </c>
      <c r="D806" t="s">
        <v>14703</v>
      </c>
      <c r="E806" t="s">
        <v>1895</v>
      </c>
      <c r="F806" t="s">
        <v>5011</v>
      </c>
      <c r="G806">
        <v>41000</v>
      </c>
      <c r="H806">
        <v>10500</v>
      </c>
      <c r="I806">
        <v>31400</v>
      </c>
      <c r="J806">
        <v>30672</v>
      </c>
      <c r="K806" t="s">
        <v>54</v>
      </c>
      <c r="L806">
        <v>5880</v>
      </c>
      <c r="M806" t="s">
        <v>1769</v>
      </c>
      <c r="N806" t="s">
        <v>17145</v>
      </c>
      <c r="O806" s="95">
        <v>44845.640382777776</v>
      </c>
      <c r="P806">
        <v>2</v>
      </c>
      <c r="Q806">
        <v>30.57</v>
      </c>
      <c r="R806">
        <v>33.67</v>
      </c>
      <c r="S806" t="s">
        <v>17146</v>
      </c>
      <c r="T806" t="s">
        <v>5695</v>
      </c>
      <c r="U806" t="s">
        <v>5696</v>
      </c>
      <c r="V806" t="s">
        <v>17146</v>
      </c>
      <c r="W806" t="s">
        <v>17147</v>
      </c>
      <c r="X806" t="s">
        <v>5697</v>
      </c>
      <c r="Y806" t="b">
        <v>1</v>
      </c>
      <c r="Z806" t="s">
        <v>1761</v>
      </c>
    </row>
    <row r="807" spans="1:26" x14ac:dyDescent="0.25">
      <c r="A807" t="s">
        <v>5698</v>
      </c>
      <c r="B807" t="s">
        <v>5699</v>
      </c>
      <c r="C807" t="s">
        <v>14702</v>
      </c>
      <c r="D807" t="s">
        <v>14703</v>
      </c>
      <c r="E807" t="s">
        <v>1895</v>
      </c>
      <c r="F807" t="s">
        <v>5700</v>
      </c>
      <c r="G807">
        <v>42420</v>
      </c>
      <c r="H807">
        <v>9880</v>
      </c>
      <c r="I807">
        <v>24879</v>
      </c>
      <c r="J807">
        <v>23686</v>
      </c>
      <c r="K807" t="s">
        <v>54</v>
      </c>
      <c r="L807">
        <v>5533</v>
      </c>
      <c r="M807" t="s">
        <v>1769</v>
      </c>
      <c r="N807" t="s">
        <v>17148</v>
      </c>
      <c r="O807" s="95">
        <v>44845.707332604165</v>
      </c>
      <c r="P807">
        <v>2</v>
      </c>
      <c r="Q807">
        <v>70.510000000000005</v>
      </c>
      <c r="R807">
        <v>79.09</v>
      </c>
      <c r="S807" t="s">
        <v>17149</v>
      </c>
      <c r="T807" t="s">
        <v>5701</v>
      </c>
      <c r="U807" t="s">
        <v>5702</v>
      </c>
      <c r="V807" t="s">
        <v>17149</v>
      </c>
      <c r="W807" t="s">
        <v>17150</v>
      </c>
      <c r="X807" t="s">
        <v>5703</v>
      </c>
      <c r="Y807" t="b">
        <v>1</v>
      </c>
      <c r="Z807" t="s">
        <v>1761</v>
      </c>
    </row>
    <row r="808" spans="1:26" x14ac:dyDescent="0.25">
      <c r="A808" t="s">
        <v>5704</v>
      </c>
      <c r="B808" t="s">
        <v>5705</v>
      </c>
      <c r="C808" t="s">
        <v>14702</v>
      </c>
      <c r="D808" t="s">
        <v>14703</v>
      </c>
      <c r="E808" t="s">
        <v>1895</v>
      </c>
      <c r="F808" t="s">
        <v>5706</v>
      </c>
      <c r="G808">
        <v>8000</v>
      </c>
      <c r="H808">
        <v>1800</v>
      </c>
      <c r="I808">
        <v>12800</v>
      </c>
      <c r="J808">
        <v>11261</v>
      </c>
      <c r="K808" t="s">
        <v>54</v>
      </c>
      <c r="L808">
        <v>1008</v>
      </c>
      <c r="M808" t="s">
        <v>1769</v>
      </c>
      <c r="N808" t="s">
        <v>17151</v>
      </c>
      <c r="O808" s="95">
        <v>44845.649885624996</v>
      </c>
      <c r="P808">
        <v>1</v>
      </c>
      <c r="Q808">
        <v>-37.5</v>
      </c>
      <c r="R808">
        <v>-28.96</v>
      </c>
      <c r="S808" t="s">
        <v>17152</v>
      </c>
      <c r="T808" t="s">
        <v>5707</v>
      </c>
      <c r="U808" t="s">
        <v>17153</v>
      </c>
      <c r="V808" t="s">
        <v>17152</v>
      </c>
      <c r="W808" t="s">
        <v>17154</v>
      </c>
      <c r="X808" t="s">
        <v>5708</v>
      </c>
      <c r="Y808" t="b">
        <v>1</v>
      </c>
      <c r="Z808" t="s">
        <v>1761</v>
      </c>
    </row>
    <row r="809" spans="1:26" x14ac:dyDescent="0.25">
      <c r="A809" t="s">
        <v>5709</v>
      </c>
      <c r="B809" t="s">
        <v>5710</v>
      </c>
      <c r="C809" t="s">
        <v>14702</v>
      </c>
      <c r="D809" t="s">
        <v>14703</v>
      </c>
      <c r="E809" t="s">
        <v>1895</v>
      </c>
      <c r="F809" t="s">
        <v>5711</v>
      </c>
      <c r="G809">
        <v>8000</v>
      </c>
      <c r="H809">
        <v>4340</v>
      </c>
      <c r="I809">
        <v>8000</v>
      </c>
      <c r="J809">
        <v>25756</v>
      </c>
      <c r="K809" t="s">
        <v>54</v>
      </c>
      <c r="L809">
        <v>2430</v>
      </c>
      <c r="M809" t="s">
        <v>1769</v>
      </c>
      <c r="N809" t="s">
        <v>17155</v>
      </c>
      <c r="O809" s="95">
        <v>44845.508285011572</v>
      </c>
      <c r="P809">
        <v>1</v>
      </c>
      <c r="Q809">
        <v>0</v>
      </c>
      <c r="R809">
        <v>-68.94</v>
      </c>
      <c r="S809" t="s">
        <v>17156</v>
      </c>
      <c r="T809" t="s">
        <v>5712</v>
      </c>
      <c r="U809" t="s">
        <v>17157</v>
      </c>
      <c r="V809" t="s">
        <v>17156</v>
      </c>
      <c r="W809" t="s">
        <v>17158</v>
      </c>
      <c r="X809" t="s">
        <v>5713</v>
      </c>
      <c r="Y809" t="b">
        <v>1</v>
      </c>
      <c r="Z809" t="s">
        <v>1761</v>
      </c>
    </row>
    <row r="810" spans="1:26" x14ac:dyDescent="0.25">
      <c r="A810" t="s">
        <v>5714</v>
      </c>
      <c r="B810" t="s">
        <v>5715</v>
      </c>
      <c r="C810" t="s">
        <v>14703</v>
      </c>
      <c r="D810" t="s">
        <v>14702</v>
      </c>
      <c r="E810" t="s">
        <v>1895</v>
      </c>
      <c r="F810" t="s">
        <v>5716</v>
      </c>
      <c r="G810">
        <v>41600</v>
      </c>
      <c r="H810">
        <v>41600</v>
      </c>
      <c r="I810">
        <v>41600</v>
      </c>
      <c r="J810">
        <v>41600</v>
      </c>
      <c r="K810" t="s">
        <v>54</v>
      </c>
      <c r="L810">
        <v>23296</v>
      </c>
      <c r="M810" t="s">
        <v>1769</v>
      </c>
      <c r="N810" t="s">
        <v>17159</v>
      </c>
      <c r="O810" s="95">
        <v>44540.105517581018</v>
      </c>
      <c r="P810">
        <v>4</v>
      </c>
      <c r="Q810">
        <v>0</v>
      </c>
      <c r="R810">
        <v>0</v>
      </c>
      <c r="S810" t="s">
        <v>17160</v>
      </c>
      <c r="T810" t="s">
        <v>5717</v>
      </c>
      <c r="U810" t="s">
        <v>5718</v>
      </c>
      <c r="V810" t="s">
        <v>17160</v>
      </c>
      <c r="W810" t="s">
        <v>17161</v>
      </c>
      <c r="X810" t="s">
        <v>5719</v>
      </c>
      <c r="Y810" t="b">
        <v>1</v>
      </c>
      <c r="Z810" t="s">
        <v>1761</v>
      </c>
    </row>
    <row r="811" spans="1:26" x14ac:dyDescent="0.25">
      <c r="A811" t="s">
        <v>5720</v>
      </c>
      <c r="B811" t="s">
        <v>5721</v>
      </c>
      <c r="C811" t="s">
        <v>14702</v>
      </c>
      <c r="D811" t="s">
        <v>14703</v>
      </c>
      <c r="E811" t="s">
        <v>1895</v>
      </c>
      <c r="F811" t="s">
        <v>3589</v>
      </c>
      <c r="G811">
        <v>50000</v>
      </c>
      <c r="H811">
        <v>1700</v>
      </c>
      <c r="I811">
        <v>23000</v>
      </c>
      <c r="J811">
        <v>23000</v>
      </c>
      <c r="K811" t="s">
        <v>54</v>
      </c>
      <c r="L811">
        <v>952</v>
      </c>
      <c r="M811" t="s">
        <v>1769</v>
      </c>
      <c r="N811" t="s">
        <v>17162</v>
      </c>
      <c r="O811" s="95">
        <v>44843.046953703706</v>
      </c>
      <c r="P811">
        <v>1</v>
      </c>
      <c r="Q811">
        <v>0</v>
      </c>
      <c r="R811">
        <v>117.39</v>
      </c>
      <c r="S811" t="s">
        <v>17163</v>
      </c>
      <c r="T811" t="s">
        <v>5722</v>
      </c>
      <c r="U811" t="s">
        <v>5723</v>
      </c>
      <c r="V811" t="s">
        <v>17163</v>
      </c>
      <c r="W811" t="s">
        <v>17164</v>
      </c>
      <c r="X811" t="s">
        <v>5724</v>
      </c>
      <c r="Y811" t="b">
        <v>1</v>
      </c>
      <c r="Z811" t="s">
        <v>1761</v>
      </c>
    </row>
    <row r="812" spans="1:26" x14ac:dyDescent="0.25">
      <c r="A812" t="s">
        <v>5725</v>
      </c>
      <c r="B812" t="s">
        <v>991</v>
      </c>
      <c r="C812" t="s">
        <v>14702</v>
      </c>
      <c r="D812" t="s">
        <v>14703</v>
      </c>
      <c r="E812" t="s">
        <v>1895</v>
      </c>
      <c r="F812" t="s">
        <v>5726</v>
      </c>
      <c r="G812">
        <v>10000</v>
      </c>
      <c r="H812">
        <v>3850</v>
      </c>
      <c r="I812">
        <v>13660</v>
      </c>
      <c r="J812">
        <v>10594</v>
      </c>
      <c r="K812" t="s">
        <v>54</v>
      </c>
      <c r="L812">
        <v>2156</v>
      </c>
      <c r="M812" t="s">
        <v>1769</v>
      </c>
      <c r="N812" t="s">
        <v>15258</v>
      </c>
      <c r="O812" s="95">
        <v>44845.715118912034</v>
      </c>
      <c r="P812">
        <v>1</v>
      </c>
      <c r="Q812">
        <v>-26.79</v>
      </c>
      <c r="R812">
        <v>-5.61</v>
      </c>
      <c r="S812" t="s">
        <v>17165</v>
      </c>
      <c r="T812" t="s">
        <v>5727</v>
      </c>
      <c r="U812" t="s">
        <v>17166</v>
      </c>
      <c r="V812" t="s">
        <v>17165</v>
      </c>
      <c r="W812" t="s">
        <v>17167</v>
      </c>
      <c r="X812" t="s">
        <v>5728</v>
      </c>
      <c r="Y812" t="b">
        <v>1</v>
      </c>
      <c r="Z812" t="s">
        <v>1761</v>
      </c>
    </row>
    <row r="813" spans="1:26" x14ac:dyDescent="0.25">
      <c r="A813" t="s">
        <v>5729</v>
      </c>
      <c r="B813" t="s">
        <v>5730</v>
      </c>
      <c r="C813" t="s">
        <v>14702</v>
      </c>
      <c r="D813" t="s">
        <v>14703</v>
      </c>
      <c r="E813" t="s">
        <v>1895</v>
      </c>
      <c r="F813" t="s">
        <v>4791</v>
      </c>
      <c r="G813">
        <v>25995</v>
      </c>
      <c r="H813">
        <v>4493</v>
      </c>
      <c r="I813">
        <v>15029</v>
      </c>
      <c r="J813">
        <v>14970</v>
      </c>
      <c r="K813" t="s">
        <v>54</v>
      </c>
      <c r="L813">
        <v>2516</v>
      </c>
      <c r="M813" t="s">
        <v>1769</v>
      </c>
      <c r="N813" t="s">
        <v>17168</v>
      </c>
      <c r="O813" s="95">
        <v>44845.674742060182</v>
      </c>
      <c r="P813">
        <v>1</v>
      </c>
      <c r="Q813">
        <v>72.97</v>
      </c>
      <c r="R813">
        <v>73.650000000000006</v>
      </c>
      <c r="S813" t="s">
        <v>17169</v>
      </c>
      <c r="T813" t="s">
        <v>5731</v>
      </c>
      <c r="U813" t="s">
        <v>17170</v>
      </c>
      <c r="V813" t="s">
        <v>17169</v>
      </c>
      <c r="W813" t="s">
        <v>17171</v>
      </c>
      <c r="X813" t="s">
        <v>5732</v>
      </c>
      <c r="Y813" t="b">
        <v>1</v>
      </c>
      <c r="Z813" t="s">
        <v>1761</v>
      </c>
    </row>
    <row r="814" spans="1:26" x14ac:dyDescent="0.25">
      <c r="A814" t="s">
        <v>5733</v>
      </c>
      <c r="B814" t="s">
        <v>1590</v>
      </c>
      <c r="C814" t="s">
        <v>14702</v>
      </c>
      <c r="D814" t="s">
        <v>14703</v>
      </c>
      <c r="E814" t="s">
        <v>1895</v>
      </c>
      <c r="F814" t="s">
        <v>5734</v>
      </c>
      <c r="G814">
        <v>18887</v>
      </c>
      <c r="H814">
        <v>35600</v>
      </c>
      <c r="I814">
        <v>22048</v>
      </c>
      <c r="J814">
        <v>23403</v>
      </c>
      <c r="K814" t="s">
        <v>54</v>
      </c>
      <c r="L814">
        <v>19936</v>
      </c>
      <c r="M814" t="s">
        <v>1769</v>
      </c>
      <c r="N814" t="s">
        <v>17172</v>
      </c>
      <c r="O814" s="95">
        <v>44845.683500381943</v>
      </c>
      <c r="P814">
        <v>4</v>
      </c>
      <c r="Q814">
        <v>-14.34</v>
      </c>
      <c r="R814">
        <v>-19.3</v>
      </c>
      <c r="S814" t="s">
        <v>17173</v>
      </c>
      <c r="T814" t="s">
        <v>5735</v>
      </c>
      <c r="U814" t="s">
        <v>5736</v>
      </c>
      <c r="V814" t="s">
        <v>17173</v>
      </c>
      <c r="W814" t="s">
        <v>17174</v>
      </c>
      <c r="X814" t="s">
        <v>5737</v>
      </c>
      <c r="Y814" t="b">
        <v>1</v>
      </c>
      <c r="Z814" t="s">
        <v>1761</v>
      </c>
    </row>
    <row r="815" spans="1:26" x14ac:dyDescent="0.25">
      <c r="A815" t="s">
        <v>5738</v>
      </c>
      <c r="B815" t="s">
        <v>5739</v>
      </c>
      <c r="C815" t="s">
        <v>14702</v>
      </c>
      <c r="D815" t="s">
        <v>14703</v>
      </c>
      <c r="E815" t="s">
        <v>1895</v>
      </c>
      <c r="F815" t="s">
        <v>3589</v>
      </c>
      <c r="G815">
        <v>17000</v>
      </c>
      <c r="H815">
        <v>1950</v>
      </c>
      <c r="I815">
        <v>16850</v>
      </c>
      <c r="J815">
        <v>16850</v>
      </c>
      <c r="K815" t="s">
        <v>54</v>
      </c>
      <c r="L815">
        <v>1092</v>
      </c>
      <c r="M815" t="s">
        <v>1769</v>
      </c>
      <c r="N815" t="s">
        <v>17175</v>
      </c>
      <c r="O815" s="95">
        <v>44844.16361935185</v>
      </c>
      <c r="P815">
        <v>1</v>
      </c>
      <c r="Q815">
        <v>0</v>
      </c>
      <c r="R815">
        <v>0.89</v>
      </c>
      <c r="S815" t="s">
        <v>17176</v>
      </c>
      <c r="T815" t="s">
        <v>5740</v>
      </c>
      <c r="U815" t="s">
        <v>5741</v>
      </c>
      <c r="V815" t="s">
        <v>17176</v>
      </c>
      <c r="W815" t="s">
        <v>17177</v>
      </c>
      <c r="X815" t="s">
        <v>5742</v>
      </c>
      <c r="Y815" t="b">
        <v>1</v>
      </c>
      <c r="Z815" t="s">
        <v>1761</v>
      </c>
    </row>
    <row r="816" spans="1:26" x14ac:dyDescent="0.25">
      <c r="A816" t="s">
        <v>5743</v>
      </c>
      <c r="B816" t="s">
        <v>5744</v>
      </c>
      <c r="C816" t="s">
        <v>14702</v>
      </c>
      <c r="D816" t="s">
        <v>14703</v>
      </c>
      <c r="E816" t="s">
        <v>1895</v>
      </c>
      <c r="F816" t="s">
        <v>5690</v>
      </c>
      <c r="G816">
        <v>11900</v>
      </c>
      <c r="H816">
        <v>4026</v>
      </c>
      <c r="I816">
        <v>10169</v>
      </c>
      <c r="J816">
        <v>10663</v>
      </c>
      <c r="K816" t="s">
        <v>54</v>
      </c>
      <c r="L816">
        <v>2255</v>
      </c>
      <c r="M816" t="s">
        <v>1769</v>
      </c>
      <c r="N816" t="s">
        <v>17178</v>
      </c>
      <c r="O816" s="95">
        <v>44845.713046736113</v>
      </c>
      <c r="P816">
        <v>1</v>
      </c>
      <c r="Q816">
        <v>17.02</v>
      </c>
      <c r="R816">
        <v>11.6</v>
      </c>
      <c r="S816" t="s">
        <v>17179</v>
      </c>
      <c r="T816" t="s">
        <v>5745</v>
      </c>
      <c r="U816" t="s">
        <v>17180</v>
      </c>
      <c r="V816" t="s">
        <v>17179</v>
      </c>
      <c r="W816" t="s">
        <v>17181</v>
      </c>
      <c r="X816" t="s">
        <v>5746</v>
      </c>
      <c r="Y816" t="b">
        <v>1</v>
      </c>
      <c r="Z816" t="s">
        <v>1761</v>
      </c>
    </row>
    <row r="817" spans="1:26" x14ac:dyDescent="0.25">
      <c r="A817" t="s">
        <v>5747</v>
      </c>
      <c r="B817" t="s">
        <v>5748</v>
      </c>
      <c r="C817" t="s">
        <v>14702</v>
      </c>
      <c r="D817" t="s">
        <v>14703</v>
      </c>
      <c r="E817" t="s">
        <v>1895</v>
      </c>
      <c r="F817" t="s">
        <v>5749</v>
      </c>
      <c r="G817">
        <v>20000</v>
      </c>
      <c r="H817">
        <v>1030</v>
      </c>
      <c r="I817">
        <v>20000</v>
      </c>
      <c r="J817">
        <v>13087</v>
      </c>
      <c r="K817" t="s">
        <v>54</v>
      </c>
      <c r="L817">
        <v>577</v>
      </c>
      <c r="M817" t="s">
        <v>1769</v>
      </c>
      <c r="N817" t="s">
        <v>17182</v>
      </c>
      <c r="O817" s="95">
        <v>44845.68422988426</v>
      </c>
      <c r="P817">
        <v>1</v>
      </c>
      <c r="Q817">
        <v>0</v>
      </c>
      <c r="R817">
        <v>52.82</v>
      </c>
      <c r="S817" t="s">
        <v>17183</v>
      </c>
      <c r="T817" t="s">
        <v>5750</v>
      </c>
      <c r="U817" t="s">
        <v>17184</v>
      </c>
      <c r="V817" t="s">
        <v>17183</v>
      </c>
      <c r="W817" t="s">
        <v>17185</v>
      </c>
      <c r="X817" t="s">
        <v>5751</v>
      </c>
      <c r="Y817" t="b">
        <v>1</v>
      </c>
      <c r="Z817" t="s">
        <v>1761</v>
      </c>
    </row>
    <row r="818" spans="1:26" x14ac:dyDescent="0.25">
      <c r="A818" t="s">
        <v>5752</v>
      </c>
      <c r="B818" t="s">
        <v>5753</v>
      </c>
      <c r="C818" t="s">
        <v>14702</v>
      </c>
      <c r="D818" t="s">
        <v>14703</v>
      </c>
      <c r="E818" t="s">
        <v>1895</v>
      </c>
      <c r="F818" t="s">
        <v>5016</v>
      </c>
      <c r="G818">
        <v>9500</v>
      </c>
      <c r="H818">
        <v>3100</v>
      </c>
      <c r="I818">
        <v>9750</v>
      </c>
      <c r="J818">
        <v>10500</v>
      </c>
      <c r="K818" t="s">
        <v>54</v>
      </c>
      <c r="L818">
        <v>1736</v>
      </c>
      <c r="M818" t="s">
        <v>1769</v>
      </c>
      <c r="N818" t="s">
        <v>17186</v>
      </c>
      <c r="O818" s="95">
        <v>44845.576758391202</v>
      </c>
      <c r="P818">
        <v>1</v>
      </c>
      <c r="Q818">
        <v>-2.56</v>
      </c>
      <c r="R818">
        <v>-9.52</v>
      </c>
      <c r="S818" t="s">
        <v>17187</v>
      </c>
      <c r="T818" t="s">
        <v>5754</v>
      </c>
      <c r="U818" t="s">
        <v>17188</v>
      </c>
      <c r="V818" t="s">
        <v>17187</v>
      </c>
      <c r="W818" t="s">
        <v>17189</v>
      </c>
      <c r="X818" t="s">
        <v>5755</v>
      </c>
      <c r="Y818" t="b">
        <v>1</v>
      </c>
      <c r="Z818" t="s">
        <v>1761</v>
      </c>
    </row>
    <row r="819" spans="1:26" x14ac:dyDescent="0.25">
      <c r="A819" t="s">
        <v>5756</v>
      </c>
      <c r="B819" t="s">
        <v>1261</v>
      </c>
      <c r="C819" t="s">
        <v>14702</v>
      </c>
      <c r="D819" t="s">
        <v>14703</v>
      </c>
      <c r="E819" t="s">
        <v>1895</v>
      </c>
      <c r="F819" t="s">
        <v>5711</v>
      </c>
      <c r="G819">
        <v>29986</v>
      </c>
      <c r="H819">
        <v>6240</v>
      </c>
      <c r="I819">
        <v>26286</v>
      </c>
      <c r="J819">
        <v>26443</v>
      </c>
      <c r="K819" t="s">
        <v>54</v>
      </c>
      <c r="L819">
        <v>3494</v>
      </c>
      <c r="M819" t="s">
        <v>1769</v>
      </c>
      <c r="N819" t="s">
        <v>17190</v>
      </c>
      <c r="O819" s="95">
        <v>44845.638155578701</v>
      </c>
      <c r="P819">
        <v>2</v>
      </c>
      <c r="Q819">
        <v>14.08</v>
      </c>
      <c r="R819">
        <v>13.4</v>
      </c>
      <c r="S819" t="s">
        <v>17191</v>
      </c>
      <c r="T819" t="s">
        <v>5757</v>
      </c>
      <c r="U819" t="s">
        <v>17192</v>
      </c>
      <c r="V819" t="s">
        <v>17191</v>
      </c>
      <c r="W819" t="s">
        <v>17193</v>
      </c>
      <c r="X819" t="s">
        <v>5758</v>
      </c>
      <c r="Y819" t="b">
        <v>1</v>
      </c>
      <c r="Z819" t="s">
        <v>1761</v>
      </c>
    </row>
    <row r="820" spans="1:26" x14ac:dyDescent="0.25">
      <c r="A820" t="s">
        <v>5759</v>
      </c>
      <c r="B820" t="s">
        <v>5760</v>
      </c>
      <c r="C820" t="s">
        <v>14702</v>
      </c>
      <c r="D820" t="s">
        <v>14703</v>
      </c>
      <c r="E820" t="s">
        <v>1895</v>
      </c>
      <c r="F820" t="s">
        <v>5761</v>
      </c>
      <c r="G820">
        <v>19666</v>
      </c>
      <c r="H820">
        <v>5802</v>
      </c>
      <c r="I820">
        <v>29378</v>
      </c>
      <c r="J820">
        <v>30912</v>
      </c>
      <c r="K820" t="s">
        <v>54</v>
      </c>
      <c r="L820">
        <v>3249</v>
      </c>
      <c r="M820" t="s">
        <v>1769</v>
      </c>
      <c r="N820" t="s">
        <v>17194</v>
      </c>
      <c r="O820" s="95">
        <v>44845.68588960648</v>
      </c>
      <c r="P820">
        <v>2</v>
      </c>
      <c r="Q820">
        <v>-33.06</v>
      </c>
      <c r="R820">
        <v>-36.380000000000003</v>
      </c>
      <c r="S820" t="s">
        <v>17195</v>
      </c>
      <c r="T820" t="s">
        <v>5762</v>
      </c>
      <c r="U820" t="s">
        <v>5763</v>
      </c>
      <c r="V820" t="s">
        <v>17195</v>
      </c>
      <c r="W820" t="s">
        <v>17196</v>
      </c>
      <c r="X820" t="s">
        <v>5764</v>
      </c>
      <c r="Y820" t="b">
        <v>1</v>
      </c>
      <c r="Z820" t="s">
        <v>1761</v>
      </c>
    </row>
    <row r="821" spans="1:26" x14ac:dyDescent="0.25">
      <c r="A821" t="s">
        <v>5765</v>
      </c>
      <c r="B821" t="s">
        <v>5766</v>
      </c>
      <c r="C821" t="s">
        <v>14702</v>
      </c>
      <c r="D821" t="s">
        <v>14703</v>
      </c>
      <c r="E821" t="s">
        <v>1895</v>
      </c>
      <c r="F821" t="s">
        <v>5767</v>
      </c>
      <c r="G821">
        <v>7777</v>
      </c>
      <c r="H821">
        <v>3900</v>
      </c>
      <c r="I821">
        <v>7494</v>
      </c>
      <c r="J821">
        <v>7631</v>
      </c>
      <c r="K821" t="s">
        <v>54</v>
      </c>
      <c r="L821">
        <v>2184</v>
      </c>
      <c r="M821" t="s">
        <v>1769</v>
      </c>
      <c r="N821" t="s">
        <v>17197</v>
      </c>
      <c r="O821" s="95">
        <v>44845.589540057874</v>
      </c>
      <c r="P821">
        <v>1</v>
      </c>
      <c r="Q821">
        <v>3.78</v>
      </c>
      <c r="R821">
        <v>1.91</v>
      </c>
      <c r="S821" t="s">
        <v>17198</v>
      </c>
      <c r="T821" t="s">
        <v>5768</v>
      </c>
      <c r="U821" t="s">
        <v>17199</v>
      </c>
      <c r="V821" t="s">
        <v>17198</v>
      </c>
      <c r="W821" t="s">
        <v>17200</v>
      </c>
      <c r="X821" t="s">
        <v>5769</v>
      </c>
      <c r="Y821" t="b">
        <v>1</v>
      </c>
      <c r="Z821" t="s">
        <v>1761</v>
      </c>
    </row>
    <row r="822" spans="1:26" x14ac:dyDescent="0.25">
      <c r="A822" t="s">
        <v>5770</v>
      </c>
      <c r="B822" t="s">
        <v>5771</v>
      </c>
      <c r="C822" t="s">
        <v>14702</v>
      </c>
      <c r="D822" t="s">
        <v>14703</v>
      </c>
      <c r="E822" t="s">
        <v>1895</v>
      </c>
      <c r="F822" t="s">
        <v>5772</v>
      </c>
      <c r="G822">
        <v>25000</v>
      </c>
      <c r="H822">
        <v>2940</v>
      </c>
      <c r="I822">
        <v>25000</v>
      </c>
      <c r="J822">
        <v>24378</v>
      </c>
      <c r="K822" t="s">
        <v>54</v>
      </c>
      <c r="L822">
        <v>1646</v>
      </c>
      <c r="M822" t="s">
        <v>1769</v>
      </c>
      <c r="N822" t="s">
        <v>17201</v>
      </c>
      <c r="O822" s="95">
        <v>44845.64447353009</v>
      </c>
      <c r="P822">
        <v>1</v>
      </c>
      <c r="Q822">
        <v>0</v>
      </c>
      <c r="R822">
        <v>2.5499999999999998</v>
      </c>
      <c r="S822" t="s">
        <v>17202</v>
      </c>
      <c r="T822" t="s">
        <v>5773</v>
      </c>
      <c r="U822" t="s">
        <v>5774</v>
      </c>
      <c r="V822" t="s">
        <v>17202</v>
      </c>
      <c r="W822" t="s">
        <v>17203</v>
      </c>
      <c r="X822" t="s">
        <v>5775</v>
      </c>
      <c r="Y822" t="b">
        <v>1</v>
      </c>
      <c r="Z822" t="s">
        <v>1761</v>
      </c>
    </row>
    <row r="823" spans="1:26" x14ac:dyDescent="0.25">
      <c r="A823" t="s">
        <v>5776</v>
      </c>
      <c r="B823" t="s">
        <v>756</v>
      </c>
      <c r="C823" t="s">
        <v>14702</v>
      </c>
      <c r="D823" t="s">
        <v>14703</v>
      </c>
      <c r="E823" t="s">
        <v>1895</v>
      </c>
      <c r="F823" t="s">
        <v>5777</v>
      </c>
      <c r="G823">
        <v>22000</v>
      </c>
      <c r="H823">
        <v>29000</v>
      </c>
      <c r="I823">
        <v>27323</v>
      </c>
      <c r="J823">
        <v>27438</v>
      </c>
      <c r="K823" t="s">
        <v>54</v>
      </c>
      <c r="L823">
        <v>16240</v>
      </c>
      <c r="M823" t="s">
        <v>1769</v>
      </c>
      <c r="N823" t="s">
        <v>17204</v>
      </c>
      <c r="O823" s="95">
        <v>44845.650055949074</v>
      </c>
      <c r="P823">
        <v>4</v>
      </c>
      <c r="Q823">
        <v>-19.48</v>
      </c>
      <c r="R823">
        <v>-19.82</v>
      </c>
      <c r="S823" t="s">
        <v>17205</v>
      </c>
      <c r="T823" t="s">
        <v>5778</v>
      </c>
      <c r="U823" t="s">
        <v>5779</v>
      </c>
      <c r="V823" t="s">
        <v>17205</v>
      </c>
      <c r="W823" t="s">
        <v>17206</v>
      </c>
      <c r="X823" t="s">
        <v>5780</v>
      </c>
      <c r="Y823" t="b">
        <v>1</v>
      </c>
      <c r="Z823" t="s">
        <v>1761</v>
      </c>
    </row>
    <row r="824" spans="1:26" x14ac:dyDescent="0.25">
      <c r="A824" t="s">
        <v>5781</v>
      </c>
      <c r="B824" t="s">
        <v>5782</v>
      </c>
      <c r="C824" t="s">
        <v>14702</v>
      </c>
      <c r="D824" t="s">
        <v>14703</v>
      </c>
      <c r="E824" t="s">
        <v>1895</v>
      </c>
      <c r="F824" t="s">
        <v>5700</v>
      </c>
      <c r="G824">
        <v>4999</v>
      </c>
      <c r="H824">
        <v>3750</v>
      </c>
      <c r="I824">
        <v>9075</v>
      </c>
      <c r="J824">
        <v>8689</v>
      </c>
      <c r="K824" t="s">
        <v>54</v>
      </c>
      <c r="L824">
        <v>2100</v>
      </c>
      <c r="M824" t="s">
        <v>1769</v>
      </c>
      <c r="N824" t="s">
        <v>17207</v>
      </c>
      <c r="O824" s="95">
        <v>44845.546478668984</v>
      </c>
      <c r="P824">
        <v>1</v>
      </c>
      <c r="Q824">
        <v>-44.91</v>
      </c>
      <c r="R824">
        <v>-42.47</v>
      </c>
      <c r="S824" t="s">
        <v>17208</v>
      </c>
      <c r="T824" t="s">
        <v>5783</v>
      </c>
      <c r="U824" t="s">
        <v>5784</v>
      </c>
      <c r="V824" t="s">
        <v>17208</v>
      </c>
      <c r="W824" t="s">
        <v>17209</v>
      </c>
      <c r="X824" t="s">
        <v>5785</v>
      </c>
      <c r="Y824" t="b">
        <v>1</v>
      </c>
      <c r="Z824" t="s">
        <v>1761</v>
      </c>
    </row>
    <row r="825" spans="1:26" x14ac:dyDescent="0.25">
      <c r="A825" t="s">
        <v>5786</v>
      </c>
      <c r="B825" t="s">
        <v>5787</v>
      </c>
      <c r="C825" t="s">
        <v>14702</v>
      </c>
      <c r="D825" t="s">
        <v>14703</v>
      </c>
      <c r="E825" t="s">
        <v>1895</v>
      </c>
      <c r="F825" t="s">
        <v>5788</v>
      </c>
      <c r="G825">
        <v>10000</v>
      </c>
      <c r="H825">
        <v>4005</v>
      </c>
      <c r="I825">
        <v>17035</v>
      </c>
      <c r="J825">
        <v>22758</v>
      </c>
      <c r="K825" t="s">
        <v>54</v>
      </c>
      <c r="L825">
        <v>2243</v>
      </c>
      <c r="M825" t="s">
        <v>1769</v>
      </c>
      <c r="N825" t="s">
        <v>17210</v>
      </c>
      <c r="O825" s="95">
        <v>44845.637045347219</v>
      </c>
      <c r="P825">
        <v>2</v>
      </c>
      <c r="Q825">
        <v>-41.3</v>
      </c>
      <c r="R825">
        <v>-56.06</v>
      </c>
      <c r="S825" t="s">
        <v>17211</v>
      </c>
      <c r="T825" t="s">
        <v>5789</v>
      </c>
      <c r="U825" t="s">
        <v>5790</v>
      </c>
      <c r="V825" t="s">
        <v>17211</v>
      </c>
      <c r="W825" t="s">
        <v>17212</v>
      </c>
      <c r="X825" t="s">
        <v>5791</v>
      </c>
      <c r="Y825" t="b">
        <v>1</v>
      </c>
      <c r="Z825" t="s">
        <v>1761</v>
      </c>
    </row>
    <row r="826" spans="1:26" x14ac:dyDescent="0.25">
      <c r="A826" t="s">
        <v>5792</v>
      </c>
      <c r="B826" t="s">
        <v>996</v>
      </c>
      <c r="C826" t="s">
        <v>14702</v>
      </c>
      <c r="D826" t="s">
        <v>14703</v>
      </c>
      <c r="E826" t="s">
        <v>1895</v>
      </c>
      <c r="F826" t="s">
        <v>5793</v>
      </c>
      <c r="G826">
        <v>20420</v>
      </c>
      <c r="H826">
        <v>8661</v>
      </c>
      <c r="I826">
        <v>18582</v>
      </c>
      <c r="J826">
        <v>20675</v>
      </c>
      <c r="K826" t="s">
        <v>54</v>
      </c>
      <c r="L826">
        <v>4850</v>
      </c>
      <c r="M826" t="s">
        <v>1769</v>
      </c>
      <c r="N826" t="s">
        <v>17213</v>
      </c>
      <c r="O826" s="95">
        <v>44845.699150312503</v>
      </c>
      <c r="P826">
        <v>2</v>
      </c>
      <c r="Q826">
        <v>9.89</v>
      </c>
      <c r="R826">
        <v>-1.23</v>
      </c>
      <c r="S826" t="s">
        <v>17214</v>
      </c>
      <c r="T826" t="s">
        <v>5794</v>
      </c>
      <c r="U826" t="s">
        <v>17215</v>
      </c>
      <c r="V826" t="s">
        <v>17214</v>
      </c>
      <c r="W826" t="s">
        <v>17216</v>
      </c>
      <c r="X826" t="s">
        <v>5795</v>
      </c>
      <c r="Y826" t="b">
        <v>1</v>
      </c>
      <c r="Z826" t="s">
        <v>1761</v>
      </c>
    </row>
    <row r="827" spans="1:26" x14ac:dyDescent="0.25">
      <c r="A827" t="s">
        <v>5796</v>
      </c>
      <c r="B827" t="s">
        <v>1040</v>
      </c>
      <c r="C827" t="s">
        <v>14702</v>
      </c>
      <c r="D827" t="s">
        <v>14703</v>
      </c>
      <c r="E827" t="s">
        <v>1895</v>
      </c>
      <c r="F827" t="s">
        <v>3567</v>
      </c>
      <c r="G827">
        <v>48420</v>
      </c>
      <c r="H827">
        <v>6600</v>
      </c>
      <c r="I827">
        <v>21956</v>
      </c>
      <c r="J827">
        <v>29560</v>
      </c>
      <c r="K827" t="s">
        <v>54</v>
      </c>
      <c r="L827">
        <v>3696</v>
      </c>
      <c r="M827" t="s">
        <v>1769</v>
      </c>
      <c r="N827" t="s">
        <v>17217</v>
      </c>
      <c r="O827" s="95">
        <v>44845.705758553238</v>
      </c>
      <c r="P827">
        <v>2</v>
      </c>
      <c r="Q827">
        <v>120.53</v>
      </c>
      <c r="R827">
        <v>63.8</v>
      </c>
      <c r="S827" t="s">
        <v>17218</v>
      </c>
      <c r="T827" t="s">
        <v>5797</v>
      </c>
      <c r="U827" t="s">
        <v>5798</v>
      </c>
      <c r="V827" t="s">
        <v>17218</v>
      </c>
      <c r="W827" t="s">
        <v>17219</v>
      </c>
      <c r="X827" t="s">
        <v>5799</v>
      </c>
      <c r="Y827" t="b">
        <v>1</v>
      </c>
      <c r="Z827" t="s">
        <v>1761</v>
      </c>
    </row>
    <row r="828" spans="1:26" x14ac:dyDescent="0.25">
      <c r="A828" t="s">
        <v>5800</v>
      </c>
      <c r="B828" t="s">
        <v>1228</v>
      </c>
      <c r="C828" t="s">
        <v>14702</v>
      </c>
      <c r="D828" t="s">
        <v>14703</v>
      </c>
      <c r="E828" t="s">
        <v>1895</v>
      </c>
      <c r="F828" t="s">
        <v>5801</v>
      </c>
      <c r="G828">
        <v>37000</v>
      </c>
      <c r="H828">
        <v>3232</v>
      </c>
      <c r="I828">
        <v>33836</v>
      </c>
      <c r="J828">
        <v>26505</v>
      </c>
      <c r="K828" t="s">
        <v>54</v>
      </c>
      <c r="L828">
        <v>1810</v>
      </c>
      <c r="M828" t="s">
        <v>1769</v>
      </c>
      <c r="N828" t="s">
        <v>17220</v>
      </c>
      <c r="O828" s="95">
        <v>44845.674227152776</v>
      </c>
      <c r="P828">
        <v>2</v>
      </c>
      <c r="Q828">
        <v>9.35</v>
      </c>
      <c r="R828">
        <v>39.6</v>
      </c>
      <c r="S828" t="s">
        <v>17221</v>
      </c>
      <c r="T828" t="s">
        <v>5802</v>
      </c>
      <c r="U828" t="s">
        <v>17222</v>
      </c>
      <c r="V828" t="s">
        <v>17221</v>
      </c>
      <c r="W828" t="s">
        <v>17223</v>
      </c>
      <c r="X828" t="s">
        <v>5803</v>
      </c>
      <c r="Y828" t="b">
        <v>1</v>
      </c>
      <c r="Z828" t="s">
        <v>1761</v>
      </c>
    </row>
    <row r="829" spans="1:26" x14ac:dyDescent="0.25">
      <c r="A829" t="s">
        <v>5804</v>
      </c>
      <c r="B829" t="s">
        <v>1266</v>
      </c>
      <c r="C829" t="s">
        <v>14702</v>
      </c>
      <c r="D829" t="s">
        <v>14703</v>
      </c>
      <c r="E829" t="s">
        <v>1895</v>
      </c>
      <c r="F829" t="s">
        <v>5805</v>
      </c>
      <c r="G829">
        <v>20999</v>
      </c>
      <c r="H829">
        <v>5600</v>
      </c>
      <c r="I829">
        <v>13648</v>
      </c>
      <c r="J829">
        <v>22710</v>
      </c>
      <c r="K829" t="s">
        <v>54</v>
      </c>
      <c r="L829">
        <v>3136</v>
      </c>
      <c r="M829" t="s">
        <v>1769</v>
      </c>
      <c r="N829" t="s">
        <v>17224</v>
      </c>
      <c r="O829" s="95">
        <v>44845.719568287037</v>
      </c>
      <c r="P829">
        <v>2</v>
      </c>
      <c r="Q829">
        <v>53.86</v>
      </c>
      <c r="R829">
        <v>-7.53</v>
      </c>
      <c r="S829" t="s">
        <v>17225</v>
      </c>
      <c r="T829" t="s">
        <v>5806</v>
      </c>
      <c r="U829" t="s">
        <v>17226</v>
      </c>
      <c r="V829" t="s">
        <v>17225</v>
      </c>
      <c r="W829" t="s">
        <v>17227</v>
      </c>
      <c r="X829" t="s">
        <v>5807</v>
      </c>
      <c r="Y829" t="b">
        <v>1</v>
      </c>
      <c r="Z829" t="s">
        <v>1761</v>
      </c>
    </row>
    <row r="830" spans="1:26" x14ac:dyDescent="0.25">
      <c r="A830" t="s">
        <v>5808</v>
      </c>
      <c r="B830" t="s">
        <v>5809</v>
      </c>
      <c r="C830" t="s">
        <v>14702</v>
      </c>
      <c r="D830" t="s">
        <v>14703</v>
      </c>
      <c r="E830" t="s">
        <v>1895</v>
      </c>
      <c r="F830" t="s">
        <v>5810</v>
      </c>
      <c r="G830">
        <v>23000</v>
      </c>
      <c r="H830">
        <v>2400</v>
      </c>
      <c r="I830">
        <v>27047</v>
      </c>
      <c r="J830">
        <v>21681</v>
      </c>
      <c r="K830" t="s">
        <v>54</v>
      </c>
      <c r="L830">
        <v>1344</v>
      </c>
      <c r="M830" t="s">
        <v>1769</v>
      </c>
      <c r="N830" t="s">
        <v>17228</v>
      </c>
      <c r="O830" s="95">
        <v>44845.592217476849</v>
      </c>
      <c r="P830">
        <v>2</v>
      </c>
      <c r="Q830">
        <v>-14.96</v>
      </c>
      <c r="R830">
        <v>6.08</v>
      </c>
      <c r="S830" t="s">
        <v>17229</v>
      </c>
      <c r="T830" t="s">
        <v>5811</v>
      </c>
      <c r="U830" t="s">
        <v>17230</v>
      </c>
      <c r="V830" t="s">
        <v>17229</v>
      </c>
      <c r="W830" t="s">
        <v>17231</v>
      </c>
      <c r="X830" t="s">
        <v>5812</v>
      </c>
      <c r="Y830" t="b">
        <v>1</v>
      </c>
      <c r="Z830" t="s">
        <v>1761</v>
      </c>
    </row>
    <row r="831" spans="1:26" x14ac:dyDescent="0.25">
      <c r="A831" t="s">
        <v>5813</v>
      </c>
      <c r="B831" t="s">
        <v>5814</v>
      </c>
      <c r="C831" t="s">
        <v>14702</v>
      </c>
      <c r="D831" t="s">
        <v>14703</v>
      </c>
      <c r="E831" t="s">
        <v>1895</v>
      </c>
      <c r="F831" t="s">
        <v>5815</v>
      </c>
      <c r="G831">
        <v>28000</v>
      </c>
      <c r="H831">
        <v>5999</v>
      </c>
      <c r="I831">
        <v>16812</v>
      </c>
      <c r="J831">
        <v>16590</v>
      </c>
      <c r="K831" t="s">
        <v>54</v>
      </c>
      <c r="L831">
        <v>3359</v>
      </c>
      <c r="M831" t="s">
        <v>1769</v>
      </c>
      <c r="N831" t="s">
        <v>17232</v>
      </c>
      <c r="O831" s="95">
        <v>44845.648900590277</v>
      </c>
      <c r="P831">
        <v>2</v>
      </c>
      <c r="Q831">
        <v>66.55</v>
      </c>
      <c r="R831">
        <v>68.78</v>
      </c>
      <c r="S831" t="s">
        <v>17233</v>
      </c>
      <c r="T831" t="s">
        <v>5816</v>
      </c>
      <c r="U831" t="s">
        <v>5817</v>
      </c>
      <c r="V831" t="s">
        <v>17233</v>
      </c>
      <c r="W831" t="s">
        <v>17234</v>
      </c>
      <c r="X831" t="s">
        <v>5818</v>
      </c>
      <c r="Y831" t="b">
        <v>1</v>
      </c>
      <c r="Z831" t="s">
        <v>1761</v>
      </c>
    </row>
    <row r="832" spans="1:26" x14ac:dyDescent="0.25">
      <c r="A832" t="s">
        <v>5819</v>
      </c>
      <c r="B832" t="s">
        <v>5820</v>
      </c>
      <c r="C832" t="s">
        <v>14702</v>
      </c>
      <c r="D832" t="s">
        <v>14703</v>
      </c>
      <c r="E832" t="s">
        <v>1895</v>
      </c>
      <c r="F832" t="s">
        <v>3589</v>
      </c>
      <c r="G832">
        <v>22000</v>
      </c>
      <c r="H832">
        <v>4100</v>
      </c>
      <c r="I832">
        <v>32221</v>
      </c>
      <c r="J832">
        <v>26131</v>
      </c>
      <c r="K832" t="s">
        <v>54</v>
      </c>
      <c r="L832">
        <v>2296</v>
      </c>
      <c r="M832" t="s">
        <v>1769</v>
      </c>
      <c r="N832" t="s">
        <v>17235</v>
      </c>
      <c r="O832" s="95">
        <v>44845.691345937499</v>
      </c>
      <c r="P832">
        <v>2</v>
      </c>
      <c r="Q832">
        <v>-31.72</v>
      </c>
      <c r="R832">
        <v>-15.81</v>
      </c>
      <c r="S832" t="s">
        <v>17236</v>
      </c>
      <c r="T832" t="s">
        <v>5821</v>
      </c>
      <c r="U832" t="s">
        <v>5822</v>
      </c>
      <c r="V832" t="s">
        <v>17236</v>
      </c>
      <c r="W832" t="s">
        <v>17237</v>
      </c>
      <c r="X832" t="s">
        <v>5823</v>
      </c>
      <c r="Y832" t="b">
        <v>1</v>
      </c>
      <c r="Z832" t="s">
        <v>1761</v>
      </c>
    </row>
    <row r="833" spans="1:26" x14ac:dyDescent="0.25">
      <c r="A833" t="s">
        <v>5824</v>
      </c>
      <c r="B833" t="s">
        <v>5825</v>
      </c>
      <c r="C833" t="s">
        <v>14702</v>
      </c>
      <c r="D833" t="s">
        <v>14703</v>
      </c>
      <c r="E833" t="s">
        <v>1895</v>
      </c>
      <c r="F833" t="s">
        <v>5690</v>
      </c>
      <c r="G833">
        <v>39000</v>
      </c>
      <c r="H833">
        <v>6001</v>
      </c>
      <c r="I833">
        <v>109009</v>
      </c>
      <c r="J833">
        <v>54992</v>
      </c>
      <c r="K833" t="s">
        <v>54</v>
      </c>
      <c r="L833">
        <v>3361</v>
      </c>
      <c r="M833" t="s">
        <v>1769</v>
      </c>
      <c r="N833" t="s">
        <v>17238</v>
      </c>
      <c r="O833" s="95">
        <v>44845.720582858798</v>
      </c>
      <c r="P833">
        <v>2</v>
      </c>
      <c r="Q833">
        <v>-64.22</v>
      </c>
      <c r="R833">
        <v>-29.08</v>
      </c>
      <c r="S833" t="s">
        <v>17239</v>
      </c>
      <c r="T833" t="s">
        <v>5826</v>
      </c>
      <c r="U833" t="s">
        <v>17240</v>
      </c>
      <c r="V833" t="s">
        <v>17239</v>
      </c>
      <c r="W833" t="s">
        <v>17241</v>
      </c>
      <c r="X833" t="s">
        <v>5827</v>
      </c>
      <c r="Y833" t="b">
        <v>1</v>
      </c>
      <c r="Z833" t="s">
        <v>1761</v>
      </c>
    </row>
    <row r="834" spans="1:26" x14ac:dyDescent="0.25">
      <c r="A834" t="s">
        <v>5828</v>
      </c>
      <c r="B834" t="s">
        <v>481</v>
      </c>
      <c r="C834" t="s">
        <v>14702</v>
      </c>
      <c r="D834" t="s">
        <v>14703</v>
      </c>
      <c r="E834" t="s">
        <v>1895</v>
      </c>
      <c r="F834" t="s">
        <v>5829</v>
      </c>
      <c r="G834">
        <v>4000</v>
      </c>
      <c r="H834">
        <v>1476</v>
      </c>
      <c r="I834">
        <v>4989</v>
      </c>
      <c r="J834">
        <v>5084</v>
      </c>
      <c r="K834" t="s">
        <v>54</v>
      </c>
      <c r="L834">
        <v>827</v>
      </c>
      <c r="M834" t="s">
        <v>1769</v>
      </c>
      <c r="N834" t="s">
        <v>17242</v>
      </c>
      <c r="O834" s="95">
        <v>44845.666896655093</v>
      </c>
      <c r="P834">
        <v>1</v>
      </c>
      <c r="Q834">
        <v>-19.82</v>
      </c>
      <c r="R834">
        <v>-21.32</v>
      </c>
      <c r="S834" t="s">
        <v>17243</v>
      </c>
      <c r="T834" t="s">
        <v>5830</v>
      </c>
      <c r="U834" t="s">
        <v>5831</v>
      </c>
      <c r="V834" t="s">
        <v>17243</v>
      </c>
      <c r="W834" t="s">
        <v>17244</v>
      </c>
      <c r="X834" t="s">
        <v>5832</v>
      </c>
      <c r="Y834" t="b">
        <v>1</v>
      </c>
      <c r="Z834" t="s">
        <v>1761</v>
      </c>
    </row>
    <row r="835" spans="1:26" x14ac:dyDescent="0.25">
      <c r="A835" t="s">
        <v>5833</v>
      </c>
      <c r="B835" t="s">
        <v>5834</v>
      </c>
      <c r="C835" t="s">
        <v>14702</v>
      </c>
      <c r="D835" t="s">
        <v>14703</v>
      </c>
      <c r="E835" t="s">
        <v>1895</v>
      </c>
      <c r="F835" t="s">
        <v>5835</v>
      </c>
      <c r="G835">
        <v>2500</v>
      </c>
      <c r="H835">
        <v>3006</v>
      </c>
      <c r="I835">
        <v>11581</v>
      </c>
      <c r="J835">
        <v>11509</v>
      </c>
      <c r="K835" t="s">
        <v>54</v>
      </c>
      <c r="L835">
        <v>1683</v>
      </c>
      <c r="M835" t="s">
        <v>1769</v>
      </c>
      <c r="N835" t="s">
        <v>17245</v>
      </c>
      <c r="O835" s="95">
        <v>44845.51814388889</v>
      </c>
      <c r="P835">
        <v>1</v>
      </c>
      <c r="Q835">
        <v>-78.41</v>
      </c>
      <c r="R835">
        <v>-78.28</v>
      </c>
      <c r="S835" t="s">
        <v>17246</v>
      </c>
      <c r="T835" t="s">
        <v>5836</v>
      </c>
      <c r="U835" t="s">
        <v>5837</v>
      </c>
      <c r="V835" t="s">
        <v>17246</v>
      </c>
      <c r="W835" t="s">
        <v>17247</v>
      </c>
      <c r="X835" t="s">
        <v>5838</v>
      </c>
      <c r="Y835" t="b">
        <v>1</v>
      </c>
      <c r="Z835" t="s">
        <v>1761</v>
      </c>
    </row>
    <row r="836" spans="1:26" x14ac:dyDescent="0.25">
      <c r="A836" t="s">
        <v>5839</v>
      </c>
      <c r="B836" t="s">
        <v>1267</v>
      </c>
      <c r="C836" t="s">
        <v>14702</v>
      </c>
      <c r="D836" t="s">
        <v>14703</v>
      </c>
      <c r="E836" t="s">
        <v>1895</v>
      </c>
      <c r="F836" t="s">
        <v>5840</v>
      </c>
      <c r="G836">
        <v>5278</v>
      </c>
      <c r="H836">
        <v>2100</v>
      </c>
      <c r="I836">
        <v>15093</v>
      </c>
      <c r="J836">
        <v>16790</v>
      </c>
      <c r="K836" t="s">
        <v>54</v>
      </c>
      <c r="L836">
        <v>1176</v>
      </c>
      <c r="M836" t="s">
        <v>1769</v>
      </c>
      <c r="N836" t="s">
        <v>17248</v>
      </c>
      <c r="O836" s="95">
        <v>44845.57290619213</v>
      </c>
      <c r="P836">
        <v>1</v>
      </c>
      <c r="Q836">
        <v>-65.03</v>
      </c>
      <c r="R836">
        <v>-68.56</v>
      </c>
      <c r="S836" t="s">
        <v>17249</v>
      </c>
      <c r="T836" t="s">
        <v>5841</v>
      </c>
      <c r="U836" t="s">
        <v>17250</v>
      </c>
      <c r="V836" t="s">
        <v>17249</v>
      </c>
      <c r="W836" t="s">
        <v>17251</v>
      </c>
      <c r="X836" t="s">
        <v>5842</v>
      </c>
      <c r="Y836" t="b">
        <v>1</v>
      </c>
      <c r="Z836" t="s">
        <v>1761</v>
      </c>
    </row>
    <row r="837" spans="1:26" x14ac:dyDescent="0.25">
      <c r="A837" t="s">
        <v>5843</v>
      </c>
      <c r="B837" t="s">
        <v>5844</v>
      </c>
      <c r="C837" t="s">
        <v>14702</v>
      </c>
      <c r="D837" t="s">
        <v>14703</v>
      </c>
      <c r="E837" t="s">
        <v>1895</v>
      </c>
      <c r="F837" t="s">
        <v>5845</v>
      </c>
      <c r="G837">
        <v>27500</v>
      </c>
      <c r="H837">
        <v>2800</v>
      </c>
      <c r="I837">
        <v>18627</v>
      </c>
      <c r="J837">
        <v>15724</v>
      </c>
      <c r="K837" t="s">
        <v>54</v>
      </c>
      <c r="L837">
        <v>1568</v>
      </c>
      <c r="M837" t="s">
        <v>1769</v>
      </c>
      <c r="N837" t="s">
        <v>17252</v>
      </c>
      <c r="O837" s="95">
        <v>44845.6896055787</v>
      </c>
      <c r="P837">
        <v>1</v>
      </c>
      <c r="Q837">
        <v>47.64</v>
      </c>
      <c r="R837">
        <v>74.89</v>
      </c>
      <c r="S837" t="s">
        <v>17253</v>
      </c>
      <c r="T837" t="s">
        <v>5846</v>
      </c>
      <c r="U837" t="s">
        <v>17254</v>
      </c>
      <c r="V837" t="s">
        <v>17253</v>
      </c>
      <c r="W837" t="s">
        <v>17255</v>
      </c>
      <c r="X837" t="s">
        <v>5847</v>
      </c>
      <c r="Y837" t="b">
        <v>1</v>
      </c>
      <c r="Z837" t="s">
        <v>1761</v>
      </c>
    </row>
    <row r="838" spans="1:26" x14ac:dyDescent="0.25">
      <c r="A838" t="s">
        <v>5848</v>
      </c>
      <c r="B838" t="s">
        <v>5849</v>
      </c>
      <c r="C838" t="s">
        <v>14702</v>
      </c>
      <c r="D838" t="s">
        <v>14703</v>
      </c>
      <c r="E838" t="s">
        <v>1895</v>
      </c>
      <c r="F838" t="s">
        <v>5052</v>
      </c>
      <c r="G838">
        <v>5800</v>
      </c>
      <c r="H838">
        <v>1450</v>
      </c>
      <c r="I838">
        <v>5350</v>
      </c>
      <c r="J838">
        <v>7259</v>
      </c>
      <c r="K838" t="s">
        <v>54</v>
      </c>
      <c r="L838">
        <v>812</v>
      </c>
      <c r="M838" t="s">
        <v>1769</v>
      </c>
      <c r="N838" t="s">
        <v>17256</v>
      </c>
      <c r="O838" s="95">
        <v>44845.037891990738</v>
      </c>
      <c r="P838">
        <v>1</v>
      </c>
      <c r="Q838">
        <v>8.41</v>
      </c>
      <c r="R838">
        <v>-20.100000000000001</v>
      </c>
      <c r="S838" t="s">
        <v>17257</v>
      </c>
      <c r="T838" t="s">
        <v>5850</v>
      </c>
      <c r="U838" t="s">
        <v>5851</v>
      </c>
      <c r="V838" t="s">
        <v>17257</v>
      </c>
      <c r="W838" t="s">
        <v>17258</v>
      </c>
      <c r="X838" t="s">
        <v>5852</v>
      </c>
      <c r="Y838" t="b">
        <v>1</v>
      </c>
      <c r="Z838" t="s">
        <v>1761</v>
      </c>
    </row>
    <row r="839" spans="1:26" x14ac:dyDescent="0.25">
      <c r="A839" t="s">
        <v>5853</v>
      </c>
      <c r="B839" t="s">
        <v>5854</v>
      </c>
      <c r="C839" t="s">
        <v>14702</v>
      </c>
      <c r="D839" t="s">
        <v>14703</v>
      </c>
      <c r="E839" t="s">
        <v>1895</v>
      </c>
      <c r="F839" t="s">
        <v>5855</v>
      </c>
      <c r="G839">
        <v>16990</v>
      </c>
      <c r="H839">
        <v>5697</v>
      </c>
      <c r="I839">
        <v>17607</v>
      </c>
      <c r="J839">
        <v>16386</v>
      </c>
      <c r="K839" t="s">
        <v>54</v>
      </c>
      <c r="L839">
        <v>3190</v>
      </c>
      <c r="M839" t="s">
        <v>1769</v>
      </c>
      <c r="N839" t="s">
        <v>17259</v>
      </c>
      <c r="O839" s="95">
        <v>44845.706482488429</v>
      </c>
      <c r="P839">
        <v>2</v>
      </c>
      <c r="Q839">
        <v>-3.5</v>
      </c>
      <c r="R839">
        <v>3.69</v>
      </c>
      <c r="S839" t="s">
        <v>17260</v>
      </c>
      <c r="T839" t="s">
        <v>5856</v>
      </c>
      <c r="U839" t="s">
        <v>5857</v>
      </c>
      <c r="V839" t="s">
        <v>17260</v>
      </c>
      <c r="W839" t="s">
        <v>17261</v>
      </c>
      <c r="X839" t="s">
        <v>5858</v>
      </c>
      <c r="Y839" t="b">
        <v>1</v>
      </c>
      <c r="Z839" t="s">
        <v>1761</v>
      </c>
    </row>
    <row r="840" spans="1:26" x14ac:dyDescent="0.25">
      <c r="A840" t="s">
        <v>5859</v>
      </c>
      <c r="B840" t="s">
        <v>5860</v>
      </c>
      <c r="C840" t="s">
        <v>14702</v>
      </c>
      <c r="D840" t="s">
        <v>14703</v>
      </c>
      <c r="E840" t="s">
        <v>1895</v>
      </c>
      <c r="F840" t="s">
        <v>5861</v>
      </c>
      <c r="G840">
        <v>4333</v>
      </c>
      <c r="H840">
        <v>1850</v>
      </c>
      <c r="I840">
        <v>7391</v>
      </c>
      <c r="J840">
        <v>9600</v>
      </c>
      <c r="K840" t="s">
        <v>54</v>
      </c>
      <c r="L840">
        <v>1036</v>
      </c>
      <c r="M840" t="s">
        <v>1769</v>
      </c>
      <c r="N840" t="s">
        <v>17262</v>
      </c>
      <c r="O840" s="95">
        <v>44845.603757604164</v>
      </c>
      <c r="P840">
        <v>1</v>
      </c>
      <c r="Q840">
        <v>-41.37</v>
      </c>
      <c r="R840">
        <v>-54.86</v>
      </c>
      <c r="S840" t="s">
        <v>17263</v>
      </c>
      <c r="T840" t="s">
        <v>5862</v>
      </c>
      <c r="U840" t="s">
        <v>17264</v>
      </c>
      <c r="V840" t="s">
        <v>17263</v>
      </c>
      <c r="W840" t="s">
        <v>17265</v>
      </c>
      <c r="X840" t="s">
        <v>5863</v>
      </c>
      <c r="Y840" t="b">
        <v>1</v>
      </c>
      <c r="Z840" t="s">
        <v>1761</v>
      </c>
    </row>
    <row r="841" spans="1:26" x14ac:dyDescent="0.25">
      <c r="A841" t="s">
        <v>5864</v>
      </c>
      <c r="B841" t="s">
        <v>5865</v>
      </c>
      <c r="C841" t="s">
        <v>14702</v>
      </c>
      <c r="D841" t="s">
        <v>14703</v>
      </c>
      <c r="E841" t="s">
        <v>1895</v>
      </c>
      <c r="F841" t="s">
        <v>5866</v>
      </c>
      <c r="G841">
        <v>20000</v>
      </c>
      <c r="H841">
        <v>5273</v>
      </c>
      <c r="I841">
        <v>17027</v>
      </c>
      <c r="J841">
        <v>19776</v>
      </c>
      <c r="K841" t="s">
        <v>54</v>
      </c>
      <c r="L841">
        <v>2953</v>
      </c>
      <c r="M841" t="s">
        <v>1769</v>
      </c>
      <c r="N841" t="s">
        <v>17266</v>
      </c>
      <c r="O841" s="95">
        <v>44845.70016537037</v>
      </c>
      <c r="P841">
        <v>2</v>
      </c>
      <c r="Q841">
        <v>17.46</v>
      </c>
      <c r="R841">
        <v>1.1299999999999999</v>
      </c>
      <c r="S841" t="s">
        <v>17267</v>
      </c>
      <c r="T841" t="s">
        <v>5867</v>
      </c>
      <c r="U841" t="s">
        <v>17268</v>
      </c>
      <c r="V841" t="s">
        <v>17267</v>
      </c>
      <c r="W841" t="s">
        <v>17269</v>
      </c>
      <c r="X841" t="s">
        <v>5868</v>
      </c>
      <c r="Y841" t="b">
        <v>1</v>
      </c>
      <c r="Z841" t="s">
        <v>1761</v>
      </c>
    </row>
    <row r="842" spans="1:26" x14ac:dyDescent="0.25">
      <c r="A842" t="s">
        <v>5869</v>
      </c>
      <c r="B842" t="s">
        <v>5870</v>
      </c>
      <c r="C842" t="s">
        <v>14702</v>
      </c>
      <c r="D842" t="s">
        <v>14703</v>
      </c>
      <c r="E842" t="s">
        <v>1895</v>
      </c>
      <c r="F842" t="s">
        <v>5845</v>
      </c>
      <c r="G842">
        <v>27999</v>
      </c>
      <c r="H842">
        <v>5000</v>
      </c>
      <c r="I842">
        <v>19721</v>
      </c>
      <c r="J842">
        <v>21626</v>
      </c>
      <c r="K842" t="s">
        <v>54</v>
      </c>
      <c r="L842">
        <v>2800</v>
      </c>
      <c r="M842" t="s">
        <v>1769</v>
      </c>
      <c r="N842" t="s">
        <v>17270</v>
      </c>
      <c r="O842" s="95">
        <v>44845.71726503472</v>
      </c>
      <c r="P842">
        <v>2</v>
      </c>
      <c r="Q842">
        <v>41.98</v>
      </c>
      <c r="R842">
        <v>29.47</v>
      </c>
      <c r="S842" t="s">
        <v>17271</v>
      </c>
      <c r="T842" t="s">
        <v>5871</v>
      </c>
      <c r="U842" t="s">
        <v>17272</v>
      </c>
      <c r="V842" t="s">
        <v>17271</v>
      </c>
      <c r="W842" t="s">
        <v>17273</v>
      </c>
      <c r="X842" t="s">
        <v>5872</v>
      </c>
      <c r="Y842" t="b">
        <v>1</v>
      </c>
      <c r="Z842" t="s">
        <v>1761</v>
      </c>
    </row>
    <row r="843" spans="1:26" x14ac:dyDescent="0.25">
      <c r="A843" t="s">
        <v>5873</v>
      </c>
      <c r="B843" t="s">
        <v>1265</v>
      </c>
      <c r="C843" t="s">
        <v>14702</v>
      </c>
      <c r="D843" t="s">
        <v>14703</v>
      </c>
      <c r="E843" t="s">
        <v>1895</v>
      </c>
      <c r="F843" t="s">
        <v>5840</v>
      </c>
      <c r="G843">
        <v>15000</v>
      </c>
      <c r="H843">
        <v>3900</v>
      </c>
      <c r="I843">
        <v>15722</v>
      </c>
      <c r="J843">
        <v>20042</v>
      </c>
      <c r="K843" t="s">
        <v>54</v>
      </c>
      <c r="L843">
        <v>2184</v>
      </c>
      <c r="M843" t="s">
        <v>1769</v>
      </c>
      <c r="N843" t="s">
        <v>17197</v>
      </c>
      <c r="O843" s="95">
        <v>44845.674817175925</v>
      </c>
      <c r="P843">
        <v>2</v>
      </c>
      <c r="Q843">
        <v>-4.59</v>
      </c>
      <c r="R843">
        <v>-25.16</v>
      </c>
      <c r="S843" t="s">
        <v>17274</v>
      </c>
      <c r="T843" t="s">
        <v>5874</v>
      </c>
      <c r="U843" t="s">
        <v>17275</v>
      </c>
      <c r="V843" t="s">
        <v>17274</v>
      </c>
      <c r="W843" t="s">
        <v>17276</v>
      </c>
      <c r="X843" t="s">
        <v>5875</v>
      </c>
      <c r="Y843" t="b">
        <v>1</v>
      </c>
      <c r="Z843" t="s">
        <v>1761</v>
      </c>
    </row>
    <row r="844" spans="1:26" x14ac:dyDescent="0.25">
      <c r="A844" t="s">
        <v>5876</v>
      </c>
      <c r="B844" t="s">
        <v>5877</v>
      </c>
      <c r="C844" t="s">
        <v>14702</v>
      </c>
      <c r="D844" t="s">
        <v>14703</v>
      </c>
      <c r="E844" t="s">
        <v>1895</v>
      </c>
      <c r="F844" t="s">
        <v>5878</v>
      </c>
      <c r="G844">
        <v>19500</v>
      </c>
      <c r="H844">
        <v>4466</v>
      </c>
      <c r="I844">
        <v>15469</v>
      </c>
      <c r="J844">
        <v>18157</v>
      </c>
      <c r="K844" t="s">
        <v>54</v>
      </c>
      <c r="L844">
        <v>2501</v>
      </c>
      <c r="M844" t="s">
        <v>1769</v>
      </c>
      <c r="N844" t="s">
        <v>17277</v>
      </c>
      <c r="O844" s="95">
        <v>44845.650366805552</v>
      </c>
      <c r="P844">
        <v>2</v>
      </c>
      <c r="Q844">
        <v>26.06</v>
      </c>
      <c r="R844">
        <v>7.4</v>
      </c>
      <c r="S844" t="s">
        <v>17278</v>
      </c>
      <c r="T844" t="s">
        <v>5879</v>
      </c>
      <c r="U844" t="s">
        <v>5880</v>
      </c>
      <c r="V844" t="s">
        <v>17278</v>
      </c>
      <c r="W844" t="s">
        <v>17279</v>
      </c>
      <c r="X844" t="s">
        <v>5881</v>
      </c>
      <c r="Y844" t="b">
        <v>1</v>
      </c>
      <c r="Z844" t="s">
        <v>1761</v>
      </c>
    </row>
    <row r="845" spans="1:26" x14ac:dyDescent="0.25">
      <c r="A845" t="s">
        <v>5882</v>
      </c>
      <c r="B845" t="s">
        <v>5883</v>
      </c>
      <c r="C845" t="s">
        <v>14702</v>
      </c>
      <c r="D845" t="s">
        <v>14703</v>
      </c>
      <c r="E845" t="s">
        <v>1895</v>
      </c>
      <c r="F845" t="s">
        <v>5884</v>
      </c>
      <c r="G845">
        <v>18000</v>
      </c>
      <c r="H845">
        <v>4680</v>
      </c>
      <c r="I845">
        <v>17059</v>
      </c>
      <c r="J845">
        <v>15154</v>
      </c>
      <c r="K845" t="s">
        <v>54</v>
      </c>
      <c r="L845">
        <v>2621</v>
      </c>
      <c r="M845" t="s">
        <v>1769</v>
      </c>
      <c r="N845" t="s">
        <v>17280</v>
      </c>
      <c r="O845" s="95">
        <v>44845.60769769676</v>
      </c>
      <c r="P845">
        <v>2</v>
      </c>
      <c r="Q845">
        <v>5.52</v>
      </c>
      <c r="R845">
        <v>18.78</v>
      </c>
      <c r="S845" t="s">
        <v>17281</v>
      </c>
      <c r="T845" t="s">
        <v>5885</v>
      </c>
      <c r="U845" t="s">
        <v>5886</v>
      </c>
      <c r="V845" t="s">
        <v>17281</v>
      </c>
      <c r="W845" t="s">
        <v>17282</v>
      </c>
      <c r="X845" t="s">
        <v>5887</v>
      </c>
      <c r="Y845" t="b">
        <v>1</v>
      </c>
      <c r="Z845" t="s">
        <v>1761</v>
      </c>
    </row>
    <row r="846" spans="1:26" x14ac:dyDescent="0.25">
      <c r="A846" t="s">
        <v>5888</v>
      </c>
      <c r="B846" t="s">
        <v>5889</v>
      </c>
      <c r="C846" t="s">
        <v>14702</v>
      </c>
      <c r="D846" t="s">
        <v>14703</v>
      </c>
      <c r="E846" t="s">
        <v>1895</v>
      </c>
      <c r="F846" t="s">
        <v>5890</v>
      </c>
      <c r="G846">
        <v>27777</v>
      </c>
      <c r="H846">
        <v>2122</v>
      </c>
      <c r="I846">
        <v>99444</v>
      </c>
      <c r="J846">
        <v>60177</v>
      </c>
      <c r="K846" t="s">
        <v>54</v>
      </c>
      <c r="L846">
        <v>1188</v>
      </c>
      <c r="M846" t="s">
        <v>1769</v>
      </c>
      <c r="N846" t="s">
        <v>17283</v>
      </c>
      <c r="O846" s="95">
        <v>44845.231188877318</v>
      </c>
      <c r="P846">
        <v>3</v>
      </c>
      <c r="Q846">
        <v>-72.069999999999993</v>
      </c>
      <c r="R846">
        <v>-53.84</v>
      </c>
      <c r="S846" t="s">
        <v>17284</v>
      </c>
      <c r="T846" t="s">
        <v>5891</v>
      </c>
      <c r="U846" t="s">
        <v>5892</v>
      </c>
      <c r="V846" t="s">
        <v>17284</v>
      </c>
      <c r="W846" t="s">
        <v>17285</v>
      </c>
      <c r="X846" t="s">
        <v>5893</v>
      </c>
      <c r="Y846" t="b">
        <v>1</v>
      </c>
      <c r="Z846" t="s">
        <v>1761</v>
      </c>
    </row>
    <row r="847" spans="1:26" x14ac:dyDescent="0.25">
      <c r="A847" t="s">
        <v>5894</v>
      </c>
      <c r="B847" t="s">
        <v>5895</v>
      </c>
      <c r="C847" t="s">
        <v>14702</v>
      </c>
      <c r="D847" t="s">
        <v>14703</v>
      </c>
      <c r="E847" t="s">
        <v>1895</v>
      </c>
      <c r="F847" t="s">
        <v>5896</v>
      </c>
      <c r="G847">
        <v>29000</v>
      </c>
      <c r="H847">
        <v>4609</v>
      </c>
      <c r="I847">
        <v>31217</v>
      </c>
      <c r="J847">
        <v>27587</v>
      </c>
      <c r="K847" t="s">
        <v>54</v>
      </c>
      <c r="L847">
        <v>2581</v>
      </c>
      <c r="M847" t="s">
        <v>1769</v>
      </c>
      <c r="N847" t="s">
        <v>17286</v>
      </c>
      <c r="O847" s="95">
        <v>44845.692407858798</v>
      </c>
      <c r="P847">
        <v>2</v>
      </c>
      <c r="Q847">
        <v>-7.1</v>
      </c>
      <c r="R847">
        <v>5.12</v>
      </c>
      <c r="S847" t="s">
        <v>17287</v>
      </c>
      <c r="T847" t="s">
        <v>5897</v>
      </c>
      <c r="U847" t="s">
        <v>17288</v>
      </c>
      <c r="V847" t="s">
        <v>17287</v>
      </c>
      <c r="W847" t="s">
        <v>17289</v>
      </c>
      <c r="X847" t="s">
        <v>5898</v>
      </c>
      <c r="Y847" t="b">
        <v>1</v>
      </c>
      <c r="Z847" t="s">
        <v>1761</v>
      </c>
    </row>
    <row r="848" spans="1:26" x14ac:dyDescent="0.25">
      <c r="A848" t="s">
        <v>5899</v>
      </c>
      <c r="B848" t="s">
        <v>1482</v>
      </c>
      <c r="C848" t="s">
        <v>14702</v>
      </c>
      <c r="D848" t="s">
        <v>14703</v>
      </c>
      <c r="E848" t="s">
        <v>1895</v>
      </c>
      <c r="F848" t="s">
        <v>5772</v>
      </c>
      <c r="G848">
        <v>14444</v>
      </c>
      <c r="H848">
        <v>2096</v>
      </c>
      <c r="I848">
        <v>14444</v>
      </c>
      <c r="J848">
        <v>12686</v>
      </c>
      <c r="K848" t="s">
        <v>54</v>
      </c>
      <c r="L848">
        <v>1174</v>
      </c>
      <c r="M848" t="s">
        <v>1769</v>
      </c>
      <c r="N848" t="s">
        <v>17290</v>
      </c>
      <c r="O848" s="95">
        <v>44845.5577653125</v>
      </c>
      <c r="P848">
        <v>1</v>
      </c>
      <c r="Q848">
        <v>0</v>
      </c>
      <c r="R848">
        <v>13.86</v>
      </c>
      <c r="S848" t="s">
        <v>17291</v>
      </c>
      <c r="T848" t="s">
        <v>5900</v>
      </c>
      <c r="U848" t="s">
        <v>5901</v>
      </c>
      <c r="V848" t="s">
        <v>17291</v>
      </c>
      <c r="W848" t="s">
        <v>17292</v>
      </c>
      <c r="X848" t="s">
        <v>5902</v>
      </c>
      <c r="Y848" t="b">
        <v>1</v>
      </c>
      <c r="Z848" t="s">
        <v>1761</v>
      </c>
    </row>
    <row r="849" spans="1:26" x14ac:dyDescent="0.25">
      <c r="A849" t="s">
        <v>5903</v>
      </c>
      <c r="B849" t="s">
        <v>860</v>
      </c>
      <c r="C849" t="s">
        <v>14702</v>
      </c>
      <c r="D849" t="s">
        <v>14703</v>
      </c>
      <c r="E849" t="s">
        <v>1895</v>
      </c>
      <c r="F849" t="s">
        <v>5904</v>
      </c>
      <c r="G849">
        <v>6500</v>
      </c>
      <c r="H849">
        <v>4637</v>
      </c>
      <c r="I849">
        <v>5207</v>
      </c>
      <c r="J849">
        <v>5882</v>
      </c>
      <c r="K849" t="s">
        <v>54</v>
      </c>
      <c r="L849">
        <v>2597</v>
      </c>
      <c r="M849" t="s">
        <v>1769</v>
      </c>
      <c r="N849" t="s">
        <v>17293</v>
      </c>
      <c r="O849" s="95">
        <v>44845.702469895834</v>
      </c>
      <c r="P849">
        <v>1</v>
      </c>
      <c r="Q849">
        <v>24.83</v>
      </c>
      <c r="R849">
        <v>10.51</v>
      </c>
      <c r="S849" t="s">
        <v>17294</v>
      </c>
      <c r="T849" t="s">
        <v>5905</v>
      </c>
      <c r="U849" t="s">
        <v>5906</v>
      </c>
      <c r="V849" t="s">
        <v>17294</v>
      </c>
      <c r="W849" t="s">
        <v>17295</v>
      </c>
      <c r="X849" t="s">
        <v>5907</v>
      </c>
      <c r="Y849" t="b">
        <v>1</v>
      </c>
      <c r="Z849" t="s">
        <v>1761</v>
      </c>
    </row>
    <row r="850" spans="1:26" x14ac:dyDescent="0.25">
      <c r="A850" t="s">
        <v>5908</v>
      </c>
      <c r="B850" t="s">
        <v>5909</v>
      </c>
      <c r="C850" t="s">
        <v>14702</v>
      </c>
      <c r="D850" t="s">
        <v>14703</v>
      </c>
      <c r="E850" t="s">
        <v>1895</v>
      </c>
      <c r="F850" t="s">
        <v>4804</v>
      </c>
      <c r="G850">
        <v>8000</v>
      </c>
      <c r="H850">
        <v>1950</v>
      </c>
      <c r="I850">
        <v>8000</v>
      </c>
      <c r="J850">
        <v>21489</v>
      </c>
      <c r="K850" t="s">
        <v>54</v>
      </c>
      <c r="L850">
        <v>1092</v>
      </c>
      <c r="M850" t="s">
        <v>1769</v>
      </c>
      <c r="N850" t="s">
        <v>17175</v>
      </c>
      <c r="O850" s="95">
        <v>44845.289821435188</v>
      </c>
      <c r="P850">
        <v>1</v>
      </c>
      <c r="Q850">
        <v>0</v>
      </c>
      <c r="R850">
        <v>-62.77</v>
      </c>
      <c r="S850" t="s">
        <v>17296</v>
      </c>
      <c r="T850" t="s">
        <v>5910</v>
      </c>
      <c r="U850" t="s">
        <v>17297</v>
      </c>
      <c r="V850" t="s">
        <v>17296</v>
      </c>
      <c r="W850" t="s">
        <v>17298</v>
      </c>
      <c r="X850" t="s">
        <v>5911</v>
      </c>
      <c r="Y850" t="b">
        <v>1</v>
      </c>
      <c r="Z850" t="s">
        <v>1761</v>
      </c>
    </row>
    <row r="851" spans="1:26" x14ac:dyDescent="0.25">
      <c r="A851" t="s">
        <v>5912</v>
      </c>
      <c r="B851" t="s">
        <v>5913</v>
      </c>
      <c r="C851" t="s">
        <v>14702</v>
      </c>
      <c r="D851" t="s">
        <v>14703</v>
      </c>
      <c r="E851" t="s">
        <v>1895</v>
      </c>
      <c r="F851" t="s">
        <v>5835</v>
      </c>
      <c r="G851">
        <v>9999</v>
      </c>
      <c r="H851">
        <v>3113</v>
      </c>
      <c r="I851">
        <v>16882</v>
      </c>
      <c r="J851">
        <v>12005</v>
      </c>
      <c r="K851" t="s">
        <v>54</v>
      </c>
      <c r="L851">
        <v>1743</v>
      </c>
      <c r="M851" t="s">
        <v>1769</v>
      </c>
      <c r="N851" t="s">
        <v>17299</v>
      </c>
      <c r="O851" s="95">
        <v>44845.628997962966</v>
      </c>
      <c r="P851">
        <v>2</v>
      </c>
      <c r="Q851">
        <v>-40.770000000000003</v>
      </c>
      <c r="R851">
        <v>-16.71</v>
      </c>
      <c r="S851" t="s">
        <v>17300</v>
      </c>
      <c r="T851" t="s">
        <v>5914</v>
      </c>
      <c r="U851" t="s">
        <v>17301</v>
      </c>
      <c r="V851" t="s">
        <v>17300</v>
      </c>
      <c r="W851" t="s">
        <v>17302</v>
      </c>
      <c r="X851" t="s">
        <v>5915</v>
      </c>
      <c r="Y851" t="b">
        <v>1</v>
      </c>
      <c r="Z851" t="s">
        <v>1761</v>
      </c>
    </row>
    <row r="852" spans="1:26" x14ac:dyDescent="0.25">
      <c r="A852" t="s">
        <v>5916</v>
      </c>
      <c r="B852" t="s">
        <v>5917</v>
      </c>
      <c r="C852" t="s">
        <v>14702</v>
      </c>
      <c r="D852" t="s">
        <v>14703</v>
      </c>
      <c r="E852" t="s">
        <v>1895</v>
      </c>
      <c r="F852" t="s">
        <v>5016</v>
      </c>
      <c r="G852">
        <v>4386</v>
      </c>
      <c r="H852">
        <v>4010</v>
      </c>
      <c r="I852">
        <v>14028</v>
      </c>
      <c r="J852">
        <v>14795</v>
      </c>
      <c r="K852" t="s">
        <v>54</v>
      </c>
      <c r="L852">
        <v>2246</v>
      </c>
      <c r="M852" t="s">
        <v>1769</v>
      </c>
      <c r="N852" t="s">
        <v>17303</v>
      </c>
      <c r="O852" s="95">
        <v>44845.540758449075</v>
      </c>
      <c r="P852">
        <v>2</v>
      </c>
      <c r="Q852">
        <v>-68.73</v>
      </c>
      <c r="R852">
        <v>-70.349999999999994</v>
      </c>
      <c r="S852" t="s">
        <v>17304</v>
      </c>
      <c r="T852" t="s">
        <v>5918</v>
      </c>
      <c r="U852" t="s">
        <v>17305</v>
      </c>
      <c r="V852" t="s">
        <v>17304</v>
      </c>
      <c r="W852" t="s">
        <v>17306</v>
      </c>
      <c r="X852" t="s">
        <v>5919</v>
      </c>
      <c r="Y852" t="b">
        <v>1</v>
      </c>
      <c r="Z852" t="s">
        <v>1761</v>
      </c>
    </row>
    <row r="853" spans="1:26" x14ac:dyDescent="0.25">
      <c r="A853" t="s">
        <v>5920</v>
      </c>
      <c r="B853" t="s">
        <v>669</v>
      </c>
      <c r="C853" t="s">
        <v>14702</v>
      </c>
      <c r="D853" t="s">
        <v>14703</v>
      </c>
      <c r="E853" t="s">
        <v>1895</v>
      </c>
      <c r="F853" t="s">
        <v>5921</v>
      </c>
      <c r="G853">
        <v>38888</v>
      </c>
      <c r="H853">
        <v>1731</v>
      </c>
      <c r="I853">
        <v>26805</v>
      </c>
      <c r="J853">
        <v>23169</v>
      </c>
      <c r="K853" t="s">
        <v>54</v>
      </c>
      <c r="L853">
        <v>969</v>
      </c>
      <c r="M853" t="s">
        <v>1769</v>
      </c>
      <c r="N853" t="s">
        <v>17307</v>
      </c>
      <c r="O853" s="95">
        <v>44845.53366335648</v>
      </c>
      <c r="P853">
        <v>1</v>
      </c>
      <c r="Q853">
        <v>45.08</v>
      </c>
      <c r="R853">
        <v>67.84</v>
      </c>
      <c r="S853" t="s">
        <v>17308</v>
      </c>
      <c r="T853" t="s">
        <v>5922</v>
      </c>
      <c r="U853" t="s">
        <v>5923</v>
      </c>
      <c r="V853" t="s">
        <v>17308</v>
      </c>
      <c r="W853" t="s">
        <v>17309</v>
      </c>
      <c r="X853" t="s">
        <v>5924</v>
      </c>
      <c r="Y853" t="b">
        <v>1</v>
      </c>
      <c r="Z853" t="s">
        <v>1761</v>
      </c>
    </row>
    <row r="854" spans="1:26" x14ac:dyDescent="0.25">
      <c r="A854" t="s">
        <v>5925</v>
      </c>
      <c r="B854" t="s">
        <v>5926</v>
      </c>
      <c r="C854" t="s">
        <v>14702</v>
      </c>
      <c r="D854" t="s">
        <v>14703</v>
      </c>
      <c r="E854" t="s">
        <v>1895</v>
      </c>
      <c r="F854" t="s">
        <v>3589</v>
      </c>
      <c r="G854">
        <v>28000</v>
      </c>
      <c r="H854">
        <v>2550</v>
      </c>
      <c r="I854">
        <v>24128</v>
      </c>
      <c r="J854">
        <v>25809</v>
      </c>
      <c r="K854" t="s">
        <v>54</v>
      </c>
      <c r="L854">
        <v>1428</v>
      </c>
      <c r="M854" t="s">
        <v>1769</v>
      </c>
      <c r="N854" t="s">
        <v>17310</v>
      </c>
      <c r="O854" s="95">
        <v>44845.68838890046</v>
      </c>
      <c r="P854">
        <v>2</v>
      </c>
      <c r="Q854">
        <v>16.05</v>
      </c>
      <c r="R854">
        <v>8.49</v>
      </c>
      <c r="S854" t="s">
        <v>17311</v>
      </c>
      <c r="T854" t="s">
        <v>5927</v>
      </c>
      <c r="U854" t="s">
        <v>5928</v>
      </c>
      <c r="V854" t="s">
        <v>17311</v>
      </c>
      <c r="W854" t="s">
        <v>17312</v>
      </c>
      <c r="X854" t="s">
        <v>5929</v>
      </c>
      <c r="Y854" t="b">
        <v>1</v>
      </c>
      <c r="Z854" t="s">
        <v>1761</v>
      </c>
    </row>
    <row r="855" spans="1:26" x14ac:dyDescent="0.25">
      <c r="A855" t="s">
        <v>5930</v>
      </c>
      <c r="B855" t="s">
        <v>5931</v>
      </c>
      <c r="C855" t="s">
        <v>14702</v>
      </c>
      <c r="D855" t="s">
        <v>14703</v>
      </c>
      <c r="E855" t="s">
        <v>1895</v>
      </c>
      <c r="F855" t="s">
        <v>4915</v>
      </c>
      <c r="G855">
        <v>5000</v>
      </c>
      <c r="H855">
        <v>1800</v>
      </c>
      <c r="I855">
        <v>7885</v>
      </c>
      <c r="J855">
        <v>7335</v>
      </c>
      <c r="K855" t="s">
        <v>54</v>
      </c>
      <c r="L855">
        <v>1008</v>
      </c>
      <c r="M855" t="s">
        <v>1769</v>
      </c>
      <c r="N855" t="s">
        <v>17151</v>
      </c>
      <c r="O855" s="95">
        <v>44845.689897777775</v>
      </c>
      <c r="P855">
        <v>1</v>
      </c>
      <c r="Q855">
        <v>-36.590000000000003</v>
      </c>
      <c r="R855">
        <v>-31.83</v>
      </c>
      <c r="S855" t="s">
        <v>17313</v>
      </c>
      <c r="T855" t="s">
        <v>5932</v>
      </c>
      <c r="U855" t="s">
        <v>5933</v>
      </c>
      <c r="V855" t="s">
        <v>17313</v>
      </c>
      <c r="W855" t="s">
        <v>17314</v>
      </c>
      <c r="X855" t="s">
        <v>5934</v>
      </c>
      <c r="Y855" t="b">
        <v>1</v>
      </c>
      <c r="Z855" t="s">
        <v>1761</v>
      </c>
    </row>
    <row r="856" spans="1:26" x14ac:dyDescent="0.25">
      <c r="A856" t="s">
        <v>5935</v>
      </c>
      <c r="B856" t="s">
        <v>775</v>
      </c>
      <c r="C856" t="s">
        <v>14702</v>
      </c>
      <c r="D856" t="s">
        <v>14703</v>
      </c>
      <c r="E856" t="s">
        <v>1895</v>
      </c>
      <c r="F856" t="s">
        <v>5936</v>
      </c>
      <c r="G856">
        <v>19999</v>
      </c>
      <c r="H856">
        <v>3350</v>
      </c>
      <c r="I856">
        <v>18888</v>
      </c>
      <c r="J856">
        <v>16441</v>
      </c>
      <c r="K856" t="s">
        <v>54</v>
      </c>
      <c r="L856">
        <v>1876</v>
      </c>
      <c r="M856" t="s">
        <v>1769</v>
      </c>
      <c r="N856" t="s">
        <v>17315</v>
      </c>
      <c r="O856" s="95">
        <v>44845.529128449074</v>
      </c>
      <c r="P856">
        <v>2</v>
      </c>
      <c r="Q856">
        <v>5.88</v>
      </c>
      <c r="R856">
        <v>21.64</v>
      </c>
      <c r="S856" t="s">
        <v>17316</v>
      </c>
      <c r="T856" t="s">
        <v>5937</v>
      </c>
      <c r="U856" t="s">
        <v>17317</v>
      </c>
      <c r="V856" t="s">
        <v>17316</v>
      </c>
      <c r="W856" t="s">
        <v>17318</v>
      </c>
      <c r="X856" t="s">
        <v>5938</v>
      </c>
      <c r="Y856" t="b">
        <v>1</v>
      </c>
      <c r="Z856" t="s">
        <v>1761</v>
      </c>
    </row>
    <row r="857" spans="1:26" x14ac:dyDescent="0.25">
      <c r="A857" t="s">
        <v>5939</v>
      </c>
      <c r="B857" t="s">
        <v>1352</v>
      </c>
      <c r="C857" t="s">
        <v>14702</v>
      </c>
      <c r="D857" t="s">
        <v>14703</v>
      </c>
      <c r="E857" t="s">
        <v>1895</v>
      </c>
      <c r="F857" t="s">
        <v>5706</v>
      </c>
      <c r="G857">
        <v>27900</v>
      </c>
      <c r="H857">
        <v>2450</v>
      </c>
      <c r="I857">
        <v>20622</v>
      </c>
      <c r="J857">
        <v>19153</v>
      </c>
      <c r="K857" t="s">
        <v>54</v>
      </c>
      <c r="L857">
        <v>1372</v>
      </c>
      <c r="M857" t="s">
        <v>1769</v>
      </c>
      <c r="N857" t="s">
        <v>17319</v>
      </c>
      <c r="O857" s="95">
        <v>44845.628266828702</v>
      </c>
      <c r="P857">
        <v>2</v>
      </c>
      <c r="Q857">
        <v>35.29</v>
      </c>
      <c r="R857">
        <v>45.67</v>
      </c>
      <c r="S857" t="s">
        <v>17320</v>
      </c>
      <c r="T857" t="s">
        <v>5940</v>
      </c>
      <c r="U857" t="s">
        <v>17321</v>
      </c>
      <c r="V857" t="s">
        <v>17320</v>
      </c>
      <c r="W857" t="s">
        <v>17322</v>
      </c>
      <c r="X857" t="s">
        <v>5941</v>
      </c>
      <c r="Y857" t="b">
        <v>1</v>
      </c>
      <c r="Z857" t="s">
        <v>1761</v>
      </c>
    </row>
    <row r="858" spans="1:26" x14ac:dyDescent="0.25">
      <c r="A858" t="s">
        <v>5942</v>
      </c>
      <c r="B858" t="s">
        <v>1402</v>
      </c>
      <c r="C858" t="s">
        <v>14702</v>
      </c>
      <c r="D858" t="s">
        <v>14703</v>
      </c>
      <c r="E858" t="s">
        <v>1895</v>
      </c>
      <c r="F858" t="s">
        <v>5943</v>
      </c>
      <c r="G858">
        <v>2147</v>
      </c>
      <c r="H858">
        <v>1970</v>
      </c>
      <c r="I858">
        <v>2147</v>
      </c>
      <c r="J858">
        <v>6258</v>
      </c>
      <c r="K858" t="s">
        <v>54</v>
      </c>
      <c r="L858">
        <v>1103</v>
      </c>
      <c r="M858" t="s">
        <v>1769</v>
      </c>
      <c r="N858" t="s">
        <v>17323</v>
      </c>
      <c r="O858" s="95">
        <v>44845.228616921297</v>
      </c>
      <c r="P858">
        <v>1</v>
      </c>
      <c r="Q858">
        <v>0</v>
      </c>
      <c r="R858">
        <v>-65.69</v>
      </c>
      <c r="S858" t="s">
        <v>17324</v>
      </c>
      <c r="T858" t="s">
        <v>5944</v>
      </c>
      <c r="U858" t="s">
        <v>17325</v>
      </c>
      <c r="V858" t="s">
        <v>17324</v>
      </c>
      <c r="W858" t="s">
        <v>17326</v>
      </c>
      <c r="X858" t="s">
        <v>5945</v>
      </c>
      <c r="Y858" t="b">
        <v>1</v>
      </c>
      <c r="Z858" t="s">
        <v>1761</v>
      </c>
    </row>
    <row r="859" spans="1:26" x14ac:dyDescent="0.25">
      <c r="A859" t="s">
        <v>5946</v>
      </c>
      <c r="B859" t="s">
        <v>1024</v>
      </c>
      <c r="C859" t="s">
        <v>14702</v>
      </c>
      <c r="D859" t="s">
        <v>14703</v>
      </c>
      <c r="E859" t="s">
        <v>1895</v>
      </c>
      <c r="F859" t="s">
        <v>5947</v>
      </c>
      <c r="G859">
        <v>27999</v>
      </c>
      <c r="H859">
        <v>4387</v>
      </c>
      <c r="I859">
        <v>19200</v>
      </c>
      <c r="J859">
        <v>21267</v>
      </c>
      <c r="K859" t="s">
        <v>54</v>
      </c>
      <c r="L859">
        <v>2457</v>
      </c>
      <c r="M859" t="s">
        <v>1769</v>
      </c>
      <c r="N859" t="s">
        <v>17327</v>
      </c>
      <c r="O859" s="95">
        <v>44845.711344247684</v>
      </c>
      <c r="P859">
        <v>2</v>
      </c>
      <c r="Q859">
        <v>45.83</v>
      </c>
      <c r="R859">
        <v>31.65</v>
      </c>
      <c r="S859" t="s">
        <v>17328</v>
      </c>
      <c r="T859" t="s">
        <v>5948</v>
      </c>
      <c r="U859" t="s">
        <v>17329</v>
      </c>
      <c r="V859" t="s">
        <v>17328</v>
      </c>
      <c r="W859" t="s">
        <v>17330</v>
      </c>
      <c r="X859" t="s">
        <v>5949</v>
      </c>
      <c r="Y859" t="b">
        <v>1</v>
      </c>
      <c r="Z859" t="s">
        <v>1761</v>
      </c>
    </row>
    <row r="860" spans="1:26" x14ac:dyDescent="0.25">
      <c r="A860" t="s">
        <v>5950</v>
      </c>
      <c r="B860" t="s">
        <v>1290</v>
      </c>
      <c r="C860" t="s">
        <v>14702</v>
      </c>
      <c r="D860" t="s">
        <v>14703</v>
      </c>
      <c r="E860" t="s">
        <v>1895</v>
      </c>
      <c r="F860" t="s">
        <v>5951</v>
      </c>
      <c r="G860">
        <v>8000</v>
      </c>
      <c r="H860">
        <v>2956</v>
      </c>
      <c r="I860">
        <v>9022</v>
      </c>
      <c r="J860">
        <v>9533</v>
      </c>
      <c r="K860" t="s">
        <v>54</v>
      </c>
      <c r="L860">
        <v>1655</v>
      </c>
      <c r="M860" t="s">
        <v>1769</v>
      </c>
      <c r="N860" t="s">
        <v>17331</v>
      </c>
      <c r="O860" s="95">
        <v>44845.700003252314</v>
      </c>
      <c r="P860">
        <v>2</v>
      </c>
      <c r="Q860">
        <v>-11.33</v>
      </c>
      <c r="R860">
        <v>-16.079999999999998</v>
      </c>
      <c r="S860" t="s">
        <v>17332</v>
      </c>
      <c r="T860" t="s">
        <v>5952</v>
      </c>
      <c r="U860" t="s">
        <v>5953</v>
      </c>
      <c r="V860" t="s">
        <v>17332</v>
      </c>
      <c r="W860" t="s">
        <v>17333</v>
      </c>
      <c r="X860" t="s">
        <v>5954</v>
      </c>
      <c r="Y860" t="b">
        <v>1</v>
      </c>
      <c r="Z860" t="s">
        <v>1761</v>
      </c>
    </row>
    <row r="861" spans="1:26" x14ac:dyDescent="0.25">
      <c r="A861" t="s">
        <v>5955</v>
      </c>
      <c r="B861" t="s">
        <v>5956</v>
      </c>
      <c r="C861" t="s">
        <v>14702</v>
      </c>
      <c r="D861" t="s">
        <v>14703</v>
      </c>
      <c r="E861" t="s">
        <v>1895</v>
      </c>
      <c r="F861" t="s">
        <v>5835</v>
      </c>
      <c r="G861">
        <v>6177</v>
      </c>
      <c r="H861">
        <v>6177</v>
      </c>
      <c r="I861">
        <v>6177</v>
      </c>
      <c r="J861">
        <v>6177</v>
      </c>
      <c r="K861" t="s">
        <v>54</v>
      </c>
      <c r="L861">
        <v>3459</v>
      </c>
      <c r="M861" t="s">
        <v>1769</v>
      </c>
      <c r="N861" t="s">
        <v>17334</v>
      </c>
      <c r="O861" s="95">
        <v>44834.637887384262</v>
      </c>
      <c r="P861">
        <v>3</v>
      </c>
      <c r="Q861">
        <v>0</v>
      </c>
      <c r="R861">
        <v>0</v>
      </c>
      <c r="S861" t="s">
        <v>17335</v>
      </c>
      <c r="T861" t="s">
        <v>5957</v>
      </c>
      <c r="U861" t="s">
        <v>5958</v>
      </c>
      <c r="V861" t="s">
        <v>17335</v>
      </c>
      <c r="W861" t="s">
        <v>17336</v>
      </c>
      <c r="X861" t="s">
        <v>5959</v>
      </c>
      <c r="Y861" t="b">
        <v>1</v>
      </c>
      <c r="Z861" t="s">
        <v>1761</v>
      </c>
    </row>
    <row r="862" spans="1:26" x14ac:dyDescent="0.25">
      <c r="A862" t="s">
        <v>5960</v>
      </c>
      <c r="B862" t="s">
        <v>1349</v>
      </c>
      <c r="C862" t="s">
        <v>14702</v>
      </c>
      <c r="D862" t="s">
        <v>14703</v>
      </c>
      <c r="E862" t="s">
        <v>1895</v>
      </c>
      <c r="F862" t="s">
        <v>5961</v>
      </c>
      <c r="G862">
        <v>12500</v>
      </c>
      <c r="H862">
        <v>3620</v>
      </c>
      <c r="I862">
        <v>10660</v>
      </c>
      <c r="J862">
        <v>14780</v>
      </c>
      <c r="K862" t="s">
        <v>54</v>
      </c>
      <c r="L862">
        <v>2027</v>
      </c>
      <c r="M862" t="s">
        <v>1769</v>
      </c>
      <c r="N862" t="s">
        <v>17337</v>
      </c>
      <c r="O862" s="95">
        <v>44845.616390266201</v>
      </c>
      <c r="P862">
        <v>2</v>
      </c>
      <c r="Q862">
        <v>17.260000000000002</v>
      </c>
      <c r="R862">
        <v>-15.43</v>
      </c>
      <c r="S862" t="s">
        <v>17338</v>
      </c>
      <c r="T862" t="s">
        <v>5962</v>
      </c>
      <c r="U862" t="s">
        <v>5963</v>
      </c>
      <c r="V862" t="s">
        <v>17338</v>
      </c>
      <c r="W862" t="s">
        <v>17339</v>
      </c>
      <c r="X862" t="s">
        <v>5964</v>
      </c>
      <c r="Y862" t="b">
        <v>1</v>
      </c>
      <c r="Z862" t="s">
        <v>1761</v>
      </c>
    </row>
    <row r="863" spans="1:26" x14ac:dyDescent="0.25">
      <c r="A863" t="s">
        <v>5965</v>
      </c>
      <c r="B863" t="s">
        <v>880</v>
      </c>
      <c r="C863" t="s">
        <v>14702</v>
      </c>
      <c r="D863" t="s">
        <v>14703</v>
      </c>
      <c r="E863" t="s">
        <v>1895</v>
      </c>
      <c r="F863" t="s">
        <v>5966</v>
      </c>
      <c r="G863">
        <v>6000</v>
      </c>
      <c r="H863">
        <v>1763</v>
      </c>
      <c r="I863">
        <v>10685</v>
      </c>
      <c r="J863">
        <v>8626</v>
      </c>
      <c r="K863" t="s">
        <v>54</v>
      </c>
      <c r="L863">
        <v>987</v>
      </c>
      <c r="M863" t="s">
        <v>1769</v>
      </c>
      <c r="N863" t="s">
        <v>17340</v>
      </c>
      <c r="O863" s="95">
        <v>44845.588158888888</v>
      </c>
      <c r="P863">
        <v>2</v>
      </c>
      <c r="Q863">
        <v>-43.85</v>
      </c>
      <c r="R863">
        <v>-30.44</v>
      </c>
      <c r="S863" t="s">
        <v>17341</v>
      </c>
      <c r="T863" t="s">
        <v>5967</v>
      </c>
      <c r="U863" t="s">
        <v>5968</v>
      </c>
      <c r="V863" t="s">
        <v>17341</v>
      </c>
      <c r="W863" t="s">
        <v>17342</v>
      </c>
      <c r="X863" t="s">
        <v>5969</v>
      </c>
      <c r="Y863" t="b">
        <v>1</v>
      </c>
      <c r="Z863" t="s">
        <v>1761</v>
      </c>
    </row>
    <row r="864" spans="1:26" x14ac:dyDescent="0.25">
      <c r="A864" t="s">
        <v>5970</v>
      </c>
      <c r="B864" t="s">
        <v>5971</v>
      </c>
      <c r="C864" t="s">
        <v>14702</v>
      </c>
      <c r="D864" t="s">
        <v>14703</v>
      </c>
      <c r="E864" t="s">
        <v>1895</v>
      </c>
      <c r="F864" t="s">
        <v>5835</v>
      </c>
      <c r="G864">
        <v>12999</v>
      </c>
      <c r="H864">
        <v>3797</v>
      </c>
      <c r="I864">
        <v>16000</v>
      </c>
      <c r="J864">
        <v>13998</v>
      </c>
      <c r="K864" t="s">
        <v>54</v>
      </c>
      <c r="L864">
        <v>2126</v>
      </c>
      <c r="M864" t="s">
        <v>1769</v>
      </c>
      <c r="N864" t="s">
        <v>17343</v>
      </c>
      <c r="O864" s="95">
        <v>44845.653525891204</v>
      </c>
      <c r="P864">
        <v>2</v>
      </c>
      <c r="Q864">
        <v>-18.760000000000002</v>
      </c>
      <c r="R864">
        <v>-7.14</v>
      </c>
      <c r="S864" t="s">
        <v>17344</v>
      </c>
      <c r="T864" t="s">
        <v>5972</v>
      </c>
      <c r="U864" t="s">
        <v>5973</v>
      </c>
      <c r="V864" t="s">
        <v>17344</v>
      </c>
      <c r="W864" t="s">
        <v>17345</v>
      </c>
      <c r="X864" t="s">
        <v>5974</v>
      </c>
      <c r="Y864" t="b">
        <v>1</v>
      </c>
      <c r="Z864" t="s">
        <v>1761</v>
      </c>
    </row>
    <row r="865" spans="1:26" x14ac:dyDescent="0.25">
      <c r="A865" t="s">
        <v>5975</v>
      </c>
      <c r="B865" t="s">
        <v>1517</v>
      </c>
      <c r="C865" t="s">
        <v>14702</v>
      </c>
      <c r="D865" t="s">
        <v>14703</v>
      </c>
      <c r="E865" t="s">
        <v>1895</v>
      </c>
      <c r="F865" t="s">
        <v>5976</v>
      </c>
      <c r="G865">
        <v>4310</v>
      </c>
      <c r="H865">
        <v>2877</v>
      </c>
      <c r="I865">
        <v>9563</v>
      </c>
      <c r="J865">
        <v>9154</v>
      </c>
      <c r="K865" t="s">
        <v>54</v>
      </c>
      <c r="L865">
        <v>1611</v>
      </c>
      <c r="M865" t="s">
        <v>1769</v>
      </c>
      <c r="N865" t="s">
        <v>17346</v>
      </c>
      <c r="O865" s="95">
        <v>44845.703382013889</v>
      </c>
      <c r="P865">
        <v>2</v>
      </c>
      <c r="Q865">
        <v>-54.93</v>
      </c>
      <c r="R865">
        <v>-52.92</v>
      </c>
      <c r="S865" t="s">
        <v>17347</v>
      </c>
      <c r="T865" t="s">
        <v>5977</v>
      </c>
      <c r="U865" t="s">
        <v>17348</v>
      </c>
      <c r="V865" t="s">
        <v>17347</v>
      </c>
      <c r="W865" t="s">
        <v>17349</v>
      </c>
      <c r="X865" t="s">
        <v>5978</v>
      </c>
      <c r="Y865" t="b">
        <v>1</v>
      </c>
      <c r="Z865" t="s">
        <v>1761</v>
      </c>
    </row>
    <row r="866" spans="1:26" x14ac:dyDescent="0.25">
      <c r="A866" t="s">
        <v>5979</v>
      </c>
      <c r="B866" t="s">
        <v>5980</v>
      </c>
      <c r="C866" t="s">
        <v>14702</v>
      </c>
      <c r="D866" t="s">
        <v>14703</v>
      </c>
      <c r="E866" t="s">
        <v>1895</v>
      </c>
      <c r="F866" t="s">
        <v>5981</v>
      </c>
      <c r="G866">
        <v>3000</v>
      </c>
      <c r="H866">
        <v>1600</v>
      </c>
      <c r="I866">
        <v>3000</v>
      </c>
      <c r="J866">
        <v>3672</v>
      </c>
      <c r="K866" t="s">
        <v>54</v>
      </c>
      <c r="L866">
        <v>896</v>
      </c>
      <c r="M866" t="s">
        <v>1769</v>
      </c>
      <c r="N866" t="s">
        <v>15933</v>
      </c>
      <c r="O866" s="95">
        <v>44845.30120253472</v>
      </c>
      <c r="P866">
        <v>1</v>
      </c>
      <c r="Q866">
        <v>0</v>
      </c>
      <c r="R866">
        <v>-18.3</v>
      </c>
      <c r="S866" t="s">
        <v>17350</v>
      </c>
      <c r="T866" t="s">
        <v>5982</v>
      </c>
      <c r="U866" t="s">
        <v>5983</v>
      </c>
      <c r="V866" t="s">
        <v>17350</v>
      </c>
      <c r="W866" t="s">
        <v>17351</v>
      </c>
      <c r="X866" t="s">
        <v>5984</v>
      </c>
      <c r="Y866" t="b">
        <v>1</v>
      </c>
      <c r="Z866" t="s">
        <v>1761</v>
      </c>
    </row>
    <row r="867" spans="1:26" x14ac:dyDescent="0.25">
      <c r="A867" t="s">
        <v>5985</v>
      </c>
      <c r="B867" t="s">
        <v>5986</v>
      </c>
      <c r="C867" t="s">
        <v>14702</v>
      </c>
      <c r="D867" t="s">
        <v>14703</v>
      </c>
      <c r="E867" t="s">
        <v>1895</v>
      </c>
      <c r="F867" t="s">
        <v>5861</v>
      </c>
      <c r="G867">
        <v>22250</v>
      </c>
      <c r="H867">
        <v>3500</v>
      </c>
      <c r="I867">
        <v>18083</v>
      </c>
      <c r="J867">
        <v>24157</v>
      </c>
      <c r="K867" t="s">
        <v>54</v>
      </c>
      <c r="L867">
        <v>1960</v>
      </c>
      <c r="M867" t="s">
        <v>1769</v>
      </c>
      <c r="N867" t="s">
        <v>17352</v>
      </c>
      <c r="O867" s="95">
        <v>44845.579188252312</v>
      </c>
      <c r="P867">
        <v>2</v>
      </c>
      <c r="Q867">
        <v>23.04</v>
      </c>
      <c r="R867">
        <v>-7.89</v>
      </c>
      <c r="S867" t="s">
        <v>17353</v>
      </c>
      <c r="T867" t="s">
        <v>5987</v>
      </c>
      <c r="U867" t="s">
        <v>17354</v>
      </c>
      <c r="V867" t="s">
        <v>17353</v>
      </c>
      <c r="W867" t="s">
        <v>17355</v>
      </c>
      <c r="X867" t="s">
        <v>5988</v>
      </c>
      <c r="Y867" t="b">
        <v>1</v>
      </c>
      <c r="Z867" t="s">
        <v>1761</v>
      </c>
    </row>
    <row r="868" spans="1:26" x14ac:dyDescent="0.25">
      <c r="A868" t="s">
        <v>5989</v>
      </c>
      <c r="B868" t="s">
        <v>1340</v>
      </c>
      <c r="C868" t="s">
        <v>14702</v>
      </c>
      <c r="D868" t="s">
        <v>14703</v>
      </c>
      <c r="E868" t="s">
        <v>1895</v>
      </c>
      <c r="F868" t="s">
        <v>5835</v>
      </c>
      <c r="G868">
        <v>2300</v>
      </c>
      <c r="H868">
        <v>2001</v>
      </c>
      <c r="I868">
        <v>2718</v>
      </c>
      <c r="J868">
        <v>4120</v>
      </c>
      <c r="K868" t="s">
        <v>54</v>
      </c>
      <c r="L868">
        <v>1121</v>
      </c>
      <c r="M868" t="s">
        <v>1769</v>
      </c>
      <c r="N868" t="s">
        <v>17356</v>
      </c>
      <c r="O868" s="95">
        <v>44845.654539108793</v>
      </c>
      <c r="P868">
        <v>1</v>
      </c>
      <c r="Q868">
        <v>-15.38</v>
      </c>
      <c r="R868">
        <v>-44.17</v>
      </c>
      <c r="S868" t="s">
        <v>17357</v>
      </c>
      <c r="T868" t="s">
        <v>5990</v>
      </c>
      <c r="U868" t="s">
        <v>17358</v>
      </c>
      <c r="V868" t="s">
        <v>17357</v>
      </c>
      <c r="W868" t="s">
        <v>17359</v>
      </c>
      <c r="X868" t="s">
        <v>5991</v>
      </c>
      <c r="Y868" t="b">
        <v>1</v>
      </c>
      <c r="Z868" t="s">
        <v>1761</v>
      </c>
    </row>
    <row r="869" spans="1:26" x14ac:dyDescent="0.25">
      <c r="A869" t="s">
        <v>5992</v>
      </c>
      <c r="B869" t="s">
        <v>1339</v>
      </c>
      <c r="C869" t="s">
        <v>14702</v>
      </c>
      <c r="D869" t="s">
        <v>14703</v>
      </c>
      <c r="E869" t="s">
        <v>1895</v>
      </c>
      <c r="F869" t="s">
        <v>5835</v>
      </c>
      <c r="G869">
        <v>9999</v>
      </c>
      <c r="H869">
        <v>3183</v>
      </c>
      <c r="I869">
        <v>11854</v>
      </c>
      <c r="J869">
        <v>12273</v>
      </c>
      <c r="K869" t="s">
        <v>54</v>
      </c>
      <c r="L869">
        <v>1782</v>
      </c>
      <c r="M869" t="s">
        <v>1769</v>
      </c>
      <c r="N869" t="s">
        <v>17360</v>
      </c>
      <c r="O869" s="95">
        <v>44845.708640486111</v>
      </c>
      <c r="P869">
        <v>2</v>
      </c>
      <c r="Q869">
        <v>-15.65</v>
      </c>
      <c r="R869">
        <v>-18.53</v>
      </c>
      <c r="S869" t="s">
        <v>17361</v>
      </c>
      <c r="T869" t="s">
        <v>5993</v>
      </c>
      <c r="U869" t="s">
        <v>5994</v>
      </c>
      <c r="V869" t="s">
        <v>17361</v>
      </c>
      <c r="W869" t="s">
        <v>17362</v>
      </c>
      <c r="X869" t="s">
        <v>5995</v>
      </c>
      <c r="Y869" t="b">
        <v>1</v>
      </c>
      <c r="Z869" t="s">
        <v>1761</v>
      </c>
    </row>
    <row r="870" spans="1:26" x14ac:dyDescent="0.25">
      <c r="A870" t="s">
        <v>5996</v>
      </c>
      <c r="B870" t="s">
        <v>5997</v>
      </c>
      <c r="C870" t="s">
        <v>14702</v>
      </c>
      <c r="D870" t="s">
        <v>14703</v>
      </c>
      <c r="E870" t="s">
        <v>1895</v>
      </c>
      <c r="F870" t="s">
        <v>4842</v>
      </c>
      <c r="G870">
        <v>14599</v>
      </c>
      <c r="H870">
        <v>2468</v>
      </c>
      <c r="I870">
        <v>15071</v>
      </c>
      <c r="J870">
        <v>16456</v>
      </c>
      <c r="K870" t="s">
        <v>54</v>
      </c>
      <c r="L870">
        <v>1382</v>
      </c>
      <c r="M870" t="s">
        <v>1769</v>
      </c>
      <c r="N870" t="s">
        <v>17363</v>
      </c>
      <c r="O870" s="95">
        <v>44845.659525104165</v>
      </c>
      <c r="P870">
        <v>2</v>
      </c>
      <c r="Q870">
        <v>-3.13</v>
      </c>
      <c r="R870">
        <v>-11.28</v>
      </c>
      <c r="S870" t="s">
        <v>17364</v>
      </c>
      <c r="T870" t="s">
        <v>5998</v>
      </c>
      <c r="U870" t="s">
        <v>5999</v>
      </c>
      <c r="V870" t="s">
        <v>17364</v>
      </c>
      <c r="W870" t="s">
        <v>17365</v>
      </c>
      <c r="X870" t="s">
        <v>6000</v>
      </c>
      <c r="Y870" t="b">
        <v>1</v>
      </c>
      <c r="Z870" t="s">
        <v>1761</v>
      </c>
    </row>
    <row r="871" spans="1:26" x14ac:dyDescent="0.25">
      <c r="A871" t="s">
        <v>6001</v>
      </c>
      <c r="B871" t="s">
        <v>6002</v>
      </c>
      <c r="C871" t="s">
        <v>14702</v>
      </c>
      <c r="D871" t="s">
        <v>14703</v>
      </c>
      <c r="E871" t="s">
        <v>1895</v>
      </c>
      <c r="F871" t="s">
        <v>6003</v>
      </c>
      <c r="G871">
        <v>14000</v>
      </c>
      <c r="H871">
        <v>3007</v>
      </c>
      <c r="I871">
        <v>13739</v>
      </c>
      <c r="J871">
        <v>16849</v>
      </c>
      <c r="K871" t="s">
        <v>54</v>
      </c>
      <c r="L871">
        <v>1684</v>
      </c>
      <c r="M871" t="s">
        <v>1769</v>
      </c>
      <c r="N871" t="s">
        <v>17366</v>
      </c>
      <c r="O871" s="95">
        <v>44845.619216979168</v>
      </c>
      <c r="P871">
        <v>2</v>
      </c>
      <c r="Q871">
        <v>1.9</v>
      </c>
      <c r="R871">
        <v>-16.91</v>
      </c>
      <c r="S871" t="s">
        <v>17367</v>
      </c>
      <c r="T871" t="s">
        <v>6004</v>
      </c>
      <c r="U871" t="s">
        <v>17368</v>
      </c>
      <c r="V871" t="s">
        <v>17367</v>
      </c>
      <c r="W871" t="s">
        <v>17369</v>
      </c>
      <c r="X871" t="s">
        <v>6005</v>
      </c>
      <c r="Y871" t="b">
        <v>1</v>
      </c>
      <c r="Z871" t="s">
        <v>1761</v>
      </c>
    </row>
    <row r="872" spans="1:26" x14ac:dyDescent="0.25">
      <c r="A872" t="s">
        <v>6006</v>
      </c>
      <c r="B872" t="s">
        <v>1408</v>
      </c>
      <c r="C872" t="s">
        <v>14702</v>
      </c>
      <c r="D872" t="s">
        <v>14703</v>
      </c>
      <c r="E872" t="s">
        <v>1895</v>
      </c>
      <c r="F872" t="s">
        <v>6007</v>
      </c>
      <c r="G872">
        <v>3200</v>
      </c>
      <c r="H872">
        <v>1535</v>
      </c>
      <c r="I872">
        <v>4361</v>
      </c>
      <c r="J872">
        <v>4217</v>
      </c>
      <c r="K872" t="s">
        <v>54</v>
      </c>
      <c r="L872">
        <v>860</v>
      </c>
      <c r="M872" t="s">
        <v>1769</v>
      </c>
      <c r="N872" t="s">
        <v>17370</v>
      </c>
      <c r="O872" s="95">
        <v>44845.708482581016</v>
      </c>
      <c r="P872">
        <v>1</v>
      </c>
      <c r="Q872">
        <v>-26.62</v>
      </c>
      <c r="R872">
        <v>-24.12</v>
      </c>
      <c r="S872" t="s">
        <v>17371</v>
      </c>
      <c r="T872" t="s">
        <v>6008</v>
      </c>
      <c r="U872" t="s">
        <v>17372</v>
      </c>
      <c r="V872" t="s">
        <v>17371</v>
      </c>
      <c r="W872" t="s">
        <v>17373</v>
      </c>
      <c r="X872" t="s">
        <v>6009</v>
      </c>
      <c r="Y872" t="b">
        <v>1</v>
      </c>
      <c r="Z872" t="s">
        <v>1761</v>
      </c>
    </row>
    <row r="873" spans="1:26" x14ac:dyDescent="0.25">
      <c r="A873" t="s">
        <v>6010</v>
      </c>
      <c r="B873" t="s">
        <v>6011</v>
      </c>
      <c r="C873" t="s">
        <v>14702</v>
      </c>
      <c r="D873" t="s">
        <v>14703</v>
      </c>
      <c r="E873" t="s">
        <v>1895</v>
      </c>
      <c r="F873" t="s">
        <v>6012</v>
      </c>
      <c r="G873">
        <v>21111</v>
      </c>
      <c r="H873">
        <v>3425</v>
      </c>
      <c r="I873">
        <v>17355</v>
      </c>
      <c r="J873">
        <v>15844</v>
      </c>
      <c r="K873" t="s">
        <v>54</v>
      </c>
      <c r="L873">
        <v>1918</v>
      </c>
      <c r="M873" t="s">
        <v>1769</v>
      </c>
      <c r="N873" t="s">
        <v>17374</v>
      </c>
      <c r="O873" s="95">
        <v>44845.706364687503</v>
      </c>
      <c r="P873">
        <v>2</v>
      </c>
      <c r="Q873">
        <v>21.64</v>
      </c>
      <c r="R873">
        <v>33.24</v>
      </c>
      <c r="S873" t="s">
        <v>17375</v>
      </c>
      <c r="T873" t="s">
        <v>6013</v>
      </c>
      <c r="U873" t="s">
        <v>6014</v>
      </c>
      <c r="V873" t="s">
        <v>17375</v>
      </c>
      <c r="W873" t="s">
        <v>17376</v>
      </c>
      <c r="X873" t="s">
        <v>6015</v>
      </c>
      <c r="Y873" t="b">
        <v>1</v>
      </c>
      <c r="Z873" t="s">
        <v>1761</v>
      </c>
    </row>
    <row r="874" spans="1:26" x14ac:dyDescent="0.25">
      <c r="A874" t="s">
        <v>6016</v>
      </c>
      <c r="B874" t="s">
        <v>1653</v>
      </c>
      <c r="C874" t="s">
        <v>14702</v>
      </c>
      <c r="D874" t="s">
        <v>14703</v>
      </c>
      <c r="E874" t="s">
        <v>1895</v>
      </c>
      <c r="F874" t="s">
        <v>3793</v>
      </c>
      <c r="G874">
        <v>5000</v>
      </c>
      <c r="H874">
        <v>1506</v>
      </c>
      <c r="I874">
        <v>8696</v>
      </c>
      <c r="J874">
        <v>9890</v>
      </c>
      <c r="K874" t="s">
        <v>54</v>
      </c>
      <c r="L874">
        <v>843</v>
      </c>
      <c r="M874" t="s">
        <v>1769</v>
      </c>
      <c r="N874" t="s">
        <v>17377</v>
      </c>
      <c r="O874" s="95">
        <v>44845.666267256944</v>
      </c>
      <c r="P874">
        <v>1</v>
      </c>
      <c r="Q874">
        <v>-42.5</v>
      </c>
      <c r="R874">
        <v>-49.44</v>
      </c>
      <c r="S874" t="s">
        <v>17378</v>
      </c>
      <c r="T874" t="s">
        <v>6017</v>
      </c>
      <c r="U874" t="s">
        <v>6018</v>
      </c>
      <c r="V874" t="s">
        <v>17378</v>
      </c>
      <c r="W874" t="s">
        <v>17379</v>
      </c>
      <c r="X874" t="s">
        <v>6019</v>
      </c>
      <c r="Y874" t="b">
        <v>1</v>
      </c>
      <c r="Z874" t="s">
        <v>1761</v>
      </c>
    </row>
    <row r="875" spans="1:26" x14ac:dyDescent="0.25">
      <c r="A875" t="s">
        <v>6020</v>
      </c>
      <c r="B875" t="s">
        <v>6021</v>
      </c>
      <c r="C875" t="s">
        <v>14702</v>
      </c>
      <c r="D875" t="s">
        <v>14703</v>
      </c>
      <c r="E875" t="s">
        <v>1895</v>
      </c>
      <c r="F875" t="s">
        <v>6022</v>
      </c>
      <c r="G875">
        <v>1480</v>
      </c>
      <c r="H875">
        <v>1410</v>
      </c>
      <c r="I875">
        <v>3240</v>
      </c>
      <c r="J875">
        <v>10930</v>
      </c>
      <c r="K875" t="s">
        <v>54</v>
      </c>
      <c r="L875">
        <v>790</v>
      </c>
      <c r="M875" t="s">
        <v>1769</v>
      </c>
      <c r="N875" t="s">
        <v>17380</v>
      </c>
      <c r="O875" s="95">
        <v>44845.317748159723</v>
      </c>
      <c r="P875">
        <v>1</v>
      </c>
      <c r="Q875">
        <v>-54.32</v>
      </c>
      <c r="R875">
        <v>-86.46</v>
      </c>
      <c r="S875" t="s">
        <v>17381</v>
      </c>
      <c r="T875" t="s">
        <v>6023</v>
      </c>
      <c r="U875" t="s">
        <v>17382</v>
      </c>
      <c r="V875" t="s">
        <v>17381</v>
      </c>
      <c r="W875" t="s">
        <v>17383</v>
      </c>
      <c r="X875" t="s">
        <v>6024</v>
      </c>
      <c r="Y875" t="b">
        <v>1</v>
      </c>
      <c r="Z875" t="s">
        <v>1761</v>
      </c>
    </row>
    <row r="876" spans="1:26" x14ac:dyDescent="0.25">
      <c r="A876" t="s">
        <v>6025</v>
      </c>
      <c r="B876" t="s">
        <v>6026</v>
      </c>
      <c r="C876" t="s">
        <v>14702</v>
      </c>
      <c r="D876" t="s">
        <v>14703</v>
      </c>
      <c r="E876" t="s">
        <v>1895</v>
      </c>
      <c r="F876" t="s">
        <v>5726</v>
      </c>
      <c r="G876">
        <v>2500</v>
      </c>
      <c r="H876">
        <v>1100</v>
      </c>
      <c r="I876">
        <v>2913</v>
      </c>
      <c r="J876">
        <v>3734</v>
      </c>
      <c r="K876" t="s">
        <v>54</v>
      </c>
      <c r="L876">
        <v>616</v>
      </c>
      <c r="M876" t="s">
        <v>1769</v>
      </c>
      <c r="N876" t="s">
        <v>17384</v>
      </c>
      <c r="O876" s="95">
        <v>44845.719906631944</v>
      </c>
      <c r="P876">
        <v>1</v>
      </c>
      <c r="Q876">
        <v>-14.18</v>
      </c>
      <c r="R876">
        <v>-33.049999999999997</v>
      </c>
      <c r="S876" t="s">
        <v>17385</v>
      </c>
      <c r="T876" t="s">
        <v>6027</v>
      </c>
      <c r="U876" t="s">
        <v>17386</v>
      </c>
      <c r="V876" t="s">
        <v>17385</v>
      </c>
      <c r="W876" t="s">
        <v>17387</v>
      </c>
      <c r="X876" t="s">
        <v>6028</v>
      </c>
      <c r="Y876" t="b">
        <v>1</v>
      </c>
      <c r="Z876" t="s">
        <v>1761</v>
      </c>
    </row>
    <row r="877" spans="1:26" x14ac:dyDescent="0.25">
      <c r="A877" t="s">
        <v>6029</v>
      </c>
      <c r="B877" t="s">
        <v>6030</v>
      </c>
      <c r="C877" t="s">
        <v>14702</v>
      </c>
      <c r="D877" t="s">
        <v>14703</v>
      </c>
      <c r="E877" t="s">
        <v>1895</v>
      </c>
      <c r="F877" t="s">
        <v>5878</v>
      </c>
      <c r="G877">
        <v>5500</v>
      </c>
      <c r="H877">
        <v>1802</v>
      </c>
      <c r="I877">
        <v>8304</v>
      </c>
      <c r="J877">
        <v>7338</v>
      </c>
      <c r="K877" t="s">
        <v>54</v>
      </c>
      <c r="L877">
        <v>1009</v>
      </c>
      <c r="M877" t="s">
        <v>1769</v>
      </c>
      <c r="N877" t="s">
        <v>17388</v>
      </c>
      <c r="O877" s="95">
        <v>44845.720742523146</v>
      </c>
      <c r="P877">
        <v>1</v>
      </c>
      <c r="Q877">
        <v>-33.770000000000003</v>
      </c>
      <c r="R877">
        <v>-25.05</v>
      </c>
      <c r="S877" t="s">
        <v>17389</v>
      </c>
      <c r="T877" t="s">
        <v>6031</v>
      </c>
      <c r="U877" t="s">
        <v>6032</v>
      </c>
      <c r="V877" t="s">
        <v>17389</v>
      </c>
      <c r="W877" t="s">
        <v>17390</v>
      </c>
      <c r="X877" t="s">
        <v>6033</v>
      </c>
      <c r="Y877" t="b">
        <v>1</v>
      </c>
      <c r="Z877" t="s">
        <v>1761</v>
      </c>
    </row>
    <row r="878" spans="1:26" x14ac:dyDescent="0.25">
      <c r="A878" t="s">
        <v>6034</v>
      </c>
      <c r="B878" t="s">
        <v>6035</v>
      </c>
      <c r="C878" t="s">
        <v>14702</v>
      </c>
      <c r="D878" t="s">
        <v>14703</v>
      </c>
      <c r="E878" t="s">
        <v>1895</v>
      </c>
      <c r="F878" t="s">
        <v>5835</v>
      </c>
      <c r="G878">
        <v>9998</v>
      </c>
      <c r="H878">
        <v>2658</v>
      </c>
      <c r="I878">
        <v>11420</v>
      </c>
      <c r="J878">
        <v>12334</v>
      </c>
      <c r="K878" t="s">
        <v>54</v>
      </c>
      <c r="L878">
        <v>1488</v>
      </c>
      <c r="M878" t="s">
        <v>1769</v>
      </c>
      <c r="N878" t="s">
        <v>17391</v>
      </c>
      <c r="O878" s="95">
        <v>44845.633949699077</v>
      </c>
      <c r="P878">
        <v>2</v>
      </c>
      <c r="Q878">
        <v>-12.45</v>
      </c>
      <c r="R878">
        <v>-18.940000000000001</v>
      </c>
      <c r="S878" t="s">
        <v>17392</v>
      </c>
      <c r="T878" t="s">
        <v>6036</v>
      </c>
      <c r="U878" t="s">
        <v>6037</v>
      </c>
      <c r="V878" t="s">
        <v>17392</v>
      </c>
      <c r="W878" t="s">
        <v>17393</v>
      </c>
      <c r="X878" t="s">
        <v>6038</v>
      </c>
      <c r="Y878" t="b">
        <v>1</v>
      </c>
      <c r="Z878" t="s">
        <v>1761</v>
      </c>
    </row>
    <row r="879" spans="1:26" x14ac:dyDescent="0.25">
      <c r="A879" t="s">
        <v>6039</v>
      </c>
      <c r="B879" t="s">
        <v>879</v>
      </c>
      <c r="C879" t="s">
        <v>14702</v>
      </c>
      <c r="D879" t="s">
        <v>14703</v>
      </c>
      <c r="E879" t="s">
        <v>1895</v>
      </c>
      <c r="F879" t="s">
        <v>6040</v>
      </c>
      <c r="G879">
        <v>9900</v>
      </c>
      <c r="H879">
        <v>2750</v>
      </c>
      <c r="I879">
        <v>13628</v>
      </c>
      <c r="J879">
        <v>14387</v>
      </c>
      <c r="K879" t="s">
        <v>54</v>
      </c>
      <c r="L879">
        <v>1540</v>
      </c>
      <c r="M879" t="s">
        <v>1769</v>
      </c>
      <c r="N879" t="s">
        <v>17394</v>
      </c>
      <c r="O879" s="95">
        <v>44845.688223495374</v>
      </c>
      <c r="P879">
        <v>2</v>
      </c>
      <c r="Q879">
        <v>-27.36</v>
      </c>
      <c r="R879">
        <v>-31.19</v>
      </c>
      <c r="S879" t="s">
        <v>17395</v>
      </c>
      <c r="T879" t="s">
        <v>6041</v>
      </c>
      <c r="U879" t="s">
        <v>6042</v>
      </c>
      <c r="V879" t="s">
        <v>17395</v>
      </c>
      <c r="W879" t="s">
        <v>17396</v>
      </c>
      <c r="X879" t="s">
        <v>6043</v>
      </c>
      <c r="Y879" t="b">
        <v>1</v>
      </c>
      <c r="Z879" t="s">
        <v>1761</v>
      </c>
    </row>
    <row r="880" spans="1:26" x14ac:dyDescent="0.25">
      <c r="A880" t="s">
        <v>6044</v>
      </c>
      <c r="B880" t="s">
        <v>780</v>
      </c>
      <c r="C880" t="s">
        <v>14702</v>
      </c>
      <c r="D880" t="s">
        <v>14703</v>
      </c>
      <c r="E880" t="s">
        <v>1895</v>
      </c>
      <c r="F880" t="s">
        <v>5052</v>
      </c>
      <c r="G880">
        <v>6419</v>
      </c>
      <c r="H880">
        <v>2073</v>
      </c>
      <c r="I880">
        <v>8229</v>
      </c>
      <c r="J880">
        <v>8814</v>
      </c>
      <c r="K880" t="s">
        <v>54</v>
      </c>
      <c r="L880">
        <v>1161</v>
      </c>
      <c r="M880" t="s">
        <v>1769</v>
      </c>
      <c r="N880" t="s">
        <v>17397</v>
      </c>
      <c r="O880" s="95">
        <v>44845.673985983798</v>
      </c>
      <c r="P880">
        <v>2</v>
      </c>
      <c r="Q880">
        <v>-22</v>
      </c>
      <c r="R880">
        <v>-27.17</v>
      </c>
      <c r="S880" t="s">
        <v>17398</v>
      </c>
      <c r="T880" t="s">
        <v>6045</v>
      </c>
      <c r="U880" t="s">
        <v>6046</v>
      </c>
      <c r="V880" t="s">
        <v>17398</v>
      </c>
      <c r="W880" t="s">
        <v>17399</v>
      </c>
      <c r="X880" t="s">
        <v>6047</v>
      </c>
      <c r="Y880" t="b">
        <v>1</v>
      </c>
      <c r="Z880" t="s">
        <v>1761</v>
      </c>
    </row>
    <row r="881" spans="1:26" x14ac:dyDescent="0.25">
      <c r="A881" t="s">
        <v>6048</v>
      </c>
      <c r="B881" t="s">
        <v>6049</v>
      </c>
      <c r="C881" t="s">
        <v>14702</v>
      </c>
      <c r="D881" t="s">
        <v>14703</v>
      </c>
      <c r="E881" t="s">
        <v>1895</v>
      </c>
      <c r="F881" t="s">
        <v>5057</v>
      </c>
      <c r="G881">
        <v>9999</v>
      </c>
      <c r="H881">
        <v>2422</v>
      </c>
      <c r="I881">
        <v>10730</v>
      </c>
      <c r="J881">
        <v>15000</v>
      </c>
      <c r="K881" t="s">
        <v>54</v>
      </c>
      <c r="L881">
        <v>1356</v>
      </c>
      <c r="M881" t="s">
        <v>1769</v>
      </c>
      <c r="N881" t="s">
        <v>17400</v>
      </c>
      <c r="O881" s="95">
        <v>44845.721105706019</v>
      </c>
      <c r="P881">
        <v>2</v>
      </c>
      <c r="Q881">
        <v>-6.81</v>
      </c>
      <c r="R881">
        <v>-33.340000000000003</v>
      </c>
      <c r="S881" t="s">
        <v>17401</v>
      </c>
      <c r="T881" t="s">
        <v>6050</v>
      </c>
      <c r="U881" t="s">
        <v>17402</v>
      </c>
      <c r="V881" t="s">
        <v>17401</v>
      </c>
      <c r="W881" t="s">
        <v>17403</v>
      </c>
      <c r="X881" t="s">
        <v>6051</v>
      </c>
      <c r="Y881" t="b">
        <v>1</v>
      </c>
      <c r="Z881" t="s">
        <v>1761</v>
      </c>
    </row>
    <row r="882" spans="1:26" x14ac:dyDescent="0.25">
      <c r="A882" t="s">
        <v>6052</v>
      </c>
      <c r="B882" t="s">
        <v>6053</v>
      </c>
      <c r="C882" t="s">
        <v>14702</v>
      </c>
      <c r="D882" t="s">
        <v>14703</v>
      </c>
      <c r="E882" t="s">
        <v>1895</v>
      </c>
      <c r="F882" t="s">
        <v>6054</v>
      </c>
      <c r="G882">
        <v>35000</v>
      </c>
      <c r="H882">
        <v>1679</v>
      </c>
      <c r="I882">
        <v>29985</v>
      </c>
      <c r="J882">
        <v>37602</v>
      </c>
      <c r="K882" t="s">
        <v>54</v>
      </c>
      <c r="L882">
        <v>940</v>
      </c>
      <c r="M882" t="s">
        <v>1769</v>
      </c>
      <c r="N882" t="s">
        <v>17404</v>
      </c>
      <c r="O882" s="95">
        <v>44845.457797361109</v>
      </c>
      <c r="P882">
        <v>2</v>
      </c>
      <c r="Q882">
        <v>16.73</v>
      </c>
      <c r="R882">
        <v>-6.92</v>
      </c>
      <c r="S882" t="s">
        <v>17405</v>
      </c>
      <c r="T882" t="s">
        <v>6055</v>
      </c>
      <c r="U882" t="s">
        <v>6056</v>
      </c>
      <c r="V882" t="s">
        <v>17405</v>
      </c>
      <c r="W882" t="s">
        <v>17406</v>
      </c>
      <c r="X882" t="s">
        <v>6057</v>
      </c>
      <c r="Y882" t="b">
        <v>1</v>
      </c>
      <c r="Z882" t="s">
        <v>1761</v>
      </c>
    </row>
    <row r="883" spans="1:26" x14ac:dyDescent="0.25">
      <c r="A883" t="s">
        <v>6058</v>
      </c>
      <c r="B883" t="s">
        <v>6059</v>
      </c>
      <c r="C883" t="s">
        <v>14702</v>
      </c>
      <c r="D883" t="s">
        <v>14703</v>
      </c>
      <c r="E883" t="s">
        <v>1895</v>
      </c>
      <c r="F883" t="s">
        <v>6060</v>
      </c>
      <c r="G883">
        <v>17000</v>
      </c>
      <c r="H883">
        <v>3765</v>
      </c>
      <c r="I883">
        <v>14364</v>
      </c>
      <c r="J883">
        <v>13505</v>
      </c>
      <c r="K883" t="s">
        <v>54</v>
      </c>
      <c r="L883">
        <v>2108</v>
      </c>
      <c r="M883" t="s">
        <v>1769</v>
      </c>
      <c r="N883" t="s">
        <v>17407</v>
      </c>
      <c r="O883" s="95">
        <v>44845.692913865743</v>
      </c>
      <c r="P883">
        <v>3</v>
      </c>
      <c r="Q883">
        <v>18.350000000000001</v>
      </c>
      <c r="R883">
        <v>25.88</v>
      </c>
      <c r="S883" t="s">
        <v>17408</v>
      </c>
      <c r="T883" t="s">
        <v>6061</v>
      </c>
      <c r="U883" t="s">
        <v>6062</v>
      </c>
      <c r="V883" t="s">
        <v>17408</v>
      </c>
      <c r="W883" t="s">
        <v>17409</v>
      </c>
      <c r="X883" t="s">
        <v>6063</v>
      </c>
      <c r="Y883" t="b">
        <v>1</v>
      </c>
      <c r="Z883" t="s">
        <v>1761</v>
      </c>
    </row>
    <row r="884" spans="1:26" x14ac:dyDescent="0.25">
      <c r="A884" t="s">
        <v>6064</v>
      </c>
      <c r="B884" t="s">
        <v>763</v>
      </c>
      <c r="C884" t="s">
        <v>14702</v>
      </c>
      <c r="D884" t="s">
        <v>14703</v>
      </c>
      <c r="E884" t="s">
        <v>1895</v>
      </c>
      <c r="F884" t="s">
        <v>6065</v>
      </c>
      <c r="G884">
        <v>5555</v>
      </c>
      <c r="H884">
        <v>3700</v>
      </c>
      <c r="I884">
        <v>14024</v>
      </c>
      <c r="J884">
        <v>15285</v>
      </c>
      <c r="K884" t="s">
        <v>54</v>
      </c>
      <c r="L884">
        <v>2072</v>
      </c>
      <c r="M884" t="s">
        <v>1769</v>
      </c>
      <c r="N884" t="s">
        <v>17410</v>
      </c>
      <c r="O884" s="95">
        <v>44845.522393553241</v>
      </c>
      <c r="P884">
        <v>3</v>
      </c>
      <c r="Q884">
        <v>-60.39</v>
      </c>
      <c r="R884">
        <v>-63.66</v>
      </c>
      <c r="S884" t="s">
        <v>17411</v>
      </c>
      <c r="T884" t="s">
        <v>6066</v>
      </c>
      <c r="U884" t="s">
        <v>6067</v>
      </c>
      <c r="V884" t="s">
        <v>17411</v>
      </c>
      <c r="W884" t="s">
        <v>17412</v>
      </c>
      <c r="X884" t="s">
        <v>6068</v>
      </c>
      <c r="Y884" t="b">
        <v>1</v>
      </c>
      <c r="Z884" t="s">
        <v>1761</v>
      </c>
    </row>
    <row r="885" spans="1:26" x14ac:dyDescent="0.25">
      <c r="A885" t="s">
        <v>6069</v>
      </c>
      <c r="B885" t="s">
        <v>6070</v>
      </c>
      <c r="C885" t="s">
        <v>14702</v>
      </c>
      <c r="D885" t="s">
        <v>14703</v>
      </c>
      <c r="E885" t="s">
        <v>1895</v>
      </c>
      <c r="F885" t="s">
        <v>6071</v>
      </c>
      <c r="G885">
        <v>12069</v>
      </c>
      <c r="H885">
        <v>3586</v>
      </c>
      <c r="I885">
        <v>13683</v>
      </c>
      <c r="J885">
        <v>14247</v>
      </c>
      <c r="K885" t="s">
        <v>54</v>
      </c>
      <c r="L885">
        <v>2008</v>
      </c>
      <c r="M885" t="s">
        <v>1769</v>
      </c>
      <c r="N885" t="s">
        <v>17413</v>
      </c>
      <c r="O885" s="95">
        <v>44845.628707997683</v>
      </c>
      <c r="P885">
        <v>3</v>
      </c>
      <c r="Q885">
        <v>-11.8</v>
      </c>
      <c r="R885">
        <v>-15.29</v>
      </c>
      <c r="S885" t="s">
        <v>17414</v>
      </c>
      <c r="T885" t="s">
        <v>6072</v>
      </c>
      <c r="U885" t="s">
        <v>6073</v>
      </c>
      <c r="V885" t="s">
        <v>17414</v>
      </c>
      <c r="W885" t="s">
        <v>17415</v>
      </c>
      <c r="X885" t="s">
        <v>6074</v>
      </c>
      <c r="Y885" t="b">
        <v>1</v>
      </c>
      <c r="Z885" t="s">
        <v>1761</v>
      </c>
    </row>
    <row r="886" spans="1:26" x14ac:dyDescent="0.25">
      <c r="A886" t="s">
        <v>6075</v>
      </c>
      <c r="B886" t="s">
        <v>1516</v>
      </c>
      <c r="C886" t="s">
        <v>14702</v>
      </c>
      <c r="D886" t="s">
        <v>14703</v>
      </c>
      <c r="E886" t="s">
        <v>1895</v>
      </c>
      <c r="F886" t="s">
        <v>5976</v>
      </c>
      <c r="G886">
        <v>1333</v>
      </c>
      <c r="H886">
        <v>1502</v>
      </c>
      <c r="I886">
        <v>4151</v>
      </c>
      <c r="J886">
        <v>2260</v>
      </c>
      <c r="K886" t="s">
        <v>54</v>
      </c>
      <c r="L886">
        <v>841</v>
      </c>
      <c r="M886" t="s">
        <v>1769</v>
      </c>
      <c r="N886" t="s">
        <v>17416</v>
      </c>
      <c r="O886" s="95">
        <v>44845.716317986109</v>
      </c>
      <c r="P886">
        <v>1</v>
      </c>
      <c r="Q886">
        <v>-67.89</v>
      </c>
      <c r="R886">
        <v>-41.02</v>
      </c>
      <c r="S886" t="s">
        <v>17417</v>
      </c>
      <c r="T886" t="s">
        <v>6076</v>
      </c>
      <c r="U886" t="s">
        <v>17418</v>
      </c>
      <c r="V886" t="s">
        <v>17417</v>
      </c>
      <c r="W886" t="s">
        <v>17419</v>
      </c>
      <c r="X886" t="s">
        <v>6077</v>
      </c>
      <c r="Y886" t="b">
        <v>1</v>
      </c>
      <c r="Z886" t="s">
        <v>1761</v>
      </c>
    </row>
    <row r="887" spans="1:26" x14ac:dyDescent="0.25">
      <c r="A887" t="s">
        <v>6078</v>
      </c>
      <c r="B887" t="s">
        <v>6079</v>
      </c>
      <c r="C887" t="s">
        <v>14702</v>
      </c>
      <c r="D887" t="s">
        <v>14703</v>
      </c>
      <c r="E887" t="s">
        <v>1895</v>
      </c>
      <c r="F887" t="s">
        <v>4659</v>
      </c>
      <c r="G887">
        <v>9000</v>
      </c>
      <c r="H887">
        <v>1935</v>
      </c>
      <c r="I887">
        <v>13137</v>
      </c>
      <c r="J887">
        <v>11628</v>
      </c>
      <c r="K887" t="s">
        <v>54</v>
      </c>
      <c r="L887">
        <v>1084</v>
      </c>
      <c r="M887" t="s">
        <v>1769</v>
      </c>
      <c r="N887" t="s">
        <v>17420</v>
      </c>
      <c r="O887" s="95">
        <v>44845.614033680555</v>
      </c>
      <c r="P887">
        <v>2</v>
      </c>
      <c r="Q887">
        <v>-31.49</v>
      </c>
      <c r="R887">
        <v>-22.6</v>
      </c>
      <c r="S887" t="s">
        <v>17421</v>
      </c>
      <c r="T887" t="s">
        <v>6080</v>
      </c>
      <c r="U887" t="s">
        <v>6081</v>
      </c>
      <c r="V887" t="s">
        <v>17421</v>
      </c>
      <c r="W887" t="s">
        <v>17422</v>
      </c>
      <c r="X887" t="s">
        <v>6082</v>
      </c>
      <c r="Y887" t="b">
        <v>1</v>
      </c>
      <c r="Z887" t="s">
        <v>1761</v>
      </c>
    </row>
    <row r="888" spans="1:26" x14ac:dyDescent="0.25">
      <c r="A888" t="s">
        <v>6083</v>
      </c>
      <c r="B888" t="s">
        <v>6084</v>
      </c>
      <c r="C888" t="s">
        <v>14702</v>
      </c>
      <c r="D888" t="s">
        <v>14703</v>
      </c>
      <c r="E888" t="s">
        <v>1895</v>
      </c>
      <c r="F888" t="s">
        <v>6085</v>
      </c>
      <c r="G888">
        <v>1129</v>
      </c>
      <c r="H888">
        <v>1075</v>
      </c>
      <c r="I888">
        <v>3710</v>
      </c>
      <c r="J888">
        <v>2398</v>
      </c>
      <c r="K888" t="s">
        <v>54</v>
      </c>
      <c r="L888">
        <v>602</v>
      </c>
      <c r="M888" t="s">
        <v>1769</v>
      </c>
      <c r="N888" t="s">
        <v>17423</v>
      </c>
      <c r="O888" s="95">
        <v>44845.290123495368</v>
      </c>
      <c r="P888">
        <v>1</v>
      </c>
      <c r="Q888">
        <v>-69.569999999999993</v>
      </c>
      <c r="R888">
        <v>-52.92</v>
      </c>
      <c r="S888" t="s">
        <v>17424</v>
      </c>
      <c r="T888" t="s">
        <v>6086</v>
      </c>
      <c r="U888" t="s">
        <v>17425</v>
      </c>
      <c r="V888" t="s">
        <v>17424</v>
      </c>
      <c r="W888" t="s">
        <v>17426</v>
      </c>
      <c r="X888" t="s">
        <v>6087</v>
      </c>
      <c r="Y888" t="b">
        <v>1</v>
      </c>
      <c r="Z888" t="s">
        <v>1761</v>
      </c>
    </row>
    <row r="889" spans="1:26" x14ac:dyDescent="0.25">
      <c r="A889" t="s">
        <v>6088</v>
      </c>
      <c r="B889" t="s">
        <v>6089</v>
      </c>
      <c r="C889" t="s">
        <v>14702</v>
      </c>
      <c r="D889" t="s">
        <v>14703</v>
      </c>
      <c r="E889" t="s">
        <v>1895</v>
      </c>
      <c r="F889" t="s">
        <v>6090</v>
      </c>
      <c r="G889">
        <v>9999</v>
      </c>
      <c r="H889">
        <v>3530</v>
      </c>
      <c r="I889">
        <v>12417</v>
      </c>
      <c r="J889">
        <v>11950</v>
      </c>
      <c r="K889" t="s">
        <v>54</v>
      </c>
      <c r="L889">
        <v>1977</v>
      </c>
      <c r="M889" t="s">
        <v>1769</v>
      </c>
      <c r="N889" t="s">
        <v>17427</v>
      </c>
      <c r="O889" s="95">
        <v>44845.694510497684</v>
      </c>
      <c r="P889">
        <v>3</v>
      </c>
      <c r="Q889">
        <v>-19.47</v>
      </c>
      <c r="R889">
        <v>-16.329999999999998</v>
      </c>
      <c r="S889" t="s">
        <v>17428</v>
      </c>
      <c r="T889" t="s">
        <v>6091</v>
      </c>
      <c r="U889" t="s">
        <v>6092</v>
      </c>
      <c r="V889" t="s">
        <v>17428</v>
      </c>
      <c r="W889" t="s">
        <v>17429</v>
      </c>
      <c r="X889" t="s">
        <v>6093</v>
      </c>
      <c r="Y889" t="b">
        <v>1</v>
      </c>
      <c r="Z889" t="s">
        <v>1761</v>
      </c>
    </row>
    <row r="890" spans="1:26" x14ac:dyDescent="0.25">
      <c r="A890" t="s">
        <v>6094</v>
      </c>
      <c r="B890" t="s">
        <v>6095</v>
      </c>
      <c r="C890" t="s">
        <v>14702</v>
      </c>
      <c r="D890" t="s">
        <v>14703</v>
      </c>
      <c r="E890" t="s">
        <v>1895</v>
      </c>
      <c r="F890" t="s">
        <v>6096</v>
      </c>
      <c r="G890">
        <v>31000</v>
      </c>
      <c r="H890">
        <v>2444</v>
      </c>
      <c r="I890">
        <v>20166</v>
      </c>
      <c r="J890">
        <v>26172</v>
      </c>
      <c r="K890" t="s">
        <v>54</v>
      </c>
      <c r="L890">
        <v>1369</v>
      </c>
      <c r="M890" t="s">
        <v>1769</v>
      </c>
      <c r="N890" t="s">
        <v>17430</v>
      </c>
      <c r="O890" s="95">
        <v>44845.310854664349</v>
      </c>
      <c r="P890">
        <v>3</v>
      </c>
      <c r="Q890">
        <v>53.72</v>
      </c>
      <c r="R890">
        <v>18.45</v>
      </c>
      <c r="S890" t="s">
        <v>17431</v>
      </c>
      <c r="T890" t="s">
        <v>6097</v>
      </c>
      <c r="U890" t="s">
        <v>6098</v>
      </c>
      <c r="V890" t="s">
        <v>17431</v>
      </c>
      <c r="W890" t="s">
        <v>17432</v>
      </c>
      <c r="X890" t="s">
        <v>6099</v>
      </c>
      <c r="Y890" t="b">
        <v>1</v>
      </c>
      <c r="Z890" t="s">
        <v>1761</v>
      </c>
    </row>
    <row r="891" spans="1:26" x14ac:dyDescent="0.25">
      <c r="A891" t="s">
        <v>6100</v>
      </c>
      <c r="B891" t="s">
        <v>857</v>
      </c>
      <c r="C891" t="s">
        <v>14702</v>
      </c>
      <c r="D891" t="s">
        <v>14703</v>
      </c>
      <c r="E891" t="s">
        <v>1895</v>
      </c>
      <c r="F891" t="s">
        <v>6101</v>
      </c>
      <c r="G891">
        <v>9420</v>
      </c>
      <c r="H891">
        <v>1974</v>
      </c>
      <c r="I891">
        <v>6271</v>
      </c>
      <c r="J891">
        <v>8266</v>
      </c>
      <c r="K891" t="s">
        <v>54</v>
      </c>
      <c r="L891">
        <v>1105</v>
      </c>
      <c r="M891" t="s">
        <v>1769</v>
      </c>
      <c r="N891" t="s">
        <v>17433</v>
      </c>
      <c r="O891" s="95">
        <v>44845.474648958334</v>
      </c>
      <c r="P891">
        <v>2</v>
      </c>
      <c r="Q891">
        <v>50.22</v>
      </c>
      <c r="R891">
        <v>13.96</v>
      </c>
      <c r="S891" t="s">
        <v>17434</v>
      </c>
      <c r="T891" t="s">
        <v>6102</v>
      </c>
      <c r="U891" t="s">
        <v>6103</v>
      </c>
      <c r="V891" t="s">
        <v>17434</v>
      </c>
      <c r="W891" t="s">
        <v>17435</v>
      </c>
      <c r="X891" t="s">
        <v>6104</v>
      </c>
      <c r="Y891" t="b">
        <v>1</v>
      </c>
      <c r="Z891" t="s">
        <v>1761</v>
      </c>
    </row>
    <row r="892" spans="1:26" x14ac:dyDescent="0.25">
      <c r="A892" t="s">
        <v>6105</v>
      </c>
      <c r="B892" t="s">
        <v>1685</v>
      </c>
      <c r="C892" t="s">
        <v>14702</v>
      </c>
      <c r="D892" t="s">
        <v>14703</v>
      </c>
      <c r="E892" t="s">
        <v>1895</v>
      </c>
      <c r="F892" t="s">
        <v>6106</v>
      </c>
      <c r="G892">
        <v>15555</v>
      </c>
      <c r="H892">
        <v>1157</v>
      </c>
      <c r="I892">
        <v>9063</v>
      </c>
      <c r="J892">
        <v>9063</v>
      </c>
      <c r="K892" t="s">
        <v>54</v>
      </c>
      <c r="L892">
        <v>648</v>
      </c>
      <c r="M892" t="s">
        <v>1769</v>
      </c>
      <c r="N892" t="s">
        <v>17436</v>
      </c>
      <c r="O892" s="95">
        <v>44843.802273159723</v>
      </c>
      <c r="P892">
        <v>1</v>
      </c>
      <c r="Q892">
        <v>0</v>
      </c>
      <c r="R892">
        <v>71.63</v>
      </c>
      <c r="S892" t="s">
        <v>17437</v>
      </c>
      <c r="T892" t="s">
        <v>6107</v>
      </c>
      <c r="U892" t="s">
        <v>6108</v>
      </c>
      <c r="V892" t="s">
        <v>17437</v>
      </c>
      <c r="W892" t="s">
        <v>17438</v>
      </c>
      <c r="X892" t="s">
        <v>6109</v>
      </c>
      <c r="Y892" t="b">
        <v>1</v>
      </c>
      <c r="Z892" t="s">
        <v>1761</v>
      </c>
    </row>
    <row r="893" spans="1:26" x14ac:dyDescent="0.25">
      <c r="A893" t="s">
        <v>6110</v>
      </c>
      <c r="B893" t="s">
        <v>6111</v>
      </c>
      <c r="C893" t="s">
        <v>14702</v>
      </c>
      <c r="D893" t="s">
        <v>14703</v>
      </c>
      <c r="E893" t="s">
        <v>1895</v>
      </c>
      <c r="F893" t="s">
        <v>6112</v>
      </c>
      <c r="G893">
        <v>15000</v>
      </c>
      <c r="H893">
        <v>1808</v>
      </c>
      <c r="I893">
        <v>13279</v>
      </c>
      <c r="J893">
        <v>14655</v>
      </c>
      <c r="K893" t="s">
        <v>54</v>
      </c>
      <c r="L893">
        <v>1012</v>
      </c>
      <c r="M893" t="s">
        <v>1769</v>
      </c>
      <c r="N893" t="s">
        <v>17439</v>
      </c>
      <c r="O893" s="95">
        <v>44845.554761168984</v>
      </c>
      <c r="P893">
        <v>2</v>
      </c>
      <c r="Q893">
        <v>12.96</v>
      </c>
      <c r="R893">
        <v>2.35</v>
      </c>
      <c r="S893" t="s">
        <v>17440</v>
      </c>
      <c r="T893" t="s">
        <v>6113</v>
      </c>
      <c r="U893" t="s">
        <v>17441</v>
      </c>
      <c r="V893" t="s">
        <v>17440</v>
      </c>
      <c r="W893" t="s">
        <v>17442</v>
      </c>
      <c r="X893" t="s">
        <v>6114</v>
      </c>
      <c r="Y893" t="b">
        <v>1</v>
      </c>
      <c r="Z893" t="s">
        <v>1761</v>
      </c>
    </row>
    <row r="894" spans="1:26" x14ac:dyDescent="0.25">
      <c r="A894" t="s">
        <v>6115</v>
      </c>
      <c r="B894" t="s">
        <v>1502</v>
      </c>
      <c r="C894" t="s">
        <v>14702</v>
      </c>
      <c r="D894" t="s">
        <v>14703</v>
      </c>
      <c r="E894" t="s">
        <v>1895</v>
      </c>
      <c r="F894" t="s">
        <v>186</v>
      </c>
      <c r="G894">
        <v>3000</v>
      </c>
      <c r="H894">
        <v>940</v>
      </c>
      <c r="I894">
        <v>3000</v>
      </c>
      <c r="J894">
        <v>3000</v>
      </c>
      <c r="K894" t="s">
        <v>54</v>
      </c>
      <c r="L894">
        <v>526</v>
      </c>
      <c r="M894" t="s">
        <v>1769</v>
      </c>
      <c r="N894" t="s">
        <v>17443</v>
      </c>
      <c r="O894" s="95">
        <v>44840.540498726848</v>
      </c>
      <c r="P894">
        <v>1</v>
      </c>
      <c r="Q894">
        <v>0</v>
      </c>
      <c r="R894">
        <v>0</v>
      </c>
      <c r="S894" t="s">
        <v>17444</v>
      </c>
      <c r="T894" t="s">
        <v>6116</v>
      </c>
      <c r="U894" t="s">
        <v>6117</v>
      </c>
      <c r="V894" t="s">
        <v>17444</v>
      </c>
      <c r="W894" t="s">
        <v>17445</v>
      </c>
      <c r="X894" t="s">
        <v>6118</v>
      </c>
      <c r="Y894" t="b">
        <v>1</v>
      </c>
      <c r="Z894" t="s">
        <v>1761</v>
      </c>
    </row>
    <row r="895" spans="1:26" x14ac:dyDescent="0.25">
      <c r="A895" t="s">
        <v>6119</v>
      </c>
      <c r="B895" t="s">
        <v>774</v>
      </c>
      <c r="C895" t="s">
        <v>14702</v>
      </c>
      <c r="D895" t="s">
        <v>14703</v>
      </c>
      <c r="E895" t="s">
        <v>1895</v>
      </c>
      <c r="F895" t="s">
        <v>5936</v>
      </c>
      <c r="G895">
        <v>4000</v>
      </c>
      <c r="H895">
        <v>1850</v>
      </c>
      <c r="I895">
        <v>4313</v>
      </c>
      <c r="J895">
        <v>3789</v>
      </c>
      <c r="K895" t="s">
        <v>54</v>
      </c>
      <c r="L895">
        <v>1036</v>
      </c>
      <c r="M895" t="s">
        <v>1769</v>
      </c>
      <c r="N895" t="s">
        <v>17262</v>
      </c>
      <c r="O895" s="95">
        <v>44845.717410937497</v>
      </c>
      <c r="P895">
        <v>2</v>
      </c>
      <c r="Q895">
        <v>-7.26</v>
      </c>
      <c r="R895">
        <v>5.57</v>
      </c>
      <c r="S895" t="s">
        <v>17446</v>
      </c>
      <c r="T895" t="s">
        <v>6120</v>
      </c>
      <c r="U895" t="s">
        <v>17447</v>
      </c>
      <c r="V895" t="s">
        <v>17446</v>
      </c>
      <c r="W895" t="s">
        <v>17448</v>
      </c>
      <c r="X895" t="s">
        <v>6121</v>
      </c>
      <c r="Y895" t="b">
        <v>1</v>
      </c>
      <c r="Z895" t="s">
        <v>1761</v>
      </c>
    </row>
    <row r="896" spans="1:26" x14ac:dyDescent="0.25">
      <c r="A896" t="s">
        <v>6122</v>
      </c>
      <c r="B896" t="s">
        <v>6123</v>
      </c>
      <c r="C896" t="s">
        <v>14702</v>
      </c>
      <c r="D896" t="s">
        <v>14703</v>
      </c>
      <c r="E896" t="s">
        <v>1895</v>
      </c>
      <c r="F896" t="s">
        <v>4959</v>
      </c>
      <c r="G896">
        <v>4567</v>
      </c>
      <c r="H896">
        <v>849</v>
      </c>
      <c r="I896">
        <v>5417</v>
      </c>
      <c r="J896">
        <v>6226</v>
      </c>
      <c r="K896" t="s">
        <v>54</v>
      </c>
      <c r="L896">
        <v>475</v>
      </c>
      <c r="M896" t="s">
        <v>1769</v>
      </c>
      <c r="N896" t="s">
        <v>17449</v>
      </c>
      <c r="O896" s="95">
        <v>44845.356576481485</v>
      </c>
      <c r="P896">
        <v>1</v>
      </c>
      <c r="Q896">
        <v>-15.69</v>
      </c>
      <c r="R896">
        <v>-26.65</v>
      </c>
      <c r="S896" t="s">
        <v>17450</v>
      </c>
      <c r="T896" t="s">
        <v>6124</v>
      </c>
      <c r="U896" t="s">
        <v>6125</v>
      </c>
      <c r="V896" t="s">
        <v>17450</v>
      </c>
      <c r="W896" t="s">
        <v>17451</v>
      </c>
      <c r="X896" t="s">
        <v>6126</v>
      </c>
      <c r="Y896" t="b">
        <v>1</v>
      </c>
      <c r="Z896" t="s">
        <v>1761</v>
      </c>
    </row>
    <row r="897" spans="1:26" x14ac:dyDescent="0.25">
      <c r="A897" t="s">
        <v>6127</v>
      </c>
      <c r="B897" t="s">
        <v>6128</v>
      </c>
      <c r="C897" t="s">
        <v>14702</v>
      </c>
      <c r="D897" t="s">
        <v>14703</v>
      </c>
      <c r="E897" t="s">
        <v>1895</v>
      </c>
      <c r="F897" t="s">
        <v>5878</v>
      </c>
      <c r="G897">
        <v>11888</v>
      </c>
      <c r="H897">
        <v>2780</v>
      </c>
      <c r="I897">
        <v>16662</v>
      </c>
      <c r="J897">
        <v>13180</v>
      </c>
      <c r="K897" t="s">
        <v>54</v>
      </c>
      <c r="L897">
        <v>1557</v>
      </c>
      <c r="M897" t="s">
        <v>1769</v>
      </c>
      <c r="N897" t="s">
        <v>17452</v>
      </c>
      <c r="O897" s="95">
        <v>44845.653580104168</v>
      </c>
      <c r="P897">
        <v>2</v>
      </c>
      <c r="Q897">
        <v>-28.65</v>
      </c>
      <c r="R897">
        <v>-9.8000000000000007</v>
      </c>
      <c r="S897" t="s">
        <v>17453</v>
      </c>
      <c r="T897" t="s">
        <v>6129</v>
      </c>
      <c r="U897" t="s">
        <v>6130</v>
      </c>
      <c r="V897" t="s">
        <v>17453</v>
      </c>
      <c r="W897" t="s">
        <v>17454</v>
      </c>
      <c r="X897" t="s">
        <v>6131</v>
      </c>
      <c r="Y897" t="b">
        <v>1</v>
      </c>
      <c r="Z897" t="s">
        <v>1761</v>
      </c>
    </row>
    <row r="898" spans="1:26" x14ac:dyDescent="0.25">
      <c r="A898" t="s">
        <v>6132</v>
      </c>
      <c r="B898" t="s">
        <v>6133</v>
      </c>
      <c r="C898" t="s">
        <v>14702</v>
      </c>
      <c r="D898" t="s">
        <v>14703</v>
      </c>
      <c r="E898" t="s">
        <v>1895</v>
      </c>
      <c r="F898" t="s">
        <v>6134</v>
      </c>
      <c r="G898">
        <v>3333</v>
      </c>
      <c r="H898">
        <v>2031</v>
      </c>
      <c r="I898">
        <v>3839</v>
      </c>
      <c r="J898">
        <v>4821</v>
      </c>
      <c r="K898" t="s">
        <v>54</v>
      </c>
      <c r="L898">
        <v>1137</v>
      </c>
      <c r="M898" t="s">
        <v>1769</v>
      </c>
      <c r="N898" t="s">
        <v>17455</v>
      </c>
      <c r="O898" s="95">
        <v>44845.529476122683</v>
      </c>
      <c r="P898">
        <v>2</v>
      </c>
      <c r="Q898">
        <v>-13.18</v>
      </c>
      <c r="R898">
        <v>-30.86</v>
      </c>
      <c r="S898" t="s">
        <v>17456</v>
      </c>
      <c r="T898" t="s">
        <v>6135</v>
      </c>
      <c r="U898" t="s">
        <v>6136</v>
      </c>
      <c r="V898" t="s">
        <v>17456</v>
      </c>
      <c r="W898" t="s">
        <v>17457</v>
      </c>
      <c r="X898" t="s">
        <v>6137</v>
      </c>
      <c r="Y898" t="b">
        <v>1</v>
      </c>
      <c r="Z898" t="s">
        <v>1761</v>
      </c>
    </row>
    <row r="899" spans="1:26" x14ac:dyDescent="0.25">
      <c r="A899" t="s">
        <v>6138</v>
      </c>
      <c r="B899" t="s">
        <v>6139</v>
      </c>
      <c r="C899" t="s">
        <v>14702</v>
      </c>
      <c r="D899" t="s">
        <v>14702</v>
      </c>
      <c r="E899" t="s">
        <v>1895</v>
      </c>
      <c r="F899" t="s">
        <v>6140</v>
      </c>
      <c r="G899">
        <v>902</v>
      </c>
      <c r="H899">
        <v>902</v>
      </c>
      <c r="I899">
        <v>902</v>
      </c>
      <c r="J899">
        <v>902</v>
      </c>
      <c r="K899" t="s">
        <v>54</v>
      </c>
      <c r="L899">
        <v>505</v>
      </c>
      <c r="M899" t="s">
        <v>1769</v>
      </c>
      <c r="N899" t="s">
        <v>17458</v>
      </c>
      <c r="O899" s="95">
        <v>43979.107382511575</v>
      </c>
      <c r="P899">
        <v>1</v>
      </c>
      <c r="Q899">
        <v>0</v>
      </c>
      <c r="R899">
        <v>0</v>
      </c>
      <c r="S899" t="s">
        <v>17459</v>
      </c>
      <c r="T899" t="s">
        <v>6141</v>
      </c>
      <c r="U899" t="s">
        <v>17460</v>
      </c>
      <c r="V899" t="s">
        <v>17459</v>
      </c>
      <c r="W899" t="s">
        <v>17461</v>
      </c>
      <c r="X899" t="s">
        <v>6142</v>
      </c>
      <c r="Y899" t="b">
        <v>1</v>
      </c>
      <c r="Z899" t="s">
        <v>1761</v>
      </c>
    </row>
    <row r="900" spans="1:26" x14ac:dyDescent="0.25">
      <c r="A900" t="s">
        <v>6143</v>
      </c>
      <c r="B900" t="s">
        <v>764</v>
      </c>
      <c r="C900" t="s">
        <v>14702</v>
      </c>
      <c r="D900" t="s">
        <v>14703</v>
      </c>
      <c r="E900" t="s">
        <v>1895</v>
      </c>
      <c r="F900" t="s">
        <v>6144</v>
      </c>
      <c r="G900">
        <v>6000</v>
      </c>
      <c r="H900">
        <v>1611</v>
      </c>
      <c r="I900">
        <v>3500</v>
      </c>
      <c r="J900">
        <v>5024</v>
      </c>
      <c r="K900" t="s">
        <v>54</v>
      </c>
      <c r="L900">
        <v>902</v>
      </c>
      <c r="M900" t="s">
        <v>1769</v>
      </c>
      <c r="N900" t="s">
        <v>17462</v>
      </c>
      <c r="O900" s="95">
        <v>44845.603902835646</v>
      </c>
      <c r="P900">
        <v>1</v>
      </c>
      <c r="Q900">
        <v>71.430000000000007</v>
      </c>
      <c r="R900">
        <v>19.43</v>
      </c>
      <c r="S900" t="s">
        <v>17463</v>
      </c>
      <c r="T900" t="s">
        <v>6145</v>
      </c>
      <c r="U900" t="s">
        <v>6146</v>
      </c>
      <c r="V900" t="s">
        <v>17463</v>
      </c>
      <c r="W900" t="s">
        <v>17464</v>
      </c>
      <c r="X900" t="s">
        <v>6147</v>
      </c>
      <c r="Y900" t="b">
        <v>1</v>
      </c>
      <c r="Z900" t="s">
        <v>1761</v>
      </c>
    </row>
    <row r="901" spans="1:26" x14ac:dyDescent="0.25">
      <c r="A901" t="s">
        <v>6148</v>
      </c>
      <c r="B901" t="s">
        <v>863</v>
      </c>
      <c r="C901" t="s">
        <v>14702</v>
      </c>
      <c r="D901" t="s">
        <v>14703</v>
      </c>
      <c r="E901" t="s">
        <v>1895</v>
      </c>
      <c r="F901" t="s">
        <v>6149</v>
      </c>
      <c r="G901">
        <v>19000</v>
      </c>
      <c r="H901">
        <v>2488</v>
      </c>
      <c r="I901">
        <v>20398</v>
      </c>
      <c r="J901">
        <v>16571</v>
      </c>
      <c r="K901" t="s">
        <v>54</v>
      </c>
      <c r="L901">
        <v>1393</v>
      </c>
      <c r="M901" t="s">
        <v>1769</v>
      </c>
      <c r="N901" t="s">
        <v>17465</v>
      </c>
      <c r="O901" s="95">
        <v>44845.713222453705</v>
      </c>
      <c r="P901">
        <v>3</v>
      </c>
      <c r="Q901">
        <v>-6.85</v>
      </c>
      <c r="R901">
        <v>14.66</v>
      </c>
      <c r="S901" t="s">
        <v>17466</v>
      </c>
      <c r="T901" t="s">
        <v>6150</v>
      </c>
      <c r="U901" t="s">
        <v>6151</v>
      </c>
      <c r="V901" t="s">
        <v>17466</v>
      </c>
      <c r="W901" t="s">
        <v>17467</v>
      </c>
      <c r="X901" t="s">
        <v>6152</v>
      </c>
      <c r="Y901" t="b">
        <v>1</v>
      </c>
      <c r="Z901" t="s">
        <v>1761</v>
      </c>
    </row>
    <row r="902" spans="1:26" x14ac:dyDescent="0.25">
      <c r="A902" t="s">
        <v>6153</v>
      </c>
      <c r="B902" t="s">
        <v>767</v>
      </c>
      <c r="C902" t="s">
        <v>14702</v>
      </c>
      <c r="D902" t="s">
        <v>14703</v>
      </c>
      <c r="E902" t="s">
        <v>1895</v>
      </c>
      <c r="F902" t="s">
        <v>6154</v>
      </c>
      <c r="G902">
        <v>10000</v>
      </c>
      <c r="H902">
        <v>1694</v>
      </c>
      <c r="I902">
        <v>4063</v>
      </c>
      <c r="J902">
        <v>4455</v>
      </c>
      <c r="K902" t="s">
        <v>54</v>
      </c>
      <c r="L902">
        <v>949</v>
      </c>
      <c r="M902" t="s">
        <v>1769</v>
      </c>
      <c r="N902" t="s">
        <v>17468</v>
      </c>
      <c r="O902" s="95">
        <v>44845.714202002317</v>
      </c>
      <c r="P902">
        <v>2</v>
      </c>
      <c r="Q902">
        <v>146.12</v>
      </c>
      <c r="R902">
        <v>124.47</v>
      </c>
      <c r="S902" t="s">
        <v>17469</v>
      </c>
      <c r="T902" t="s">
        <v>6155</v>
      </c>
      <c r="U902" t="s">
        <v>6156</v>
      </c>
      <c r="V902" t="s">
        <v>17469</v>
      </c>
      <c r="W902" t="s">
        <v>17470</v>
      </c>
      <c r="X902" t="s">
        <v>6157</v>
      </c>
      <c r="Y902" t="b">
        <v>1</v>
      </c>
      <c r="Z902" t="s">
        <v>1761</v>
      </c>
    </row>
    <row r="903" spans="1:26" x14ac:dyDescent="0.25">
      <c r="A903" t="s">
        <v>6158</v>
      </c>
      <c r="B903" t="s">
        <v>6159</v>
      </c>
      <c r="C903" t="s">
        <v>14702</v>
      </c>
      <c r="D903" t="s">
        <v>14703</v>
      </c>
      <c r="E903" t="s">
        <v>1895</v>
      </c>
      <c r="F903" t="s">
        <v>6160</v>
      </c>
      <c r="G903">
        <v>27645</v>
      </c>
      <c r="H903">
        <v>2295</v>
      </c>
      <c r="I903">
        <v>27645</v>
      </c>
      <c r="J903">
        <v>33711</v>
      </c>
      <c r="K903" t="s">
        <v>54</v>
      </c>
      <c r="L903">
        <v>1285</v>
      </c>
      <c r="M903" t="s">
        <v>1769</v>
      </c>
      <c r="N903" t="s">
        <v>17471</v>
      </c>
      <c r="O903" s="95">
        <v>44845.25405614583</v>
      </c>
      <c r="P903">
        <v>3</v>
      </c>
      <c r="Q903">
        <v>0</v>
      </c>
      <c r="R903">
        <v>-17.989999999999998</v>
      </c>
      <c r="S903" t="s">
        <v>17472</v>
      </c>
      <c r="T903" t="s">
        <v>6161</v>
      </c>
      <c r="U903" t="s">
        <v>6162</v>
      </c>
      <c r="V903" t="s">
        <v>17472</v>
      </c>
      <c r="W903" t="s">
        <v>17473</v>
      </c>
      <c r="X903" t="s">
        <v>6163</v>
      </c>
      <c r="Y903" t="b">
        <v>1</v>
      </c>
      <c r="Z903" t="s">
        <v>1761</v>
      </c>
    </row>
    <row r="904" spans="1:26" x14ac:dyDescent="0.25">
      <c r="A904" t="s">
        <v>6164</v>
      </c>
      <c r="B904" t="s">
        <v>6165</v>
      </c>
      <c r="C904" t="s">
        <v>14702</v>
      </c>
      <c r="D904" t="s">
        <v>14703</v>
      </c>
      <c r="E904" t="s">
        <v>1895</v>
      </c>
      <c r="F904" t="s">
        <v>6166</v>
      </c>
      <c r="G904">
        <v>10000</v>
      </c>
      <c r="H904">
        <v>1255</v>
      </c>
      <c r="I904">
        <v>30000</v>
      </c>
      <c r="J904">
        <v>14171</v>
      </c>
      <c r="K904" t="s">
        <v>54</v>
      </c>
      <c r="L904">
        <v>703</v>
      </c>
      <c r="M904" t="s">
        <v>1769</v>
      </c>
      <c r="N904" t="s">
        <v>17474</v>
      </c>
      <c r="O904" s="95">
        <v>44845.488505081019</v>
      </c>
      <c r="P904">
        <v>2</v>
      </c>
      <c r="Q904">
        <v>-66.67</v>
      </c>
      <c r="R904">
        <v>-29.43</v>
      </c>
      <c r="S904" t="s">
        <v>17475</v>
      </c>
      <c r="T904" t="s">
        <v>6167</v>
      </c>
      <c r="U904" t="s">
        <v>6168</v>
      </c>
      <c r="V904" t="s">
        <v>17475</v>
      </c>
      <c r="W904" t="s">
        <v>17476</v>
      </c>
      <c r="X904" t="s">
        <v>6169</v>
      </c>
      <c r="Y904" t="b">
        <v>1</v>
      </c>
      <c r="Z904" t="s">
        <v>1761</v>
      </c>
    </row>
    <row r="905" spans="1:26" x14ac:dyDescent="0.25">
      <c r="A905" t="s">
        <v>6170</v>
      </c>
      <c r="B905" t="s">
        <v>1656</v>
      </c>
      <c r="C905" t="s">
        <v>14702</v>
      </c>
      <c r="D905" t="s">
        <v>14703</v>
      </c>
      <c r="E905" t="s">
        <v>1895</v>
      </c>
      <c r="F905" t="s">
        <v>6171</v>
      </c>
      <c r="G905">
        <v>15000</v>
      </c>
      <c r="H905">
        <v>2012</v>
      </c>
      <c r="I905">
        <v>8734</v>
      </c>
      <c r="J905">
        <v>9468</v>
      </c>
      <c r="K905" t="s">
        <v>54</v>
      </c>
      <c r="L905">
        <v>1127</v>
      </c>
      <c r="M905" t="s">
        <v>1769</v>
      </c>
      <c r="N905" t="s">
        <v>17477</v>
      </c>
      <c r="O905" s="95">
        <v>44845.677218333331</v>
      </c>
      <c r="P905">
        <v>2</v>
      </c>
      <c r="Q905">
        <v>71.739999999999995</v>
      </c>
      <c r="R905">
        <v>58.43</v>
      </c>
      <c r="S905" t="s">
        <v>17478</v>
      </c>
      <c r="T905" t="s">
        <v>6172</v>
      </c>
      <c r="U905" t="s">
        <v>6173</v>
      </c>
      <c r="V905" t="s">
        <v>17478</v>
      </c>
      <c r="W905" t="s">
        <v>17479</v>
      </c>
      <c r="X905" t="s">
        <v>6174</v>
      </c>
      <c r="Y905" t="b">
        <v>1</v>
      </c>
      <c r="Z905" t="s">
        <v>1761</v>
      </c>
    </row>
    <row r="906" spans="1:26" x14ac:dyDescent="0.25">
      <c r="A906" t="s">
        <v>6175</v>
      </c>
      <c r="B906" t="s">
        <v>859</v>
      </c>
      <c r="C906" t="s">
        <v>14702</v>
      </c>
      <c r="D906" t="s">
        <v>14703</v>
      </c>
      <c r="E906" t="s">
        <v>1895</v>
      </c>
      <c r="F906" t="s">
        <v>6176</v>
      </c>
      <c r="G906">
        <v>2500</v>
      </c>
      <c r="H906">
        <v>1999</v>
      </c>
      <c r="I906">
        <v>4096</v>
      </c>
      <c r="J906">
        <v>4738</v>
      </c>
      <c r="K906" t="s">
        <v>54</v>
      </c>
      <c r="L906">
        <v>1119</v>
      </c>
      <c r="M906" t="s">
        <v>1769</v>
      </c>
      <c r="N906" t="s">
        <v>17480</v>
      </c>
      <c r="O906" s="95">
        <v>44845.675016921297</v>
      </c>
      <c r="P906">
        <v>2</v>
      </c>
      <c r="Q906">
        <v>-38.96</v>
      </c>
      <c r="R906">
        <v>-47.24</v>
      </c>
      <c r="S906" t="s">
        <v>17481</v>
      </c>
      <c r="T906" t="s">
        <v>6177</v>
      </c>
      <c r="U906" t="s">
        <v>6178</v>
      </c>
      <c r="V906" t="s">
        <v>17481</v>
      </c>
      <c r="W906" t="s">
        <v>17482</v>
      </c>
      <c r="X906" t="s">
        <v>6179</v>
      </c>
      <c r="Y906" t="b">
        <v>1</v>
      </c>
      <c r="Z906" t="s">
        <v>1761</v>
      </c>
    </row>
    <row r="907" spans="1:26" x14ac:dyDescent="0.25">
      <c r="A907" t="s">
        <v>6180</v>
      </c>
      <c r="B907" t="s">
        <v>877</v>
      </c>
      <c r="C907" t="s">
        <v>14702</v>
      </c>
      <c r="D907" t="s">
        <v>14703</v>
      </c>
      <c r="E907" t="s">
        <v>1895</v>
      </c>
      <c r="F907" t="s">
        <v>6181</v>
      </c>
      <c r="G907">
        <v>2000</v>
      </c>
      <c r="H907">
        <v>998</v>
      </c>
      <c r="I907">
        <v>1212</v>
      </c>
      <c r="J907">
        <v>1260</v>
      </c>
      <c r="K907" t="s">
        <v>54</v>
      </c>
      <c r="L907">
        <v>559</v>
      </c>
      <c r="M907" t="s">
        <v>1769</v>
      </c>
      <c r="N907" t="s">
        <v>17483</v>
      </c>
      <c r="O907" s="95">
        <v>44845.447449930558</v>
      </c>
      <c r="P907">
        <v>1</v>
      </c>
      <c r="Q907">
        <v>65.02</v>
      </c>
      <c r="R907">
        <v>58.73</v>
      </c>
      <c r="S907" t="s">
        <v>17484</v>
      </c>
      <c r="T907" t="s">
        <v>6182</v>
      </c>
      <c r="U907" t="s">
        <v>6183</v>
      </c>
      <c r="V907" t="s">
        <v>17484</v>
      </c>
      <c r="W907" t="s">
        <v>17485</v>
      </c>
      <c r="X907" t="s">
        <v>6184</v>
      </c>
      <c r="Y907" t="b">
        <v>1</v>
      </c>
      <c r="Z907" t="s">
        <v>1761</v>
      </c>
    </row>
    <row r="908" spans="1:26" x14ac:dyDescent="0.25">
      <c r="A908" t="s">
        <v>6185</v>
      </c>
      <c r="B908" t="s">
        <v>6186</v>
      </c>
      <c r="C908" t="s">
        <v>14702</v>
      </c>
      <c r="D908" t="s">
        <v>14702</v>
      </c>
      <c r="E908" t="s">
        <v>1895</v>
      </c>
      <c r="F908" t="s">
        <v>6187</v>
      </c>
      <c r="G908">
        <v>1221</v>
      </c>
      <c r="H908">
        <v>1221</v>
      </c>
      <c r="I908">
        <v>1221</v>
      </c>
      <c r="J908">
        <v>1221</v>
      </c>
      <c r="K908" t="s">
        <v>54</v>
      </c>
      <c r="L908">
        <v>684</v>
      </c>
      <c r="M908" t="s">
        <v>1769</v>
      </c>
      <c r="N908" t="s">
        <v>17486</v>
      </c>
      <c r="O908" s="95">
        <v>44369.049394050926</v>
      </c>
      <c r="P908">
        <v>2</v>
      </c>
      <c r="Q908">
        <v>0</v>
      </c>
      <c r="R908">
        <v>0</v>
      </c>
      <c r="S908" t="s">
        <v>17487</v>
      </c>
      <c r="T908" t="s">
        <v>6188</v>
      </c>
      <c r="U908" t="s">
        <v>17488</v>
      </c>
      <c r="V908" t="s">
        <v>17487</v>
      </c>
      <c r="W908" t="s">
        <v>17489</v>
      </c>
      <c r="X908" t="s">
        <v>6189</v>
      </c>
      <c r="Y908" t="b">
        <v>1</v>
      </c>
      <c r="Z908" t="s">
        <v>1761</v>
      </c>
    </row>
    <row r="909" spans="1:26" x14ac:dyDescent="0.25">
      <c r="A909" t="s">
        <v>6190</v>
      </c>
      <c r="B909" t="s">
        <v>6191</v>
      </c>
      <c r="C909" t="s">
        <v>14702</v>
      </c>
      <c r="D909" t="s">
        <v>14703</v>
      </c>
      <c r="E909" t="s">
        <v>1895</v>
      </c>
      <c r="F909" t="s">
        <v>6192</v>
      </c>
      <c r="G909">
        <v>5777</v>
      </c>
      <c r="H909">
        <v>1663</v>
      </c>
      <c r="I909">
        <v>5777</v>
      </c>
      <c r="J909">
        <v>5777</v>
      </c>
      <c r="K909" t="s">
        <v>54</v>
      </c>
      <c r="L909">
        <v>931</v>
      </c>
      <c r="M909" t="s">
        <v>1769</v>
      </c>
      <c r="N909" t="s">
        <v>17490</v>
      </c>
      <c r="O909" s="95">
        <v>44840.837925312502</v>
      </c>
      <c r="P909">
        <v>3</v>
      </c>
      <c r="Q909">
        <v>0</v>
      </c>
      <c r="R909">
        <v>0</v>
      </c>
      <c r="S909" t="s">
        <v>17491</v>
      </c>
      <c r="T909" t="s">
        <v>6193</v>
      </c>
      <c r="U909" t="s">
        <v>17492</v>
      </c>
      <c r="V909" t="s">
        <v>17491</v>
      </c>
      <c r="W909" t="s">
        <v>17493</v>
      </c>
      <c r="X909" t="s">
        <v>6194</v>
      </c>
      <c r="Y909" t="b">
        <v>1</v>
      </c>
      <c r="Z909" t="s">
        <v>1761</v>
      </c>
    </row>
    <row r="910" spans="1:26" x14ac:dyDescent="0.25">
      <c r="A910" t="s">
        <v>6195</v>
      </c>
      <c r="B910" t="s">
        <v>6196</v>
      </c>
      <c r="C910" t="s">
        <v>14702</v>
      </c>
      <c r="D910" t="s">
        <v>14703</v>
      </c>
      <c r="E910" t="s">
        <v>1895</v>
      </c>
      <c r="F910" t="s">
        <v>6197</v>
      </c>
      <c r="G910">
        <v>15555</v>
      </c>
      <c r="H910">
        <v>3300</v>
      </c>
      <c r="I910">
        <v>11306</v>
      </c>
      <c r="J910">
        <v>11110</v>
      </c>
      <c r="K910" t="s">
        <v>54</v>
      </c>
      <c r="L910">
        <v>1848</v>
      </c>
      <c r="M910" t="s">
        <v>1769</v>
      </c>
      <c r="N910" t="s">
        <v>15246</v>
      </c>
      <c r="O910" s="95">
        <v>44845.683418171298</v>
      </c>
      <c r="P910">
        <v>2</v>
      </c>
      <c r="Q910">
        <v>37.58</v>
      </c>
      <c r="R910">
        <v>40.01</v>
      </c>
      <c r="S910" t="s">
        <v>17494</v>
      </c>
      <c r="T910" t="s">
        <v>6198</v>
      </c>
      <c r="U910" t="s">
        <v>17495</v>
      </c>
      <c r="V910" t="s">
        <v>17494</v>
      </c>
      <c r="W910" t="s">
        <v>17496</v>
      </c>
      <c r="X910" t="s">
        <v>6199</v>
      </c>
      <c r="Y910" t="b">
        <v>1</v>
      </c>
      <c r="Z910" t="s">
        <v>1761</v>
      </c>
    </row>
    <row r="911" spans="1:26" x14ac:dyDescent="0.25">
      <c r="A911" t="s">
        <v>6200</v>
      </c>
      <c r="B911" t="s">
        <v>768</v>
      </c>
      <c r="C911" t="s">
        <v>14702</v>
      </c>
      <c r="D911" t="s">
        <v>14703</v>
      </c>
      <c r="E911" t="s">
        <v>1895</v>
      </c>
      <c r="F911" t="s">
        <v>6201</v>
      </c>
      <c r="G911">
        <v>9999</v>
      </c>
      <c r="H911">
        <v>1499</v>
      </c>
      <c r="I911">
        <v>5202</v>
      </c>
      <c r="J911">
        <v>3359</v>
      </c>
      <c r="K911" t="s">
        <v>54</v>
      </c>
      <c r="L911">
        <v>839</v>
      </c>
      <c r="M911" t="s">
        <v>1769</v>
      </c>
      <c r="N911" t="s">
        <v>15954</v>
      </c>
      <c r="O911" s="95">
        <v>44845.681847048611</v>
      </c>
      <c r="P911">
        <v>2</v>
      </c>
      <c r="Q911">
        <v>92.21</v>
      </c>
      <c r="R911">
        <v>197.68</v>
      </c>
      <c r="S911" t="s">
        <v>17497</v>
      </c>
      <c r="T911" t="s">
        <v>6202</v>
      </c>
      <c r="U911" t="s">
        <v>17498</v>
      </c>
      <c r="V911" t="s">
        <v>17497</v>
      </c>
      <c r="W911" t="s">
        <v>17499</v>
      </c>
      <c r="X911" t="s">
        <v>6203</v>
      </c>
      <c r="Y911" t="b">
        <v>1</v>
      </c>
      <c r="Z911" t="s">
        <v>1761</v>
      </c>
    </row>
    <row r="912" spans="1:26" x14ac:dyDescent="0.25">
      <c r="A912" t="s">
        <v>6204</v>
      </c>
      <c r="B912" t="s">
        <v>817</v>
      </c>
      <c r="C912" t="s">
        <v>14702</v>
      </c>
      <c r="D912" t="s">
        <v>14703</v>
      </c>
      <c r="E912" t="s">
        <v>1895</v>
      </c>
      <c r="F912" t="s">
        <v>6205</v>
      </c>
      <c r="G912">
        <v>824</v>
      </c>
      <c r="H912">
        <v>785</v>
      </c>
      <c r="I912">
        <v>819</v>
      </c>
      <c r="J912">
        <v>1418</v>
      </c>
      <c r="K912" t="s">
        <v>54</v>
      </c>
      <c r="L912">
        <v>440</v>
      </c>
      <c r="M912" t="s">
        <v>1769</v>
      </c>
      <c r="N912" t="s">
        <v>17500</v>
      </c>
      <c r="O912" s="95">
        <v>44845.608541076392</v>
      </c>
      <c r="P912">
        <v>1</v>
      </c>
      <c r="Q912">
        <v>0.61</v>
      </c>
      <c r="R912">
        <v>-41.89</v>
      </c>
      <c r="S912" t="s">
        <v>17501</v>
      </c>
      <c r="T912" t="s">
        <v>6206</v>
      </c>
      <c r="U912" t="s">
        <v>17502</v>
      </c>
      <c r="V912" t="s">
        <v>17501</v>
      </c>
      <c r="W912" t="s">
        <v>17503</v>
      </c>
      <c r="X912" t="s">
        <v>6207</v>
      </c>
      <c r="Y912" t="b">
        <v>1</v>
      </c>
      <c r="Z912" t="s">
        <v>1761</v>
      </c>
    </row>
    <row r="913" spans="1:26" x14ac:dyDescent="0.25">
      <c r="A913" t="s">
        <v>6208</v>
      </c>
      <c r="B913" t="s">
        <v>6209</v>
      </c>
      <c r="C913" t="s">
        <v>14702</v>
      </c>
      <c r="D913" t="s">
        <v>14703</v>
      </c>
      <c r="E913" t="s">
        <v>1895</v>
      </c>
      <c r="F913" t="s">
        <v>6210</v>
      </c>
      <c r="G913">
        <v>500</v>
      </c>
      <c r="H913">
        <v>700</v>
      </c>
      <c r="I913">
        <v>2479</v>
      </c>
      <c r="J913">
        <v>2955</v>
      </c>
      <c r="K913" t="s">
        <v>54</v>
      </c>
      <c r="L913">
        <v>392</v>
      </c>
      <c r="M913" t="s">
        <v>1769</v>
      </c>
      <c r="N913" t="s">
        <v>17504</v>
      </c>
      <c r="O913" s="95">
        <v>44845.501214386575</v>
      </c>
      <c r="P913">
        <v>2</v>
      </c>
      <c r="Q913">
        <v>-79.83</v>
      </c>
      <c r="R913">
        <v>-83.08</v>
      </c>
      <c r="S913" t="s">
        <v>17505</v>
      </c>
      <c r="T913" t="s">
        <v>6211</v>
      </c>
      <c r="U913" t="s">
        <v>6212</v>
      </c>
      <c r="V913" t="s">
        <v>17505</v>
      </c>
      <c r="W913" t="s">
        <v>17506</v>
      </c>
      <c r="X913" t="s">
        <v>6213</v>
      </c>
      <c r="Y913" t="b">
        <v>1</v>
      </c>
      <c r="Z913" t="s">
        <v>1761</v>
      </c>
    </row>
    <row r="914" spans="1:26" x14ac:dyDescent="0.25">
      <c r="A914" t="s">
        <v>6214</v>
      </c>
      <c r="B914" t="s">
        <v>6215</v>
      </c>
      <c r="C914" t="s">
        <v>14702</v>
      </c>
      <c r="D914" t="s">
        <v>14703</v>
      </c>
      <c r="E914" t="s">
        <v>6216</v>
      </c>
      <c r="F914" t="s">
        <v>6217</v>
      </c>
      <c r="G914">
        <v>16999</v>
      </c>
      <c r="H914">
        <v>16258</v>
      </c>
      <c r="I914">
        <v>17074</v>
      </c>
      <c r="J914">
        <v>16745</v>
      </c>
      <c r="K914" t="s">
        <v>54</v>
      </c>
      <c r="L914">
        <v>9104</v>
      </c>
      <c r="M914" t="s">
        <v>1769</v>
      </c>
      <c r="N914" t="s">
        <v>17507</v>
      </c>
      <c r="O914" s="95">
        <v>44845.653748321762</v>
      </c>
      <c r="P914">
        <v>1</v>
      </c>
      <c r="Q914">
        <v>-0.44</v>
      </c>
      <c r="R914">
        <v>1.52</v>
      </c>
      <c r="S914" t="s">
        <v>17508</v>
      </c>
      <c r="T914" t="s">
        <v>6218</v>
      </c>
      <c r="U914" t="s">
        <v>6219</v>
      </c>
      <c r="V914" t="s">
        <v>17508</v>
      </c>
      <c r="W914" t="s">
        <v>17509</v>
      </c>
      <c r="X914" t="s">
        <v>6220</v>
      </c>
      <c r="Y914" t="b">
        <v>1</v>
      </c>
      <c r="Z914" t="s">
        <v>1761</v>
      </c>
    </row>
    <row r="915" spans="1:26" x14ac:dyDescent="0.25">
      <c r="A915" t="s">
        <v>6221</v>
      </c>
      <c r="B915" t="s">
        <v>1492</v>
      </c>
      <c r="C915" t="s">
        <v>14702</v>
      </c>
      <c r="D915" t="s">
        <v>14703</v>
      </c>
      <c r="E915" t="s">
        <v>6216</v>
      </c>
      <c r="F915" t="s">
        <v>6222</v>
      </c>
      <c r="G915">
        <v>17777</v>
      </c>
      <c r="H915">
        <v>17050</v>
      </c>
      <c r="I915">
        <v>22755</v>
      </c>
      <c r="J915">
        <v>21307</v>
      </c>
      <c r="K915" t="s">
        <v>54</v>
      </c>
      <c r="L915">
        <v>9548</v>
      </c>
      <c r="M915" t="s">
        <v>1769</v>
      </c>
      <c r="N915" t="s">
        <v>17510</v>
      </c>
      <c r="O915" s="95">
        <v>44845.721390266204</v>
      </c>
      <c r="P915">
        <v>1</v>
      </c>
      <c r="Q915">
        <v>-21.88</v>
      </c>
      <c r="R915">
        <v>-16.57</v>
      </c>
      <c r="S915" t="s">
        <v>17511</v>
      </c>
      <c r="T915" t="s">
        <v>6223</v>
      </c>
      <c r="U915" t="s">
        <v>6224</v>
      </c>
      <c r="V915" t="s">
        <v>17511</v>
      </c>
      <c r="W915" t="s">
        <v>17512</v>
      </c>
      <c r="X915" t="s">
        <v>6225</v>
      </c>
      <c r="Y915" t="b">
        <v>1</v>
      </c>
      <c r="Z915" t="s">
        <v>1761</v>
      </c>
    </row>
    <row r="916" spans="1:26" x14ac:dyDescent="0.25">
      <c r="A916" t="s">
        <v>6226</v>
      </c>
      <c r="B916" t="s">
        <v>777</v>
      </c>
      <c r="C916" t="s">
        <v>14702</v>
      </c>
      <c r="D916" t="s">
        <v>14703</v>
      </c>
      <c r="E916" t="s">
        <v>6216</v>
      </c>
      <c r="F916" t="s">
        <v>6227</v>
      </c>
      <c r="G916">
        <v>18000</v>
      </c>
      <c r="H916">
        <v>19137</v>
      </c>
      <c r="I916">
        <v>16217</v>
      </c>
      <c r="J916">
        <v>15969</v>
      </c>
      <c r="K916" t="s">
        <v>54</v>
      </c>
      <c r="L916">
        <v>10717</v>
      </c>
      <c r="M916" t="s">
        <v>1769</v>
      </c>
      <c r="N916" t="s">
        <v>17513</v>
      </c>
      <c r="O916" s="95">
        <v>44845.662848078704</v>
      </c>
      <c r="P916">
        <v>1</v>
      </c>
      <c r="Q916">
        <v>10.99</v>
      </c>
      <c r="R916">
        <v>12.72</v>
      </c>
      <c r="S916" t="s">
        <v>17514</v>
      </c>
      <c r="T916" t="s">
        <v>6228</v>
      </c>
      <c r="U916" t="s">
        <v>6229</v>
      </c>
      <c r="V916" t="s">
        <v>17514</v>
      </c>
      <c r="W916" t="s">
        <v>17515</v>
      </c>
      <c r="X916" t="s">
        <v>6230</v>
      </c>
      <c r="Y916" t="b">
        <v>1</v>
      </c>
      <c r="Z916" t="s">
        <v>1761</v>
      </c>
    </row>
    <row r="917" spans="1:26" x14ac:dyDescent="0.25">
      <c r="A917" t="s">
        <v>6231</v>
      </c>
      <c r="B917" t="s">
        <v>6232</v>
      </c>
      <c r="C917" t="s">
        <v>14702</v>
      </c>
      <c r="D917" t="s">
        <v>14703</v>
      </c>
      <c r="E917" t="s">
        <v>6216</v>
      </c>
      <c r="F917" t="s">
        <v>6233</v>
      </c>
      <c r="G917">
        <v>39999</v>
      </c>
      <c r="H917">
        <v>13500</v>
      </c>
      <c r="I917">
        <v>26418</v>
      </c>
      <c r="J917">
        <v>25747</v>
      </c>
      <c r="K917" t="s">
        <v>54</v>
      </c>
      <c r="L917">
        <v>7560</v>
      </c>
      <c r="M917" t="s">
        <v>1769</v>
      </c>
      <c r="N917" t="s">
        <v>17516</v>
      </c>
      <c r="O917" s="95">
        <v>44845.69414644676</v>
      </c>
      <c r="P917">
        <v>1</v>
      </c>
      <c r="Q917">
        <v>51.41</v>
      </c>
      <c r="R917">
        <v>55.35</v>
      </c>
      <c r="S917" t="s">
        <v>17517</v>
      </c>
      <c r="T917" t="s">
        <v>6234</v>
      </c>
      <c r="U917" t="s">
        <v>17518</v>
      </c>
      <c r="V917" t="s">
        <v>17517</v>
      </c>
      <c r="W917" t="s">
        <v>17519</v>
      </c>
      <c r="X917" t="s">
        <v>6235</v>
      </c>
      <c r="Y917" t="b">
        <v>1</v>
      </c>
      <c r="Z917" t="s">
        <v>1761</v>
      </c>
    </row>
    <row r="918" spans="1:26" x14ac:dyDescent="0.25">
      <c r="A918" t="s">
        <v>6236</v>
      </c>
      <c r="B918" t="s">
        <v>1355</v>
      </c>
      <c r="C918" t="s">
        <v>14702</v>
      </c>
      <c r="D918" t="s">
        <v>14703</v>
      </c>
      <c r="E918" t="s">
        <v>6216</v>
      </c>
      <c r="F918" t="s">
        <v>6237</v>
      </c>
      <c r="G918">
        <v>18999</v>
      </c>
      <c r="H918">
        <v>20907</v>
      </c>
      <c r="I918">
        <v>36444</v>
      </c>
      <c r="J918">
        <v>26412</v>
      </c>
      <c r="K918" t="s">
        <v>54</v>
      </c>
      <c r="L918">
        <v>11708</v>
      </c>
      <c r="M918" t="s">
        <v>1769</v>
      </c>
      <c r="N918" t="s">
        <v>17520</v>
      </c>
      <c r="O918" s="95">
        <v>44845.702699942129</v>
      </c>
      <c r="P918">
        <v>1</v>
      </c>
      <c r="Q918">
        <v>-47.87</v>
      </c>
      <c r="R918">
        <v>-28.07</v>
      </c>
      <c r="S918" t="s">
        <v>17521</v>
      </c>
      <c r="T918" t="s">
        <v>6238</v>
      </c>
      <c r="U918" t="s">
        <v>6239</v>
      </c>
      <c r="V918" t="s">
        <v>17521</v>
      </c>
      <c r="W918" t="s">
        <v>17522</v>
      </c>
      <c r="X918" t="s">
        <v>6240</v>
      </c>
      <c r="Y918" t="b">
        <v>1</v>
      </c>
      <c r="Z918" t="s">
        <v>1761</v>
      </c>
    </row>
    <row r="919" spans="1:26" x14ac:dyDescent="0.25">
      <c r="A919" t="s">
        <v>6241</v>
      </c>
      <c r="B919" t="s">
        <v>6242</v>
      </c>
      <c r="C919" t="s">
        <v>14702</v>
      </c>
      <c r="D919" t="s">
        <v>14703</v>
      </c>
      <c r="E919" t="s">
        <v>6216</v>
      </c>
      <c r="F919" t="s">
        <v>6243</v>
      </c>
      <c r="G919">
        <v>37000</v>
      </c>
      <c r="H919">
        <v>11399</v>
      </c>
      <c r="I919">
        <v>19373</v>
      </c>
      <c r="J919">
        <v>18300</v>
      </c>
      <c r="K919" t="s">
        <v>54</v>
      </c>
      <c r="L919">
        <v>6383</v>
      </c>
      <c r="M919" t="s">
        <v>1769</v>
      </c>
      <c r="N919" t="s">
        <v>17523</v>
      </c>
      <c r="O919" s="95">
        <v>44845.710420682874</v>
      </c>
      <c r="P919">
        <v>1</v>
      </c>
      <c r="Q919">
        <v>90.99</v>
      </c>
      <c r="R919">
        <v>102.19</v>
      </c>
      <c r="S919" t="s">
        <v>17524</v>
      </c>
      <c r="T919" t="s">
        <v>6244</v>
      </c>
      <c r="U919" t="s">
        <v>6245</v>
      </c>
      <c r="V919" t="s">
        <v>17524</v>
      </c>
      <c r="W919" t="s">
        <v>17525</v>
      </c>
      <c r="X919" t="s">
        <v>6246</v>
      </c>
      <c r="Y919" t="b">
        <v>1</v>
      </c>
      <c r="Z919" t="s">
        <v>1761</v>
      </c>
    </row>
    <row r="920" spans="1:26" x14ac:dyDescent="0.25">
      <c r="A920" t="s">
        <v>6247</v>
      </c>
      <c r="B920" t="s">
        <v>6248</v>
      </c>
      <c r="C920" t="s">
        <v>14702</v>
      </c>
      <c r="D920" t="s">
        <v>14703</v>
      </c>
      <c r="E920" t="s">
        <v>6216</v>
      </c>
      <c r="F920" t="s">
        <v>6249</v>
      </c>
      <c r="G920">
        <v>14000</v>
      </c>
      <c r="H920">
        <v>17919</v>
      </c>
      <c r="I920">
        <v>15081</v>
      </c>
      <c r="J920">
        <v>14623</v>
      </c>
      <c r="K920" t="s">
        <v>54</v>
      </c>
      <c r="L920">
        <v>10035</v>
      </c>
      <c r="M920" t="s">
        <v>1769</v>
      </c>
      <c r="N920" t="s">
        <v>17526</v>
      </c>
      <c r="O920" s="95">
        <v>44845.678761157411</v>
      </c>
      <c r="P920">
        <v>1</v>
      </c>
      <c r="Q920">
        <v>-7.17</v>
      </c>
      <c r="R920">
        <v>-4.26</v>
      </c>
      <c r="S920" t="s">
        <v>17527</v>
      </c>
      <c r="T920" t="s">
        <v>6250</v>
      </c>
      <c r="U920" t="s">
        <v>17528</v>
      </c>
      <c r="V920" t="s">
        <v>17527</v>
      </c>
      <c r="W920" t="s">
        <v>17529</v>
      </c>
      <c r="X920" t="s">
        <v>6251</v>
      </c>
      <c r="Y920" t="b">
        <v>1</v>
      </c>
      <c r="Z920" t="s">
        <v>1761</v>
      </c>
    </row>
    <row r="921" spans="1:26" x14ac:dyDescent="0.25">
      <c r="A921" t="s">
        <v>6252</v>
      </c>
      <c r="B921" t="s">
        <v>1301</v>
      </c>
      <c r="C921" t="s">
        <v>14702</v>
      </c>
      <c r="D921" t="s">
        <v>14703</v>
      </c>
      <c r="E921" t="s">
        <v>6216</v>
      </c>
      <c r="F921" t="s">
        <v>6253</v>
      </c>
      <c r="G921">
        <v>18500</v>
      </c>
      <c r="H921">
        <v>16844</v>
      </c>
      <c r="I921">
        <v>18118</v>
      </c>
      <c r="J921">
        <v>17919</v>
      </c>
      <c r="K921" t="s">
        <v>54</v>
      </c>
      <c r="L921">
        <v>9433</v>
      </c>
      <c r="M921" t="s">
        <v>1769</v>
      </c>
      <c r="N921" t="s">
        <v>17530</v>
      </c>
      <c r="O921" s="95">
        <v>44845.719590000001</v>
      </c>
      <c r="P921">
        <v>1</v>
      </c>
      <c r="Q921">
        <v>2.11</v>
      </c>
      <c r="R921">
        <v>3.24</v>
      </c>
      <c r="S921" t="s">
        <v>17531</v>
      </c>
      <c r="T921" t="s">
        <v>6254</v>
      </c>
      <c r="U921" t="s">
        <v>6255</v>
      </c>
      <c r="V921" t="s">
        <v>17531</v>
      </c>
      <c r="W921" t="s">
        <v>17532</v>
      </c>
      <c r="X921" t="s">
        <v>6256</v>
      </c>
      <c r="Y921" t="b">
        <v>1</v>
      </c>
      <c r="Z921" t="s">
        <v>1761</v>
      </c>
    </row>
    <row r="922" spans="1:26" x14ac:dyDescent="0.25">
      <c r="A922" t="s">
        <v>6257</v>
      </c>
      <c r="B922" t="s">
        <v>929</v>
      </c>
      <c r="C922" t="s">
        <v>14702</v>
      </c>
      <c r="D922" t="s">
        <v>14703</v>
      </c>
      <c r="E922" t="s">
        <v>6216</v>
      </c>
      <c r="F922" t="s">
        <v>6258</v>
      </c>
      <c r="G922">
        <v>16899</v>
      </c>
      <c r="H922">
        <v>15083</v>
      </c>
      <c r="I922">
        <v>16994</v>
      </c>
      <c r="J922">
        <v>16983</v>
      </c>
      <c r="K922" t="s">
        <v>54</v>
      </c>
      <c r="L922">
        <v>8446</v>
      </c>
      <c r="M922" t="s">
        <v>1769</v>
      </c>
      <c r="N922" t="s">
        <v>17533</v>
      </c>
      <c r="O922" s="95">
        <v>44845.648301817128</v>
      </c>
      <c r="P922">
        <v>1</v>
      </c>
      <c r="Q922">
        <v>-0.56000000000000005</v>
      </c>
      <c r="R922">
        <v>-0.49</v>
      </c>
      <c r="S922" t="s">
        <v>17534</v>
      </c>
      <c r="T922" t="s">
        <v>6259</v>
      </c>
      <c r="U922" t="s">
        <v>6260</v>
      </c>
      <c r="V922" t="s">
        <v>17534</v>
      </c>
      <c r="W922" t="s">
        <v>17535</v>
      </c>
      <c r="X922" t="s">
        <v>6261</v>
      </c>
      <c r="Y922" t="b">
        <v>1</v>
      </c>
      <c r="Z922" t="s">
        <v>1761</v>
      </c>
    </row>
    <row r="923" spans="1:26" x14ac:dyDescent="0.25">
      <c r="A923" t="s">
        <v>6262</v>
      </c>
      <c r="B923" t="s">
        <v>776</v>
      </c>
      <c r="C923" t="s">
        <v>14702</v>
      </c>
      <c r="D923" t="s">
        <v>14703</v>
      </c>
      <c r="E923" t="s">
        <v>6216</v>
      </c>
      <c r="F923" t="s">
        <v>6263</v>
      </c>
      <c r="G923">
        <v>11000</v>
      </c>
      <c r="H923">
        <v>10258</v>
      </c>
      <c r="I923">
        <v>9662</v>
      </c>
      <c r="J923">
        <v>10026</v>
      </c>
      <c r="K923" t="s">
        <v>54</v>
      </c>
      <c r="L923">
        <v>5744</v>
      </c>
      <c r="M923" t="s">
        <v>1769</v>
      </c>
      <c r="N923" t="s">
        <v>17536</v>
      </c>
      <c r="O923" s="95">
        <v>44845.714367187502</v>
      </c>
      <c r="P923">
        <v>1</v>
      </c>
      <c r="Q923">
        <v>13.85</v>
      </c>
      <c r="R923">
        <v>9.7100000000000009</v>
      </c>
      <c r="S923" t="s">
        <v>17537</v>
      </c>
      <c r="T923" t="s">
        <v>6264</v>
      </c>
      <c r="U923" t="s">
        <v>6265</v>
      </c>
      <c r="V923" t="s">
        <v>17537</v>
      </c>
      <c r="W923" t="s">
        <v>17538</v>
      </c>
      <c r="X923" t="s">
        <v>6266</v>
      </c>
      <c r="Y923" t="b">
        <v>1</v>
      </c>
      <c r="Z923" t="s">
        <v>1761</v>
      </c>
    </row>
    <row r="924" spans="1:26" x14ac:dyDescent="0.25">
      <c r="A924" t="s">
        <v>6267</v>
      </c>
      <c r="B924" t="s">
        <v>1360</v>
      </c>
      <c r="C924" t="s">
        <v>14702</v>
      </c>
      <c r="D924" t="s">
        <v>14703</v>
      </c>
      <c r="E924" t="s">
        <v>6216</v>
      </c>
      <c r="F924" t="s">
        <v>1715</v>
      </c>
      <c r="G924">
        <v>15442</v>
      </c>
      <c r="H924">
        <v>12531</v>
      </c>
      <c r="I924">
        <v>16217</v>
      </c>
      <c r="J924">
        <v>16646</v>
      </c>
      <c r="K924" t="s">
        <v>54</v>
      </c>
      <c r="L924">
        <v>7017</v>
      </c>
      <c r="M924" t="s">
        <v>1769</v>
      </c>
      <c r="N924" t="s">
        <v>17539</v>
      </c>
      <c r="O924" s="95">
        <v>44845.697811921294</v>
      </c>
      <c r="P924">
        <v>1</v>
      </c>
      <c r="Q924">
        <v>-4.78</v>
      </c>
      <c r="R924">
        <v>-7.23</v>
      </c>
      <c r="S924" t="s">
        <v>17540</v>
      </c>
      <c r="T924" t="s">
        <v>6268</v>
      </c>
      <c r="U924" t="s">
        <v>6269</v>
      </c>
      <c r="V924" t="s">
        <v>17540</v>
      </c>
      <c r="W924" t="s">
        <v>17541</v>
      </c>
      <c r="X924" t="s">
        <v>6270</v>
      </c>
      <c r="Y924" t="b">
        <v>1</v>
      </c>
      <c r="Z924" t="s">
        <v>1761</v>
      </c>
    </row>
    <row r="925" spans="1:26" x14ac:dyDescent="0.25">
      <c r="A925" t="s">
        <v>6271</v>
      </c>
      <c r="B925" t="s">
        <v>6272</v>
      </c>
      <c r="C925" t="s">
        <v>14702</v>
      </c>
      <c r="D925" t="s">
        <v>14703</v>
      </c>
      <c r="E925" t="s">
        <v>6216</v>
      </c>
      <c r="F925" t="s">
        <v>6273</v>
      </c>
      <c r="G925">
        <v>4000</v>
      </c>
      <c r="H925">
        <v>4600</v>
      </c>
      <c r="I925">
        <v>7429</v>
      </c>
      <c r="J925">
        <v>7429</v>
      </c>
      <c r="K925" t="s">
        <v>54</v>
      </c>
      <c r="L925">
        <v>2576</v>
      </c>
      <c r="M925" t="s">
        <v>1769</v>
      </c>
      <c r="N925" t="s">
        <v>17542</v>
      </c>
      <c r="O925" s="95">
        <v>44844.347498553238</v>
      </c>
      <c r="P925">
        <v>1</v>
      </c>
      <c r="Q925">
        <v>0</v>
      </c>
      <c r="R925">
        <v>-46.16</v>
      </c>
      <c r="S925" t="s">
        <v>17543</v>
      </c>
      <c r="T925" t="s">
        <v>6274</v>
      </c>
      <c r="U925" t="s">
        <v>17544</v>
      </c>
      <c r="V925" t="s">
        <v>17543</v>
      </c>
      <c r="W925" t="s">
        <v>17545</v>
      </c>
      <c r="X925" t="s">
        <v>6275</v>
      </c>
      <c r="Y925" t="b">
        <v>1</v>
      </c>
      <c r="Z925" t="s">
        <v>1761</v>
      </c>
    </row>
    <row r="926" spans="1:26" x14ac:dyDescent="0.25">
      <c r="A926" t="s">
        <v>6276</v>
      </c>
      <c r="B926" t="s">
        <v>735</v>
      </c>
      <c r="C926" t="s">
        <v>14702</v>
      </c>
      <c r="D926" t="s">
        <v>14703</v>
      </c>
      <c r="E926" t="s">
        <v>6216</v>
      </c>
      <c r="F926" t="s">
        <v>6277</v>
      </c>
      <c r="G926">
        <v>14900</v>
      </c>
      <c r="H926">
        <v>15676</v>
      </c>
      <c r="I926">
        <v>16551</v>
      </c>
      <c r="J926">
        <v>15896</v>
      </c>
      <c r="K926" t="s">
        <v>54</v>
      </c>
      <c r="L926">
        <v>8779</v>
      </c>
      <c r="M926" t="s">
        <v>1769</v>
      </c>
      <c r="N926" t="s">
        <v>17546</v>
      </c>
      <c r="O926" s="95">
        <v>44845.692715173609</v>
      </c>
      <c r="P926">
        <v>1</v>
      </c>
      <c r="Q926">
        <v>-9.98</v>
      </c>
      <c r="R926">
        <v>-6.27</v>
      </c>
      <c r="S926" t="s">
        <v>17547</v>
      </c>
      <c r="T926" t="s">
        <v>6278</v>
      </c>
      <c r="U926" t="s">
        <v>6279</v>
      </c>
      <c r="V926" t="s">
        <v>17547</v>
      </c>
      <c r="W926" t="s">
        <v>17548</v>
      </c>
      <c r="X926" t="s">
        <v>6280</v>
      </c>
      <c r="Y926" t="b">
        <v>1</v>
      </c>
      <c r="Z926" t="s">
        <v>1761</v>
      </c>
    </row>
    <row r="927" spans="1:26" x14ac:dyDescent="0.25">
      <c r="A927" t="s">
        <v>6281</v>
      </c>
      <c r="B927" t="s">
        <v>6282</v>
      </c>
      <c r="C927" t="s">
        <v>14702</v>
      </c>
      <c r="D927" t="s">
        <v>14703</v>
      </c>
      <c r="E927" t="s">
        <v>6216</v>
      </c>
      <c r="F927" t="s">
        <v>6283</v>
      </c>
      <c r="G927">
        <v>13000</v>
      </c>
      <c r="H927">
        <v>11200</v>
      </c>
      <c r="I927">
        <v>13355</v>
      </c>
      <c r="J927">
        <v>13702</v>
      </c>
      <c r="K927" t="s">
        <v>54</v>
      </c>
      <c r="L927">
        <v>6272</v>
      </c>
      <c r="M927" t="s">
        <v>1769</v>
      </c>
      <c r="N927" t="s">
        <v>17549</v>
      </c>
      <c r="O927" s="95">
        <v>44845.634332222224</v>
      </c>
      <c r="P927">
        <v>1</v>
      </c>
      <c r="Q927">
        <v>-2.66</v>
      </c>
      <c r="R927">
        <v>-5.12</v>
      </c>
      <c r="S927" t="s">
        <v>17550</v>
      </c>
      <c r="T927" t="s">
        <v>6284</v>
      </c>
      <c r="U927" t="s">
        <v>6285</v>
      </c>
      <c r="V927" t="s">
        <v>17550</v>
      </c>
      <c r="W927" t="s">
        <v>17551</v>
      </c>
      <c r="X927" t="s">
        <v>6286</v>
      </c>
      <c r="Y927" t="b">
        <v>1</v>
      </c>
      <c r="Z927" t="s">
        <v>1761</v>
      </c>
    </row>
    <row r="928" spans="1:26" x14ac:dyDescent="0.25">
      <c r="A928" t="s">
        <v>6287</v>
      </c>
      <c r="B928" t="s">
        <v>759</v>
      </c>
      <c r="C928" t="s">
        <v>14702</v>
      </c>
      <c r="D928" t="s">
        <v>14703</v>
      </c>
      <c r="E928" t="s">
        <v>6216</v>
      </c>
      <c r="F928" t="s">
        <v>6288</v>
      </c>
      <c r="G928">
        <v>19000</v>
      </c>
      <c r="H928">
        <v>4100</v>
      </c>
      <c r="I928">
        <v>18903</v>
      </c>
      <c r="J928">
        <v>16294</v>
      </c>
      <c r="K928" t="s">
        <v>54</v>
      </c>
      <c r="L928">
        <v>2296</v>
      </c>
      <c r="M928" t="s">
        <v>1769</v>
      </c>
      <c r="N928" t="s">
        <v>17235</v>
      </c>
      <c r="O928" s="95">
        <v>44845.706812928242</v>
      </c>
      <c r="P928">
        <v>1</v>
      </c>
      <c r="Q928">
        <v>0.51</v>
      </c>
      <c r="R928">
        <v>16.61</v>
      </c>
      <c r="S928" t="s">
        <v>17552</v>
      </c>
      <c r="T928" t="s">
        <v>6289</v>
      </c>
      <c r="U928" t="s">
        <v>17553</v>
      </c>
      <c r="V928" t="s">
        <v>17552</v>
      </c>
      <c r="W928" t="s">
        <v>17554</v>
      </c>
      <c r="X928" t="s">
        <v>6290</v>
      </c>
      <c r="Y928" t="b">
        <v>1</v>
      </c>
      <c r="Z928" t="s">
        <v>1761</v>
      </c>
    </row>
    <row r="929" spans="1:26" x14ac:dyDescent="0.25">
      <c r="A929" t="s">
        <v>6291</v>
      </c>
      <c r="B929" t="s">
        <v>1297</v>
      </c>
      <c r="C929" t="s">
        <v>14702</v>
      </c>
      <c r="D929" t="s">
        <v>14703</v>
      </c>
      <c r="E929" t="s">
        <v>6216</v>
      </c>
      <c r="F929" t="s">
        <v>6292</v>
      </c>
      <c r="G929">
        <v>5000</v>
      </c>
      <c r="H929">
        <v>6049</v>
      </c>
      <c r="I929">
        <v>7793</v>
      </c>
      <c r="J929">
        <v>8491</v>
      </c>
      <c r="K929" t="s">
        <v>54</v>
      </c>
      <c r="L929">
        <v>3387</v>
      </c>
      <c r="M929" t="s">
        <v>1769</v>
      </c>
      <c r="N929" t="s">
        <v>17555</v>
      </c>
      <c r="O929" s="95">
        <v>44845.66268267361</v>
      </c>
      <c r="P929">
        <v>1</v>
      </c>
      <c r="Q929">
        <v>-35.840000000000003</v>
      </c>
      <c r="R929">
        <v>-41.11</v>
      </c>
      <c r="S929" t="s">
        <v>17556</v>
      </c>
      <c r="T929" t="s">
        <v>6293</v>
      </c>
      <c r="U929" t="s">
        <v>6294</v>
      </c>
      <c r="V929" t="s">
        <v>17556</v>
      </c>
      <c r="W929" t="s">
        <v>17557</v>
      </c>
      <c r="X929" t="s">
        <v>6295</v>
      </c>
      <c r="Y929" t="b">
        <v>1</v>
      </c>
      <c r="Z929" t="s">
        <v>1761</v>
      </c>
    </row>
    <row r="930" spans="1:26" x14ac:dyDescent="0.25">
      <c r="A930" t="s">
        <v>6296</v>
      </c>
      <c r="B930" t="s">
        <v>813</v>
      </c>
      <c r="C930" t="s">
        <v>14702</v>
      </c>
      <c r="D930" t="s">
        <v>14703</v>
      </c>
      <c r="E930" t="s">
        <v>6216</v>
      </c>
      <c r="F930" t="s">
        <v>6297</v>
      </c>
      <c r="G930">
        <v>7700</v>
      </c>
      <c r="H930">
        <v>3752</v>
      </c>
      <c r="I930">
        <v>6618</v>
      </c>
      <c r="J930">
        <v>6494</v>
      </c>
      <c r="K930" t="s">
        <v>54</v>
      </c>
      <c r="L930">
        <v>2101</v>
      </c>
      <c r="M930" t="s">
        <v>1769</v>
      </c>
      <c r="N930" t="s">
        <v>17558</v>
      </c>
      <c r="O930" s="95">
        <v>44845.663002303241</v>
      </c>
      <c r="P930">
        <v>1</v>
      </c>
      <c r="Q930">
        <v>16.350000000000001</v>
      </c>
      <c r="R930">
        <v>18.57</v>
      </c>
      <c r="S930" t="s">
        <v>17559</v>
      </c>
      <c r="T930" t="s">
        <v>6298</v>
      </c>
      <c r="U930" t="s">
        <v>17560</v>
      </c>
      <c r="V930" t="s">
        <v>17559</v>
      </c>
      <c r="W930" t="s">
        <v>17561</v>
      </c>
      <c r="X930" t="s">
        <v>6299</v>
      </c>
      <c r="Y930" t="b">
        <v>1</v>
      </c>
      <c r="Z930" t="s">
        <v>1761</v>
      </c>
    </row>
    <row r="931" spans="1:26" x14ac:dyDescent="0.25">
      <c r="A931" t="s">
        <v>6300</v>
      </c>
      <c r="B931" t="s">
        <v>876</v>
      </c>
      <c r="C931" t="s">
        <v>14702</v>
      </c>
      <c r="D931" t="s">
        <v>14703</v>
      </c>
      <c r="E931" t="s">
        <v>2672</v>
      </c>
      <c r="F931" t="s">
        <v>6301</v>
      </c>
      <c r="G931">
        <v>4989</v>
      </c>
      <c r="H931">
        <v>5200</v>
      </c>
      <c r="I931">
        <v>5391</v>
      </c>
      <c r="J931">
        <v>5374</v>
      </c>
      <c r="K931" t="s">
        <v>55</v>
      </c>
      <c r="L931">
        <v>3276</v>
      </c>
      <c r="M931" t="s">
        <v>1769</v>
      </c>
      <c r="N931" t="s">
        <v>17562</v>
      </c>
      <c r="O931" s="95">
        <v>44845.717114027779</v>
      </c>
      <c r="P931">
        <v>1</v>
      </c>
      <c r="Q931">
        <v>-7.46</v>
      </c>
      <c r="R931">
        <v>-7.16</v>
      </c>
      <c r="S931" t="s">
        <v>17563</v>
      </c>
      <c r="T931" t="s">
        <v>6302</v>
      </c>
      <c r="U931" t="s">
        <v>6303</v>
      </c>
      <c r="V931" t="s">
        <v>17563</v>
      </c>
      <c r="W931" t="s">
        <v>17564</v>
      </c>
      <c r="X931" t="s">
        <v>6304</v>
      </c>
      <c r="Y931" t="b">
        <v>1</v>
      </c>
      <c r="Z931" t="s">
        <v>1761</v>
      </c>
    </row>
    <row r="932" spans="1:26" x14ac:dyDescent="0.25">
      <c r="A932" t="s">
        <v>6305</v>
      </c>
      <c r="B932" t="s">
        <v>1031</v>
      </c>
      <c r="C932" t="s">
        <v>14702</v>
      </c>
      <c r="D932" t="s">
        <v>14703</v>
      </c>
      <c r="E932" t="s">
        <v>2672</v>
      </c>
      <c r="F932" t="s">
        <v>6306</v>
      </c>
      <c r="G932">
        <v>5999</v>
      </c>
      <c r="H932">
        <v>5700</v>
      </c>
      <c r="I932">
        <v>6654</v>
      </c>
      <c r="J932">
        <v>6746</v>
      </c>
      <c r="K932" t="s">
        <v>55</v>
      </c>
      <c r="L932">
        <v>3591</v>
      </c>
      <c r="M932" t="s">
        <v>1769</v>
      </c>
      <c r="N932" t="s">
        <v>15600</v>
      </c>
      <c r="O932" s="95">
        <v>44845.702228287038</v>
      </c>
      <c r="P932">
        <v>1</v>
      </c>
      <c r="Q932">
        <v>-9.84</v>
      </c>
      <c r="R932">
        <v>-11.07</v>
      </c>
      <c r="S932" t="s">
        <v>17565</v>
      </c>
      <c r="T932" t="s">
        <v>6307</v>
      </c>
      <c r="U932" t="s">
        <v>6308</v>
      </c>
      <c r="V932" t="s">
        <v>17565</v>
      </c>
      <c r="W932" t="s">
        <v>17566</v>
      </c>
      <c r="X932" t="s">
        <v>6309</v>
      </c>
      <c r="Y932" t="b">
        <v>1</v>
      </c>
      <c r="Z932" t="s">
        <v>1761</v>
      </c>
    </row>
    <row r="933" spans="1:26" x14ac:dyDescent="0.25">
      <c r="A933" t="s">
        <v>6310</v>
      </c>
      <c r="B933" t="s">
        <v>1047</v>
      </c>
      <c r="C933" t="s">
        <v>14702</v>
      </c>
      <c r="D933" t="s">
        <v>14703</v>
      </c>
      <c r="E933" t="s">
        <v>2672</v>
      </c>
      <c r="F933" t="s">
        <v>6311</v>
      </c>
      <c r="G933">
        <v>3000</v>
      </c>
      <c r="H933">
        <v>2080</v>
      </c>
      <c r="I933">
        <v>3049</v>
      </c>
      <c r="J933">
        <v>3295</v>
      </c>
      <c r="K933" t="s">
        <v>55</v>
      </c>
      <c r="L933">
        <v>1310</v>
      </c>
      <c r="M933" t="s">
        <v>1769</v>
      </c>
      <c r="N933" t="s">
        <v>17567</v>
      </c>
      <c r="O933" s="95">
        <v>44845.635772152775</v>
      </c>
      <c r="P933">
        <v>1</v>
      </c>
      <c r="Q933">
        <v>-1.61</v>
      </c>
      <c r="R933">
        <v>-8.9499999999999993</v>
      </c>
      <c r="S933" t="s">
        <v>17568</v>
      </c>
      <c r="T933" t="s">
        <v>6312</v>
      </c>
      <c r="U933" t="s">
        <v>6313</v>
      </c>
      <c r="V933" t="s">
        <v>17568</v>
      </c>
      <c r="W933" t="s">
        <v>17569</v>
      </c>
      <c r="X933" t="s">
        <v>6314</v>
      </c>
      <c r="Y933" t="b">
        <v>1</v>
      </c>
      <c r="Z933" t="s">
        <v>1761</v>
      </c>
    </row>
    <row r="934" spans="1:26" x14ac:dyDescent="0.25">
      <c r="A934" t="s">
        <v>6315</v>
      </c>
      <c r="B934" t="s">
        <v>1473</v>
      </c>
      <c r="C934" t="s">
        <v>14702</v>
      </c>
      <c r="D934" t="s">
        <v>14703</v>
      </c>
      <c r="E934" t="s">
        <v>2672</v>
      </c>
      <c r="F934" t="s">
        <v>6316</v>
      </c>
      <c r="G934">
        <v>4200</v>
      </c>
      <c r="H934">
        <v>2968</v>
      </c>
      <c r="I934">
        <v>4016</v>
      </c>
      <c r="J934">
        <v>4100</v>
      </c>
      <c r="K934" t="s">
        <v>55</v>
      </c>
      <c r="L934">
        <v>1870</v>
      </c>
      <c r="M934" t="s">
        <v>1769</v>
      </c>
      <c r="N934" t="s">
        <v>17570</v>
      </c>
      <c r="O934" s="95">
        <v>44845.70749270833</v>
      </c>
      <c r="P934">
        <v>1</v>
      </c>
      <c r="Q934">
        <v>4.58</v>
      </c>
      <c r="R934">
        <v>2.44</v>
      </c>
      <c r="S934" t="s">
        <v>17571</v>
      </c>
      <c r="T934" t="s">
        <v>6317</v>
      </c>
      <c r="U934" t="s">
        <v>6318</v>
      </c>
      <c r="V934" t="s">
        <v>17571</v>
      </c>
      <c r="W934" t="s">
        <v>17572</v>
      </c>
      <c r="X934" t="s">
        <v>6319</v>
      </c>
      <c r="Y934" t="b">
        <v>1</v>
      </c>
      <c r="Z934" t="s">
        <v>1761</v>
      </c>
    </row>
    <row r="935" spans="1:26" x14ac:dyDescent="0.25">
      <c r="A935" t="s">
        <v>6320</v>
      </c>
      <c r="B935" t="s">
        <v>390</v>
      </c>
      <c r="C935" t="s">
        <v>14702</v>
      </c>
      <c r="D935" t="s">
        <v>14703</v>
      </c>
      <c r="E935" t="s">
        <v>2672</v>
      </c>
      <c r="F935" t="s">
        <v>6311</v>
      </c>
      <c r="G935">
        <v>3299</v>
      </c>
      <c r="H935">
        <v>2928</v>
      </c>
      <c r="I935">
        <v>3257</v>
      </c>
      <c r="J935">
        <v>3284</v>
      </c>
      <c r="K935" t="s">
        <v>55</v>
      </c>
      <c r="L935">
        <v>1845</v>
      </c>
      <c r="M935" t="s">
        <v>1769</v>
      </c>
      <c r="N935" t="s">
        <v>17573</v>
      </c>
      <c r="O935" s="95">
        <v>44845.634396168978</v>
      </c>
      <c r="P935">
        <v>1</v>
      </c>
      <c r="Q935">
        <v>1.29</v>
      </c>
      <c r="R935">
        <v>0.46</v>
      </c>
      <c r="S935" t="s">
        <v>17574</v>
      </c>
      <c r="T935" t="s">
        <v>6321</v>
      </c>
      <c r="U935" t="s">
        <v>6322</v>
      </c>
      <c r="V935" t="s">
        <v>17574</v>
      </c>
      <c r="W935" t="s">
        <v>17575</v>
      </c>
      <c r="X935" t="s">
        <v>6323</v>
      </c>
      <c r="Y935" t="b">
        <v>1</v>
      </c>
      <c r="Z935" t="s">
        <v>1761</v>
      </c>
    </row>
    <row r="936" spans="1:26" x14ac:dyDescent="0.25">
      <c r="A936" t="s">
        <v>6324</v>
      </c>
      <c r="B936" t="s">
        <v>6325</v>
      </c>
      <c r="C936" t="s">
        <v>14702</v>
      </c>
      <c r="D936" t="s">
        <v>14703</v>
      </c>
      <c r="E936" t="s">
        <v>17576</v>
      </c>
      <c r="F936" t="s">
        <v>6326</v>
      </c>
      <c r="G936">
        <v>85000</v>
      </c>
      <c r="H936">
        <v>18890</v>
      </c>
      <c r="I936">
        <v>80646</v>
      </c>
      <c r="J936">
        <v>79825</v>
      </c>
      <c r="K936" t="s">
        <v>54</v>
      </c>
      <c r="L936">
        <v>10578</v>
      </c>
      <c r="M936" t="s">
        <v>1769</v>
      </c>
      <c r="N936" t="s">
        <v>17577</v>
      </c>
      <c r="O936" s="95">
        <v>44845.663186388891</v>
      </c>
      <c r="P936">
        <v>1</v>
      </c>
      <c r="Q936">
        <v>5.4</v>
      </c>
      <c r="R936">
        <v>6.48</v>
      </c>
      <c r="S936" t="s">
        <v>17578</v>
      </c>
      <c r="T936" t="s">
        <v>6327</v>
      </c>
      <c r="U936" t="s">
        <v>17579</v>
      </c>
      <c r="V936" t="s">
        <v>17578</v>
      </c>
      <c r="W936" t="s">
        <v>17580</v>
      </c>
      <c r="X936" t="s">
        <v>6328</v>
      </c>
      <c r="Y936" t="b">
        <v>1</v>
      </c>
      <c r="Z936" t="s">
        <v>1761</v>
      </c>
    </row>
    <row r="937" spans="1:26" x14ac:dyDescent="0.25">
      <c r="A937" t="s">
        <v>6329</v>
      </c>
      <c r="B937" t="s">
        <v>6330</v>
      </c>
      <c r="C937" t="s">
        <v>14702</v>
      </c>
      <c r="D937" t="s">
        <v>14703</v>
      </c>
      <c r="E937" t="s">
        <v>17576</v>
      </c>
      <c r="F937" t="s">
        <v>6331</v>
      </c>
      <c r="G937">
        <v>75000</v>
      </c>
      <c r="H937">
        <v>12670</v>
      </c>
      <c r="I937">
        <v>62936</v>
      </c>
      <c r="J937">
        <v>67355</v>
      </c>
      <c r="K937" t="s">
        <v>54</v>
      </c>
      <c r="L937">
        <v>7095</v>
      </c>
      <c r="M937" t="s">
        <v>1769</v>
      </c>
      <c r="N937" t="s">
        <v>17581</v>
      </c>
      <c r="O937" s="95">
        <v>44845.710245358794</v>
      </c>
      <c r="P937">
        <v>1</v>
      </c>
      <c r="Q937">
        <v>19.170000000000002</v>
      </c>
      <c r="R937">
        <v>11.35</v>
      </c>
      <c r="S937" t="s">
        <v>17582</v>
      </c>
      <c r="T937" t="s">
        <v>6332</v>
      </c>
      <c r="U937" t="s">
        <v>17583</v>
      </c>
      <c r="V937" t="s">
        <v>17582</v>
      </c>
      <c r="W937" t="s">
        <v>17584</v>
      </c>
      <c r="X937" t="s">
        <v>6333</v>
      </c>
      <c r="Y937" t="b">
        <v>1</v>
      </c>
      <c r="Z937" t="s">
        <v>1761</v>
      </c>
    </row>
    <row r="938" spans="1:26" x14ac:dyDescent="0.25">
      <c r="A938" t="s">
        <v>6334</v>
      </c>
      <c r="B938" t="s">
        <v>1124</v>
      </c>
      <c r="C938" t="s">
        <v>14702</v>
      </c>
      <c r="D938" t="s">
        <v>14703</v>
      </c>
      <c r="E938" t="s">
        <v>17576</v>
      </c>
      <c r="F938" t="s">
        <v>6335</v>
      </c>
      <c r="G938">
        <v>57000</v>
      </c>
      <c r="H938">
        <v>13604</v>
      </c>
      <c r="I938">
        <v>59630</v>
      </c>
      <c r="J938">
        <v>57302</v>
      </c>
      <c r="K938" t="s">
        <v>54</v>
      </c>
      <c r="L938">
        <v>7618</v>
      </c>
      <c r="M938" t="s">
        <v>1769</v>
      </c>
      <c r="N938" t="s">
        <v>17585</v>
      </c>
      <c r="O938" s="95">
        <v>44845.577048101855</v>
      </c>
      <c r="P938">
        <v>1</v>
      </c>
      <c r="Q938">
        <v>-4.41</v>
      </c>
      <c r="R938">
        <v>-0.53</v>
      </c>
      <c r="S938" t="s">
        <v>17586</v>
      </c>
      <c r="T938" t="s">
        <v>6336</v>
      </c>
      <c r="U938" t="s">
        <v>17587</v>
      </c>
      <c r="V938" t="s">
        <v>17586</v>
      </c>
      <c r="W938" t="s">
        <v>17588</v>
      </c>
      <c r="X938" t="s">
        <v>6337</v>
      </c>
      <c r="Y938" t="b">
        <v>1</v>
      </c>
      <c r="Z938" t="s">
        <v>1761</v>
      </c>
    </row>
    <row r="939" spans="1:26" x14ac:dyDescent="0.25">
      <c r="A939" t="s">
        <v>6338</v>
      </c>
      <c r="B939" t="s">
        <v>6339</v>
      </c>
      <c r="C939" t="s">
        <v>14702</v>
      </c>
      <c r="D939" t="s">
        <v>14703</v>
      </c>
      <c r="E939" t="s">
        <v>17576</v>
      </c>
      <c r="F939" t="s">
        <v>6340</v>
      </c>
      <c r="G939">
        <v>11111</v>
      </c>
      <c r="H939">
        <v>2650</v>
      </c>
      <c r="I939">
        <v>12201</v>
      </c>
      <c r="J939">
        <v>11087</v>
      </c>
      <c r="K939" t="s">
        <v>54</v>
      </c>
      <c r="L939">
        <v>1484</v>
      </c>
      <c r="M939" t="s">
        <v>1769</v>
      </c>
      <c r="N939" t="s">
        <v>17589</v>
      </c>
      <c r="O939" s="95">
        <v>44845.63676523148</v>
      </c>
      <c r="P939">
        <v>1</v>
      </c>
      <c r="Q939">
        <v>-8.93</v>
      </c>
      <c r="R939">
        <v>0.22</v>
      </c>
      <c r="S939" t="s">
        <v>17590</v>
      </c>
      <c r="T939" t="s">
        <v>6341</v>
      </c>
      <c r="U939" t="s">
        <v>6342</v>
      </c>
      <c r="V939" t="s">
        <v>17590</v>
      </c>
      <c r="W939" t="s">
        <v>17591</v>
      </c>
      <c r="X939" t="s">
        <v>6343</v>
      </c>
      <c r="Y939" t="b">
        <v>1</v>
      </c>
      <c r="Z939" t="s">
        <v>1761</v>
      </c>
    </row>
    <row r="940" spans="1:26" x14ac:dyDescent="0.25">
      <c r="A940" t="s">
        <v>6344</v>
      </c>
      <c r="B940" t="s">
        <v>6345</v>
      </c>
      <c r="C940" t="s">
        <v>14702</v>
      </c>
      <c r="D940" t="s">
        <v>14703</v>
      </c>
      <c r="E940" t="s">
        <v>17576</v>
      </c>
      <c r="F940" t="s">
        <v>6346</v>
      </c>
      <c r="G940">
        <v>112222</v>
      </c>
      <c r="H940">
        <v>9380</v>
      </c>
      <c r="I940">
        <v>98683</v>
      </c>
      <c r="J940">
        <v>83704</v>
      </c>
      <c r="K940" t="s">
        <v>54</v>
      </c>
      <c r="L940">
        <v>5253</v>
      </c>
      <c r="M940" t="s">
        <v>1769</v>
      </c>
      <c r="N940" t="s">
        <v>17592</v>
      </c>
      <c r="O940" s="95">
        <v>44845.707553125001</v>
      </c>
      <c r="P940">
        <v>1</v>
      </c>
      <c r="Q940">
        <v>13.72</v>
      </c>
      <c r="R940">
        <v>34.07</v>
      </c>
      <c r="S940" t="s">
        <v>17593</v>
      </c>
      <c r="T940" t="s">
        <v>6347</v>
      </c>
      <c r="U940" t="s">
        <v>17594</v>
      </c>
      <c r="V940" t="s">
        <v>17593</v>
      </c>
      <c r="W940" t="s">
        <v>17595</v>
      </c>
      <c r="X940" t="s">
        <v>6348</v>
      </c>
      <c r="Y940" t="b">
        <v>1</v>
      </c>
      <c r="Z940" t="s">
        <v>1761</v>
      </c>
    </row>
    <row r="941" spans="1:26" x14ac:dyDescent="0.25">
      <c r="A941" t="s">
        <v>6349</v>
      </c>
      <c r="B941" t="s">
        <v>1240</v>
      </c>
      <c r="C941" t="s">
        <v>14702</v>
      </c>
      <c r="D941" t="s">
        <v>14703</v>
      </c>
      <c r="E941" t="s">
        <v>17576</v>
      </c>
      <c r="F941" t="s">
        <v>6350</v>
      </c>
      <c r="G941">
        <v>21499</v>
      </c>
      <c r="H941">
        <v>12972</v>
      </c>
      <c r="I941">
        <v>30134</v>
      </c>
      <c r="J941">
        <v>31967</v>
      </c>
      <c r="K941" t="s">
        <v>54</v>
      </c>
      <c r="L941">
        <v>7264</v>
      </c>
      <c r="M941" t="s">
        <v>1769</v>
      </c>
      <c r="N941" t="s">
        <v>17596</v>
      </c>
      <c r="O941" s="95">
        <v>44845.721522581021</v>
      </c>
      <c r="P941">
        <v>1</v>
      </c>
      <c r="Q941">
        <v>-28.66</v>
      </c>
      <c r="R941">
        <v>-32.75</v>
      </c>
      <c r="S941" t="s">
        <v>17597</v>
      </c>
      <c r="T941" t="s">
        <v>6351</v>
      </c>
      <c r="U941" t="s">
        <v>17598</v>
      </c>
      <c r="V941" t="s">
        <v>17597</v>
      </c>
      <c r="W941" t="s">
        <v>17599</v>
      </c>
      <c r="X941" t="s">
        <v>6352</v>
      </c>
      <c r="Y941" t="b">
        <v>1</v>
      </c>
      <c r="Z941" t="s">
        <v>1761</v>
      </c>
    </row>
    <row r="942" spans="1:26" x14ac:dyDescent="0.25">
      <c r="A942" t="s">
        <v>6353</v>
      </c>
      <c r="B942" t="s">
        <v>6354</v>
      </c>
      <c r="C942" t="s">
        <v>14702</v>
      </c>
      <c r="D942" t="s">
        <v>14703</v>
      </c>
      <c r="E942" t="s">
        <v>17576</v>
      </c>
      <c r="F942" t="s">
        <v>6355</v>
      </c>
      <c r="G942">
        <v>30990</v>
      </c>
      <c r="H942">
        <v>20961</v>
      </c>
      <c r="I942">
        <v>29085</v>
      </c>
      <c r="J942">
        <v>29043</v>
      </c>
      <c r="K942" t="s">
        <v>54</v>
      </c>
      <c r="L942">
        <v>11738</v>
      </c>
      <c r="M942" t="s">
        <v>1769</v>
      </c>
      <c r="N942" t="s">
        <v>17600</v>
      </c>
      <c r="O942" s="95">
        <v>44845.706655185182</v>
      </c>
      <c r="P942">
        <v>1</v>
      </c>
      <c r="Q942">
        <v>6.55</v>
      </c>
      <c r="R942">
        <v>6.7</v>
      </c>
      <c r="S942" t="s">
        <v>17601</v>
      </c>
      <c r="T942" t="s">
        <v>6356</v>
      </c>
      <c r="U942" t="s">
        <v>17602</v>
      </c>
      <c r="V942" t="s">
        <v>17601</v>
      </c>
      <c r="W942" t="s">
        <v>17603</v>
      </c>
      <c r="X942" t="s">
        <v>6357</v>
      </c>
      <c r="Y942" t="b">
        <v>1</v>
      </c>
      <c r="Z942" t="s">
        <v>1761</v>
      </c>
    </row>
    <row r="943" spans="1:26" x14ac:dyDescent="0.25">
      <c r="A943" t="s">
        <v>6358</v>
      </c>
      <c r="B943" t="s">
        <v>6359</v>
      </c>
      <c r="C943" t="s">
        <v>14702</v>
      </c>
      <c r="D943" t="s">
        <v>14703</v>
      </c>
      <c r="E943" t="s">
        <v>17576</v>
      </c>
      <c r="F943" t="s">
        <v>6360</v>
      </c>
      <c r="G943">
        <v>19990</v>
      </c>
      <c r="H943">
        <v>10050</v>
      </c>
      <c r="I943">
        <v>20556</v>
      </c>
      <c r="J943">
        <v>20141</v>
      </c>
      <c r="K943" t="s">
        <v>54</v>
      </c>
      <c r="L943">
        <v>5628</v>
      </c>
      <c r="M943" t="s">
        <v>1769</v>
      </c>
      <c r="N943" t="s">
        <v>17604</v>
      </c>
      <c r="O943" s="95">
        <v>44845.692951064811</v>
      </c>
      <c r="P943">
        <v>1</v>
      </c>
      <c r="Q943">
        <v>-2.75</v>
      </c>
      <c r="R943">
        <v>-0.75</v>
      </c>
      <c r="S943" t="s">
        <v>17605</v>
      </c>
      <c r="T943" t="s">
        <v>6361</v>
      </c>
      <c r="U943" t="s">
        <v>6362</v>
      </c>
      <c r="V943" t="s">
        <v>17605</v>
      </c>
      <c r="W943" t="s">
        <v>17606</v>
      </c>
      <c r="X943" t="s">
        <v>6363</v>
      </c>
      <c r="Y943" t="b">
        <v>1</v>
      </c>
      <c r="Z943" t="s">
        <v>1761</v>
      </c>
    </row>
    <row r="944" spans="1:26" x14ac:dyDescent="0.25">
      <c r="A944" t="s">
        <v>6364</v>
      </c>
      <c r="B944" t="s">
        <v>6365</v>
      </c>
      <c r="C944" t="s">
        <v>14702</v>
      </c>
      <c r="D944" t="s">
        <v>14703</v>
      </c>
      <c r="E944" t="s">
        <v>17576</v>
      </c>
      <c r="F944" t="s">
        <v>6366</v>
      </c>
      <c r="G944">
        <v>26500</v>
      </c>
      <c r="H944">
        <v>7043</v>
      </c>
      <c r="I944">
        <v>31599</v>
      </c>
      <c r="J944">
        <v>27570</v>
      </c>
      <c r="K944" t="s">
        <v>54</v>
      </c>
      <c r="L944">
        <v>3944</v>
      </c>
      <c r="M944" t="s">
        <v>1769</v>
      </c>
      <c r="N944" t="s">
        <v>17607</v>
      </c>
      <c r="O944" s="95">
        <v>44845.579576898148</v>
      </c>
      <c r="P944">
        <v>1</v>
      </c>
      <c r="Q944">
        <v>-16.14</v>
      </c>
      <c r="R944">
        <v>-3.88</v>
      </c>
      <c r="S944" t="s">
        <v>17608</v>
      </c>
      <c r="T944" t="s">
        <v>6367</v>
      </c>
      <c r="U944" t="s">
        <v>17609</v>
      </c>
      <c r="V944" t="s">
        <v>17608</v>
      </c>
      <c r="W944" t="s">
        <v>17610</v>
      </c>
      <c r="X944" t="s">
        <v>6368</v>
      </c>
      <c r="Y944" t="b">
        <v>1</v>
      </c>
      <c r="Z944" t="s">
        <v>1761</v>
      </c>
    </row>
    <row r="945" spans="1:26" x14ac:dyDescent="0.25">
      <c r="A945" t="s">
        <v>6369</v>
      </c>
      <c r="B945" t="s">
        <v>1123</v>
      </c>
      <c r="C945" t="s">
        <v>14702</v>
      </c>
      <c r="D945" t="s">
        <v>14703</v>
      </c>
      <c r="E945" t="s">
        <v>17576</v>
      </c>
      <c r="F945" t="s">
        <v>6370</v>
      </c>
      <c r="G945">
        <v>16999</v>
      </c>
      <c r="H945">
        <v>6010</v>
      </c>
      <c r="I945">
        <v>15377</v>
      </c>
      <c r="J945">
        <v>15736</v>
      </c>
      <c r="K945" t="s">
        <v>54</v>
      </c>
      <c r="L945">
        <v>3366</v>
      </c>
      <c r="M945" t="s">
        <v>1769</v>
      </c>
      <c r="N945" t="s">
        <v>17611</v>
      </c>
      <c r="O945" s="95">
        <v>44845.63424378472</v>
      </c>
      <c r="P945">
        <v>1</v>
      </c>
      <c r="Q945">
        <v>10.55</v>
      </c>
      <c r="R945">
        <v>8.0299999999999994</v>
      </c>
      <c r="S945" t="s">
        <v>17612</v>
      </c>
      <c r="T945" t="s">
        <v>6371</v>
      </c>
      <c r="U945" t="s">
        <v>17613</v>
      </c>
      <c r="V945" t="s">
        <v>17612</v>
      </c>
      <c r="W945" t="s">
        <v>17614</v>
      </c>
      <c r="X945" t="s">
        <v>6372</v>
      </c>
      <c r="Y945" t="b">
        <v>1</v>
      </c>
      <c r="Z945" t="s">
        <v>1761</v>
      </c>
    </row>
    <row r="946" spans="1:26" x14ac:dyDescent="0.25">
      <c r="A946" t="s">
        <v>6373</v>
      </c>
      <c r="B946" t="s">
        <v>6374</v>
      </c>
      <c r="C946" t="s">
        <v>14702</v>
      </c>
      <c r="D946" t="s">
        <v>14703</v>
      </c>
      <c r="E946" t="s">
        <v>17576</v>
      </c>
      <c r="F946" t="s">
        <v>6375</v>
      </c>
      <c r="G946">
        <v>7499</v>
      </c>
      <c r="H946">
        <v>5540</v>
      </c>
      <c r="I946">
        <v>7747</v>
      </c>
      <c r="J946">
        <v>8204</v>
      </c>
      <c r="K946" t="s">
        <v>54</v>
      </c>
      <c r="L946">
        <v>3102</v>
      </c>
      <c r="M946" t="s">
        <v>1769</v>
      </c>
      <c r="N946" t="s">
        <v>17615</v>
      </c>
      <c r="O946" s="95">
        <v>44845.700157488427</v>
      </c>
      <c r="P946">
        <v>1</v>
      </c>
      <c r="Q946">
        <v>-3.2</v>
      </c>
      <c r="R946">
        <v>-8.59</v>
      </c>
      <c r="S946" t="s">
        <v>17616</v>
      </c>
      <c r="T946" t="s">
        <v>6376</v>
      </c>
      <c r="U946" t="s">
        <v>17617</v>
      </c>
      <c r="V946" t="s">
        <v>17616</v>
      </c>
      <c r="W946" t="s">
        <v>17618</v>
      </c>
      <c r="X946" t="s">
        <v>6377</v>
      </c>
      <c r="Y946" t="b">
        <v>1</v>
      </c>
      <c r="Z946" t="s">
        <v>1761</v>
      </c>
    </row>
    <row r="947" spans="1:26" x14ac:dyDescent="0.25">
      <c r="A947" t="s">
        <v>6378</v>
      </c>
      <c r="B947" t="s">
        <v>6379</v>
      </c>
      <c r="C947" t="s">
        <v>14702</v>
      </c>
      <c r="D947" t="s">
        <v>14703</v>
      </c>
      <c r="E947" t="s">
        <v>17576</v>
      </c>
      <c r="F947" t="s">
        <v>6380</v>
      </c>
      <c r="G947">
        <v>25000</v>
      </c>
      <c r="H947">
        <v>5444</v>
      </c>
      <c r="I947">
        <v>22611</v>
      </c>
      <c r="J947">
        <v>22072</v>
      </c>
      <c r="K947" t="s">
        <v>54</v>
      </c>
      <c r="L947">
        <v>3049</v>
      </c>
      <c r="M947" t="s">
        <v>1769</v>
      </c>
      <c r="N947" t="s">
        <v>17619</v>
      </c>
      <c r="O947" s="95">
        <v>44845.69255266204</v>
      </c>
      <c r="P947">
        <v>1</v>
      </c>
      <c r="Q947">
        <v>10.57</v>
      </c>
      <c r="R947">
        <v>13.27</v>
      </c>
      <c r="S947" t="s">
        <v>17620</v>
      </c>
      <c r="T947" t="s">
        <v>6381</v>
      </c>
      <c r="U947" t="s">
        <v>17621</v>
      </c>
      <c r="V947" t="s">
        <v>17620</v>
      </c>
      <c r="W947" t="s">
        <v>17622</v>
      </c>
      <c r="X947" t="s">
        <v>6382</v>
      </c>
      <c r="Y947" t="b">
        <v>1</v>
      </c>
      <c r="Z947" t="s">
        <v>1761</v>
      </c>
    </row>
    <row r="948" spans="1:26" x14ac:dyDescent="0.25">
      <c r="A948" t="s">
        <v>6383</v>
      </c>
      <c r="B948" t="s">
        <v>6384</v>
      </c>
      <c r="C948" t="s">
        <v>14702</v>
      </c>
      <c r="D948" t="s">
        <v>14703</v>
      </c>
      <c r="E948" t="s">
        <v>17576</v>
      </c>
      <c r="F948" t="s">
        <v>6385</v>
      </c>
      <c r="G948">
        <v>11400</v>
      </c>
      <c r="H948">
        <v>5258</v>
      </c>
      <c r="I948">
        <v>12782</v>
      </c>
      <c r="J948">
        <v>12814</v>
      </c>
      <c r="K948" t="s">
        <v>54</v>
      </c>
      <c r="L948">
        <v>2944</v>
      </c>
      <c r="M948" t="s">
        <v>1769</v>
      </c>
      <c r="N948" t="s">
        <v>17623</v>
      </c>
      <c r="O948" s="95">
        <v>44845.707036747684</v>
      </c>
      <c r="P948">
        <v>1</v>
      </c>
      <c r="Q948">
        <v>-10.81</v>
      </c>
      <c r="R948">
        <v>-11.03</v>
      </c>
      <c r="S948" t="s">
        <v>17624</v>
      </c>
      <c r="T948" t="s">
        <v>6386</v>
      </c>
      <c r="U948" t="s">
        <v>17625</v>
      </c>
      <c r="V948" t="s">
        <v>17624</v>
      </c>
      <c r="W948" t="s">
        <v>17626</v>
      </c>
      <c r="X948" t="s">
        <v>6387</v>
      </c>
      <c r="Y948" t="b">
        <v>1</v>
      </c>
      <c r="Z948" t="s">
        <v>1761</v>
      </c>
    </row>
    <row r="949" spans="1:26" x14ac:dyDescent="0.25">
      <c r="A949" t="s">
        <v>6388</v>
      </c>
      <c r="B949" t="s">
        <v>6389</v>
      </c>
      <c r="C949" t="s">
        <v>14702</v>
      </c>
      <c r="D949" t="s">
        <v>14703</v>
      </c>
      <c r="E949" t="s">
        <v>17576</v>
      </c>
      <c r="F949" t="s">
        <v>6390</v>
      </c>
      <c r="G949">
        <v>15555</v>
      </c>
      <c r="H949">
        <v>6326</v>
      </c>
      <c r="I949">
        <v>20589</v>
      </c>
      <c r="J949">
        <v>22855</v>
      </c>
      <c r="K949" t="s">
        <v>54</v>
      </c>
      <c r="L949">
        <v>3543</v>
      </c>
      <c r="M949" t="s">
        <v>1769</v>
      </c>
      <c r="N949" t="s">
        <v>17627</v>
      </c>
      <c r="O949" s="95">
        <v>44845.703543321761</v>
      </c>
      <c r="P949">
        <v>1</v>
      </c>
      <c r="Q949">
        <v>-24.45</v>
      </c>
      <c r="R949">
        <v>-31.94</v>
      </c>
      <c r="S949" t="s">
        <v>17628</v>
      </c>
      <c r="T949" t="s">
        <v>6391</v>
      </c>
      <c r="U949" t="s">
        <v>17629</v>
      </c>
      <c r="V949" t="s">
        <v>17628</v>
      </c>
      <c r="W949" t="s">
        <v>17630</v>
      </c>
      <c r="X949" t="s">
        <v>6392</v>
      </c>
      <c r="Y949" t="b">
        <v>1</v>
      </c>
      <c r="Z949" t="s">
        <v>1761</v>
      </c>
    </row>
    <row r="950" spans="1:26" x14ac:dyDescent="0.25">
      <c r="A950" t="s">
        <v>6393</v>
      </c>
      <c r="B950" t="s">
        <v>874</v>
      </c>
      <c r="C950" t="s">
        <v>14702</v>
      </c>
      <c r="D950" t="s">
        <v>14703</v>
      </c>
      <c r="E950" t="s">
        <v>17576</v>
      </c>
      <c r="F950" t="s">
        <v>6394</v>
      </c>
      <c r="G950">
        <v>25000</v>
      </c>
      <c r="H950">
        <v>6554</v>
      </c>
      <c r="I950">
        <v>18398</v>
      </c>
      <c r="J950">
        <v>17463</v>
      </c>
      <c r="K950" t="s">
        <v>54</v>
      </c>
      <c r="L950">
        <v>3670</v>
      </c>
      <c r="M950" t="s">
        <v>1769</v>
      </c>
      <c r="N950" t="s">
        <v>17631</v>
      </c>
      <c r="O950" s="95">
        <v>44845.700165023147</v>
      </c>
      <c r="P950">
        <v>1</v>
      </c>
      <c r="Q950">
        <v>35.880000000000003</v>
      </c>
      <c r="R950">
        <v>43.16</v>
      </c>
      <c r="S950" t="s">
        <v>17632</v>
      </c>
      <c r="T950" t="s">
        <v>6395</v>
      </c>
      <c r="U950" t="s">
        <v>17633</v>
      </c>
      <c r="V950" t="s">
        <v>17632</v>
      </c>
      <c r="W950" t="s">
        <v>17634</v>
      </c>
      <c r="X950" t="s">
        <v>6396</v>
      </c>
      <c r="Y950" t="b">
        <v>1</v>
      </c>
      <c r="Z950" t="s">
        <v>1761</v>
      </c>
    </row>
    <row r="951" spans="1:26" x14ac:dyDescent="0.25">
      <c r="A951" t="s">
        <v>6397</v>
      </c>
      <c r="B951" t="s">
        <v>6398</v>
      </c>
      <c r="C951" t="s">
        <v>14702</v>
      </c>
      <c r="D951" t="s">
        <v>14703</v>
      </c>
      <c r="E951" t="s">
        <v>17576</v>
      </c>
      <c r="F951" t="s">
        <v>6399</v>
      </c>
      <c r="G951">
        <v>16555</v>
      </c>
      <c r="H951">
        <v>6300</v>
      </c>
      <c r="I951">
        <v>14019</v>
      </c>
      <c r="J951">
        <v>14849</v>
      </c>
      <c r="K951" t="s">
        <v>54</v>
      </c>
      <c r="L951">
        <v>3528</v>
      </c>
      <c r="M951" t="s">
        <v>1769</v>
      </c>
      <c r="N951" t="s">
        <v>16533</v>
      </c>
      <c r="O951" s="95">
        <v>44845.64991644676</v>
      </c>
      <c r="P951">
        <v>1</v>
      </c>
      <c r="Q951">
        <v>18.09</v>
      </c>
      <c r="R951">
        <v>11.49</v>
      </c>
      <c r="S951" t="s">
        <v>17635</v>
      </c>
      <c r="T951" t="s">
        <v>6400</v>
      </c>
      <c r="U951" t="s">
        <v>17636</v>
      </c>
      <c r="V951" t="s">
        <v>17635</v>
      </c>
      <c r="W951" t="s">
        <v>17637</v>
      </c>
      <c r="X951" t="s">
        <v>6401</v>
      </c>
      <c r="Y951" t="b">
        <v>1</v>
      </c>
      <c r="Z951" t="s">
        <v>1761</v>
      </c>
    </row>
    <row r="952" spans="1:26" x14ac:dyDescent="0.25">
      <c r="A952" t="s">
        <v>6402</v>
      </c>
      <c r="B952" t="s">
        <v>1241</v>
      </c>
      <c r="C952" t="s">
        <v>14702</v>
      </c>
      <c r="D952" t="s">
        <v>14703</v>
      </c>
      <c r="E952" t="s">
        <v>17576</v>
      </c>
      <c r="F952" t="s">
        <v>6403</v>
      </c>
      <c r="G952">
        <v>32000</v>
      </c>
      <c r="H952">
        <v>7109</v>
      </c>
      <c r="I952">
        <v>22163</v>
      </c>
      <c r="J952">
        <v>19693</v>
      </c>
      <c r="K952" t="s">
        <v>54</v>
      </c>
      <c r="L952">
        <v>3981</v>
      </c>
      <c r="M952" t="s">
        <v>1769</v>
      </c>
      <c r="N952" t="s">
        <v>17638</v>
      </c>
      <c r="O952" s="95">
        <v>44845.721394166663</v>
      </c>
      <c r="P952">
        <v>1</v>
      </c>
      <c r="Q952">
        <v>44.38</v>
      </c>
      <c r="R952">
        <v>62.49</v>
      </c>
      <c r="S952" t="s">
        <v>17639</v>
      </c>
      <c r="T952" t="s">
        <v>6404</v>
      </c>
      <c r="U952" t="s">
        <v>6405</v>
      </c>
      <c r="V952" t="s">
        <v>17639</v>
      </c>
      <c r="W952" t="s">
        <v>17640</v>
      </c>
      <c r="X952" t="s">
        <v>6406</v>
      </c>
      <c r="Y952" t="b">
        <v>1</v>
      </c>
      <c r="Z952" t="s">
        <v>1761</v>
      </c>
    </row>
    <row r="953" spans="1:26" x14ac:dyDescent="0.25">
      <c r="A953" t="s">
        <v>6407</v>
      </c>
      <c r="B953" t="s">
        <v>6408</v>
      </c>
      <c r="C953" t="s">
        <v>14702</v>
      </c>
      <c r="D953" t="s">
        <v>14703</v>
      </c>
      <c r="E953" t="s">
        <v>17576</v>
      </c>
      <c r="F953" t="s">
        <v>6409</v>
      </c>
      <c r="G953">
        <v>14000</v>
      </c>
      <c r="H953">
        <v>5890</v>
      </c>
      <c r="I953">
        <v>14408</v>
      </c>
      <c r="J953">
        <v>13810</v>
      </c>
      <c r="K953" t="s">
        <v>54</v>
      </c>
      <c r="L953">
        <v>3298</v>
      </c>
      <c r="M953" t="s">
        <v>1769</v>
      </c>
      <c r="N953" t="s">
        <v>17641</v>
      </c>
      <c r="O953" s="95">
        <v>44845.680225763892</v>
      </c>
      <c r="P953">
        <v>1</v>
      </c>
      <c r="Q953">
        <v>-2.83</v>
      </c>
      <c r="R953">
        <v>1.38</v>
      </c>
      <c r="S953" t="s">
        <v>17642</v>
      </c>
      <c r="T953" t="s">
        <v>6410</v>
      </c>
      <c r="U953" t="s">
        <v>17643</v>
      </c>
      <c r="V953" t="s">
        <v>17642</v>
      </c>
      <c r="W953" t="s">
        <v>17644</v>
      </c>
      <c r="X953" t="s">
        <v>6411</v>
      </c>
      <c r="Y953" t="b">
        <v>1</v>
      </c>
      <c r="Z953" t="s">
        <v>1761</v>
      </c>
    </row>
    <row r="954" spans="1:26" x14ac:dyDescent="0.25">
      <c r="A954" t="s">
        <v>6412</v>
      </c>
      <c r="B954" t="s">
        <v>6413</v>
      </c>
      <c r="C954" t="s">
        <v>14702</v>
      </c>
      <c r="D954" t="s">
        <v>14703</v>
      </c>
      <c r="E954" t="s">
        <v>17576</v>
      </c>
      <c r="F954" t="s">
        <v>6414</v>
      </c>
      <c r="G954">
        <v>13900</v>
      </c>
      <c r="H954">
        <v>4900</v>
      </c>
      <c r="I954">
        <v>12611</v>
      </c>
      <c r="J954">
        <v>15907</v>
      </c>
      <c r="K954" t="s">
        <v>54</v>
      </c>
      <c r="L954">
        <v>2744</v>
      </c>
      <c r="M954" t="s">
        <v>1769</v>
      </c>
      <c r="N954" t="s">
        <v>17645</v>
      </c>
      <c r="O954" s="95">
        <v>44845.68881673611</v>
      </c>
      <c r="P954">
        <v>1</v>
      </c>
      <c r="Q954">
        <v>10.220000000000001</v>
      </c>
      <c r="R954">
        <v>-12.62</v>
      </c>
      <c r="S954" t="s">
        <v>17646</v>
      </c>
      <c r="T954" t="s">
        <v>6415</v>
      </c>
      <c r="U954" t="s">
        <v>17647</v>
      </c>
      <c r="V954" t="s">
        <v>17646</v>
      </c>
      <c r="W954" t="s">
        <v>17648</v>
      </c>
      <c r="X954" t="s">
        <v>6416</v>
      </c>
      <c r="Y954" t="b">
        <v>1</v>
      </c>
      <c r="Z954" t="s">
        <v>1761</v>
      </c>
    </row>
    <row r="955" spans="1:26" x14ac:dyDescent="0.25">
      <c r="A955" t="s">
        <v>6417</v>
      </c>
      <c r="B955" t="s">
        <v>6418</v>
      </c>
      <c r="C955" t="s">
        <v>14702</v>
      </c>
      <c r="D955" t="s">
        <v>14703</v>
      </c>
      <c r="E955" t="s">
        <v>17576</v>
      </c>
      <c r="F955" t="s">
        <v>6419</v>
      </c>
      <c r="G955">
        <v>7420</v>
      </c>
      <c r="H955">
        <v>3500</v>
      </c>
      <c r="I955">
        <v>8023</v>
      </c>
      <c r="J955">
        <v>8263</v>
      </c>
      <c r="K955" t="s">
        <v>54</v>
      </c>
      <c r="L955">
        <v>1960</v>
      </c>
      <c r="M955" t="s">
        <v>1769</v>
      </c>
      <c r="N955" t="s">
        <v>17352</v>
      </c>
      <c r="O955" s="95">
        <v>44845.706978182869</v>
      </c>
      <c r="P955">
        <v>1</v>
      </c>
      <c r="Q955">
        <v>-7.52</v>
      </c>
      <c r="R955">
        <v>-10.199999999999999</v>
      </c>
      <c r="S955" t="s">
        <v>17649</v>
      </c>
      <c r="T955" t="s">
        <v>6420</v>
      </c>
      <c r="U955" t="s">
        <v>6421</v>
      </c>
      <c r="V955" t="s">
        <v>17649</v>
      </c>
      <c r="W955" t="s">
        <v>17650</v>
      </c>
      <c r="X955" t="s">
        <v>6422</v>
      </c>
      <c r="Y955" t="b">
        <v>1</v>
      </c>
      <c r="Z955" t="s">
        <v>1761</v>
      </c>
    </row>
    <row r="956" spans="1:26" x14ac:dyDescent="0.25">
      <c r="A956" t="s">
        <v>6423</v>
      </c>
      <c r="B956" t="s">
        <v>6424</v>
      </c>
      <c r="C956" t="s">
        <v>14702</v>
      </c>
      <c r="D956" t="s">
        <v>14703</v>
      </c>
      <c r="E956" t="s">
        <v>17576</v>
      </c>
      <c r="F956" t="s">
        <v>6425</v>
      </c>
      <c r="G956">
        <v>15555</v>
      </c>
      <c r="H956">
        <v>3196</v>
      </c>
      <c r="I956">
        <v>11391</v>
      </c>
      <c r="J956">
        <v>11598</v>
      </c>
      <c r="K956" t="s">
        <v>54</v>
      </c>
      <c r="L956">
        <v>1790</v>
      </c>
      <c r="M956" t="s">
        <v>1769</v>
      </c>
      <c r="N956" t="s">
        <v>17651</v>
      </c>
      <c r="O956" s="95">
        <v>44845.695842627312</v>
      </c>
      <c r="P956">
        <v>1</v>
      </c>
      <c r="Q956">
        <v>36.56</v>
      </c>
      <c r="R956">
        <v>34.119999999999997</v>
      </c>
      <c r="S956" t="s">
        <v>17652</v>
      </c>
      <c r="T956" t="s">
        <v>6426</v>
      </c>
      <c r="U956" t="s">
        <v>6427</v>
      </c>
      <c r="V956" t="s">
        <v>17652</v>
      </c>
      <c r="W956" t="s">
        <v>17653</v>
      </c>
      <c r="X956" t="s">
        <v>6428</v>
      </c>
      <c r="Y956" t="b">
        <v>1</v>
      </c>
      <c r="Z956" t="s">
        <v>1761</v>
      </c>
    </row>
    <row r="957" spans="1:26" x14ac:dyDescent="0.25">
      <c r="A957" t="s">
        <v>6429</v>
      </c>
      <c r="B957" t="s">
        <v>1376</v>
      </c>
      <c r="C957" t="s">
        <v>14702</v>
      </c>
      <c r="D957" t="s">
        <v>14703</v>
      </c>
      <c r="E957" t="s">
        <v>17576</v>
      </c>
      <c r="F957" t="s">
        <v>6430</v>
      </c>
      <c r="G957">
        <v>9999</v>
      </c>
      <c r="H957">
        <v>3796</v>
      </c>
      <c r="I957">
        <v>9027</v>
      </c>
      <c r="J957">
        <v>8581</v>
      </c>
      <c r="K957" t="s">
        <v>54</v>
      </c>
      <c r="L957">
        <v>2126</v>
      </c>
      <c r="M957" t="s">
        <v>1769</v>
      </c>
      <c r="N957" t="s">
        <v>17343</v>
      </c>
      <c r="O957" s="95">
        <v>44845.594105162039</v>
      </c>
      <c r="P957">
        <v>1</v>
      </c>
      <c r="Q957">
        <v>10.77</v>
      </c>
      <c r="R957">
        <v>16.52</v>
      </c>
      <c r="S957" t="s">
        <v>17654</v>
      </c>
      <c r="T957" t="s">
        <v>6431</v>
      </c>
      <c r="U957" t="s">
        <v>6432</v>
      </c>
      <c r="V957" t="s">
        <v>17654</v>
      </c>
      <c r="W957" t="s">
        <v>17655</v>
      </c>
      <c r="X957" t="s">
        <v>6433</v>
      </c>
      <c r="Y957" t="b">
        <v>1</v>
      </c>
      <c r="Z957" t="s">
        <v>1761</v>
      </c>
    </row>
    <row r="958" spans="1:26" x14ac:dyDescent="0.25">
      <c r="A958" t="s">
        <v>6434</v>
      </c>
      <c r="B958" t="s">
        <v>1377</v>
      </c>
      <c r="C958" t="s">
        <v>14702</v>
      </c>
      <c r="D958" t="s">
        <v>14703</v>
      </c>
      <c r="E958" t="s">
        <v>17576</v>
      </c>
      <c r="F958" t="s">
        <v>6435</v>
      </c>
      <c r="G958">
        <v>5500</v>
      </c>
      <c r="H958">
        <v>3700</v>
      </c>
      <c r="I958">
        <v>5901</v>
      </c>
      <c r="J958">
        <v>7208</v>
      </c>
      <c r="K958" t="s">
        <v>54</v>
      </c>
      <c r="L958">
        <v>2072</v>
      </c>
      <c r="M958" t="s">
        <v>1769</v>
      </c>
      <c r="N958" t="s">
        <v>17410</v>
      </c>
      <c r="O958" s="95">
        <v>44845.69467873843</v>
      </c>
      <c r="P958">
        <v>1</v>
      </c>
      <c r="Q958">
        <v>-6.8</v>
      </c>
      <c r="R958">
        <v>-23.7</v>
      </c>
      <c r="S958" t="s">
        <v>17656</v>
      </c>
      <c r="T958" t="s">
        <v>6436</v>
      </c>
      <c r="U958" t="s">
        <v>6432</v>
      </c>
      <c r="V958" t="s">
        <v>17656</v>
      </c>
      <c r="W958" t="s">
        <v>17657</v>
      </c>
      <c r="X958" t="s">
        <v>6437</v>
      </c>
      <c r="Y958" t="b">
        <v>1</v>
      </c>
      <c r="Z958" t="s">
        <v>1761</v>
      </c>
    </row>
    <row r="959" spans="1:26" x14ac:dyDescent="0.25">
      <c r="A959" t="s">
        <v>6438</v>
      </c>
      <c r="B959" t="s">
        <v>1378</v>
      </c>
      <c r="C959" t="s">
        <v>14702</v>
      </c>
      <c r="D959" t="s">
        <v>14703</v>
      </c>
      <c r="E959" t="s">
        <v>17576</v>
      </c>
      <c r="F959" t="s">
        <v>6439</v>
      </c>
      <c r="G959">
        <v>6900</v>
      </c>
      <c r="H959">
        <v>3700</v>
      </c>
      <c r="I959">
        <v>7070</v>
      </c>
      <c r="J959">
        <v>7499</v>
      </c>
      <c r="K959" t="s">
        <v>54</v>
      </c>
      <c r="L959">
        <v>2072</v>
      </c>
      <c r="M959" t="s">
        <v>1769</v>
      </c>
      <c r="N959" t="s">
        <v>17410</v>
      </c>
      <c r="O959" s="95">
        <v>44845.644189942126</v>
      </c>
      <c r="P959">
        <v>1</v>
      </c>
      <c r="Q959">
        <v>-2.4</v>
      </c>
      <c r="R959">
        <v>-7.99</v>
      </c>
      <c r="S959" t="s">
        <v>17658</v>
      </c>
      <c r="T959" t="s">
        <v>6440</v>
      </c>
      <c r="U959" t="s">
        <v>6432</v>
      </c>
      <c r="V959" t="s">
        <v>17658</v>
      </c>
      <c r="W959" t="s">
        <v>17659</v>
      </c>
      <c r="X959" t="s">
        <v>6441</v>
      </c>
      <c r="Y959" t="b">
        <v>1</v>
      </c>
      <c r="Z959" t="s">
        <v>1761</v>
      </c>
    </row>
    <row r="960" spans="1:26" x14ac:dyDescent="0.25">
      <c r="A960" t="s">
        <v>6442</v>
      </c>
      <c r="B960" t="s">
        <v>1127</v>
      </c>
      <c r="C960" t="s">
        <v>14702</v>
      </c>
      <c r="D960" t="s">
        <v>14703</v>
      </c>
      <c r="E960" t="s">
        <v>17576</v>
      </c>
      <c r="F960" t="s">
        <v>6443</v>
      </c>
      <c r="G960">
        <v>7499</v>
      </c>
      <c r="H960">
        <v>6528</v>
      </c>
      <c r="I960">
        <v>15307</v>
      </c>
      <c r="J960">
        <v>16803</v>
      </c>
      <c r="K960" t="s">
        <v>54</v>
      </c>
      <c r="L960">
        <v>3656</v>
      </c>
      <c r="M960" t="s">
        <v>1769</v>
      </c>
      <c r="N960" t="s">
        <v>17660</v>
      </c>
      <c r="O960" s="95">
        <v>44845.655929074077</v>
      </c>
      <c r="P960">
        <v>1</v>
      </c>
      <c r="Q960">
        <v>-51.01</v>
      </c>
      <c r="R960">
        <v>-55.37</v>
      </c>
      <c r="S960" t="s">
        <v>17661</v>
      </c>
      <c r="T960" t="s">
        <v>6444</v>
      </c>
      <c r="U960" t="s">
        <v>17662</v>
      </c>
      <c r="V960" t="s">
        <v>17661</v>
      </c>
      <c r="W960" t="s">
        <v>17663</v>
      </c>
      <c r="X960" t="s">
        <v>6445</v>
      </c>
      <c r="Y960" t="b">
        <v>1</v>
      </c>
      <c r="Z960" t="s">
        <v>1761</v>
      </c>
    </row>
    <row r="961" spans="1:26" x14ac:dyDescent="0.25">
      <c r="A961" t="s">
        <v>6446</v>
      </c>
      <c r="B961" t="s">
        <v>6447</v>
      </c>
      <c r="C961" t="s">
        <v>14702</v>
      </c>
      <c r="D961" t="s">
        <v>14703</v>
      </c>
      <c r="E961" t="s">
        <v>17576</v>
      </c>
      <c r="F961" t="s">
        <v>3567</v>
      </c>
      <c r="G961">
        <v>24000</v>
      </c>
      <c r="H961">
        <v>2150</v>
      </c>
      <c r="I961">
        <v>17083</v>
      </c>
      <c r="J961">
        <v>23104</v>
      </c>
      <c r="K961" t="s">
        <v>54</v>
      </c>
      <c r="L961">
        <v>1204</v>
      </c>
      <c r="M961" t="s">
        <v>1769</v>
      </c>
      <c r="N961" t="s">
        <v>17664</v>
      </c>
      <c r="O961" s="95">
        <v>44845.693179513888</v>
      </c>
      <c r="P961">
        <v>1</v>
      </c>
      <c r="Q961">
        <v>40.49</v>
      </c>
      <c r="R961">
        <v>3.88</v>
      </c>
      <c r="S961" t="s">
        <v>17665</v>
      </c>
      <c r="T961" t="s">
        <v>6448</v>
      </c>
      <c r="U961" t="s">
        <v>17666</v>
      </c>
      <c r="V961" t="s">
        <v>17665</v>
      </c>
      <c r="W961" t="s">
        <v>17667</v>
      </c>
      <c r="X961" t="s">
        <v>6449</v>
      </c>
      <c r="Y961" t="b">
        <v>1</v>
      </c>
      <c r="Z961" t="s">
        <v>1761</v>
      </c>
    </row>
    <row r="962" spans="1:26" x14ac:dyDescent="0.25">
      <c r="A962" t="s">
        <v>6450</v>
      </c>
      <c r="B962" t="s">
        <v>6451</v>
      </c>
      <c r="C962" t="s">
        <v>14702</v>
      </c>
      <c r="D962" t="s">
        <v>14703</v>
      </c>
      <c r="E962" t="s">
        <v>17576</v>
      </c>
      <c r="F962" t="s">
        <v>6452</v>
      </c>
      <c r="G962">
        <v>8000</v>
      </c>
      <c r="H962">
        <v>1850</v>
      </c>
      <c r="I962">
        <v>8381</v>
      </c>
      <c r="J962">
        <v>6769</v>
      </c>
      <c r="K962" t="s">
        <v>54</v>
      </c>
      <c r="L962">
        <v>1036</v>
      </c>
      <c r="M962" t="s">
        <v>1769</v>
      </c>
      <c r="N962" t="s">
        <v>17262</v>
      </c>
      <c r="O962" s="95">
        <v>44845.690054756946</v>
      </c>
      <c r="P962">
        <v>1</v>
      </c>
      <c r="Q962">
        <v>-4.55</v>
      </c>
      <c r="R962">
        <v>18.190000000000001</v>
      </c>
      <c r="S962" t="s">
        <v>17668</v>
      </c>
      <c r="T962" t="s">
        <v>6453</v>
      </c>
      <c r="U962" t="s">
        <v>17669</v>
      </c>
      <c r="V962" t="s">
        <v>17668</v>
      </c>
      <c r="W962" t="s">
        <v>17670</v>
      </c>
      <c r="X962" t="s">
        <v>6454</v>
      </c>
      <c r="Y962" t="b">
        <v>1</v>
      </c>
      <c r="Z962" t="s">
        <v>1761</v>
      </c>
    </row>
    <row r="963" spans="1:26" x14ac:dyDescent="0.25">
      <c r="A963" t="s">
        <v>6455</v>
      </c>
      <c r="B963" t="s">
        <v>6456</v>
      </c>
      <c r="C963" t="s">
        <v>14702</v>
      </c>
      <c r="D963" t="s">
        <v>14703</v>
      </c>
      <c r="E963" t="s">
        <v>17576</v>
      </c>
      <c r="F963" t="s">
        <v>6366</v>
      </c>
      <c r="G963">
        <v>14000</v>
      </c>
      <c r="H963">
        <v>7014</v>
      </c>
      <c r="I963">
        <v>12469</v>
      </c>
      <c r="J963">
        <v>12187</v>
      </c>
      <c r="K963" t="s">
        <v>54</v>
      </c>
      <c r="L963">
        <v>3928</v>
      </c>
      <c r="M963" t="s">
        <v>1769</v>
      </c>
      <c r="N963" t="s">
        <v>17671</v>
      </c>
      <c r="O963" s="95">
        <v>44845.65724403935</v>
      </c>
      <c r="P963">
        <v>1</v>
      </c>
      <c r="Q963">
        <v>12.28</v>
      </c>
      <c r="R963">
        <v>14.88</v>
      </c>
      <c r="S963" t="s">
        <v>17672</v>
      </c>
      <c r="T963" t="s">
        <v>6457</v>
      </c>
      <c r="U963" t="s">
        <v>17673</v>
      </c>
      <c r="V963" t="s">
        <v>17672</v>
      </c>
      <c r="W963" t="s">
        <v>17674</v>
      </c>
      <c r="X963" t="s">
        <v>6458</v>
      </c>
      <c r="Y963" t="b">
        <v>1</v>
      </c>
      <c r="Z963" t="s">
        <v>1761</v>
      </c>
    </row>
    <row r="964" spans="1:26" x14ac:dyDescent="0.25">
      <c r="A964" t="s">
        <v>6459</v>
      </c>
      <c r="B964" t="s">
        <v>6460</v>
      </c>
      <c r="C964" t="s">
        <v>14702</v>
      </c>
      <c r="D964" t="s">
        <v>14703</v>
      </c>
      <c r="E964" t="s">
        <v>17576</v>
      </c>
      <c r="F964" t="s">
        <v>6366</v>
      </c>
      <c r="G964">
        <v>19500</v>
      </c>
      <c r="H964">
        <v>7984</v>
      </c>
      <c r="I964">
        <v>23865</v>
      </c>
      <c r="J964">
        <v>25218</v>
      </c>
      <c r="K964" t="s">
        <v>54</v>
      </c>
      <c r="L964">
        <v>4471</v>
      </c>
      <c r="M964" t="s">
        <v>1769</v>
      </c>
      <c r="N964" t="s">
        <v>17675</v>
      </c>
      <c r="O964" s="95">
        <v>44845.613881655096</v>
      </c>
      <c r="P964">
        <v>1</v>
      </c>
      <c r="Q964">
        <v>-18.29</v>
      </c>
      <c r="R964">
        <v>-22.67</v>
      </c>
      <c r="S964" t="s">
        <v>17676</v>
      </c>
      <c r="T964" t="s">
        <v>6461</v>
      </c>
      <c r="U964" t="s">
        <v>17677</v>
      </c>
      <c r="V964" t="s">
        <v>17676</v>
      </c>
      <c r="W964" t="s">
        <v>17678</v>
      </c>
      <c r="X964" t="s">
        <v>6462</v>
      </c>
      <c r="Y964" t="b">
        <v>1</v>
      </c>
      <c r="Z964" t="s">
        <v>1761</v>
      </c>
    </row>
    <row r="965" spans="1:26" x14ac:dyDescent="0.25">
      <c r="A965" t="s">
        <v>6463</v>
      </c>
      <c r="B965" t="s">
        <v>6464</v>
      </c>
      <c r="C965" t="s">
        <v>14702</v>
      </c>
      <c r="D965" t="s">
        <v>14703</v>
      </c>
      <c r="E965" t="s">
        <v>17576</v>
      </c>
      <c r="F965" t="s">
        <v>6366</v>
      </c>
      <c r="G965">
        <v>19999</v>
      </c>
      <c r="H965">
        <v>7925</v>
      </c>
      <c r="I965">
        <v>22031</v>
      </c>
      <c r="J965">
        <v>23968</v>
      </c>
      <c r="K965" t="s">
        <v>54</v>
      </c>
      <c r="L965">
        <v>4438</v>
      </c>
      <c r="M965" t="s">
        <v>1769</v>
      </c>
      <c r="N965" t="s">
        <v>17679</v>
      </c>
      <c r="O965" s="95">
        <v>44845.649991747683</v>
      </c>
      <c r="P965">
        <v>1</v>
      </c>
      <c r="Q965">
        <v>-9.2200000000000006</v>
      </c>
      <c r="R965">
        <v>-16.559999999999999</v>
      </c>
      <c r="S965" t="s">
        <v>17680</v>
      </c>
      <c r="T965" t="s">
        <v>6465</v>
      </c>
      <c r="U965" t="s">
        <v>17681</v>
      </c>
      <c r="V965" t="s">
        <v>17680</v>
      </c>
      <c r="W965" t="s">
        <v>17682</v>
      </c>
      <c r="X965" t="s">
        <v>6466</v>
      </c>
      <c r="Y965" t="b">
        <v>1</v>
      </c>
      <c r="Z965" t="s">
        <v>1761</v>
      </c>
    </row>
    <row r="966" spans="1:26" x14ac:dyDescent="0.25">
      <c r="A966" t="s">
        <v>6467</v>
      </c>
      <c r="B966" t="s">
        <v>6468</v>
      </c>
      <c r="C966" t="s">
        <v>14702</v>
      </c>
      <c r="D966" t="s">
        <v>14703</v>
      </c>
      <c r="E966" t="s">
        <v>17576</v>
      </c>
      <c r="F966" t="s">
        <v>6469</v>
      </c>
      <c r="G966">
        <v>22222</v>
      </c>
      <c r="H966">
        <v>38263</v>
      </c>
      <c r="I966">
        <v>26760</v>
      </c>
      <c r="J966">
        <v>27287</v>
      </c>
      <c r="K966" t="s">
        <v>54</v>
      </c>
      <c r="L966">
        <v>21427</v>
      </c>
      <c r="M966" t="s">
        <v>1769</v>
      </c>
      <c r="N966" t="s">
        <v>17683</v>
      </c>
      <c r="O966" s="95">
        <v>44845.700330671294</v>
      </c>
      <c r="P966">
        <v>2</v>
      </c>
      <c r="Q966">
        <v>-16.96</v>
      </c>
      <c r="R966">
        <v>-18.559999999999999</v>
      </c>
      <c r="S966" t="s">
        <v>17684</v>
      </c>
      <c r="T966" t="s">
        <v>6470</v>
      </c>
      <c r="U966" t="s">
        <v>17685</v>
      </c>
      <c r="V966" t="s">
        <v>17684</v>
      </c>
      <c r="W966" t="s">
        <v>17686</v>
      </c>
      <c r="X966" t="s">
        <v>6471</v>
      </c>
      <c r="Y966" t="b">
        <v>1</v>
      </c>
      <c r="Z966" t="s">
        <v>1761</v>
      </c>
    </row>
    <row r="967" spans="1:26" x14ac:dyDescent="0.25">
      <c r="A967" t="s">
        <v>6472</v>
      </c>
      <c r="B967" t="s">
        <v>6473</v>
      </c>
      <c r="C967" t="s">
        <v>14702</v>
      </c>
      <c r="D967" t="s">
        <v>14703</v>
      </c>
      <c r="E967" t="s">
        <v>17576</v>
      </c>
      <c r="F967" t="s">
        <v>6474</v>
      </c>
      <c r="G967">
        <v>49000</v>
      </c>
      <c r="H967">
        <v>21600</v>
      </c>
      <c r="I967">
        <v>45907</v>
      </c>
      <c r="J967">
        <v>44363</v>
      </c>
      <c r="K967" t="s">
        <v>54</v>
      </c>
      <c r="L967">
        <v>12096</v>
      </c>
      <c r="M967" t="s">
        <v>1769</v>
      </c>
      <c r="N967" t="s">
        <v>17687</v>
      </c>
      <c r="O967" s="95">
        <v>44845.696453715274</v>
      </c>
      <c r="P967">
        <v>1</v>
      </c>
      <c r="Q967">
        <v>6.74</v>
      </c>
      <c r="R967">
        <v>10.45</v>
      </c>
      <c r="S967" t="s">
        <v>17688</v>
      </c>
      <c r="T967" t="s">
        <v>6475</v>
      </c>
      <c r="U967" t="s">
        <v>17689</v>
      </c>
      <c r="V967" t="s">
        <v>17688</v>
      </c>
      <c r="W967" t="s">
        <v>17690</v>
      </c>
      <c r="X967" t="s">
        <v>6476</v>
      </c>
      <c r="Y967" t="b">
        <v>1</v>
      </c>
      <c r="Z967" t="s">
        <v>1761</v>
      </c>
    </row>
    <row r="968" spans="1:26" x14ac:dyDescent="0.25">
      <c r="A968" t="s">
        <v>6477</v>
      </c>
      <c r="B968" t="s">
        <v>6478</v>
      </c>
      <c r="C968" t="s">
        <v>14702</v>
      </c>
      <c r="D968" t="s">
        <v>14703</v>
      </c>
      <c r="E968" t="s">
        <v>17576</v>
      </c>
      <c r="F968" t="s">
        <v>4804</v>
      </c>
      <c r="G968">
        <v>12000</v>
      </c>
      <c r="H968">
        <v>2716</v>
      </c>
      <c r="I968">
        <v>13402</v>
      </c>
      <c r="J968">
        <v>13837</v>
      </c>
      <c r="K968" t="s">
        <v>54</v>
      </c>
      <c r="L968">
        <v>1521</v>
      </c>
      <c r="M968" t="s">
        <v>1769</v>
      </c>
      <c r="N968" t="s">
        <v>17691</v>
      </c>
      <c r="O968" s="95">
        <v>44845.650167349537</v>
      </c>
      <c r="P968">
        <v>1</v>
      </c>
      <c r="Q968">
        <v>-10.46</v>
      </c>
      <c r="R968">
        <v>-13.28</v>
      </c>
      <c r="S968" t="s">
        <v>17692</v>
      </c>
      <c r="T968" t="s">
        <v>6479</v>
      </c>
      <c r="U968" t="s">
        <v>17693</v>
      </c>
      <c r="V968" t="s">
        <v>17692</v>
      </c>
      <c r="W968" t="s">
        <v>17694</v>
      </c>
      <c r="X968" t="s">
        <v>6480</v>
      </c>
      <c r="Y968" t="b">
        <v>1</v>
      </c>
      <c r="Z968" t="s">
        <v>1761</v>
      </c>
    </row>
    <row r="969" spans="1:26" x14ac:dyDescent="0.25">
      <c r="A969" t="s">
        <v>6481</v>
      </c>
      <c r="B969" t="s">
        <v>6482</v>
      </c>
      <c r="C969" t="s">
        <v>14702</v>
      </c>
      <c r="D969" t="s">
        <v>14703</v>
      </c>
      <c r="E969" t="s">
        <v>17576</v>
      </c>
      <c r="F969" t="s">
        <v>6483</v>
      </c>
      <c r="G969">
        <v>15000</v>
      </c>
      <c r="H969">
        <v>14159</v>
      </c>
      <c r="I969">
        <v>15000</v>
      </c>
      <c r="J969">
        <v>15000</v>
      </c>
      <c r="K969" t="s">
        <v>54</v>
      </c>
      <c r="L969">
        <v>7929</v>
      </c>
      <c r="M969" t="s">
        <v>1769</v>
      </c>
      <c r="N969" t="s">
        <v>17695</v>
      </c>
      <c r="O969" s="95">
        <v>44840.379402060185</v>
      </c>
      <c r="P969">
        <v>1</v>
      </c>
      <c r="Q969">
        <v>0</v>
      </c>
      <c r="R969">
        <v>0</v>
      </c>
      <c r="S969" t="s">
        <v>17696</v>
      </c>
      <c r="T969" t="s">
        <v>6484</v>
      </c>
      <c r="U969" t="s">
        <v>6485</v>
      </c>
      <c r="V969" t="s">
        <v>17696</v>
      </c>
      <c r="W969" t="s">
        <v>17697</v>
      </c>
      <c r="X969" t="s">
        <v>6486</v>
      </c>
      <c r="Y969" t="b">
        <v>1</v>
      </c>
      <c r="Z969" t="s">
        <v>1761</v>
      </c>
    </row>
    <row r="970" spans="1:26" x14ac:dyDescent="0.25">
      <c r="A970" t="s">
        <v>6487</v>
      </c>
      <c r="B970" t="s">
        <v>1120</v>
      </c>
      <c r="C970" t="s">
        <v>14702</v>
      </c>
      <c r="D970" t="s">
        <v>14703</v>
      </c>
      <c r="E970" t="s">
        <v>17576</v>
      </c>
      <c r="F970" t="s">
        <v>6488</v>
      </c>
      <c r="G970">
        <v>5000</v>
      </c>
      <c r="H970">
        <v>1001</v>
      </c>
      <c r="I970">
        <v>3119</v>
      </c>
      <c r="J970">
        <v>7499</v>
      </c>
      <c r="K970" t="s">
        <v>54</v>
      </c>
      <c r="L970">
        <v>561</v>
      </c>
      <c r="M970" t="s">
        <v>1769</v>
      </c>
      <c r="N970" t="s">
        <v>17698</v>
      </c>
      <c r="O970" s="95">
        <v>44845.274897164352</v>
      </c>
      <c r="P970">
        <v>1</v>
      </c>
      <c r="Q970">
        <v>60.31</v>
      </c>
      <c r="R970">
        <v>-33.32</v>
      </c>
      <c r="S970" t="s">
        <v>17699</v>
      </c>
      <c r="T970" t="s">
        <v>6489</v>
      </c>
      <c r="U970" t="s">
        <v>6490</v>
      </c>
      <c r="V970" t="s">
        <v>17699</v>
      </c>
      <c r="W970" t="s">
        <v>17700</v>
      </c>
      <c r="X970" t="s">
        <v>6491</v>
      </c>
      <c r="Y970" t="b">
        <v>1</v>
      </c>
      <c r="Z970" t="s">
        <v>1761</v>
      </c>
    </row>
    <row r="971" spans="1:26" x14ac:dyDescent="0.25">
      <c r="A971" t="s">
        <v>6492</v>
      </c>
      <c r="B971" t="s">
        <v>1133</v>
      </c>
      <c r="C971" t="s">
        <v>14702</v>
      </c>
      <c r="D971" t="s">
        <v>14703</v>
      </c>
      <c r="E971" t="s">
        <v>17576</v>
      </c>
      <c r="F971" t="s">
        <v>6493</v>
      </c>
      <c r="G971">
        <v>59500</v>
      </c>
      <c r="H971">
        <v>12012</v>
      </c>
      <c r="I971">
        <v>54078</v>
      </c>
      <c r="J971">
        <v>52750</v>
      </c>
      <c r="K971" t="s">
        <v>54</v>
      </c>
      <c r="L971">
        <v>6727</v>
      </c>
      <c r="M971" t="s">
        <v>1769</v>
      </c>
      <c r="N971" t="s">
        <v>17701</v>
      </c>
      <c r="O971" s="95">
        <v>44845.711507071763</v>
      </c>
      <c r="P971">
        <v>1</v>
      </c>
      <c r="Q971">
        <v>10.029999999999999</v>
      </c>
      <c r="R971">
        <v>12.8</v>
      </c>
      <c r="S971" t="s">
        <v>17702</v>
      </c>
      <c r="T971" t="s">
        <v>6494</v>
      </c>
      <c r="U971" t="s">
        <v>6495</v>
      </c>
      <c r="V971" t="s">
        <v>17702</v>
      </c>
      <c r="W971" t="s">
        <v>17703</v>
      </c>
      <c r="X971" t="s">
        <v>6496</v>
      </c>
      <c r="Y971" t="b">
        <v>1</v>
      </c>
      <c r="Z971" t="s">
        <v>1761</v>
      </c>
    </row>
    <row r="972" spans="1:26" x14ac:dyDescent="0.25">
      <c r="A972" t="s">
        <v>6497</v>
      </c>
      <c r="B972" t="s">
        <v>6498</v>
      </c>
      <c r="C972" t="s">
        <v>14702</v>
      </c>
      <c r="D972" t="s">
        <v>14703</v>
      </c>
      <c r="E972" t="s">
        <v>17576</v>
      </c>
      <c r="F972" t="s">
        <v>6499</v>
      </c>
      <c r="G972">
        <v>15000</v>
      </c>
      <c r="H972">
        <v>4750</v>
      </c>
      <c r="I972">
        <v>15882</v>
      </c>
      <c r="J972">
        <v>15641</v>
      </c>
      <c r="K972" t="s">
        <v>54</v>
      </c>
      <c r="L972">
        <v>2660</v>
      </c>
      <c r="M972" t="s">
        <v>1769</v>
      </c>
      <c r="N972" t="s">
        <v>17704</v>
      </c>
      <c r="O972" s="95">
        <v>44845.69761920139</v>
      </c>
      <c r="P972">
        <v>1</v>
      </c>
      <c r="Q972">
        <v>-5.55</v>
      </c>
      <c r="R972">
        <v>-4.0999999999999996</v>
      </c>
      <c r="S972" t="s">
        <v>17705</v>
      </c>
      <c r="T972" t="s">
        <v>6500</v>
      </c>
      <c r="U972" t="s">
        <v>6501</v>
      </c>
      <c r="V972" t="s">
        <v>17705</v>
      </c>
      <c r="W972" t="s">
        <v>17706</v>
      </c>
      <c r="X972" t="s">
        <v>6502</v>
      </c>
      <c r="Y972" t="b">
        <v>1</v>
      </c>
      <c r="Z972" t="s">
        <v>1761</v>
      </c>
    </row>
    <row r="973" spans="1:26" x14ac:dyDescent="0.25">
      <c r="A973" t="s">
        <v>6503</v>
      </c>
      <c r="B973" t="s">
        <v>6504</v>
      </c>
      <c r="C973" t="s">
        <v>14702</v>
      </c>
      <c r="D973" t="s">
        <v>14703</v>
      </c>
      <c r="E973" t="s">
        <v>17576</v>
      </c>
      <c r="F973" t="s">
        <v>6505</v>
      </c>
      <c r="G973">
        <v>20000</v>
      </c>
      <c r="H973">
        <v>7356</v>
      </c>
      <c r="I973">
        <v>28259</v>
      </c>
      <c r="J973">
        <v>28477</v>
      </c>
      <c r="K973" t="s">
        <v>54</v>
      </c>
      <c r="L973">
        <v>4119</v>
      </c>
      <c r="M973" t="s">
        <v>1769</v>
      </c>
      <c r="N973" t="s">
        <v>17707</v>
      </c>
      <c r="O973" s="95">
        <v>44845.577199687497</v>
      </c>
      <c r="P973">
        <v>1</v>
      </c>
      <c r="Q973">
        <v>-29.23</v>
      </c>
      <c r="R973">
        <v>-29.77</v>
      </c>
      <c r="S973" t="s">
        <v>17708</v>
      </c>
      <c r="T973" t="s">
        <v>6506</v>
      </c>
      <c r="U973" t="s">
        <v>17709</v>
      </c>
      <c r="V973" t="s">
        <v>17708</v>
      </c>
      <c r="W973" t="s">
        <v>17710</v>
      </c>
      <c r="X973" t="s">
        <v>6507</v>
      </c>
      <c r="Y973" t="b">
        <v>1</v>
      </c>
      <c r="Z973" t="s">
        <v>1761</v>
      </c>
    </row>
    <row r="974" spans="1:26" x14ac:dyDescent="0.25">
      <c r="A974" t="s">
        <v>6508</v>
      </c>
      <c r="B974" t="s">
        <v>6509</v>
      </c>
      <c r="C974" t="s">
        <v>14702</v>
      </c>
      <c r="D974" t="s">
        <v>14703</v>
      </c>
      <c r="E974" t="s">
        <v>17576</v>
      </c>
      <c r="F974" t="s">
        <v>6510</v>
      </c>
      <c r="G974">
        <v>24000</v>
      </c>
      <c r="H974">
        <v>7350</v>
      </c>
      <c r="I974">
        <v>27970</v>
      </c>
      <c r="J974">
        <v>25649</v>
      </c>
      <c r="K974" t="s">
        <v>54</v>
      </c>
      <c r="L974">
        <v>4116</v>
      </c>
      <c r="M974" t="s">
        <v>1769</v>
      </c>
      <c r="N974" t="s">
        <v>17711</v>
      </c>
      <c r="O974" s="95">
        <v>44845.634884259256</v>
      </c>
      <c r="P974">
        <v>1</v>
      </c>
      <c r="Q974">
        <v>-14.19</v>
      </c>
      <c r="R974">
        <v>-6.43</v>
      </c>
      <c r="S974" t="s">
        <v>17712</v>
      </c>
      <c r="T974" t="s">
        <v>6511</v>
      </c>
      <c r="U974" t="s">
        <v>6512</v>
      </c>
      <c r="V974" t="s">
        <v>17712</v>
      </c>
      <c r="W974" t="s">
        <v>17713</v>
      </c>
      <c r="X974" t="s">
        <v>6513</v>
      </c>
      <c r="Y974" t="b">
        <v>1</v>
      </c>
      <c r="Z974" t="s">
        <v>1761</v>
      </c>
    </row>
    <row r="975" spans="1:26" x14ac:dyDescent="0.25">
      <c r="A975" t="s">
        <v>6514</v>
      </c>
      <c r="B975" t="s">
        <v>6515</v>
      </c>
      <c r="C975" t="s">
        <v>14702</v>
      </c>
      <c r="D975" t="s">
        <v>14703</v>
      </c>
      <c r="E975" t="s">
        <v>17576</v>
      </c>
      <c r="F975" t="s">
        <v>6516</v>
      </c>
      <c r="G975">
        <v>8300</v>
      </c>
      <c r="H975">
        <v>8300</v>
      </c>
      <c r="I975">
        <v>8300</v>
      </c>
      <c r="J975">
        <v>8300</v>
      </c>
      <c r="K975" t="s">
        <v>54</v>
      </c>
      <c r="L975">
        <v>4648</v>
      </c>
      <c r="M975" t="s">
        <v>1769</v>
      </c>
      <c r="N975" t="s">
        <v>17714</v>
      </c>
      <c r="O975" s="95">
        <v>44838.219773657409</v>
      </c>
      <c r="P975">
        <v>1</v>
      </c>
      <c r="Q975">
        <v>0</v>
      </c>
      <c r="R975">
        <v>0</v>
      </c>
      <c r="S975" t="s">
        <v>17715</v>
      </c>
      <c r="T975" t="s">
        <v>6517</v>
      </c>
      <c r="U975" t="s">
        <v>17716</v>
      </c>
      <c r="V975" t="s">
        <v>17715</v>
      </c>
      <c r="W975" t="s">
        <v>17717</v>
      </c>
      <c r="X975" t="s">
        <v>6518</v>
      </c>
      <c r="Y975" t="b">
        <v>1</v>
      </c>
      <c r="Z975" t="s">
        <v>1761</v>
      </c>
    </row>
    <row r="976" spans="1:26" x14ac:dyDescent="0.25">
      <c r="A976" t="s">
        <v>6519</v>
      </c>
      <c r="B976" t="s">
        <v>6520</v>
      </c>
      <c r="C976" t="s">
        <v>14702</v>
      </c>
      <c r="D976" t="s">
        <v>14703</v>
      </c>
      <c r="E976" t="s">
        <v>17576</v>
      </c>
      <c r="F976" t="s">
        <v>6521</v>
      </c>
      <c r="G976">
        <v>10999</v>
      </c>
      <c r="H976">
        <v>4100</v>
      </c>
      <c r="I976">
        <v>11985</v>
      </c>
      <c r="J976">
        <v>12609</v>
      </c>
      <c r="K976" t="s">
        <v>54</v>
      </c>
      <c r="L976">
        <v>2296</v>
      </c>
      <c r="M976" t="s">
        <v>1769</v>
      </c>
      <c r="N976" t="s">
        <v>17235</v>
      </c>
      <c r="O976" s="95">
        <v>44845.678924571759</v>
      </c>
      <c r="P976">
        <v>1</v>
      </c>
      <c r="Q976">
        <v>-8.23</v>
      </c>
      <c r="R976">
        <v>-12.77</v>
      </c>
      <c r="S976" t="s">
        <v>17718</v>
      </c>
      <c r="T976" t="s">
        <v>6522</v>
      </c>
      <c r="U976" t="s">
        <v>6523</v>
      </c>
      <c r="V976" t="s">
        <v>17718</v>
      </c>
      <c r="W976" t="s">
        <v>17719</v>
      </c>
      <c r="X976" t="s">
        <v>6524</v>
      </c>
      <c r="Y976" t="b">
        <v>1</v>
      </c>
      <c r="Z976" t="s">
        <v>1761</v>
      </c>
    </row>
    <row r="977" spans="1:26" x14ac:dyDescent="0.25">
      <c r="A977" t="s">
        <v>6525</v>
      </c>
      <c r="B977" t="s">
        <v>6526</v>
      </c>
      <c r="C977" t="s">
        <v>14702</v>
      </c>
      <c r="D977" t="s">
        <v>14703</v>
      </c>
      <c r="E977" t="s">
        <v>17576</v>
      </c>
      <c r="F977" t="s">
        <v>6521</v>
      </c>
      <c r="G977">
        <v>25990</v>
      </c>
      <c r="H977">
        <v>4100</v>
      </c>
      <c r="I977">
        <v>20970</v>
      </c>
      <c r="J977">
        <v>30544</v>
      </c>
      <c r="K977" t="s">
        <v>54</v>
      </c>
      <c r="L977">
        <v>2296</v>
      </c>
      <c r="M977" t="s">
        <v>1769</v>
      </c>
      <c r="N977" t="s">
        <v>17235</v>
      </c>
      <c r="O977" s="95">
        <v>44845.649747754629</v>
      </c>
      <c r="P977">
        <v>1</v>
      </c>
      <c r="Q977">
        <v>23.94</v>
      </c>
      <c r="R977">
        <v>-14.91</v>
      </c>
      <c r="S977" t="s">
        <v>17720</v>
      </c>
      <c r="T977" t="s">
        <v>6527</v>
      </c>
      <c r="U977" t="s">
        <v>17721</v>
      </c>
      <c r="V977" t="s">
        <v>17720</v>
      </c>
      <c r="W977" t="s">
        <v>17722</v>
      </c>
      <c r="X977" t="s">
        <v>6528</v>
      </c>
      <c r="Y977" t="b">
        <v>1</v>
      </c>
      <c r="Z977" t="s">
        <v>1761</v>
      </c>
    </row>
    <row r="978" spans="1:26" x14ac:dyDescent="0.25">
      <c r="A978" t="s">
        <v>6529</v>
      </c>
      <c r="B978" t="s">
        <v>6530</v>
      </c>
      <c r="C978" t="s">
        <v>14702</v>
      </c>
      <c r="D978" t="s">
        <v>14703</v>
      </c>
      <c r="E978" t="s">
        <v>17576</v>
      </c>
      <c r="F978" t="s">
        <v>6531</v>
      </c>
      <c r="G978">
        <v>13500</v>
      </c>
      <c r="H978">
        <v>3100</v>
      </c>
      <c r="I978">
        <v>13456</v>
      </c>
      <c r="J978">
        <v>11396</v>
      </c>
      <c r="K978" t="s">
        <v>54</v>
      </c>
      <c r="L978">
        <v>1736</v>
      </c>
      <c r="M978" t="s">
        <v>1769</v>
      </c>
      <c r="N978" t="s">
        <v>17186</v>
      </c>
      <c r="O978" s="95">
        <v>44845.674274062498</v>
      </c>
      <c r="P978">
        <v>1</v>
      </c>
      <c r="Q978">
        <v>0.33</v>
      </c>
      <c r="R978">
        <v>18.46</v>
      </c>
      <c r="S978" t="s">
        <v>17723</v>
      </c>
      <c r="T978" t="s">
        <v>6532</v>
      </c>
      <c r="U978" t="s">
        <v>6533</v>
      </c>
      <c r="V978" t="s">
        <v>17723</v>
      </c>
      <c r="W978" t="s">
        <v>17724</v>
      </c>
      <c r="X978" t="s">
        <v>6534</v>
      </c>
      <c r="Y978" t="b">
        <v>1</v>
      </c>
      <c r="Z978" t="s">
        <v>1761</v>
      </c>
    </row>
    <row r="979" spans="1:26" x14ac:dyDescent="0.25">
      <c r="A979" t="s">
        <v>6535</v>
      </c>
      <c r="B979" t="s">
        <v>1051</v>
      </c>
      <c r="C979" t="s">
        <v>14702</v>
      </c>
      <c r="D979" t="s">
        <v>14703</v>
      </c>
      <c r="E979" t="s">
        <v>17576</v>
      </c>
      <c r="F979" t="s">
        <v>6536</v>
      </c>
      <c r="G979">
        <v>7900</v>
      </c>
      <c r="H979">
        <v>2990</v>
      </c>
      <c r="I979">
        <v>13805</v>
      </c>
      <c r="J979">
        <v>12246</v>
      </c>
      <c r="K979" t="s">
        <v>54</v>
      </c>
      <c r="L979">
        <v>1674</v>
      </c>
      <c r="M979" t="s">
        <v>1769</v>
      </c>
      <c r="N979" t="s">
        <v>17725</v>
      </c>
      <c r="O979" s="95">
        <v>44845.698801990744</v>
      </c>
      <c r="P979">
        <v>1</v>
      </c>
      <c r="Q979">
        <v>-42.77</v>
      </c>
      <c r="R979">
        <v>-35.49</v>
      </c>
      <c r="S979" t="s">
        <v>17726</v>
      </c>
      <c r="T979" t="s">
        <v>6537</v>
      </c>
      <c r="U979" t="s">
        <v>6538</v>
      </c>
      <c r="V979" t="s">
        <v>17726</v>
      </c>
      <c r="W979" t="s">
        <v>17727</v>
      </c>
      <c r="X979" t="s">
        <v>6539</v>
      </c>
      <c r="Y979" t="b">
        <v>1</v>
      </c>
      <c r="Z979" t="s">
        <v>1761</v>
      </c>
    </row>
    <row r="980" spans="1:26" x14ac:dyDescent="0.25">
      <c r="A980" t="s">
        <v>6540</v>
      </c>
      <c r="B980" t="s">
        <v>1128</v>
      </c>
      <c r="C980" t="s">
        <v>14702</v>
      </c>
      <c r="D980" t="s">
        <v>14703</v>
      </c>
      <c r="E980" t="s">
        <v>17576</v>
      </c>
      <c r="F980" t="s">
        <v>6541</v>
      </c>
      <c r="G980">
        <v>27000</v>
      </c>
      <c r="H980">
        <v>8120</v>
      </c>
      <c r="I980">
        <v>28963</v>
      </c>
      <c r="J980">
        <v>30171</v>
      </c>
      <c r="K980" t="s">
        <v>54</v>
      </c>
      <c r="L980">
        <v>4547</v>
      </c>
      <c r="M980" t="s">
        <v>1769</v>
      </c>
      <c r="N980" t="s">
        <v>17728</v>
      </c>
      <c r="O980" s="95">
        <v>44845.64955898148</v>
      </c>
      <c r="P980">
        <v>1</v>
      </c>
      <c r="Q980">
        <v>-6.78</v>
      </c>
      <c r="R980">
        <v>-10.51</v>
      </c>
      <c r="S980" t="s">
        <v>17729</v>
      </c>
      <c r="T980" t="s">
        <v>6542</v>
      </c>
      <c r="U980" t="s">
        <v>6543</v>
      </c>
      <c r="V980" t="s">
        <v>17729</v>
      </c>
      <c r="W980" t="s">
        <v>17730</v>
      </c>
      <c r="X980" t="s">
        <v>6544</v>
      </c>
      <c r="Y980" t="b">
        <v>1</v>
      </c>
      <c r="Z980" t="s">
        <v>1761</v>
      </c>
    </row>
    <row r="981" spans="1:26" x14ac:dyDescent="0.25">
      <c r="A981" t="s">
        <v>6545</v>
      </c>
      <c r="B981" t="s">
        <v>6546</v>
      </c>
      <c r="C981" t="s">
        <v>14702</v>
      </c>
      <c r="D981" t="s">
        <v>14703</v>
      </c>
      <c r="E981" t="s">
        <v>17576</v>
      </c>
      <c r="F981" t="s">
        <v>6547</v>
      </c>
      <c r="G981">
        <v>10000</v>
      </c>
      <c r="H981">
        <v>6356</v>
      </c>
      <c r="I981">
        <v>12084</v>
      </c>
      <c r="J981">
        <v>11749</v>
      </c>
      <c r="K981" t="s">
        <v>54</v>
      </c>
      <c r="L981">
        <v>3559</v>
      </c>
      <c r="M981" t="s">
        <v>1769</v>
      </c>
      <c r="N981" t="s">
        <v>17731</v>
      </c>
      <c r="O981" s="95">
        <v>44845.568865740737</v>
      </c>
      <c r="P981">
        <v>1</v>
      </c>
      <c r="Q981">
        <v>-17.25</v>
      </c>
      <c r="R981">
        <v>-14.89</v>
      </c>
      <c r="S981" t="s">
        <v>17732</v>
      </c>
      <c r="T981" t="s">
        <v>6548</v>
      </c>
      <c r="U981" t="s">
        <v>6549</v>
      </c>
      <c r="V981" t="s">
        <v>17732</v>
      </c>
      <c r="W981" t="s">
        <v>17733</v>
      </c>
      <c r="X981" t="s">
        <v>6550</v>
      </c>
      <c r="Y981" t="b">
        <v>1</v>
      </c>
      <c r="Z981" t="s">
        <v>1761</v>
      </c>
    </row>
    <row r="982" spans="1:26" x14ac:dyDescent="0.25">
      <c r="A982" t="s">
        <v>6551</v>
      </c>
      <c r="B982" t="s">
        <v>1126</v>
      </c>
      <c r="C982" t="s">
        <v>14702</v>
      </c>
      <c r="D982" t="s">
        <v>14703</v>
      </c>
      <c r="E982" t="s">
        <v>17576</v>
      </c>
      <c r="F982" t="s">
        <v>6552</v>
      </c>
      <c r="G982">
        <v>10000</v>
      </c>
      <c r="H982">
        <v>3490</v>
      </c>
      <c r="I982">
        <v>14076</v>
      </c>
      <c r="J982">
        <v>14076</v>
      </c>
      <c r="K982" t="s">
        <v>54</v>
      </c>
      <c r="L982">
        <v>1954</v>
      </c>
      <c r="M982" t="s">
        <v>1769</v>
      </c>
      <c r="N982" t="s">
        <v>17734</v>
      </c>
      <c r="O982" s="95">
        <v>44844.542142395832</v>
      </c>
      <c r="P982">
        <v>1</v>
      </c>
      <c r="Q982">
        <v>0</v>
      </c>
      <c r="R982">
        <v>-28.96</v>
      </c>
      <c r="S982" t="s">
        <v>17735</v>
      </c>
      <c r="T982" t="s">
        <v>6553</v>
      </c>
      <c r="U982" t="s">
        <v>6554</v>
      </c>
      <c r="V982" t="s">
        <v>17735</v>
      </c>
      <c r="W982" t="s">
        <v>17736</v>
      </c>
      <c r="X982" t="s">
        <v>6555</v>
      </c>
      <c r="Y982" t="b">
        <v>1</v>
      </c>
      <c r="Z982" t="s">
        <v>1761</v>
      </c>
    </row>
    <row r="983" spans="1:26" x14ac:dyDescent="0.25">
      <c r="A983" t="s">
        <v>6556</v>
      </c>
      <c r="B983" t="s">
        <v>6557</v>
      </c>
      <c r="C983" t="s">
        <v>14702</v>
      </c>
      <c r="D983" t="s">
        <v>14703</v>
      </c>
      <c r="E983" t="s">
        <v>17576</v>
      </c>
      <c r="F983" t="s">
        <v>5943</v>
      </c>
      <c r="G983">
        <v>14700</v>
      </c>
      <c r="H983">
        <v>2263</v>
      </c>
      <c r="I983">
        <v>26567</v>
      </c>
      <c r="J983">
        <v>25142</v>
      </c>
      <c r="K983" t="s">
        <v>54</v>
      </c>
      <c r="L983">
        <v>1267</v>
      </c>
      <c r="M983" t="s">
        <v>1769</v>
      </c>
      <c r="N983" t="s">
        <v>17737</v>
      </c>
      <c r="O983" s="95">
        <v>44845.595498912036</v>
      </c>
      <c r="P983">
        <v>1</v>
      </c>
      <c r="Q983">
        <v>-44.67</v>
      </c>
      <c r="R983">
        <v>-41.53</v>
      </c>
      <c r="S983" t="s">
        <v>17738</v>
      </c>
      <c r="T983" t="s">
        <v>6558</v>
      </c>
      <c r="U983" t="s">
        <v>17739</v>
      </c>
      <c r="V983" t="s">
        <v>17738</v>
      </c>
      <c r="W983" t="s">
        <v>17740</v>
      </c>
      <c r="X983" t="s">
        <v>6559</v>
      </c>
      <c r="Y983" t="b">
        <v>1</v>
      </c>
      <c r="Z983" t="s">
        <v>1761</v>
      </c>
    </row>
    <row r="984" spans="1:26" x14ac:dyDescent="0.25">
      <c r="A984" t="s">
        <v>6560</v>
      </c>
      <c r="B984" t="s">
        <v>1713</v>
      </c>
      <c r="C984" t="s">
        <v>14702</v>
      </c>
      <c r="D984" t="s">
        <v>14703</v>
      </c>
      <c r="E984" t="s">
        <v>17576</v>
      </c>
      <c r="F984" t="s">
        <v>1712</v>
      </c>
      <c r="G984">
        <v>20999</v>
      </c>
      <c r="H984">
        <v>5586</v>
      </c>
      <c r="I984">
        <v>23399</v>
      </c>
      <c r="J984">
        <v>25626</v>
      </c>
      <c r="K984" t="s">
        <v>54</v>
      </c>
      <c r="L984">
        <v>3128</v>
      </c>
      <c r="M984" t="s">
        <v>1769</v>
      </c>
      <c r="N984" t="s">
        <v>17741</v>
      </c>
      <c r="O984" s="95">
        <v>44845.672768194447</v>
      </c>
      <c r="P984">
        <v>1</v>
      </c>
      <c r="Q984">
        <v>-10.26</v>
      </c>
      <c r="R984">
        <v>-18.059999999999999</v>
      </c>
      <c r="S984" t="s">
        <v>17742</v>
      </c>
      <c r="T984" t="s">
        <v>6561</v>
      </c>
      <c r="U984" t="s">
        <v>6562</v>
      </c>
      <c r="V984" t="s">
        <v>17742</v>
      </c>
      <c r="W984" t="s">
        <v>17743</v>
      </c>
      <c r="X984" t="s">
        <v>6563</v>
      </c>
      <c r="Y984" t="b">
        <v>1</v>
      </c>
      <c r="Z984" t="s">
        <v>1761</v>
      </c>
    </row>
    <row r="985" spans="1:26" x14ac:dyDescent="0.25">
      <c r="A985" t="s">
        <v>6564</v>
      </c>
      <c r="B985" t="s">
        <v>6565</v>
      </c>
      <c r="C985" t="s">
        <v>14702</v>
      </c>
      <c r="D985" t="s">
        <v>14703</v>
      </c>
      <c r="E985" t="s">
        <v>17576</v>
      </c>
      <c r="F985" t="s">
        <v>6566</v>
      </c>
      <c r="G985">
        <v>9999</v>
      </c>
      <c r="H985">
        <v>4900</v>
      </c>
      <c r="I985">
        <v>15691</v>
      </c>
      <c r="J985">
        <v>12546</v>
      </c>
      <c r="K985" t="s">
        <v>54</v>
      </c>
      <c r="L985">
        <v>2744</v>
      </c>
      <c r="M985" t="s">
        <v>1769</v>
      </c>
      <c r="N985" t="s">
        <v>17645</v>
      </c>
      <c r="O985" s="95">
        <v>44845.635047673612</v>
      </c>
      <c r="P985">
        <v>1</v>
      </c>
      <c r="Q985">
        <v>-36.28</v>
      </c>
      <c r="R985">
        <v>-20.3</v>
      </c>
      <c r="S985" t="s">
        <v>17744</v>
      </c>
      <c r="T985" t="s">
        <v>6567</v>
      </c>
      <c r="U985" t="s">
        <v>6568</v>
      </c>
      <c r="V985" t="s">
        <v>17744</v>
      </c>
      <c r="W985" t="s">
        <v>17745</v>
      </c>
      <c r="X985" t="s">
        <v>6569</v>
      </c>
      <c r="Y985" t="b">
        <v>1</v>
      </c>
      <c r="Z985" t="s">
        <v>1761</v>
      </c>
    </row>
    <row r="986" spans="1:26" x14ac:dyDescent="0.25">
      <c r="A986" t="s">
        <v>6570</v>
      </c>
      <c r="B986" t="s">
        <v>6571</v>
      </c>
      <c r="C986" t="s">
        <v>14702</v>
      </c>
      <c r="D986" t="s">
        <v>14703</v>
      </c>
      <c r="E986" t="s">
        <v>17576</v>
      </c>
      <c r="F986" t="s">
        <v>6572</v>
      </c>
      <c r="G986">
        <v>15500</v>
      </c>
      <c r="H986">
        <v>4600</v>
      </c>
      <c r="I986">
        <v>18107</v>
      </c>
      <c r="J986">
        <v>15569</v>
      </c>
      <c r="K986" t="s">
        <v>54</v>
      </c>
      <c r="L986">
        <v>2576</v>
      </c>
      <c r="M986" t="s">
        <v>1769</v>
      </c>
      <c r="N986" t="s">
        <v>17542</v>
      </c>
      <c r="O986" s="95">
        <v>44845.696004004632</v>
      </c>
      <c r="P986">
        <v>1</v>
      </c>
      <c r="Q986">
        <v>-14.4</v>
      </c>
      <c r="R986">
        <v>-0.44</v>
      </c>
      <c r="S986" t="s">
        <v>17746</v>
      </c>
      <c r="T986" t="s">
        <v>6573</v>
      </c>
      <c r="U986" t="s">
        <v>6574</v>
      </c>
      <c r="V986" t="s">
        <v>17746</v>
      </c>
      <c r="W986" t="s">
        <v>17747</v>
      </c>
      <c r="X986" t="s">
        <v>6575</v>
      </c>
      <c r="Y986" t="b">
        <v>1</v>
      </c>
      <c r="Z986" t="s">
        <v>1761</v>
      </c>
    </row>
    <row r="987" spans="1:26" x14ac:dyDescent="0.25">
      <c r="A987" t="s">
        <v>6576</v>
      </c>
      <c r="B987" t="s">
        <v>6577</v>
      </c>
      <c r="C987" t="s">
        <v>14702</v>
      </c>
      <c r="D987" t="s">
        <v>14703</v>
      </c>
      <c r="E987" t="s">
        <v>17576</v>
      </c>
      <c r="F987" t="s">
        <v>6572</v>
      </c>
      <c r="G987">
        <v>16666</v>
      </c>
      <c r="H987">
        <v>4600</v>
      </c>
      <c r="I987">
        <v>19062</v>
      </c>
      <c r="J987">
        <v>19676</v>
      </c>
      <c r="K987" t="s">
        <v>54</v>
      </c>
      <c r="L987">
        <v>2576</v>
      </c>
      <c r="M987" t="s">
        <v>1769</v>
      </c>
      <c r="N987" t="s">
        <v>17542</v>
      </c>
      <c r="O987" s="95">
        <v>44845.689263958331</v>
      </c>
      <c r="P987">
        <v>1</v>
      </c>
      <c r="Q987">
        <v>-12.57</v>
      </c>
      <c r="R987">
        <v>-15.3</v>
      </c>
      <c r="S987" t="s">
        <v>17748</v>
      </c>
      <c r="T987" t="s">
        <v>6578</v>
      </c>
      <c r="U987" t="s">
        <v>6574</v>
      </c>
      <c r="V987" t="s">
        <v>17748</v>
      </c>
      <c r="W987" t="s">
        <v>17749</v>
      </c>
      <c r="X987" t="s">
        <v>6579</v>
      </c>
      <c r="Y987" t="b">
        <v>1</v>
      </c>
      <c r="Z987" t="s">
        <v>1761</v>
      </c>
    </row>
    <row r="988" spans="1:26" x14ac:dyDescent="0.25">
      <c r="A988" t="s">
        <v>6580</v>
      </c>
      <c r="B988" t="s">
        <v>6581</v>
      </c>
      <c r="C988" t="s">
        <v>14702</v>
      </c>
      <c r="D988" t="s">
        <v>14703</v>
      </c>
      <c r="E988" t="s">
        <v>17576</v>
      </c>
      <c r="F988" t="s">
        <v>6582</v>
      </c>
      <c r="G988">
        <v>14999</v>
      </c>
      <c r="H988">
        <v>5100</v>
      </c>
      <c r="I988">
        <v>19298</v>
      </c>
      <c r="J988">
        <v>16178</v>
      </c>
      <c r="K988" t="s">
        <v>54</v>
      </c>
      <c r="L988">
        <v>2856</v>
      </c>
      <c r="M988" t="s">
        <v>1769</v>
      </c>
      <c r="N988" t="s">
        <v>17750</v>
      </c>
      <c r="O988" s="95">
        <v>44845.716556701387</v>
      </c>
      <c r="P988">
        <v>1</v>
      </c>
      <c r="Q988">
        <v>-22.28</v>
      </c>
      <c r="R988">
        <v>-7.29</v>
      </c>
      <c r="S988" t="s">
        <v>17751</v>
      </c>
      <c r="T988" t="s">
        <v>6583</v>
      </c>
      <c r="U988" t="s">
        <v>6584</v>
      </c>
      <c r="V988" t="s">
        <v>17751</v>
      </c>
      <c r="W988" t="s">
        <v>17752</v>
      </c>
      <c r="X988" t="s">
        <v>6585</v>
      </c>
      <c r="Y988" t="b">
        <v>1</v>
      </c>
      <c r="Z988" t="s">
        <v>1761</v>
      </c>
    </row>
    <row r="989" spans="1:26" x14ac:dyDescent="0.25">
      <c r="A989" t="s">
        <v>6586</v>
      </c>
      <c r="B989" t="s">
        <v>1129</v>
      </c>
      <c r="C989" t="s">
        <v>14702</v>
      </c>
      <c r="D989" t="s">
        <v>14703</v>
      </c>
      <c r="E989" t="s">
        <v>17576</v>
      </c>
      <c r="F989" t="s">
        <v>6587</v>
      </c>
      <c r="G989">
        <v>18000</v>
      </c>
      <c r="H989">
        <v>4500</v>
      </c>
      <c r="I989">
        <v>16899</v>
      </c>
      <c r="J989">
        <v>14443</v>
      </c>
      <c r="K989" t="s">
        <v>54</v>
      </c>
      <c r="L989">
        <v>2520</v>
      </c>
      <c r="M989" t="s">
        <v>1769</v>
      </c>
      <c r="N989" t="s">
        <v>17753</v>
      </c>
      <c r="O989" s="95">
        <v>44845.660892557869</v>
      </c>
      <c r="P989">
        <v>1</v>
      </c>
      <c r="Q989">
        <v>6.52</v>
      </c>
      <c r="R989">
        <v>24.63</v>
      </c>
      <c r="S989" t="s">
        <v>17754</v>
      </c>
      <c r="T989" t="s">
        <v>6588</v>
      </c>
      <c r="U989" t="s">
        <v>17755</v>
      </c>
      <c r="V989" t="s">
        <v>17754</v>
      </c>
      <c r="W989" t="s">
        <v>17756</v>
      </c>
      <c r="X989" t="s">
        <v>6589</v>
      </c>
      <c r="Y989" t="b">
        <v>1</v>
      </c>
      <c r="Z989" t="s">
        <v>1761</v>
      </c>
    </row>
    <row r="990" spans="1:26" x14ac:dyDescent="0.25">
      <c r="A990" t="s">
        <v>6590</v>
      </c>
      <c r="B990" t="s">
        <v>1130</v>
      </c>
      <c r="C990" t="s">
        <v>14702</v>
      </c>
      <c r="D990" t="s">
        <v>14703</v>
      </c>
      <c r="E990" t="s">
        <v>17576</v>
      </c>
      <c r="F990" t="s">
        <v>6587</v>
      </c>
      <c r="G990">
        <v>14765</v>
      </c>
      <c r="H990">
        <v>4500</v>
      </c>
      <c r="I990">
        <v>15270</v>
      </c>
      <c r="J990">
        <v>16744</v>
      </c>
      <c r="K990" t="s">
        <v>54</v>
      </c>
      <c r="L990">
        <v>2520</v>
      </c>
      <c r="M990" t="s">
        <v>1769</v>
      </c>
      <c r="N990" t="s">
        <v>17753</v>
      </c>
      <c r="O990" s="95">
        <v>44845.323709884258</v>
      </c>
      <c r="P990">
        <v>1</v>
      </c>
      <c r="Q990">
        <v>-3.31</v>
      </c>
      <c r="R990">
        <v>-11.82</v>
      </c>
      <c r="S990" t="s">
        <v>17757</v>
      </c>
      <c r="T990" t="s">
        <v>6591</v>
      </c>
      <c r="U990" t="s">
        <v>6592</v>
      </c>
      <c r="V990" t="s">
        <v>17757</v>
      </c>
      <c r="W990" t="s">
        <v>17758</v>
      </c>
      <c r="X990" t="s">
        <v>6593</v>
      </c>
      <c r="Y990" t="b">
        <v>1</v>
      </c>
      <c r="Z990" t="s">
        <v>1761</v>
      </c>
    </row>
    <row r="991" spans="1:26" x14ac:dyDescent="0.25">
      <c r="A991" t="s">
        <v>6594</v>
      </c>
      <c r="B991" t="s">
        <v>6595</v>
      </c>
      <c r="C991" t="s">
        <v>14702</v>
      </c>
      <c r="D991" t="s">
        <v>14703</v>
      </c>
      <c r="E991" t="s">
        <v>17576</v>
      </c>
      <c r="F991" t="s">
        <v>6596</v>
      </c>
      <c r="G991">
        <v>24000</v>
      </c>
      <c r="H991">
        <v>4213</v>
      </c>
      <c r="I991">
        <v>21335</v>
      </c>
      <c r="J991">
        <v>21066</v>
      </c>
      <c r="K991" t="s">
        <v>54</v>
      </c>
      <c r="L991">
        <v>2359</v>
      </c>
      <c r="M991" t="s">
        <v>1769</v>
      </c>
      <c r="N991" t="s">
        <v>17759</v>
      </c>
      <c r="O991" s="95">
        <v>44845.70652428241</v>
      </c>
      <c r="P991">
        <v>1</v>
      </c>
      <c r="Q991">
        <v>12.49</v>
      </c>
      <c r="R991">
        <v>13.93</v>
      </c>
      <c r="S991" t="s">
        <v>17760</v>
      </c>
      <c r="T991" t="s">
        <v>6597</v>
      </c>
      <c r="U991" t="s">
        <v>6598</v>
      </c>
      <c r="V991" t="s">
        <v>17760</v>
      </c>
      <c r="W991" t="s">
        <v>17761</v>
      </c>
      <c r="X991" t="s">
        <v>6599</v>
      </c>
      <c r="Y991" t="b">
        <v>1</v>
      </c>
      <c r="Z991" t="s">
        <v>1761</v>
      </c>
    </row>
    <row r="992" spans="1:26" x14ac:dyDescent="0.25">
      <c r="A992" t="s">
        <v>6600</v>
      </c>
      <c r="B992" t="s">
        <v>1131</v>
      </c>
      <c r="C992" t="s">
        <v>14702</v>
      </c>
      <c r="D992" t="s">
        <v>14703</v>
      </c>
      <c r="E992" t="s">
        <v>17576</v>
      </c>
      <c r="F992" t="s">
        <v>6601</v>
      </c>
      <c r="G992">
        <v>3591</v>
      </c>
      <c r="H992">
        <v>3207</v>
      </c>
      <c r="I992">
        <v>9691</v>
      </c>
      <c r="J992">
        <v>9403</v>
      </c>
      <c r="K992" t="s">
        <v>54</v>
      </c>
      <c r="L992">
        <v>1796</v>
      </c>
      <c r="M992" t="s">
        <v>1769</v>
      </c>
      <c r="N992" t="s">
        <v>17762</v>
      </c>
      <c r="O992" s="95">
        <v>44845.640545601855</v>
      </c>
      <c r="P992">
        <v>1</v>
      </c>
      <c r="Q992">
        <v>-62.95</v>
      </c>
      <c r="R992">
        <v>-61.81</v>
      </c>
      <c r="S992" t="s">
        <v>17763</v>
      </c>
      <c r="T992" t="s">
        <v>6602</v>
      </c>
      <c r="U992" t="s">
        <v>6603</v>
      </c>
      <c r="V992" t="s">
        <v>17763</v>
      </c>
      <c r="W992" t="s">
        <v>17764</v>
      </c>
      <c r="X992" t="s">
        <v>6604</v>
      </c>
      <c r="Y992" t="b">
        <v>1</v>
      </c>
      <c r="Z992" t="s">
        <v>1761</v>
      </c>
    </row>
    <row r="993" spans="1:26" x14ac:dyDescent="0.25">
      <c r="A993" t="s">
        <v>6605</v>
      </c>
      <c r="B993" t="s">
        <v>841</v>
      </c>
      <c r="C993" t="s">
        <v>14702</v>
      </c>
      <c r="D993" t="s">
        <v>14703</v>
      </c>
      <c r="E993" t="s">
        <v>17576</v>
      </c>
      <c r="F993" t="s">
        <v>6606</v>
      </c>
      <c r="G993">
        <v>65000</v>
      </c>
      <c r="H993">
        <v>8177</v>
      </c>
      <c r="I993">
        <v>62484</v>
      </c>
      <c r="J993">
        <v>67898</v>
      </c>
      <c r="K993" t="s">
        <v>54</v>
      </c>
      <c r="L993">
        <v>4579</v>
      </c>
      <c r="M993" t="s">
        <v>1769</v>
      </c>
      <c r="N993" t="s">
        <v>17765</v>
      </c>
      <c r="O993" s="95">
        <v>44845.660674317129</v>
      </c>
      <c r="P993">
        <v>2</v>
      </c>
      <c r="Q993">
        <v>4.03</v>
      </c>
      <c r="R993">
        <v>-4.2699999999999996</v>
      </c>
      <c r="S993" t="s">
        <v>17766</v>
      </c>
      <c r="T993" t="s">
        <v>6607</v>
      </c>
      <c r="U993" t="s">
        <v>6608</v>
      </c>
      <c r="V993" t="s">
        <v>17766</v>
      </c>
      <c r="W993" t="s">
        <v>17767</v>
      </c>
      <c r="X993" t="s">
        <v>6609</v>
      </c>
      <c r="Y993" t="b">
        <v>1</v>
      </c>
      <c r="Z993" t="s">
        <v>1761</v>
      </c>
    </row>
    <row r="994" spans="1:26" x14ac:dyDescent="0.25">
      <c r="A994" t="s">
        <v>6610</v>
      </c>
      <c r="B994" t="s">
        <v>6611</v>
      </c>
      <c r="C994" t="s">
        <v>14702</v>
      </c>
      <c r="D994" t="s">
        <v>14703</v>
      </c>
      <c r="E994" t="s">
        <v>17576</v>
      </c>
      <c r="F994" t="s">
        <v>6612</v>
      </c>
      <c r="G994">
        <v>11111</v>
      </c>
      <c r="H994">
        <v>3600</v>
      </c>
      <c r="I994">
        <v>12897</v>
      </c>
      <c r="J994">
        <v>15753</v>
      </c>
      <c r="K994" t="s">
        <v>54</v>
      </c>
      <c r="L994">
        <v>2016</v>
      </c>
      <c r="M994" t="s">
        <v>1769</v>
      </c>
      <c r="N994" t="s">
        <v>17768</v>
      </c>
      <c r="O994" s="95">
        <v>44845.700327314815</v>
      </c>
      <c r="P994">
        <v>1</v>
      </c>
      <c r="Q994">
        <v>-13.85</v>
      </c>
      <c r="R994">
        <v>-29.47</v>
      </c>
      <c r="S994" t="s">
        <v>17769</v>
      </c>
      <c r="T994" t="s">
        <v>6613</v>
      </c>
      <c r="U994" t="s">
        <v>17770</v>
      </c>
      <c r="V994" t="s">
        <v>17769</v>
      </c>
      <c r="W994" t="s">
        <v>17771</v>
      </c>
      <c r="X994" t="s">
        <v>6614</v>
      </c>
      <c r="Y994" t="b">
        <v>1</v>
      </c>
      <c r="Z994" t="s">
        <v>1761</v>
      </c>
    </row>
    <row r="995" spans="1:26" x14ac:dyDescent="0.25">
      <c r="A995" t="s">
        <v>6615</v>
      </c>
      <c r="B995" t="s">
        <v>6616</v>
      </c>
      <c r="C995" t="s">
        <v>14702</v>
      </c>
      <c r="D995" t="s">
        <v>14703</v>
      </c>
      <c r="E995" t="s">
        <v>17576</v>
      </c>
      <c r="F995" t="s">
        <v>6617</v>
      </c>
      <c r="G995">
        <v>10000</v>
      </c>
      <c r="H995">
        <v>3600</v>
      </c>
      <c r="I995">
        <v>20916</v>
      </c>
      <c r="J995">
        <v>16336</v>
      </c>
      <c r="K995" t="s">
        <v>54</v>
      </c>
      <c r="L995">
        <v>2016</v>
      </c>
      <c r="M995" t="s">
        <v>1769</v>
      </c>
      <c r="N995" t="s">
        <v>17768</v>
      </c>
      <c r="O995" s="95">
        <v>44845.636708495367</v>
      </c>
      <c r="P995">
        <v>1</v>
      </c>
      <c r="Q995">
        <v>-52.19</v>
      </c>
      <c r="R995">
        <v>-38.79</v>
      </c>
      <c r="S995" t="s">
        <v>17772</v>
      </c>
      <c r="T995" t="s">
        <v>6618</v>
      </c>
      <c r="U995" t="s">
        <v>17773</v>
      </c>
      <c r="V995" t="s">
        <v>17772</v>
      </c>
      <c r="W995" t="s">
        <v>17774</v>
      </c>
      <c r="X995" t="s">
        <v>6619</v>
      </c>
      <c r="Y995" t="b">
        <v>1</v>
      </c>
      <c r="Z995" t="s">
        <v>1761</v>
      </c>
    </row>
    <row r="996" spans="1:26" x14ac:dyDescent="0.25">
      <c r="A996" t="s">
        <v>6620</v>
      </c>
      <c r="B996" t="s">
        <v>6621</v>
      </c>
      <c r="C996" t="s">
        <v>14702</v>
      </c>
      <c r="D996" t="s">
        <v>14703</v>
      </c>
      <c r="E996" t="s">
        <v>17576</v>
      </c>
      <c r="F996" t="s">
        <v>6622</v>
      </c>
      <c r="G996">
        <v>10000</v>
      </c>
      <c r="H996">
        <v>3600</v>
      </c>
      <c r="I996">
        <v>11435</v>
      </c>
      <c r="J996">
        <v>12564</v>
      </c>
      <c r="K996" t="s">
        <v>54</v>
      </c>
      <c r="L996">
        <v>2016</v>
      </c>
      <c r="M996" t="s">
        <v>1769</v>
      </c>
      <c r="N996" t="s">
        <v>17768</v>
      </c>
      <c r="O996" s="95">
        <v>44845.672593252311</v>
      </c>
      <c r="P996">
        <v>1</v>
      </c>
      <c r="Q996">
        <v>-12.55</v>
      </c>
      <c r="R996">
        <v>-20.41</v>
      </c>
      <c r="S996" t="s">
        <v>17775</v>
      </c>
      <c r="T996" t="s">
        <v>6623</v>
      </c>
      <c r="U996" t="s">
        <v>17776</v>
      </c>
      <c r="V996" t="s">
        <v>17775</v>
      </c>
      <c r="W996" t="s">
        <v>17777</v>
      </c>
      <c r="X996" t="s">
        <v>6624</v>
      </c>
      <c r="Y996" t="b">
        <v>1</v>
      </c>
      <c r="Z996" t="s">
        <v>1761</v>
      </c>
    </row>
    <row r="997" spans="1:26" x14ac:dyDescent="0.25">
      <c r="A997" t="s">
        <v>6625</v>
      </c>
      <c r="B997" t="s">
        <v>6626</v>
      </c>
      <c r="C997" t="s">
        <v>14702</v>
      </c>
      <c r="D997" t="s">
        <v>14703</v>
      </c>
      <c r="E997" t="s">
        <v>17576</v>
      </c>
      <c r="F997" t="s">
        <v>6627</v>
      </c>
      <c r="G997">
        <v>8777</v>
      </c>
      <c r="H997">
        <v>3600</v>
      </c>
      <c r="I997">
        <v>10551</v>
      </c>
      <c r="J997">
        <v>11375</v>
      </c>
      <c r="K997" t="s">
        <v>54</v>
      </c>
      <c r="L997">
        <v>2016</v>
      </c>
      <c r="M997" t="s">
        <v>1769</v>
      </c>
      <c r="N997" t="s">
        <v>17768</v>
      </c>
      <c r="O997" s="95">
        <v>44845.694847754632</v>
      </c>
      <c r="P997">
        <v>1</v>
      </c>
      <c r="Q997">
        <v>-16.809999999999999</v>
      </c>
      <c r="R997">
        <v>-22.84</v>
      </c>
      <c r="S997" t="s">
        <v>17778</v>
      </c>
      <c r="T997" t="s">
        <v>6628</v>
      </c>
      <c r="U997" t="s">
        <v>17779</v>
      </c>
      <c r="V997" t="s">
        <v>17778</v>
      </c>
      <c r="W997" t="s">
        <v>17780</v>
      </c>
      <c r="X997" t="s">
        <v>6629</v>
      </c>
      <c r="Y997" t="b">
        <v>1</v>
      </c>
      <c r="Z997" t="s">
        <v>1761</v>
      </c>
    </row>
    <row r="998" spans="1:26" x14ac:dyDescent="0.25">
      <c r="A998" t="s">
        <v>6630</v>
      </c>
      <c r="B998" t="s">
        <v>6631</v>
      </c>
      <c r="C998" t="s">
        <v>14702</v>
      </c>
      <c r="D998" t="s">
        <v>14703</v>
      </c>
      <c r="E998" t="s">
        <v>17576</v>
      </c>
      <c r="F998" t="s">
        <v>6632</v>
      </c>
      <c r="G998">
        <v>7499</v>
      </c>
      <c r="H998">
        <v>3600</v>
      </c>
      <c r="I998">
        <v>11245</v>
      </c>
      <c r="J998">
        <v>10852</v>
      </c>
      <c r="K998" t="s">
        <v>54</v>
      </c>
      <c r="L998">
        <v>2016</v>
      </c>
      <c r="M998" t="s">
        <v>1769</v>
      </c>
      <c r="N998" t="s">
        <v>17768</v>
      </c>
      <c r="O998" s="95">
        <v>44845.720905324073</v>
      </c>
      <c r="P998">
        <v>1</v>
      </c>
      <c r="Q998">
        <v>-33.31</v>
      </c>
      <c r="R998">
        <v>-30.9</v>
      </c>
      <c r="S998" t="s">
        <v>17781</v>
      </c>
      <c r="T998" t="s">
        <v>6633</v>
      </c>
      <c r="U998" t="s">
        <v>17782</v>
      </c>
      <c r="V998" t="s">
        <v>17781</v>
      </c>
      <c r="W998" t="s">
        <v>17783</v>
      </c>
      <c r="X998" t="s">
        <v>6634</v>
      </c>
      <c r="Y998" t="b">
        <v>1</v>
      </c>
      <c r="Z998" t="s">
        <v>1761</v>
      </c>
    </row>
    <row r="999" spans="1:26" x14ac:dyDescent="0.25">
      <c r="A999" t="s">
        <v>6635</v>
      </c>
      <c r="B999" t="s">
        <v>6636</v>
      </c>
      <c r="C999" t="s">
        <v>14702</v>
      </c>
      <c r="D999" t="s">
        <v>14703</v>
      </c>
      <c r="E999" t="s">
        <v>17576</v>
      </c>
      <c r="F999" t="s">
        <v>6637</v>
      </c>
      <c r="G999">
        <v>10999</v>
      </c>
      <c r="H999">
        <v>3100</v>
      </c>
      <c r="I999">
        <v>10999</v>
      </c>
      <c r="J999">
        <v>11090</v>
      </c>
      <c r="K999" t="s">
        <v>54</v>
      </c>
      <c r="L999">
        <v>1736</v>
      </c>
      <c r="M999" t="s">
        <v>1769</v>
      </c>
      <c r="N999" t="s">
        <v>17186</v>
      </c>
      <c r="O999" s="95">
        <v>44844.839077060184</v>
      </c>
      <c r="P999">
        <v>1</v>
      </c>
      <c r="Q999">
        <v>0</v>
      </c>
      <c r="R999">
        <v>-0.82</v>
      </c>
      <c r="S999" t="s">
        <v>17784</v>
      </c>
      <c r="T999" t="s">
        <v>6638</v>
      </c>
      <c r="U999" t="s">
        <v>17785</v>
      </c>
      <c r="V999" t="s">
        <v>17784</v>
      </c>
      <c r="W999" t="s">
        <v>17786</v>
      </c>
      <c r="X999" t="s">
        <v>6639</v>
      </c>
      <c r="Y999" t="b">
        <v>1</v>
      </c>
      <c r="Z999" t="s">
        <v>1761</v>
      </c>
    </row>
    <row r="1000" spans="1:26" x14ac:dyDescent="0.25">
      <c r="A1000" t="s">
        <v>6640</v>
      </c>
      <c r="B1000" t="s">
        <v>6641</v>
      </c>
      <c r="C1000" t="s">
        <v>14702</v>
      </c>
      <c r="D1000" t="s">
        <v>14703</v>
      </c>
      <c r="E1000" t="s">
        <v>17576</v>
      </c>
      <c r="F1000" t="s">
        <v>4846</v>
      </c>
      <c r="G1000">
        <v>9999</v>
      </c>
      <c r="H1000">
        <v>764</v>
      </c>
      <c r="I1000">
        <v>11581</v>
      </c>
      <c r="J1000">
        <v>10927</v>
      </c>
      <c r="K1000" t="s">
        <v>54</v>
      </c>
      <c r="L1000">
        <v>428</v>
      </c>
      <c r="M1000" t="s">
        <v>1769</v>
      </c>
      <c r="N1000" t="s">
        <v>17787</v>
      </c>
      <c r="O1000" s="95">
        <v>44845.636542650464</v>
      </c>
      <c r="P1000">
        <v>1</v>
      </c>
      <c r="Q1000">
        <v>-13.66</v>
      </c>
      <c r="R1000">
        <v>-8.49</v>
      </c>
      <c r="S1000" t="s">
        <v>17788</v>
      </c>
      <c r="T1000" t="s">
        <v>6642</v>
      </c>
      <c r="U1000" t="s">
        <v>6643</v>
      </c>
      <c r="V1000" t="s">
        <v>17788</v>
      </c>
      <c r="W1000" t="s">
        <v>17789</v>
      </c>
      <c r="X1000" t="s">
        <v>6644</v>
      </c>
      <c r="Y1000" t="b">
        <v>1</v>
      </c>
      <c r="Z1000" t="s">
        <v>1761</v>
      </c>
    </row>
    <row r="1001" spans="1:26" x14ac:dyDescent="0.25">
      <c r="A1001" t="s">
        <v>6645</v>
      </c>
      <c r="B1001" t="s">
        <v>881</v>
      </c>
      <c r="C1001" t="s">
        <v>14702</v>
      </c>
      <c r="D1001" t="s">
        <v>14702</v>
      </c>
      <c r="E1001" t="s">
        <v>17576</v>
      </c>
      <c r="F1001" t="s">
        <v>6646</v>
      </c>
      <c r="G1001">
        <v>3900</v>
      </c>
      <c r="H1001">
        <v>3900</v>
      </c>
      <c r="I1001">
        <v>3900</v>
      </c>
      <c r="J1001">
        <v>3900</v>
      </c>
      <c r="K1001" t="s">
        <v>54</v>
      </c>
      <c r="L1001">
        <v>2184</v>
      </c>
      <c r="M1001" t="s">
        <v>1769</v>
      </c>
      <c r="N1001" t="s">
        <v>17197</v>
      </c>
      <c r="O1001" s="95">
        <v>44482.199671956019</v>
      </c>
      <c r="P1001">
        <v>1</v>
      </c>
      <c r="Q1001">
        <v>0</v>
      </c>
      <c r="R1001">
        <v>0</v>
      </c>
      <c r="S1001" t="s">
        <v>17790</v>
      </c>
      <c r="T1001" t="s">
        <v>6647</v>
      </c>
      <c r="U1001" t="s">
        <v>6648</v>
      </c>
      <c r="V1001" t="s">
        <v>17790</v>
      </c>
      <c r="W1001" t="s">
        <v>17791</v>
      </c>
      <c r="X1001" t="s">
        <v>6649</v>
      </c>
      <c r="Y1001" t="b">
        <v>1</v>
      </c>
      <c r="Z1001" t="s">
        <v>1761</v>
      </c>
    </row>
    <row r="1002" spans="1:26" x14ac:dyDescent="0.25">
      <c r="A1002" t="s">
        <v>6650</v>
      </c>
      <c r="B1002" t="s">
        <v>882</v>
      </c>
      <c r="C1002" t="s">
        <v>14702</v>
      </c>
      <c r="D1002" t="s">
        <v>14703</v>
      </c>
      <c r="E1002" t="s">
        <v>17576</v>
      </c>
      <c r="F1002" t="s">
        <v>6646</v>
      </c>
      <c r="G1002">
        <v>10000</v>
      </c>
      <c r="H1002">
        <v>3900</v>
      </c>
      <c r="I1002">
        <v>13114</v>
      </c>
      <c r="J1002">
        <v>11864</v>
      </c>
      <c r="K1002" t="s">
        <v>54</v>
      </c>
      <c r="L1002">
        <v>2184</v>
      </c>
      <c r="M1002" t="s">
        <v>1769</v>
      </c>
      <c r="N1002" t="s">
        <v>17197</v>
      </c>
      <c r="O1002" s="95">
        <v>44845.675272152781</v>
      </c>
      <c r="P1002">
        <v>1</v>
      </c>
      <c r="Q1002">
        <v>-23.75</v>
      </c>
      <c r="R1002">
        <v>-15.71</v>
      </c>
      <c r="S1002" t="s">
        <v>17792</v>
      </c>
      <c r="T1002" t="s">
        <v>6651</v>
      </c>
      <c r="U1002" t="s">
        <v>6648</v>
      </c>
      <c r="V1002" t="s">
        <v>17792</v>
      </c>
      <c r="W1002" t="s">
        <v>17793</v>
      </c>
      <c r="X1002" t="s">
        <v>6652</v>
      </c>
      <c r="Y1002" t="b">
        <v>1</v>
      </c>
      <c r="Z1002" t="s">
        <v>1761</v>
      </c>
    </row>
    <row r="1003" spans="1:26" x14ac:dyDescent="0.25">
      <c r="A1003" t="s">
        <v>6653</v>
      </c>
      <c r="B1003" t="s">
        <v>1122</v>
      </c>
      <c r="C1003" t="s">
        <v>14702</v>
      </c>
      <c r="D1003" t="s">
        <v>14703</v>
      </c>
      <c r="E1003" t="s">
        <v>17576</v>
      </c>
      <c r="F1003" t="s">
        <v>5976</v>
      </c>
      <c r="G1003">
        <v>8700</v>
      </c>
      <c r="H1003">
        <v>1319</v>
      </c>
      <c r="I1003">
        <v>10313</v>
      </c>
      <c r="J1003">
        <v>10313</v>
      </c>
      <c r="K1003" t="s">
        <v>54</v>
      </c>
      <c r="L1003">
        <v>739</v>
      </c>
      <c r="M1003" t="s">
        <v>1769</v>
      </c>
      <c r="N1003" t="s">
        <v>17794</v>
      </c>
      <c r="O1003" s="95">
        <v>44843.31035428241</v>
      </c>
      <c r="P1003">
        <v>1</v>
      </c>
      <c r="Q1003">
        <v>0</v>
      </c>
      <c r="R1003">
        <v>-15.64</v>
      </c>
      <c r="S1003" t="s">
        <v>17795</v>
      </c>
      <c r="T1003" t="s">
        <v>6654</v>
      </c>
      <c r="U1003" t="s">
        <v>17796</v>
      </c>
      <c r="V1003" t="s">
        <v>17795</v>
      </c>
      <c r="W1003" t="s">
        <v>17797</v>
      </c>
      <c r="X1003" t="s">
        <v>6655</v>
      </c>
      <c r="Y1003" t="b">
        <v>1</v>
      </c>
      <c r="Z1003" t="s">
        <v>1761</v>
      </c>
    </row>
    <row r="1004" spans="1:26" x14ac:dyDescent="0.25">
      <c r="A1004" t="s">
        <v>6656</v>
      </c>
      <c r="B1004" t="s">
        <v>6657</v>
      </c>
      <c r="C1004" t="s">
        <v>14702</v>
      </c>
      <c r="D1004" t="s">
        <v>14703</v>
      </c>
      <c r="E1004" t="s">
        <v>17576</v>
      </c>
      <c r="F1004" t="s">
        <v>6536</v>
      </c>
      <c r="G1004">
        <v>14383</v>
      </c>
      <c r="H1004">
        <v>2500</v>
      </c>
      <c r="I1004">
        <v>11148</v>
      </c>
      <c r="J1004">
        <v>11711</v>
      </c>
      <c r="K1004" t="s">
        <v>54</v>
      </c>
      <c r="L1004">
        <v>1400</v>
      </c>
      <c r="M1004" t="s">
        <v>1769</v>
      </c>
      <c r="N1004" t="s">
        <v>17798</v>
      </c>
      <c r="O1004" s="95">
        <v>44845.676393321759</v>
      </c>
      <c r="P1004">
        <v>1</v>
      </c>
      <c r="Q1004">
        <v>29.02</v>
      </c>
      <c r="R1004">
        <v>22.82</v>
      </c>
      <c r="S1004" t="s">
        <v>17799</v>
      </c>
      <c r="T1004" t="s">
        <v>6658</v>
      </c>
      <c r="U1004" t="s">
        <v>6659</v>
      </c>
      <c r="V1004" t="s">
        <v>17799</v>
      </c>
      <c r="W1004" t="s">
        <v>17800</v>
      </c>
      <c r="X1004" t="s">
        <v>6660</v>
      </c>
      <c r="Y1004" t="b">
        <v>1</v>
      </c>
      <c r="Z1004" t="s">
        <v>1761</v>
      </c>
    </row>
    <row r="1005" spans="1:26" x14ac:dyDescent="0.25">
      <c r="A1005" t="s">
        <v>6661</v>
      </c>
      <c r="B1005" t="s">
        <v>1136</v>
      </c>
      <c r="C1005" t="s">
        <v>14702</v>
      </c>
      <c r="D1005" t="s">
        <v>14703</v>
      </c>
      <c r="E1005" t="s">
        <v>17576</v>
      </c>
      <c r="F1005" t="s">
        <v>6662</v>
      </c>
      <c r="G1005">
        <v>7000</v>
      </c>
      <c r="H1005">
        <v>1213</v>
      </c>
      <c r="I1005">
        <v>6860</v>
      </c>
      <c r="J1005">
        <v>6443</v>
      </c>
      <c r="K1005" t="s">
        <v>54</v>
      </c>
      <c r="L1005">
        <v>679</v>
      </c>
      <c r="M1005" t="s">
        <v>1769</v>
      </c>
      <c r="N1005" t="s">
        <v>17801</v>
      </c>
      <c r="O1005" s="95">
        <v>44845.702856655094</v>
      </c>
      <c r="P1005">
        <v>1</v>
      </c>
      <c r="Q1005">
        <v>2.04</v>
      </c>
      <c r="R1005">
        <v>8.65</v>
      </c>
      <c r="S1005" t="s">
        <v>17802</v>
      </c>
      <c r="T1005" t="s">
        <v>6663</v>
      </c>
      <c r="U1005" t="s">
        <v>6664</v>
      </c>
      <c r="V1005" t="s">
        <v>17802</v>
      </c>
      <c r="W1005" t="s">
        <v>17803</v>
      </c>
      <c r="X1005" t="s">
        <v>6665</v>
      </c>
      <c r="Y1005" t="b">
        <v>1</v>
      </c>
      <c r="Z1005" t="s">
        <v>1761</v>
      </c>
    </row>
    <row r="1006" spans="1:26" x14ac:dyDescent="0.25">
      <c r="A1006" t="s">
        <v>6666</v>
      </c>
      <c r="B1006" t="s">
        <v>6667</v>
      </c>
      <c r="C1006" t="s">
        <v>14702</v>
      </c>
      <c r="D1006" t="s">
        <v>14703</v>
      </c>
      <c r="E1006" t="s">
        <v>17576</v>
      </c>
      <c r="F1006" t="s">
        <v>4732</v>
      </c>
      <c r="G1006">
        <v>15000</v>
      </c>
      <c r="H1006">
        <v>2320</v>
      </c>
      <c r="I1006">
        <v>11000</v>
      </c>
      <c r="J1006">
        <v>13895</v>
      </c>
      <c r="K1006" t="s">
        <v>54</v>
      </c>
      <c r="L1006">
        <v>1299</v>
      </c>
      <c r="M1006" t="s">
        <v>1769</v>
      </c>
      <c r="N1006" t="s">
        <v>17804</v>
      </c>
      <c r="O1006" s="95">
        <v>44845.691523310183</v>
      </c>
      <c r="P1006">
        <v>1</v>
      </c>
      <c r="Q1006">
        <v>36.36</v>
      </c>
      <c r="R1006">
        <v>7.95</v>
      </c>
      <c r="S1006" t="s">
        <v>17805</v>
      </c>
      <c r="T1006" t="s">
        <v>6668</v>
      </c>
      <c r="U1006" t="s">
        <v>6669</v>
      </c>
      <c r="V1006" t="s">
        <v>17805</v>
      </c>
      <c r="W1006" t="s">
        <v>17806</v>
      </c>
      <c r="X1006" t="s">
        <v>6670</v>
      </c>
      <c r="Y1006" t="b">
        <v>1</v>
      </c>
      <c r="Z1006" t="s">
        <v>1761</v>
      </c>
    </row>
    <row r="1007" spans="1:26" x14ac:dyDescent="0.25">
      <c r="A1007" t="s">
        <v>6671</v>
      </c>
      <c r="B1007" t="s">
        <v>6672</v>
      </c>
      <c r="C1007" t="s">
        <v>14702</v>
      </c>
      <c r="D1007" t="s">
        <v>14703</v>
      </c>
      <c r="E1007" t="s">
        <v>17576</v>
      </c>
      <c r="F1007" t="s">
        <v>6673</v>
      </c>
      <c r="G1007">
        <v>20000</v>
      </c>
      <c r="H1007">
        <v>2320</v>
      </c>
      <c r="I1007">
        <v>19146</v>
      </c>
      <c r="J1007">
        <v>20221</v>
      </c>
      <c r="K1007" t="s">
        <v>54</v>
      </c>
      <c r="L1007">
        <v>1299</v>
      </c>
      <c r="M1007" t="s">
        <v>1769</v>
      </c>
      <c r="N1007" t="s">
        <v>17804</v>
      </c>
      <c r="O1007" s="95">
        <v>44845.692881504627</v>
      </c>
      <c r="P1007">
        <v>1</v>
      </c>
      <c r="Q1007">
        <v>4.46</v>
      </c>
      <c r="R1007">
        <v>-1.0900000000000001</v>
      </c>
      <c r="S1007" t="s">
        <v>17807</v>
      </c>
      <c r="T1007" t="s">
        <v>6674</v>
      </c>
      <c r="U1007" t="s">
        <v>6669</v>
      </c>
      <c r="V1007" t="s">
        <v>17807</v>
      </c>
      <c r="W1007" t="s">
        <v>17808</v>
      </c>
      <c r="X1007" t="s">
        <v>6675</v>
      </c>
      <c r="Y1007" t="b">
        <v>1</v>
      </c>
      <c r="Z1007" t="s">
        <v>1761</v>
      </c>
    </row>
    <row r="1008" spans="1:26" x14ac:dyDescent="0.25">
      <c r="A1008" t="s">
        <v>6676</v>
      </c>
      <c r="B1008" t="s">
        <v>1119</v>
      </c>
      <c r="C1008" t="s">
        <v>14702</v>
      </c>
      <c r="D1008" t="s">
        <v>14703</v>
      </c>
      <c r="E1008" t="s">
        <v>17576</v>
      </c>
      <c r="F1008" t="s">
        <v>6677</v>
      </c>
      <c r="G1008">
        <v>9999</v>
      </c>
      <c r="H1008">
        <v>3000</v>
      </c>
      <c r="I1008">
        <v>13000</v>
      </c>
      <c r="J1008">
        <v>11742</v>
      </c>
      <c r="K1008" t="s">
        <v>54</v>
      </c>
      <c r="L1008">
        <v>1680</v>
      </c>
      <c r="M1008" t="s">
        <v>1769</v>
      </c>
      <c r="N1008" t="s">
        <v>17809</v>
      </c>
      <c r="O1008" s="95">
        <v>44845.638446041667</v>
      </c>
      <c r="P1008">
        <v>1</v>
      </c>
      <c r="Q1008">
        <v>-23.08</v>
      </c>
      <c r="R1008">
        <v>-14.84</v>
      </c>
      <c r="S1008" t="s">
        <v>17810</v>
      </c>
      <c r="T1008" t="s">
        <v>6678</v>
      </c>
      <c r="U1008" t="s">
        <v>6679</v>
      </c>
      <c r="V1008" t="s">
        <v>17810</v>
      </c>
      <c r="W1008" t="s">
        <v>17811</v>
      </c>
      <c r="X1008" t="s">
        <v>6680</v>
      </c>
      <c r="Y1008" t="b">
        <v>1</v>
      </c>
      <c r="Z1008" t="s">
        <v>1761</v>
      </c>
    </row>
    <row r="1009" spans="1:26" x14ac:dyDescent="0.25">
      <c r="A1009" t="s">
        <v>6681</v>
      </c>
      <c r="B1009" t="s">
        <v>6682</v>
      </c>
      <c r="C1009" t="s">
        <v>14702</v>
      </c>
      <c r="D1009" t="s">
        <v>14703</v>
      </c>
      <c r="E1009" t="s">
        <v>17576</v>
      </c>
      <c r="F1009" t="s">
        <v>6683</v>
      </c>
      <c r="G1009">
        <v>12500</v>
      </c>
      <c r="H1009">
        <v>3150</v>
      </c>
      <c r="I1009">
        <v>22533</v>
      </c>
      <c r="J1009">
        <v>15220</v>
      </c>
      <c r="K1009" t="s">
        <v>54</v>
      </c>
      <c r="L1009">
        <v>1764</v>
      </c>
      <c r="M1009" t="s">
        <v>1769</v>
      </c>
      <c r="N1009" t="s">
        <v>17812</v>
      </c>
      <c r="O1009" s="95">
        <v>44845.715487199072</v>
      </c>
      <c r="P1009">
        <v>1</v>
      </c>
      <c r="Q1009">
        <v>-44.53</v>
      </c>
      <c r="R1009">
        <v>-17.87</v>
      </c>
      <c r="S1009" t="s">
        <v>17813</v>
      </c>
      <c r="T1009" t="s">
        <v>6684</v>
      </c>
      <c r="U1009" t="s">
        <v>17814</v>
      </c>
      <c r="V1009" t="s">
        <v>17813</v>
      </c>
      <c r="W1009" t="s">
        <v>17815</v>
      </c>
      <c r="X1009" t="s">
        <v>6685</v>
      </c>
      <c r="Y1009" t="b">
        <v>1</v>
      </c>
      <c r="Z1009" t="s">
        <v>1761</v>
      </c>
    </row>
    <row r="1010" spans="1:26" x14ac:dyDescent="0.25">
      <c r="A1010" t="s">
        <v>6686</v>
      </c>
      <c r="B1010" t="s">
        <v>6687</v>
      </c>
      <c r="C1010" t="s">
        <v>14702</v>
      </c>
      <c r="D1010" t="s">
        <v>14703</v>
      </c>
      <c r="E1010" t="s">
        <v>17576</v>
      </c>
      <c r="F1010" t="s">
        <v>6688</v>
      </c>
      <c r="G1010">
        <v>9200</v>
      </c>
      <c r="H1010">
        <v>2613</v>
      </c>
      <c r="I1010">
        <v>14600</v>
      </c>
      <c r="J1010">
        <v>13151</v>
      </c>
      <c r="K1010" t="s">
        <v>54</v>
      </c>
      <c r="L1010">
        <v>1463</v>
      </c>
      <c r="M1010" t="s">
        <v>1769</v>
      </c>
      <c r="N1010" t="s">
        <v>17816</v>
      </c>
      <c r="O1010" s="95">
        <v>44845.625659189813</v>
      </c>
      <c r="P1010">
        <v>1</v>
      </c>
      <c r="Q1010">
        <v>-36.99</v>
      </c>
      <c r="R1010">
        <v>-30.04</v>
      </c>
      <c r="S1010" t="s">
        <v>17817</v>
      </c>
      <c r="T1010" t="s">
        <v>6689</v>
      </c>
      <c r="U1010" t="s">
        <v>6690</v>
      </c>
      <c r="V1010" t="s">
        <v>17817</v>
      </c>
      <c r="W1010" t="s">
        <v>17818</v>
      </c>
      <c r="X1010" t="s">
        <v>6691</v>
      </c>
      <c r="Y1010" t="b">
        <v>1</v>
      </c>
      <c r="Z1010" t="s">
        <v>1761</v>
      </c>
    </row>
    <row r="1011" spans="1:26" x14ac:dyDescent="0.25">
      <c r="A1011" t="s">
        <v>6692</v>
      </c>
      <c r="B1011" t="s">
        <v>6693</v>
      </c>
      <c r="C1011" t="s">
        <v>14702</v>
      </c>
      <c r="D1011" t="s">
        <v>14703</v>
      </c>
      <c r="E1011" t="s">
        <v>17576</v>
      </c>
      <c r="F1011" t="s">
        <v>6694</v>
      </c>
      <c r="G1011">
        <v>12000</v>
      </c>
      <c r="H1011">
        <v>2608</v>
      </c>
      <c r="I1011">
        <v>8433</v>
      </c>
      <c r="J1011">
        <v>10400</v>
      </c>
      <c r="K1011" t="s">
        <v>54</v>
      </c>
      <c r="L1011">
        <v>1460</v>
      </c>
      <c r="M1011" t="s">
        <v>1769</v>
      </c>
      <c r="N1011" t="s">
        <v>17819</v>
      </c>
      <c r="O1011" s="95">
        <v>44845.70948542824</v>
      </c>
      <c r="P1011">
        <v>1</v>
      </c>
      <c r="Q1011">
        <v>42.3</v>
      </c>
      <c r="R1011">
        <v>15.38</v>
      </c>
      <c r="S1011" t="s">
        <v>17820</v>
      </c>
      <c r="T1011" t="s">
        <v>6695</v>
      </c>
      <c r="U1011" t="s">
        <v>6696</v>
      </c>
      <c r="V1011" t="s">
        <v>17820</v>
      </c>
      <c r="W1011" t="s">
        <v>17821</v>
      </c>
      <c r="X1011" t="s">
        <v>6697</v>
      </c>
      <c r="Y1011" t="b">
        <v>1</v>
      </c>
      <c r="Z1011" t="s">
        <v>1761</v>
      </c>
    </row>
    <row r="1012" spans="1:26" x14ac:dyDescent="0.25">
      <c r="A1012" t="s">
        <v>6698</v>
      </c>
      <c r="B1012" t="s">
        <v>1132</v>
      </c>
      <c r="C1012" t="s">
        <v>14702</v>
      </c>
      <c r="D1012" t="s">
        <v>14703</v>
      </c>
      <c r="E1012" t="s">
        <v>17576</v>
      </c>
      <c r="F1012" t="s">
        <v>6699</v>
      </c>
      <c r="G1012">
        <v>15000</v>
      </c>
      <c r="H1012">
        <v>2701</v>
      </c>
      <c r="I1012">
        <v>12543</v>
      </c>
      <c r="J1012">
        <v>11823</v>
      </c>
      <c r="K1012" t="s">
        <v>54</v>
      </c>
      <c r="L1012">
        <v>1513</v>
      </c>
      <c r="M1012" t="s">
        <v>1769</v>
      </c>
      <c r="N1012" t="s">
        <v>15311</v>
      </c>
      <c r="O1012" s="95">
        <v>44845.63520971065</v>
      </c>
      <c r="P1012">
        <v>1</v>
      </c>
      <c r="Q1012">
        <v>19.59</v>
      </c>
      <c r="R1012">
        <v>26.87</v>
      </c>
      <c r="S1012" t="s">
        <v>17822</v>
      </c>
      <c r="T1012" t="s">
        <v>6700</v>
      </c>
      <c r="U1012" t="s">
        <v>6701</v>
      </c>
      <c r="V1012" t="s">
        <v>17822</v>
      </c>
      <c r="W1012" t="s">
        <v>17823</v>
      </c>
      <c r="X1012" t="s">
        <v>6702</v>
      </c>
      <c r="Y1012" t="b">
        <v>1</v>
      </c>
      <c r="Z1012" t="s">
        <v>1761</v>
      </c>
    </row>
    <row r="1013" spans="1:26" x14ac:dyDescent="0.25">
      <c r="A1013" t="s">
        <v>6703</v>
      </c>
      <c r="B1013" t="s">
        <v>6704</v>
      </c>
      <c r="C1013" t="s">
        <v>14702</v>
      </c>
      <c r="D1013" t="s">
        <v>14703</v>
      </c>
      <c r="E1013" t="s">
        <v>17576</v>
      </c>
      <c r="F1013" t="s">
        <v>6705</v>
      </c>
      <c r="G1013">
        <v>8999</v>
      </c>
      <c r="H1013">
        <v>1800</v>
      </c>
      <c r="I1013">
        <v>12800</v>
      </c>
      <c r="J1013">
        <v>15180</v>
      </c>
      <c r="K1013" t="s">
        <v>54</v>
      </c>
      <c r="L1013">
        <v>1008</v>
      </c>
      <c r="M1013" t="s">
        <v>1769</v>
      </c>
      <c r="N1013" t="s">
        <v>17151</v>
      </c>
      <c r="O1013" s="95">
        <v>44845.657390462962</v>
      </c>
      <c r="P1013">
        <v>1</v>
      </c>
      <c r="Q1013">
        <v>-29.7</v>
      </c>
      <c r="R1013">
        <v>-40.72</v>
      </c>
      <c r="S1013" t="s">
        <v>17824</v>
      </c>
      <c r="T1013" t="s">
        <v>6706</v>
      </c>
      <c r="U1013" t="s">
        <v>6707</v>
      </c>
      <c r="V1013" t="s">
        <v>17824</v>
      </c>
      <c r="W1013" t="s">
        <v>17825</v>
      </c>
      <c r="X1013" t="s">
        <v>6708</v>
      </c>
      <c r="Y1013" t="b">
        <v>1</v>
      </c>
      <c r="Z1013" t="s">
        <v>1761</v>
      </c>
    </row>
    <row r="1014" spans="1:26" x14ac:dyDescent="0.25">
      <c r="A1014" t="s">
        <v>6709</v>
      </c>
      <c r="B1014" t="s">
        <v>6710</v>
      </c>
      <c r="C1014" t="s">
        <v>14702</v>
      </c>
      <c r="D1014" t="s">
        <v>14703</v>
      </c>
      <c r="E1014" t="s">
        <v>17576</v>
      </c>
      <c r="F1014" t="s">
        <v>6040</v>
      </c>
      <c r="G1014">
        <v>12000</v>
      </c>
      <c r="H1014">
        <v>1500</v>
      </c>
      <c r="I1014">
        <v>24555</v>
      </c>
      <c r="J1014">
        <v>20354</v>
      </c>
      <c r="K1014" t="s">
        <v>54</v>
      </c>
      <c r="L1014">
        <v>840</v>
      </c>
      <c r="M1014" t="s">
        <v>1769</v>
      </c>
      <c r="N1014" t="s">
        <v>17826</v>
      </c>
      <c r="O1014" s="95">
        <v>44845.491092141201</v>
      </c>
      <c r="P1014">
        <v>1</v>
      </c>
      <c r="Q1014">
        <v>-51.13</v>
      </c>
      <c r="R1014">
        <v>-41.04</v>
      </c>
      <c r="S1014" t="s">
        <v>17827</v>
      </c>
      <c r="T1014" t="s">
        <v>6711</v>
      </c>
      <c r="U1014" t="s">
        <v>6712</v>
      </c>
      <c r="V1014" t="s">
        <v>17827</v>
      </c>
      <c r="W1014" t="s">
        <v>17828</v>
      </c>
      <c r="X1014" t="s">
        <v>6713</v>
      </c>
      <c r="Y1014" t="b">
        <v>1</v>
      </c>
      <c r="Z1014" t="s">
        <v>1761</v>
      </c>
    </row>
    <row r="1015" spans="1:26" x14ac:dyDescent="0.25">
      <c r="A1015" t="s">
        <v>6714</v>
      </c>
      <c r="B1015" t="s">
        <v>972</v>
      </c>
      <c r="C1015" t="s">
        <v>14702</v>
      </c>
      <c r="D1015" t="s">
        <v>14703</v>
      </c>
      <c r="E1015" t="s">
        <v>17576</v>
      </c>
      <c r="F1015" t="s">
        <v>6715</v>
      </c>
      <c r="G1015">
        <v>23456</v>
      </c>
      <c r="H1015">
        <v>1009</v>
      </c>
      <c r="I1015">
        <v>20114</v>
      </c>
      <c r="J1015">
        <v>20114</v>
      </c>
      <c r="K1015" t="s">
        <v>54</v>
      </c>
      <c r="L1015">
        <v>565</v>
      </c>
      <c r="M1015" t="s">
        <v>1769</v>
      </c>
      <c r="N1015" t="s">
        <v>17829</v>
      </c>
      <c r="O1015" s="95">
        <v>44844.57639008102</v>
      </c>
      <c r="P1015">
        <v>1</v>
      </c>
      <c r="Q1015">
        <v>0</v>
      </c>
      <c r="R1015">
        <v>16.62</v>
      </c>
      <c r="S1015" t="s">
        <v>17830</v>
      </c>
      <c r="T1015" t="s">
        <v>6716</v>
      </c>
      <c r="U1015" t="s">
        <v>17831</v>
      </c>
      <c r="V1015" t="s">
        <v>17830</v>
      </c>
      <c r="W1015" t="s">
        <v>17832</v>
      </c>
      <c r="X1015" t="s">
        <v>6717</v>
      </c>
      <c r="Y1015" t="b">
        <v>1</v>
      </c>
      <c r="Z1015" t="s">
        <v>1761</v>
      </c>
    </row>
    <row r="1016" spans="1:26" x14ac:dyDescent="0.25">
      <c r="A1016" t="s">
        <v>6718</v>
      </c>
      <c r="B1016" t="s">
        <v>6719</v>
      </c>
      <c r="C1016" t="s">
        <v>14702</v>
      </c>
      <c r="D1016" t="s">
        <v>14703</v>
      </c>
      <c r="E1016" t="s">
        <v>17576</v>
      </c>
      <c r="F1016" t="s">
        <v>6720</v>
      </c>
      <c r="G1016">
        <v>15000</v>
      </c>
      <c r="H1016">
        <v>1599</v>
      </c>
      <c r="I1016">
        <v>4798</v>
      </c>
      <c r="J1016">
        <v>6621</v>
      </c>
      <c r="K1016" t="s">
        <v>54</v>
      </c>
      <c r="L1016">
        <v>895</v>
      </c>
      <c r="M1016" t="s">
        <v>1769</v>
      </c>
      <c r="N1016" t="s">
        <v>17833</v>
      </c>
      <c r="O1016" s="95">
        <v>44845.695496481479</v>
      </c>
      <c r="P1016">
        <v>1</v>
      </c>
      <c r="Q1016">
        <v>212.63</v>
      </c>
      <c r="R1016">
        <v>126.55</v>
      </c>
      <c r="S1016" t="s">
        <v>17834</v>
      </c>
      <c r="T1016" t="s">
        <v>6721</v>
      </c>
      <c r="U1016" t="s">
        <v>6722</v>
      </c>
      <c r="V1016" t="s">
        <v>17834</v>
      </c>
      <c r="W1016" t="s">
        <v>17835</v>
      </c>
      <c r="X1016" t="s">
        <v>6723</v>
      </c>
      <c r="Y1016" t="b">
        <v>1</v>
      </c>
      <c r="Z1016" t="s">
        <v>1761</v>
      </c>
    </row>
    <row r="1017" spans="1:26" x14ac:dyDescent="0.25">
      <c r="A1017" t="s">
        <v>6724</v>
      </c>
      <c r="B1017" t="s">
        <v>6725</v>
      </c>
      <c r="C1017" t="s">
        <v>14702</v>
      </c>
      <c r="D1017" t="s">
        <v>14703</v>
      </c>
      <c r="E1017" t="s">
        <v>17576</v>
      </c>
      <c r="F1017" t="s">
        <v>6726</v>
      </c>
      <c r="G1017">
        <v>20000</v>
      </c>
      <c r="H1017">
        <v>2000</v>
      </c>
      <c r="I1017">
        <v>20498</v>
      </c>
      <c r="J1017">
        <v>18132</v>
      </c>
      <c r="K1017" t="s">
        <v>54</v>
      </c>
      <c r="L1017">
        <v>1120</v>
      </c>
      <c r="M1017" t="s">
        <v>1769</v>
      </c>
      <c r="N1017" t="s">
        <v>17836</v>
      </c>
      <c r="O1017" s="95">
        <v>44845.719725266201</v>
      </c>
      <c r="P1017">
        <v>1</v>
      </c>
      <c r="Q1017">
        <v>-2.4300000000000002</v>
      </c>
      <c r="R1017">
        <v>10.3</v>
      </c>
      <c r="S1017" t="s">
        <v>17837</v>
      </c>
      <c r="T1017" t="s">
        <v>6727</v>
      </c>
      <c r="U1017" t="s">
        <v>17838</v>
      </c>
      <c r="V1017" t="s">
        <v>17837</v>
      </c>
      <c r="W1017" t="s">
        <v>17839</v>
      </c>
      <c r="X1017" t="s">
        <v>6728</v>
      </c>
      <c r="Y1017" t="b">
        <v>1</v>
      </c>
      <c r="Z1017" t="s">
        <v>1761</v>
      </c>
    </row>
    <row r="1018" spans="1:26" x14ac:dyDescent="0.25">
      <c r="A1018" t="s">
        <v>6729</v>
      </c>
      <c r="B1018" t="s">
        <v>6730</v>
      </c>
      <c r="C1018" t="s">
        <v>14702</v>
      </c>
      <c r="D1018" t="s">
        <v>14703</v>
      </c>
      <c r="E1018" t="s">
        <v>17576</v>
      </c>
      <c r="F1018" t="s">
        <v>6731</v>
      </c>
      <c r="G1018">
        <v>10000</v>
      </c>
      <c r="H1018">
        <v>720</v>
      </c>
      <c r="I1018">
        <v>10000</v>
      </c>
      <c r="J1018">
        <v>21294</v>
      </c>
      <c r="K1018" t="s">
        <v>54</v>
      </c>
      <c r="L1018">
        <v>403</v>
      </c>
      <c r="M1018" t="s">
        <v>1769</v>
      </c>
      <c r="N1018" t="s">
        <v>17840</v>
      </c>
      <c r="O1018" s="95">
        <v>44844.747070810183</v>
      </c>
      <c r="P1018">
        <v>1</v>
      </c>
      <c r="Q1018">
        <v>0</v>
      </c>
      <c r="R1018">
        <v>-53.04</v>
      </c>
      <c r="S1018" t="s">
        <v>17841</v>
      </c>
      <c r="T1018" t="s">
        <v>6732</v>
      </c>
      <c r="U1018" t="s">
        <v>6733</v>
      </c>
      <c r="V1018" t="s">
        <v>17841</v>
      </c>
      <c r="W1018" t="s">
        <v>17842</v>
      </c>
      <c r="X1018" t="s">
        <v>6734</v>
      </c>
      <c r="Y1018" t="b">
        <v>1</v>
      </c>
      <c r="Z1018" t="s">
        <v>1761</v>
      </c>
    </row>
    <row r="1019" spans="1:26" x14ac:dyDescent="0.25">
      <c r="A1019" t="s">
        <v>6735</v>
      </c>
      <c r="B1019" t="s">
        <v>789</v>
      </c>
      <c r="C1019" t="s">
        <v>14702</v>
      </c>
      <c r="D1019" t="s">
        <v>14703</v>
      </c>
      <c r="E1019" t="s">
        <v>17576</v>
      </c>
      <c r="F1019" t="s">
        <v>6736</v>
      </c>
      <c r="G1019">
        <v>9000</v>
      </c>
      <c r="H1019">
        <v>1493</v>
      </c>
      <c r="I1019">
        <v>8223</v>
      </c>
      <c r="J1019">
        <v>11020</v>
      </c>
      <c r="K1019" t="s">
        <v>54</v>
      </c>
      <c r="L1019">
        <v>836</v>
      </c>
      <c r="M1019" t="s">
        <v>1769</v>
      </c>
      <c r="N1019" t="s">
        <v>17843</v>
      </c>
      <c r="O1019" s="95">
        <v>44845.666417199071</v>
      </c>
      <c r="P1019">
        <v>1</v>
      </c>
      <c r="Q1019">
        <v>9.4499999999999993</v>
      </c>
      <c r="R1019">
        <v>-18.329999999999998</v>
      </c>
      <c r="S1019" t="s">
        <v>17844</v>
      </c>
      <c r="T1019" t="s">
        <v>6737</v>
      </c>
      <c r="U1019" t="s">
        <v>6738</v>
      </c>
      <c r="V1019" t="s">
        <v>17844</v>
      </c>
      <c r="W1019" t="s">
        <v>17845</v>
      </c>
      <c r="X1019" t="s">
        <v>6739</v>
      </c>
      <c r="Y1019" t="b">
        <v>1</v>
      </c>
      <c r="Z1019" t="s">
        <v>1761</v>
      </c>
    </row>
    <row r="1020" spans="1:26" x14ac:dyDescent="0.25">
      <c r="A1020" t="s">
        <v>6740</v>
      </c>
      <c r="B1020" t="s">
        <v>6741</v>
      </c>
      <c r="C1020" t="s">
        <v>14702</v>
      </c>
      <c r="D1020" t="s">
        <v>14703</v>
      </c>
      <c r="E1020" t="s">
        <v>17576</v>
      </c>
      <c r="F1020" t="s">
        <v>6483</v>
      </c>
      <c r="G1020">
        <v>8000</v>
      </c>
      <c r="H1020">
        <v>1006</v>
      </c>
      <c r="I1020">
        <v>8750</v>
      </c>
      <c r="J1020">
        <v>8750</v>
      </c>
      <c r="K1020" t="s">
        <v>54</v>
      </c>
      <c r="L1020">
        <v>563</v>
      </c>
      <c r="M1020" t="s">
        <v>1769</v>
      </c>
      <c r="N1020" t="s">
        <v>17846</v>
      </c>
      <c r="O1020" s="95">
        <v>44844.230019722221</v>
      </c>
      <c r="P1020">
        <v>1</v>
      </c>
      <c r="Q1020">
        <v>0</v>
      </c>
      <c r="R1020">
        <v>-8.57</v>
      </c>
      <c r="S1020" t="s">
        <v>17847</v>
      </c>
      <c r="T1020" t="s">
        <v>6742</v>
      </c>
      <c r="U1020" t="s">
        <v>6743</v>
      </c>
      <c r="V1020" t="s">
        <v>17847</v>
      </c>
      <c r="W1020" t="s">
        <v>17848</v>
      </c>
      <c r="X1020" t="s">
        <v>6744</v>
      </c>
      <c r="Y1020" t="b">
        <v>1</v>
      </c>
      <c r="Z1020" t="s">
        <v>1761</v>
      </c>
    </row>
    <row r="1021" spans="1:26" x14ac:dyDescent="0.25">
      <c r="A1021" t="s">
        <v>6745</v>
      </c>
      <c r="B1021" t="s">
        <v>6746</v>
      </c>
      <c r="C1021" t="s">
        <v>14702</v>
      </c>
      <c r="D1021" t="s">
        <v>14702</v>
      </c>
      <c r="E1021" t="s">
        <v>17576</v>
      </c>
      <c r="F1021" t="s">
        <v>6747</v>
      </c>
      <c r="G1021">
        <v>1001</v>
      </c>
      <c r="H1021">
        <v>1001</v>
      </c>
      <c r="I1021">
        <v>1001</v>
      </c>
      <c r="J1021">
        <v>1001</v>
      </c>
      <c r="K1021" t="s">
        <v>54</v>
      </c>
      <c r="L1021">
        <v>561</v>
      </c>
      <c r="M1021" t="s">
        <v>1769</v>
      </c>
      <c r="N1021" t="s">
        <v>17698</v>
      </c>
      <c r="O1021" s="95">
        <v>44822.782300231484</v>
      </c>
      <c r="P1021">
        <v>1</v>
      </c>
      <c r="Q1021">
        <v>0</v>
      </c>
      <c r="R1021">
        <v>0</v>
      </c>
      <c r="S1021" t="s">
        <v>17849</v>
      </c>
      <c r="T1021" t="s">
        <v>6748</v>
      </c>
      <c r="U1021" t="s">
        <v>6749</v>
      </c>
      <c r="V1021" t="s">
        <v>17849</v>
      </c>
      <c r="W1021" t="s">
        <v>17850</v>
      </c>
      <c r="X1021" t="s">
        <v>6750</v>
      </c>
      <c r="Y1021" t="b">
        <v>1</v>
      </c>
      <c r="Z1021" t="s">
        <v>1761</v>
      </c>
    </row>
    <row r="1022" spans="1:26" x14ac:dyDescent="0.25">
      <c r="A1022" t="s">
        <v>6751</v>
      </c>
      <c r="B1022" t="s">
        <v>6752</v>
      </c>
      <c r="C1022" t="s">
        <v>14702</v>
      </c>
      <c r="D1022" t="s">
        <v>14702</v>
      </c>
      <c r="E1022" t="s">
        <v>17576</v>
      </c>
      <c r="F1022" t="s">
        <v>6753</v>
      </c>
      <c r="G1022">
        <v>2450</v>
      </c>
      <c r="H1022">
        <v>2450</v>
      </c>
      <c r="I1022">
        <v>2450</v>
      </c>
      <c r="J1022">
        <v>2450</v>
      </c>
      <c r="K1022" t="s">
        <v>54</v>
      </c>
      <c r="L1022">
        <v>1372</v>
      </c>
      <c r="M1022" t="s">
        <v>1769</v>
      </c>
      <c r="N1022" t="s">
        <v>17319</v>
      </c>
      <c r="O1022" s="95">
        <v>44562.917611192126</v>
      </c>
      <c r="P1022">
        <v>1</v>
      </c>
      <c r="Q1022">
        <v>0</v>
      </c>
      <c r="R1022">
        <v>0</v>
      </c>
      <c r="S1022" t="s">
        <v>17851</v>
      </c>
      <c r="T1022" t="s">
        <v>6754</v>
      </c>
      <c r="U1022" t="s">
        <v>6755</v>
      </c>
      <c r="V1022" t="s">
        <v>17851</v>
      </c>
      <c r="W1022" t="s">
        <v>17852</v>
      </c>
      <c r="X1022" t="s">
        <v>6756</v>
      </c>
      <c r="Y1022" t="b">
        <v>1</v>
      </c>
      <c r="Z1022" t="s">
        <v>1761</v>
      </c>
    </row>
    <row r="1023" spans="1:26" x14ac:dyDescent="0.25">
      <c r="A1023" t="s">
        <v>6757</v>
      </c>
      <c r="B1023" t="s">
        <v>6758</v>
      </c>
      <c r="C1023" t="s">
        <v>14702</v>
      </c>
      <c r="D1023" t="s">
        <v>14703</v>
      </c>
      <c r="E1023" t="s">
        <v>17576</v>
      </c>
      <c r="F1023" t="s">
        <v>5052</v>
      </c>
      <c r="G1023">
        <v>6000</v>
      </c>
      <c r="H1023">
        <v>3274</v>
      </c>
      <c r="I1023">
        <v>7122</v>
      </c>
      <c r="J1023">
        <v>8523</v>
      </c>
      <c r="K1023" t="s">
        <v>54</v>
      </c>
      <c r="L1023">
        <v>1833</v>
      </c>
      <c r="M1023" t="s">
        <v>1769</v>
      </c>
      <c r="N1023" t="s">
        <v>17853</v>
      </c>
      <c r="O1023" s="95">
        <v>44845.713499884259</v>
      </c>
      <c r="P1023">
        <v>1</v>
      </c>
      <c r="Q1023">
        <v>-15.75</v>
      </c>
      <c r="R1023">
        <v>-29.6</v>
      </c>
      <c r="S1023" t="s">
        <v>17854</v>
      </c>
      <c r="T1023" t="s">
        <v>6759</v>
      </c>
      <c r="U1023" t="s">
        <v>6760</v>
      </c>
      <c r="V1023" t="s">
        <v>17854</v>
      </c>
      <c r="W1023" t="s">
        <v>17855</v>
      </c>
      <c r="X1023" t="s">
        <v>6761</v>
      </c>
      <c r="Y1023" t="b">
        <v>1</v>
      </c>
      <c r="Z1023" t="s">
        <v>1761</v>
      </c>
    </row>
    <row r="1024" spans="1:26" x14ac:dyDescent="0.25">
      <c r="A1024" t="s">
        <v>6762</v>
      </c>
      <c r="B1024" t="s">
        <v>6763</v>
      </c>
      <c r="C1024" t="s">
        <v>14702</v>
      </c>
      <c r="D1024" t="s">
        <v>14703</v>
      </c>
      <c r="E1024" t="s">
        <v>17576</v>
      </c>
      <c r="F1024" t="s">
        <v>6764</v>
      </c>
      <c r="G1024">
        <v>1004</v>
      </c>
      <c r="H1024">
        <v>1004</v>
      </c>
      <c r="I1024">
        <v>1004</v>
      </c>
      <c r="J1024">
        <v>1004</v>
      </c>
      <c r="K1024" t="s">
        <v>54</v>
      </c>
      <c r="L1024">
        <v>562</v>
      </c>
      <c r="M1024" t="s">
        <v>1769</v>
      </c>
      <c r="N1024" t="s">
        <v>17856</v>
      </c>
      <c r="O1024" s="95">
        <v>44837.475121863426</v>
      </c>
      <c r="P1024">
        <v>1</v>
      </c>
      <c r="Q1024">
        <v>0</v>
      </c>
      <c r="R1024">
        <v>0</v>
      </c>
      <c r="S1024" t="s">
        <v>17857</v>
      </c>
      <c r="T1024" t="s">
        <v>6765</v>
      </c>
      <c r="U1024" t="s">
        <v>6766</v>
      </c>
      <c r="V1024" t="s">
        <v>17857</v>
      </c>
      <c r="W1024" t="s">
        <v>17858</v>
      </c>
      <c r="X1024" t="s">
        <v>6767</v>
      </c>
      <c r="Y1024" t="b">
        <v>1</v>
      </c>
      <c r="Z1024" t="s">
        <v>1761</v>
      </c>
    </row>
    <row r="1025" spans="1:26" x14ac:dyDescent="0.25">
      <c r="A1025" t="s">
        <v>6768</v>
      </c>
      <c r="B1025" t="s">
        <v>6769</v>
      </c>
      <c r="C1025" t="s">
        <v>14702</v>
      </c>
      <c r="D1025" t="s">
        <v>14703</v>
      </c>
      <c r="E1025" t="s">
        <v>17576</v>
      </c>
      <c r="F1025" t="s">
        <v>6770</v>
      </c>
      <c r="G1025">
        <v>3023</v>
      </c>
      <c r="H1025">
        <v>2700</v>
      </c>
      <c r="I1025">
        <v>5100</v>
      </c>
      <c r="J1025">
        <v>8876</v>
      </c>
      <c r="K1025" t="s">
        <v>54</v>
      </c>
      <c r="L1025">
        <v>1512</v>
      </c>
      <c r="M1025" t="s">
        <v>1769</v>
      </c>
      <c r="N1025" t="s">
        <v>17859</v>
      </c>
      <c r="O1025" s="95">
        <v>44845.187462175927</v>
      </c>
      <c r="P1025">
        <v>1</v>
      </c>
      <c r="Q1025">
        <v>-40.729999999999997</v>
      </c>
      <c r="R1025">
        <v>-65.94</v>
      </c>
      <c r="S1025" t="s">
        <v>17860</v>
      </c>
      <c r="T1025" t="s">
        <v>6771</v>
      </c>
      <c r="U1025" t="s">
        <v>6772</v>
      </c>
      <c r="V1025" t="s">
        <v>17860</v>
      </c>
      <c r="W1025" t="s">
        <v>17861</v>
      </c>
      <c r="X1025" t="s">
        <v>6773</v>
      </c>
      <c r="Y1025" t="b">
        <v>1</v>
      </c>
      <c r="Z1025" t="s">
        <v>1761</v>
      </c>
    </row>
    <row r="1026" spans="1:26" x14ac:dyDescent="0.25">
      <c r="A1026" t="s">
        <v>6774</v>
      </c>
      <c r="B1026" t="s">
        <v>6775</v>
      </c>
      <c r="C1026" t="s">
        <v>14702</v>
      </c>
      <c r="D1026" t="s">
        <v>14703</v>
      </c>
      <c r="E1026" t="s">
        <v>17576</v>
      </c>
      <c r="F1026" t="s">
        <v>6776</v>
      </c>
      <c r="G1026">
        <v>1000</v>
      </c>
      <c r="H1026">
        <v>1100</v>
      </c>
      <c r="I1026">
        <v>3677</v>
      </c>
      <c r="J1026">
        <v>7004</v>
      </c>
      <c r="K1026" t="s">
        <v>54</v>
      </c>
      <c r="L1026">
        <v>616</v>
      </c>
      <c r="M1026" t="s">
        <v>1769</v>
      </c>
      <c r="N1026" t="s">
        <v>17384</v>
      </c>
      <c r="O1026" s="95">
        <v>44845.700482314816</v>
      </c>
      <c r="P1026">
        <v>1</v>
      </c>
      <c r="Q1026">
        <v>-72.8</v>
      </c>
      <c r="R1026">
        <v>-85.72</v>
      </c>
      <c r="S1026" t="s">
        <v>17862</v>
      </c>
      <c r="T1026" t="s">
        <v>6777</v>
      </c>
      <c r="U1026" t="s">
        <v>6778</v>
      </c>
      <c r="V1026" t="s">
        <v>17862</v>
      </c>
      <c r="W1026" t="s">
        <v>17863</v>
      </c>
      <c r="X1026" t="s">
        <v>6779</v>
      </c>
      <c r="Y1026" t="b">
        <v>1</v>
      </c>
      <c r="Z1026" t="s">
        <v>1761</v>
      </c>
    </row>
    <row r="1027" spans="1:26" x14ac:dyDescent="0.25">
      <c r="A1027" t="s">
        <v>6780</v>
      </c>
      <c r="B1027" t="s">
        <v>1121</v>
      </c>
      <c r="C1027" t="s">
        <v>14702</v>
      </c>
      <c r="D1027" t="s">
        <v>14703</v>
      </c>
      <c r="E1027" t="s">
        <v>17576</v>
      </c>
      <c r="F1027" t="s">
        <v>5057</v>
      </c>
      <c r="G1027">
        <v>5000</v>
      </c>
      <c r="H1027">
        <v>899</v>
      </c>
      <c r="I1027">
        <v>6944</v>
      </c>
      <c r="J1027">
        <v>6944</v>
      </c>
      <c r="K1027" t="s">
        <v>54</v>
      </c>
      <c r="L1027">
        <v>503</v>
      </c>
      <c r="M1027" t="s">
        <v>1769</v>
      </c>
      <c r="N1027" t="s">
        <v>17864</v>
      </c>
      <c r="O1027" s="95">
        <v>44840.340802071762</v>
      </c>
      <c r="P1027">
        <v>1</v>
      </c>
      <c r="Q1027">
        <v>0</v>
      </c>
      <c r="R1027">
        <v>-28</v>
      </c>
      <c r="S1027" t="s">
        <v>17865</v>
      </c>
      <c r="T1027" t="s">
        <v>6781</v>
      </c>
      <c r="U1027" t="s">
        <v>17866</v>
      </c>
      <c r="V1027" t="s">
        <v>17865</v>
      </c>
      <c r="W1027" t="s">
        <v>17867</v>
      </c>
      <c r="X1027" t="s">
        <v>6782</v>
      </c>
      <c r="Y1027" t="b">
        <v>1</v>
      </c>
      <c r="Z1027" t="s">
        <v>1761</v>
      </c>
    </row>
    <row r="1028" spans="1:26" x14ac:dyDescent="0.25">
      <c r="A1028" t="s">
        <v>6783</v>
      </c>
      <c r="B1028" t="s">
        <v>6784</v>
      </c>
      <c r="C1028" t="s">
        <v>14702</v>
      </c>
      <c r="D1028" t="s">
        <v>14703</v>
      </c>
      <c r="E1028" t="s">
        <v>17576</v>
      </c>
      <c r="F1028" t="s">
        <v>6785</v>
      </c>
      <c r="G1028">
        <v>10000</v>
      </c>
      <c r="H1028">
        <v>701</v>
      </c>
      <c r="I1028">
        <v>10000</v>
      </c>
      <c r="J1028">
        <v>5167</v>
      </c>
      <c r="K1028" t="s">
        <v>54</v>
      </c>
      <c r="L1028">
        <v>393</v>
      </c>
      <c r="M1028" t="s">
        <v>1769</v>
      </c>
      <c r="N1028" t="s">
        <v>17868</v>
      </c>
      <c r="O1028" s="95">
        <v>44845.247135150465</v>
      </c>
      <c r="P1028">
        <v>1</v>
      </c>
      <c r="Q1028">
        <v>0</v>
      </c>
      <c r="R1028">
        <v>93.54</v>
      </c>
      <c r="S1028" t="s">
        <v>17869</v>
      </c>
      <c r="T1028" t="s">
        <v>6786</v>
      </c>
      <c r="U1028" t="s">
        <v>6787</v>
      </c>
      <c r="V1028" t="s">
        <v>17869</v>
      </c>
      <c r="W1028" t="s">
        <v>17870</v>
      </c>
      <c r="X1028" t="s">
        <v>6788</v>
      </c>
      <c r="Y1028" t="b">
        <v>1</v>
      </c>
      <c r="Z1028" t="s">
        <v>1761</v>
      </c>
    </row>
    <row r="1029" spans="1:26" x14ac:dyDescent="0.25">
      <c r="A1029" t="s">
        <v>6789</v>
      </c>
      <c r="B1029" t="s">
        <v>861</v>
      </c>
      <c r="C1029" t="s">
        <v>14702</v>
      </c>
      <c r="D1029" t="s">
        <v>14703</v>
      </c>
      <c r="E1029" t="s">
        <v>17576</v>
      </c>
      <c r="F1029" t="s">
        <v>6790</v>
      </c>
      <c r="G1029">
        <v>764</v>
      </c>
      <c r="H1029">
        <v>764</v>
      </c>
      <c r="I1029">
        <v>764</v>
      </c>
      <c r="J1029">
        <v>764</v>
      </c>
      <c r="K1029" t="s">
        <v>54</v>
      </c>
      <c r="L1029">
        <v>428</v>
      </c>
      <c r="M1029" t="s">
        <v>1769</v>
      </c>
      <c r="N1029" t="s">
        <v>17787</v>
      </c>
      <c r="O1029" s="95">
        <v>44837.218678356483</v>
      </c>
      <c r="P1029">
        <v>1</v>
      </c>
      <c r="Q1029">
        <v>0</v>
      </c>
      <c r="R1029">
        <v>0</v>
      </c>
      <c r="S1029" t="s">
        <v>17871</v>
      </c>
      <c r="T1029" t="s">
        <v>6791</v>
      </c>
      <c r="U1029" t="s">
        <v>6792</v>
      </c>
      <c r="V1029" t="s">
        <v>17871</v>
      </c>
      <c r="W1029" t="s">
        <v>17872</v>
      </c>
      <c r="X1029" t="s">
        <v>6793</v>
      </c>
      <c r="Y1029" t="b">
        <v>1</v>
      </c>
      <c r="Z1029" t="s">
        <v>1761</v>
      </c>
    </row>
    <row r="1030" spans="1:26" x14ac:dyDescent="0.25">
      <c r="A1030" t="s">
        <v>6794</v>
      </c>
      <c r="B1030" t="s">
        <v>6795</v>
      </c>
      <c r="C1030" t="s">
        <v>14702</v>
      </c>
      <c r="D1030" t="s">
        <v>14703</v>
      </c>
      <c r="E1030" t="s">
        <v>17576</v>
      </c>
      <c r="F1030" t="s">
        <v>6796</v>
      </c>
      <c r="G1030">
        <v>766</v>
      </c>
      <c r="H1030">
        <v>703</v>
      </c>
      <c r="I1030">
        <v>7148</v>
      </c>
      <c r="J1030">
        <v>7148</v>
      </c>
      <c r="K1030" t="s">
        <v>54</v>
      </c>
      <c r="L1030">
        <v>394</v>
      </c>
      <c r="M1030" t="s">
        <v>1769</v>
      </c>
      <c r="N1030" t="s">
        <v>17873</v>
      </c>
      <c r="O1030" s="95">
        <v>44843.77444951389</v>
      </c>
      <c r="P1030">
        <v>1</v>
      </c>
      <c r="Q1030">
        <v>0</v>
      </c>
      <c r="R1030">
        <v>-89.28</v>
      </c>
      <c r="S1030" t="s">
        <v>17874</v>
      </c>
      <c r="T1030" t="s">
        <v>6797</v>
      </c>
      <c r="U1030" t="s">
        <v>17875</v>
      </c>
      <c r="V1030" t="s">
        <v>17874</v>
      </c>
      <c r="W1030" t="s">
        <v>17876</v>
      </c>
      <c r="X1030" t="s">
        <v>6798</v>
      </c>
      <c r="Y1030" t="b">
        <v>1</v>
      </c>
      <c r="Z1030" t="s">
        <v>1761</v>
      </c>
    </row>
    <row r="1031" spans="1:26" x14ac:dyDescent="0.25">
      <c r="A1031" t="s">
        <v>6799</v>
      </c>
      <c r="B1031" t="s">
        <v>862</v>
      </c>
      <c r="C1031" t="s">
        <v>14702</v>
      </c>
      <c r="D1031" t="s">
        <v>14703</v>
      </c>
      <c r="E1031" t="s">
        <v>17576</v>
      </c>
      <c r="F1031" t="s">
        <v>6800</v>
      </c>
      <c r="G1031">
        <v>8000</v>
      </c>
      <c r="H1031">
        <v>789</v>
      </c>
      <c r="I1031">
        <v>8000</v>
      </c>
      <c r="J1031">
        <v>8000</v>
      </c>
      <c r="K1031" t="s">
        <v>54</v>
      </c>
      <c r="L1031">
        <v>442</v>
      </c>
      <c r="M1031" t="s">
        <v>1769</v>
      </c>
      <c r="N1031" t="s">
        <v>17877</v>
      </c>
      <c r="O1031" s="95">
        <v>44841.630212673612</v>
      </c>
      <c r="P1031">
        <v>1</v>
      </c>
      <c r="Q1031">
        <v>0</v>
      </c>
      <c r="R1031">
        <v>0</v>
      </c>
      <c r="S1031" t="s">
        <v>17878</v>
      </c>
      <c r="T1031" t="s">
        <v>6801</v>
      </c>
      <c r="U1031" t="s">
        <v>6802</v>
      </c>
      <c r="V1031" t="s">
        <v>17878</v>
      </c>
      <c r="W1031" t="s">
        <v>17879</v>
      </c>
      <c r="X1031" t="s">
        <v>6803</v>
      </c>
      <c r="Y1031" t="b">
        <v>1</v>
      </c>
      <c r="Z1031" t="s">
        <v>1761</v>
      </c>
    </row>
    <row r="1032" spans="1:26" x14ac:dyDescent="0.25">
      <c r="A1032" t="s">
        <v>6804</v>
      </c>
      <c r="B1032" t="s">
        <v>6805</v>
      </c>
      <c r="C1032" t="s">
        <v>14702</v>
      </c>
      <c r="D1032" t="s">
        <v>14703</v>
      </c>
      <c r="E1032" t="s">
        <v>17576</v>
      </c>
      <c r="F1032" t="s">
        <v>6806</v>
      </c>
      <c r="G1032">
        <v>8888</v>
      </c>
      <c r="H1032">
        <v>729</v>
      </c>
      <c r="I1032">
        <v>12463</v>
      </c>
      <c r="J1032">
        <v>30313</v>
      </c>
      <c r="K1032" t="s">
        <v>54</v>
      </c>
      <c r="L1032">
        <v>408</v>
      </c>
      <c r="M1032" t="s">
        <v>1769</v>
      </c>
      <c r="N1032" t="s">
        <v>17880</v>
      </c>
      <c r="O1032" s="95">
        <v>44845.605371585647</v>
      </c>
      <c r="P1032">
        <v>1</v>
      </c>
      <c r="Q1032">
        <v>-28.68</v>
      </c>
      <c r="R1032">
        <v>-70.680000000000007</v>
      </c>
      <c r="S1032" t="s">
        <v>17881</v>
      </c>
      <c r="T1032" t="s">
        <v>6807</v>
      </c>
      <c r="U1032" t="s">
        <v>6808</v>
      </c>
      <c r="V1032" t="s">
        <v>17881</v>
      </c>
      <c r="W1032" t="s">
        <v>17882</v>
      </c>
      <c r="X1032" t="s">
        <v>6809</v>
      </c>
      <c r="Y1032" t="b">
        <v>1</v>
      </c>
      <c r="Z1032" t="s">
        <v>1761</v>
      </c>
    </row>
    <row r="1033" spans="1:26" x14ac:dyDescent="0.25">
      <c r="A1033" t="s">
        <v>6810</v>
      </c>
      <c r="B1033" t="s">
        <v>6811</v>
      </c>
      <c r="C1033" t="s">
        <v>14702</v>
      </c>
      <c r="D1033" t="s">
        <v>14703</v>
      </c>
      <c r="E1033" t="s">
        <v>17576</v>
      </c>
      <c r="F1033" t="s">
        <v>6812</v>
      </c>
      <c r="G1033">
        <v>900</v>
      </c>
      <c r="H1033">
        <v>768</v>
      </c>
      <c r="I1033">
        <v>900</v>
      </c>
      <c r="J1033">
        <v>840</v>
      </c>
      <c r="K1033" t="s">
        <v>54</v>
      </c>
      <c r="L1033">
        <v>430</v>
      </c>
      <c r="M1033" t="s">
        <v>1769</v>
      </c>
      <c r="N1033" t="s">
        <v>17883</v>
      </c>
      <c r="O1033" s="95">
        <v>44844.704901215278</v>
      </c>
      <c r="P1033">
        <v>1</v>
      </c>
      <c r="Q1033">
        <v>0</v>
      </c>
      <c r="R1033">
        <v>7.14</v>
      </c>
      <c r="S1033" t="s">
        <v>17884</v>
      </c>
      <c r="T1033" t="s">
        <v>6813</v>
      </c>
      <c r="U1033" t="s">
        <v>6814</v>
      </c>
      <c r="V1033" t="s">
        <v>17884</v>
      </c>
      <c r="W1033" t="s">
        <v>17885</v>
      </c>
      <c r="X1033" t="s">
        <v>6815</v>
      </c>
      <c r="Y1033" t="b">
        <v>1</v>
      </c>
      <c r="Z1033" t="s">
        <v>1761</v>
      </c>
    </row>
    <row r="1034" spans="1:26" x14ac:dyDescent="0.25">
      <c r="A1034" t="s">
        <v>6816</v>
      </c>
      <c r="B1034" t="s">
        <v>867</v>
      </c>
      <c r="C1034" t="s">
        <v>14702</v>
      </c>
      <c r="D1034" t="s">
        <v>14702</v>
      </c>
      <c r="E1034" t="s">
        <v>17576</v>
      </c>
      <c r="F1034" t="s">
        <v>6817</v>
      </c>
      <c r="G1034">
        <v>739</v>
      </c>
      <c r="H1034">
        <v>739</v>
      </c>
      <c r="I1034">
        <v>739</v>
      </c>
      <c r="J1034">
        <v>739</v>
      </c>
      <c r="K1034" t="s">
        <v>54</v>
      </c>
      <c r="L1034">
        <v>414</v>
      </c>
      <c r="M1034" t="s">
        <v>1769</v>
      </c>
      <c r="N1034" t="s">
        <v>17886</v>
      </c>
      <c r="O1034" s="95">
        <v>44831.3134578588</v>
      </c>
      <c r="P1034">
        <v>1</v>
      </c>
      <c r="Q1034">
        <v>0</v>
      </c>
      <c r="R1034">
        <v>0</v>
      </c>
      <c r="S1034" t="s">
        <v>17887</v>
      </c>
      <c r="T1034" t="s">
        <v>6818</v>
      </c>
      <c r="U1034" t="s">
        <v>17888</v>
      </c>
      <c r="V1034" t="s">
        <v>17887</v>
      </c>
      <c r="W1034" t="s">
        <v>17889</v>
      </c>
      <c r="X1034" t="s">
        <v>6819</v>
      </c>
      <c r="Y1034" t="b">
        <v>1</v>
      </c>
      <c r="Z1034" t="s">
        <v>1761</v>
      </c>
    </row>
    <row r="1035" spans="1:26" x14ac:dyDescent="0.25">
      <c r="A1035" t="s">
        <v>6820</v>
      </c>
      <c r="B1035" t="s">
        <v>6821</v>
      </c>
      <c r="C1035" t="s">
        <v>14702</v>
      </c>
      <c r="D1035" t="s">
        <v>14703</v>
      </c>
      <c r="E1035" t="s">
        <v>17576</v>
      </c>
      <c r="F1035" t="s">
        <v>4915</v>
      </c>
      <c r="G1035">
        <v>7900</v>
      </c>
      <c r="H1035">
        <v>800</v>
      </c>
      <c r="I1035">
        <v>13199</v>
      </c>
      <c r="J1035">
        <v>13199</v>
      </c>
      <c r="K1035" t="s">
        <v>54</v>
      </c>
      <c r="L1035">
        <v>448</v>
      </c>
      <c r="M1035" t="s">
        <v>1769</v>
      </c>
      <c r="N1035" t="s">
        <v>17890</v>
      </c>
      <c r="O1035" s="95">
        <v>44844.565796875002</v>
      </c>
      <c r="P1035">
        <v>1</v>
      </c>
      <c r="Q1035">
        <v>0</v>
      </c>
      <c r="R1035">
        <v>-40.15</v>
      </c>
      <c r="S1035" t="s">
        <v>17891</v>
      </c>
      <c r="T1035" t="s">
        <v>6822</v>
      </c>
      <c r="U1035" t="s">
        <v>6823</v>
      </c>
      <c r="V1035" t="s">
        <v>17891</v>
      </c>
      <c r="W1035" t="s">
        <v>17892</v>
      </c>
      <c r="X1035" t="s">
        <v>6824</v>
      </c>
      <c r="Y1035" t="b">
        <v>1</v>
      </c>
      <c r="Z1035" t="s">
        <v>1761</v>
      </c>
    </row>
    <row r="1036" spans="1:26" x14ac:dyDescent="0.25">
      <c r="A1036" t="s">
        <v>6825</v>
      </c>
      <c r="B1036" t="s">
        <v>1361</v>
      </c>
      <c r="C1036" t="s">
        <v>14702</v>
      </c>
      <c r="D1036" t="s">
        <v>14703</v>
      </c>
      <c r="E1036" t="s">
        <v>635</v>
      </c>
      <c r="F1036" t="s">
        <v>6826</v>
      </c>
      <c r="G1036">
        <v>4888</v>
      </c>
      <c r="H1036">
        <v>4700</v>
      </c>
      <c r="I1036">
        <v>8888</v>
      </c>
      <c r="J1036">
        <v>9725</v>
      </c>
      <c r="K1036" t="s">
        <v>53</v>
      </c>
      <c r="L1036">
        <v>2914</v>
      </c>
      <c r="M1036" t="s">
        <v>1769</v>
      </c>
      <c r="N1036" t="s">
        <v>17893</v>
      </c>
      <c r="O1036" s="95">
        <v>44845.640538449072</v>
      </c>
      <c r="P1036">
        <v>2</v>
      </c>
      <c r="Q1036">
        <v>-45</v>
      </c>
      <c r="R1036">
        <v>-49.74</v>
      </c>
      <c r="S1036" t="s">
        <v>17894</v>
      </c>
      <c r="T1036" t="s">
        <v>6827</v>
      </c>
      <c r="U1036" t="s">
        <v>6828</v>
      </c>
      <c r="V1036" t="s">
        <v>17894</v>
      </c>
      <c r="W1036" t="s">
        <v>17895</v>
      </c>
      <c r="X1036" t="s">
        <v>6829</v>
      </c>
      <c r="Y1036" t="b">
        <v>1</v>
      </c>
      <c r="Z1036" t="s">
        <v>1761</v>
      </c>
    </row>
    <row r="1037" spans="1:26" x14ac:dyDescent="0.25">
      <c r="A1037" t="s">
        <v>6830</v>
      </c>
      <c r="B1037" t="s">
        <v>1554</v>
      </c>
      <c r="C1037" t="s">
        <v>14702</v>
      </c>
      <c r="D1037" t="s">
        <v>14703</v>
      </c>
      <c r="E1037" t="s">
        <v>635</v>
      </c>
      <c r="F1037" t="s">
        <v>6831</v>
      </c>
      <c r="G1037">
        <v>12222</v>
      </c>
      <c r="H1037">
        <v>3084</v>
      </c>
      <c r="I1037">
        <v>14127</v>
      </c>
      <c r="J1037">
        <v>16290</v>
      </c>
      <c r="K1037" t="s">
        <v>53</v>
      </c>
      <c r="L1037">
        <v>1912</v>
      </c>
      <c r="M1037" t="s">
        <v>1769</v>
      </c>
      <c r="N1037" t="s">
        <v>17896</v>
      </c>
      <c r="O1037" s="95">
        <v>44845.620198298609</v>
      </c>
      <c r="P1037">
        <v>2</v>
      </c>
      <c r="Q1037">
        <v>-13.48</v>
      </c>
      <c r="R1037">
        <v>-24.97</v>
      </c>
      <c r="S1037" t="s">
        <v>17897</v>
      </c>
      <c r="T1037" t="s">
        <v>6832</v>
      </c>
      <c r="U1037" t="s">
        <v>6833</v>
      </c>
      <c r="V1037" t="s">
        <v>17897</v>
      </c>
      <c r="W1037" t="s">
        <v>17898</v>
      </c>
      <c r="X1037" t="s">
        <v>6834</v>
      </c>
      <c r="Y1037" t="b">
        <v>1</v>
      </c>
      <c r="Z1037" t="s">
        <v>1761</v>
      </c>
    </row>
    <row r="1038" spans="1:26" x14ac:dyDescent="0.25">
      <c r="A1038" t="s">
        <v>6835</v>
      </c>
      <c r="B1038" t="s">
        <v>1322</v>
      </c>
      <c r="C1038" t="s">
        <v>14702</v>
      </c>
      <c r="D1038" t="s">
        <v>14703</v>
      </c>
      <c r="E1038" t="s">
        <v>635</v>
      </c>
      <c r="F1038" t="s">
        <v>6836</v>
      </c>
      <c r="G1038">
        <v>5000</v>
      </c>
      <c r="H1038">
        <v>3500</v>
      </c>
      <c r="I1038">
        <v>7950</v>
      </c>
      <c r="J1038">
        <v>8584</v>
      </c>
      <c r="K1038" t="s">
        <v>53</v>
      </c>
      <c r="L1038">
        <v>2170</v>
      </c>
      <c r="M1038" t="s">
        <v>1769</v>
      </c>
      <c r="N1038" t="s">
        <v>17899</v>
      </c>
      <c r="O1038" s="95">
        <v>44845.431874641203</v>
      </c>
      <c r="P1038">
        <v>2</v>
      </c>
      <c r="Q1038">
        <v>-37.11</v>
      </c>
      <c r="R1038">
        <v>-41.75</v>
      </c>
      <c r="S1038" t="s">
        <v>17900</v>
      </c>
      <c r="T1038" t="s">
        <v>6837</v>
      </c>
      <c r="U1038" t="s">
        <v>6838</v>
      </c>
      <c r="V1038" t="s">
        <v>17900</v>
      </c>
      <c r="W1038" t="s">
        <v>17901</v>
      </c>
      <c r="X1038" t="s">
        <v>6839</v>
      </c>
      <c r="Y1038" t="b">
        <v>1</v>
      </c>
      <c r="Z1038" t="s">
        <v>1761</v>
      </c>
    </row>
    <row r="1039" spans="1:26" x14ac:dyDescent="0.25">
      <c r="A1039" t="s">
        <v>6840</v>
      </c>
      <c r="B1039" t="s">
        <v>875</v>
      </c>
      <c r="C1039" t="s">
        <v>14702</v>
      </c>
      <c r="D1039" t="s">
        <v>14703</v>
      </c>
      <c r="E1039" t="s">
        <v>635</v>
      </c>
      <c r="F1039" t="s">
        <v>6841</v>
      </c>
      <c r="G1039">
        <v>19800</v>
      </c>
      <c r="H1039">
        <v>2181</v>
      </c>
      <c r="I1039">
        <v>12878</v>
      </c>
      <c r="J1039">
        <v>12684</v>
      </c>
      <c r="K1039" t="s">
        <v>53</v>
      </c>
      <c r="L1039">
        <v>1352</v>
      </c>
      <c r="M1039" t="s">
        <v>1769</v>
      </c>
      <c r="N1039" t="s">
        <v>17902</v>
      </c>
      <c r="O1039" s="95">
        <v>44845.690271226849</v>
      </c>
      <c r="P1039">
        <v>2</v>
      </c>
      <c r="Q1039">
        <v>53.75</v>
      </c>
      <c r="R1039">
        <v>56.1</v>
      </c>
      <c r="S1039" t="s">
        <v>17903</v>
      </c>
      <c r="T1039" t="s">
        <v>6842</v>
      </c>
      <c r="U1039" t="s">
        <v>6843</v>
      </c>
      <c r="V1039" t="s">
        <v>17903</v>
      </c>
      <c r="W1039" t="s">
        <v>17904</v>
      </c>
      <c r="X1039" t="s">
        <v>6844</v>
      </c>
      <c r="Y1039" t="b">
        <v>1</v>
      </c>
      <c r="Z1039" t="s">
        <v>1761</v>
      </c>
    </row>
    <row r="1040" spans="1:26" x14ac:dyDescent="0.25">
      <c r="A1040" t="s">
        <v>6845</v>
      </c>
      <c r="B1040" t="s">
        <v>1527</v>
      </c>
      <c r="C1040" t="s">
        <v>14702</v>
      </c>
      <c r="D1040" t="s">
        <v>14703</v>
      </c>
      <c r="E1040" t="s">
        <v>635</v>
      </c>
      <c r="F1040" t="s">
        <v>6846</v>
      </c>
      <c r="G1040">
        <v>7999</v>
      </c>
      <c r="H1040">
        <v>3200</v>
      </c>
      <c r="I1040">
        <v>9459</v>
      </c>
      <c r="J1040">
        <v>7509</v>
      </c>
      <c r="K1040" t="s">
        <v>53</v>
      </c>
      <c r="L1040">
        <v>1984</v>
      </c>
      <c r="M1040" t="s">
        <v>1769</v>
      </c>
      <c r="N1040" t="s">
        <v>17905</v>
      </c>
      <c r="O1040" s="95">
        <v>44845.675435648147</v>
      </c>
      <c r="P1040">
        <v>2</v>
      </c>
      <c r="Q1040">
        <v>-15.44</v>
      </c>
      <c r="R1040">
        <v>6.53</v>
      </c>
      <c r="S1040" t="s">
        <v>17906</v>
      </c>
      <c r="T1040" t="s">
        <v>6847</v>
      </c>
      <c r="U1040" t="s">
        <v>6848</v>
      </c>
      <c r="V1040" t="s">
        <v>17906</v>
      </c>
      <c r="W1040" t="s">
        <v>17907</v>
      </c>
      <c r="X1040" t="s">
        <v>6849</v>
      </c>
      <c r="Y1040" t="b">
        <v>1</v>
      </c>
      <c r="Z1040" t="s">
        <v>1761</v>
      </c>
    </row>
    <row r="1041" spans="1:26" x14ac:dyDescent="0.25">
      <c r="A1041" t="s">
        <v>6850</v>
      </c>
      <c r="B1041" t="s">
        <v>1045</v>
      </c>
      <c r="C1041" t="s">
        <v>14702</v>
      </c>
      <c r="D1041" t="s">
        <v>14703</v>
      </c>
      <c r="E1041" t="s">
        <v>635</v>
      </c>
      <c r="F1041" t="s">
        <v>6851</v>
      </c>
      <c r="G1041">
        <v>7200</v>
      </c>
      <c r="H1041">
        <v>6700</v>
      </c>
      <c r="I1041">
        <v>7974</v>
      </c>
      <c r="J1041">
        <v>8870</v>
      </c>
      <c r="K1041" t="s">
        <v>53</v>
      </c>
      <c r="L1041">
        <v>4154</v>
      </c>
      <c r="M1041" t="s">
        <v>1769</v>
      </c>
      <c r="N1041" t="s">
        <v>17908</v>
      </c>
      <c r="O1041" s="95">
        <v>44845.696615173612</v>
      </c>
      <c r="P1041">
        <v>2</v>
      </c>
      <c r="Q1041">
        <v>-9.7100000000000009</v>
      </c>
      <c r="R1041">
        <v>-18.829999999999998</v>
      </c>
      <c r="S1041" t="s">
        <v>17909</v>
      </c>
      <c r="T1041" t="s">
        <v>6852</v>
      </c>
      <c r="U1041" t="s">
        <v>6853</v>
      </c>
      <c r="V1041" t="s">
        <v>17909</v>
      </c>
      <c r="W1041" t="s">
        <v>17910</v>
      </c>
      <c r="X1041" t="s">
        <v>6854</v>
      </c>
      <c r="Y1041" t="b">
        <v>1</v>
      </c>
      <c r="Z1041" t="s">
        <v>1761</v>
      </c>
    </row>
    <row r="1042" spans="1:26" x14ac:dyDescent="0.25">
      <c r="A1042" t="s">
        <v>6855</v>
      </c>
      <c r="B1042" t="s">
        <v>480</v>
      </c>
      <c r="C1042" t="s">
        <v>14702</v>
      </c>
      <c r="D1042" t="s">
        <v>14703</v>
      </c>
      <c r="E1042" t="s">
        <v>635</v>
      </c>
      <c r="F1042" t="s">
        <v>6856</v>
      </c>
      <c r="G1042">
        <v>5990</v>
      </c>
      <c r="H1042">
        <v>5600</v>
      </c>
      <c r="I1042">
        <v>6291</v>
      </c>
      <c r="J1042">
        <v>6651</v>
      </c>
      <c r="K1042" t="s">
        <v>53</v>
      </c>
      <c r="L1042">
        <v>3472</v>
      </c>
      <c r="M1042" t="s">
        <v>1769</v>
      </c>
      <c r="N1042" t="s">
        <v>17911</v>
      </c>
      <c r="O1042" s="95">
        <v>44845.640387314816</v>
      </c>
      <c r="P1042">
        <v>2</v>
      </c>
      <c r="Q1042">
        <v>-4.78</v>
      </c>
      <c r="R1042">
        <v>-9.94</v>
      </c>
      <c r="S1042" t="s">
        <v>17912</v>
      </c>
      <c r="T1042" t="s">
        <v>6857</v>
      </c>
      <c r="U1042" t="s">
        <v>6858</v>
      </c>
      <c r="V1042" t="s">
        <v>17912</v>
      </c>
      <c r="W1042" t="s">
        <v>17913</v>
      </c>
      <c r="X1042" t="s">
        <v>6859</v>
      </c>
      <c r="Y1042" t="b">
        <v>1</v>
      </c>
      <c r="Z1042" t="s">
        <v>1761</v>
      </c>
    </row>
    <row r="1043" spans="1:26" x14ac:dyDescent="0.25">
      <c r="A1043" t="s">
        <v>6860</v>
      </c>
      <c r="B1043" t="s">
        <v>831</v>
      </c>
      <c r="C1043" t="s">
        <v>14702</v>
      </c>
      <c r="D1043" t="s">
        <v>14703</v>
      </c>
      <c r="E1043" t="s">
        <v>635</v>
      </c>
      <c r="F1043" t="s">
        <v>6861</v>
      </c>
      <c r="G1043">
        <v>3000</v>
      </c>
      <c r="H1043">
        <v>2755</v>
      </c>
      <c r="I1043">
        <v>6306</v>
      </c>
      <c r="J1043">
        <v>5775</v>
      </c>
      <c r="K1043" t="s">
        <v>53</v>
      </c>
      <c r="L1043">
        <v>1708</v>
      </c>
      <c r="M1043" t="s">
        <v>1769</v>
      </c>
      <c r="N1043" t="s">
        <v>17914</v>
      </c>
      <c r="O1043" s="95">
        <v>44845.650086331021</v>
      </c>
      <c r="P1043">
        <v>2</v>
      </c>
      <c r="Q1043">
        <v>-52.43</v>
      </c>
      <c r="R1043">
        <v>-48.05</v>
      </c>
      <c r="S1043" t="s">
        <v>17915</v>
      </c>
      <c r="T1043" t="s">
        <v>6862</v>
      </c>
      <c r="U1043" t="s">
        <v>6863</v>
      </c>
      <c r="V1043" t="s">
        <v>17915</v>
      </c>
      <c r="W1043" t="s">
        <v>17916</v>
      </c>
      <c r="X1043" t="s">
        <v>6864</v>
      </c>
      <c r="Y1043" t="b">
        <v>1</v>
      </c>
      <c r="Z1043" t="s">
        <v>1761</v>
      </c>
    </row>
    <row r="1044" spans="1:26" x14ac:dyDescent="0.25">
      <c r="A1044" t="s">
        <v>6865</v>
      </c>
      <c r="B1044" t="s">
        <v>1547</v>
      </c>
      <c r="C1044" t="s">
        <v>14702</v>
      </c>
      <c r="D1044" t="s">
        <v>14703</v>
      </c>
      <c r="E1044" t="s">
        <v>635</v>
      </c>
      <c r="F1044" t="s">
        <v>6866</v>
      </c>
      <c r="G1044">
        <v>14500</v>
      </c>
      <c r="H1044">
        <v>3580</v>
      </c>
      <c r="I1044">
        <v>14393</v>
      </c>
      <c r="J1044">
        <v>11177</v>
      </c>
      <c r="K1044" t="s">
        <v>53</v>
      </c>
      <c r="L1044">
        <v>2220</v>
      </c>
      <c r="M1044" t="s">
        <v>1769</v>
      </c>
      <c r="N1044" t="s">
        <v>17917</v>
      </c>
      <c r="O1044" s="95">
        <v>44845.70032369213</v>
      </c>
      <c r="P1044">
        <v>2</v>
      </c>
      <c r="Q1044">
        <v>0.74</v>
      </c>
      <c r="R1044">
        <v>29.73</v>
      </c>
      <c r="S1044" t="s">
        <v>17918</v>
      </c>
      <c r="T1044" t="s">
        <v>6867</v>
      </c>
      <c r="U1044" t="s">
        <v>6868</v>
      </c>
      <c r="V1044" t="s">
        <v>17918</v>
      </c>
      <c r="W1044" t="s">
        <v>17919</v>
      </c>
      <c r="X1044" t="s">
        <v>6869</v>
      </c>
      <c r="Y1044" t="b">
        <v>1</v>
      </c>
      <c r="Z1044" t="s">
        <v>1761</v>
      </c>
    </row>
    <row r="1045" spans="1:26" x14ac:dyDescent="0.25">
      <c r="A1045" t="s">
        <v>6870</v>
      </c>
      <c r="B1045" t="s">
        <v>851</v>
      </c>
      <c r="C1045" t="s">
        <v>14702</v>
      </c>
      <c r="D1045" t="s">
        <v>14703</v>
      </c>
      <c r="E1045" t="s">
        <v>635</v>
      </c>
      <c r="F1045" t="s">
        <v>6871</v>
      </c>
      <c r="G1045">
        <v>2150</v>
      </c>
      <c r="H1045">
        <v>2028</v>
      </c>
      <c r="I1045">
        <v>4030</v>
      </c>
      <c r="J1045">
        <v>4101</v>
      </c>
      <c r="K1045" t="s">
        <v>53</v>
      </c>
      <c r="L1045">
        <v>1257</v>
      </c>
      <c r="M1045" t="s">
        <v>1769</v>
      </c>
      <c r="N1045" t="s">
        <v>17920</v>
      </c>
      <c r="O1045" s="95">
        <v>44845.674422986114</v>
      </c>
      <c r="P1045">
        <v>2</v>
      </c>
      <c r="Q1045">
        <v>-46.65</v>
      </c>
      <c r="R1045">
        <v>-47.57</v>
      </c>
      <c r="S1045" t="s">
        <v>17921</v>
      </c>
      <c r="T1045" t="s">
        <v>6872</v>
      </c>
      <c r="U1045" t="s">
        <v>6873</v>
      </c>
      <c r="V1045" t="s">
        <v>17921</v>
      </c>
      <c r="W1045" t="s">
        <v>17922</v>
      </c>
      <c r="X1045" t="s">
        <v>6874</v>
      </c>
      <c r="Y1045" t="b">
        <v>1</v>
      </c>
      <c r="Z1045" t="s">
        <v>1761</v>
      </c>
    </row>
    <row r="1046" spans="1:26" x14ac:dyDescent="0.25">
      <c r="A1046" t="s">
        <v>6875</v>
      </c>
      <c r="B1046" t="s">
        <v>1675</v>
      </c>
      <c r="C1046" t="s">
        <v>14702</v>
      </c>
      <c r="D1046" t="s">
        <v>14703</v>
      </c>
      <c r="E1046" t="s">
        <v>635</v>
      </c>
      <c r="F1046" t="s">
        <v>6876</v>
      </c>
      <c r="G1046">
        <v>1800</v>
      </c>
      <c r="H1046">
        <v>1669</v>
      </c>
      <c r="I1046">
        <v>2667</v>
      </c>
      <c r="J1046">
        <v>2883</v>
      </c>
      <c r="K1046" t="s">
        <v>53</v>
      </c>
      <c r="L1046">
        <v>1035</v>
      </c>
      <c r="M1046" t="s">
        <v>1769</v>
      </c>
      <c r="N1046" t="s">
        <v>17923</v>
      </c>
      <c r="O1046" s="95">
        <v>44845.42968577546</v>
      </c>
      <c r="P1046">
        <v>2</v>
      </c>
      <c r="Q1046">
        <v>-32.51</v>
      </c>
      <c r="R1046">
        <v>-37.57</v>
      </c>
      <c r="S1046" t="s">
        <v>17924</v>
      </c>
      <c r="T1046" t="s">
        <v>6877</v>
      </c>
      <c r="U1046" t="s">
        <v>6878</v>
      </c>
      <c r="V1046" t="s">
        <v>17924</v>
      </c>
      <c r="W1046" t="s">
        <v>17925</v>
      </c>
      <c r="X1046" t="s">
        <v>6879</v>
      </c>
      <c r="Y1046" t="b">
        <v>1</v>
      </c>
      <c r="Z1046" t="s">
        <v>1761</v>
      </c>
    </row>
    <row r="1047" spans="1:26" x14ac:dyDescent="0.25">
      <c r="A1047" t="s">
        <v>6880</v>
      </c>
      <c r="B1047" t="s">
        <v>6881</v>
      </c>
      <c r="C1047" t="s">
        <v>14702</v>
      </c>
      <c r="D1047" t="s">
        <v>14703</v>
      </c>
      <c r="E1047" t="s">
        <v>635</v>
      </c>
      <c r="F1047" t="s">
        <v>6882</v>
      </c>
      <c r="G1047">
        <v>19000</v>
      </c>
      <c r="H1047">
        <v>3551</v>
      </c>
      <c r="I1047">
        <v>27773</v>
      </c>
      <c r="J1047">
        <v>32085</v>
      </c>
      <c r="K1047" t="s">
        <v>54</v>
      </c>
      <c r="L1047">
        <v>1989</v>
      </c>
      <c r="M1047" t="s">
        <v>1769</v>
      </c>
      <c r="N1047" t="s">
        <v>17926</v>
      </c>
      <c r="O1047" s="95">
        <v>44845.510803530095</v>
      </c>
      <c r="P1047">
        <v>1</v>
      </c>
      <c r="Q1047">
        <v>-31.59</v>
      </c>
      <c r="R1047">
        <v>-40.78</v>
      </c>
      <c r="S1047" t="s">
        <v>17927</v>
      </c>
      <c r="T1047" t="s">
        <v>6883</v>
      </c>
      <c r="U1047" t="s">
        <v>6884</v>
      </c>
      <c r="V1047" t="s">
        <v>17927</v>
      </c>
      <c r="W1047" t="s">
        <v>17928</v>
      </c>
      <c r="X1047" t="s">
        <v>6885</v>
      </c>
      <c r="Y1047" t="b">
        <v>1</v>
      </c>
      <c r="Z1047" t="s">
        <v>1761</v>
      </c>
    </row>
    <row r="1048" spans="1:26" x14ac:dyDescent="0.25">
      <c r="A1048" t="s">
        <v>6886</v>
      </c>
      <c r="B1048" t="s">
        <v>6887</v>
      </c>
      <c r="C1048" t="s">
        <v>14702</v>
      </c>
      <c r="D1048" t="s">
        <v>14703</v>
      </c>
      <c r="E1048" t="s">
        <v>635</v>
      </c>
      <c r="F1048" t="s">
        <v>6888</v>
      </c>
      <c r="G1048">
        <v>19999</v>
      </c>
      <c r="H1048">
        <v>2454</v>
      </c>
      <c r="I1048">
        <v>20194</v>
      </c>
      <c r="J1048">
        <v>21511</v>
      </c>
      <c r="K1048" t="s">
        <v>54</v>
      </c>
      <c r="L1048">
        <v>1374</v>
      </c>
      <c r="M1048" t="s">
        <v>1769</v>
      </c>
      <c r="N1048" t="s">
        <v>17929</v>
      </c>
      <c r="O1048" s="95">
        <v>44845.607015694448</v>
      </c>
      <c r="P1048">
        <v>1</v>
      </c>
      <c r="Q1048">
        <v>-0.97</v>
      </c>
      <c r="R1048">
        <v>-7.03</v>
      </c>
      <c r="S1048" t="s">
        <v>17930</v>
      </c>
      <c r="T1048" t="s">
        <v>6889</v>
      </c>
      <c r="U1048" t="s">
        <v>6890</v>
      </c>
      <c r="V1048" t="s">
        <v>17930</v>
      </c>
      <c r="W1048" t="s">
        <v>17931</v>
      </c>
      <c r="X1048" t="s">
        <v>6891</v>
      </c>
      <c r="Y1048" t="b">
        <v>1</v>
      </c>
      <c r="Z1048" t="s">
        <v>1761</v>
      </c>
    </row>
    <row r="1049" spans="1:26" x14ac:dyDescent="0.25">
      <c r="A1049" t="s">
        <v>6892</v>
      </c>
      <c r="B1049" t="s">
        <v>6893</v>
      </c>
      <c r="C1049" t="s">
        <v>14702</v>
      </c>
      <c r="D1049" t="s">
        <v>14703</v>
      </c>
      <c r="E1049" t="s">
        <v>635</v>
      </c>
      <c r="F1049" t="s">
        <v>6894</v>
      </c>
      <c r="G1049">
        <v>24998</v>
      </c>
      <c r="H1049">
        <v>2454</v>
      </c>
      <c r="I1049">
        <v>15608</v>
      </c>
      <c r="J1049">
        <v>15846</v>
      </c>
      <c r="K1049" t="s">
        <v>54</v>
      </c>
      <c r="L1049">
        <v>1374</v>
      </c>
      <c r="M1049" t="s">
        <v>1769</v>
      </c>
      <c r="N1049" t="s">
        <v>17929</v>
      </c>
      <c r="O1049" s="95">
        <v>44845.69680041667</v>
      </c>
      <c r="P1049">
        <v>1</v>
      </c>
      <c r="Q1049">
        <v>60.16</v>
      </c>
      <c r="R1049">
        <v>57.76</v>
      </c>
      <c r="S1049" t="s">
        <v>17932</v>
      </c>
      <c r="T1049" t="s">
        <v>6895</v>
      </c>
      <c r="U1049" t="s">
        <v>6896</v>
      </c>
      <c r="V1049" t="s">
        <v>17932</v>
      </c>
      <c r="W1049" t="s">
        <v>17933</v>
      </c>
      <c r="X1049" t="s">
        <v>6897</v>
      </c>
      <c r="Y1049" t="b">
        <v>1</v>
      </c>
      <c r="Z1049" t="s">
        <v>1761</v>
      </c>
    </row>
    <row r="1050" spans="1:26" x14ac:dyDescent="0.25">
      <c r="A1050" t="s">
        <v>6898</v>
      </c>
      <c r="B1050" t="s">
        <v>6899</v>
      </c>
      <c r="C1050" t="s">
        <v>14702</v>
      </c>
      <c r="D1050" t="s">
        <v>14703</v>
      </c>
      <c r="E1050" t="s">
        <v>635</v>
      </c>
      <c r="F1050" t="s">
        <v>6900</v>
      </c>
      <c r="G1050">
        <v>49949</v>
      </c>
      <c r="H1050">
        <v>2310</v>
      </c>
      <c r="I1050">
        <v>39120</v>
      </c>
      <c r="J1050">
        <v>38354</v>
      </c>
      <c r="K1050" t="s">
        <v>54</v>
      </c>
      <c r="L1050">
        <v>1294</v>
      </c>
      <c r="M1050" t="s">
        <v>1769</v>
      </c>
      <c r="N1050" t="s">
        <v>17934</v>
      </c>
      <c r="O1050" s="95">
        <v>44845.435666249999</v>
      </c>
      <c r="P1050">
        <v>1</v>
      </c>
      <c r="Q1050">
        <v>27.68</v>
      </c>
      <c r="R1050">
        <v>30.23</v>
      </c>
      <c r="S1050" t="s">
        <v>17935</v>
      </c>
      <c r="T1050" t="s">
        <v>6901</v>
      </c>
      <c r="U1050" t="s">
        <v>6902</v>
      </c>
      <c r="V1050" t="s">
        <v>17935</v>
      </c>
      <c r="W1050" t="s">
        <v>17936</v>
      </c>
      <c r="X1050" t="s">
        <v>6903</v>
      </c>
      <c r="Y1050" t="b">
        <v>1</v>
      </c>
      <c r="Z1050" t="s">
        <v>1761</v>
      </c>
    </row>
    <row r="1051" spans="1:26" x14ac:dyDescent="0.25">
      <c r="A1051" t="s">
        <v>6904</v>
      </c>
      <c r="B1051" t="s">
        <v>849</v>
      </c>
      <c r="C1051" t="s">
        <v>14702</v>
      </c>
      <c r="D1051" t="s">
        <v>14703</v>
      </c>
      <c r="E1051" t="s">
        <v>635</v>
      </c>
      <c r="F1051" t="s">
        <v>6905</v>
      </c>
      <c r="G1051">
        <v>90000</v>
      </c>
      <c r="H1051">
        <v>89300</v>
      </c>
      <c r="I1051">
        <v>92800</v>
      </c>
      <c r="J1051">
        <v>91366</v>
      </c>
      <c r="K1051" t="s">
        <v>53</v>
      </c>
      <c r="L1051">
        <v>55366</v>
      </c>
      <c r="M1051" t="s">
        <v>1769</v>
      </c>
      <c r="N1051" t="s">
        <v>17937</v>
      </c>
      <c r="O1051" s="95">
        <v>44845.679092604165</v>
      </c>
      <c r="P1051">
        <v>2</v>
      </c>
      <c r="Q1051">
        <v>-3.02</v>
      </c>
      <c r="R1051">
        <v>-1.5</v>
      </c>
      <c r="S1051" t="s">
        <v>17938</v>
      </c>
      <c r="T1051" t="s">
        <v>6906</v>
      </c>
      <c r="U1051" t="s">
        <v>6907</v>
      </c>
      <c r="V1051" t="s">
        <v>17938</v>
      </c>
      <c r="W1051" t="s">
        <v>17939</v>
      </c>
      <c r="X1051" t="s">
        <v>6908</v>
      </c>
      <c r="Y1051" t="b">
        <v>1</v>
      </c>
      <c r="Z1051" t="s">
        <v>1761</v>
      </c>
    </row>
    <row r="1052" spans="1:26" x14ac:dyDescent="0.25">
      <c r="A1052" t="s">
        <v>6909</v>
      </c>
      <c r="B1052" t="s">
        <v>1211</v>
      </c>
      <c r="C1052" t="s">
        <v>14702</v>
      </c>
      <c r="D1052" t="s">
        <v>14703</v>
      </c>
      <c r="E1052" t="s">
        <v>635</v>
      </c>
      <c r="F1052" t="s">
        <v>6910</v>
      </c>
      <c r="G1052">
        <v>24999</v>
      </c>
      <c r="H1052">
        <v>33200</v>
      </c>
      <c r="I1052">
        <v>24437</v>
      </c>
      <c r="J1052">
        <v>24520</v>
      </c>
      <c r="K1052" t="s">
        <v>53</v>
      </c>
      <c r="L1052">
        <v>20584</v>
      </c>
      <c r="M1052" t="s">
        <v>1769</v>
      </c>
      <c r="N1052" t="s">
        <v>17940</v>
      </c>
      <c r="O1052" s="95">
        <v>44845.697293472222</v>
      </c>
      <c r="P1052">
        <v>2</v>
      </c>
      <c r="Q1052">
        <v>2.2999999999999998</v>
      </c>
      <c r="R1052">
        <v>1.95</v>
      </c>
      <c r="S1052" t="s">
        <v>17941</v>
      </c>
      <c r="T1052" t="s">
        <v>6911</v>
      </c>
      <c r="U1052" t="s">
        <v>6912</v>
      </c>
      <c r="V1052" t="s">
        <v>17941</v>
      </c>
      <c r="W1052" t="s">
        <v>17942</v>
      </c>
      <c r="X1052" t="s">
        <v>6913</v>
      </c>
      <c r="Y1052" t="b">
        <v>1</v>
      </c>
      <c r="Z1052" t="s">
        <v>1761</v>
      </c>
    </row>
    <row r="1053" spans="1:26" x14ac:dyDescent="0.25">
      <c r="A1053" t="s">
        <v>6914</v>
      </c>
      <c r="B1053" t="s">
        <v>847</v>
      </c>
      <c r="C1053" t="s">
        <v>14702</v>
      </c>
      <c r="D1053" t="s">
        <v>14703</v>
      </c>
      <c r="E1053" t="s">
        <v>635</v>
      </c>
      <c r="F1053" t="s">
        <v>6915</v>
      </c>
      <c r="G1053">
        <v>35419</v>
      </c>
      <c r="H1053">
        <v>39200</v>
      </c>
      <c r="I1053">
        <v>40164</v>
      </c>
      <c r="J1053">
        <v>39362</v>
      </c>
      <c r="K1053" t="s">
        <v>53</v>
      </c>
      <c r="L1053">
        <v>24304</v>
      </c>
      <c r="M1053" t="s">
        <v>1769</v>
      </c>
      <c r="N1053" t="s">
        <v>17943</v>
      </c>
      <c r="O1053" s="95">
        <v>44845.634306388885</v>
      </c>
      <c r="P1053">
        <v>4</v>
      </c>
      <c r="Q1053">
        <v>-11.81</v>
      </c>
      <c r="R1053">
        <v>-10.02</v>
      </c>
      <c r="S1053" t="s">
        <v>17944</v>
      </c>
      <c r="T1053" t="s">
        <v>6916</v>
      </c>
      <c r="U1053" t="s">
        <v>6917</v>
      </c>
      <c r="V1053" t="s">
        <v>17944</v>
      </c>
      <c r="W1053" t="s">
        <v>17945</v>
      </c>
      <c r="X1053" t="s">
        <v>6918</v>
      </c>
      <c r="Y1053" t="b">
        <v>1</v>
      </c>
      <c r="Z1053" t="s">
        <v>1761</v>
      </c>
    </row>
    <row r="1054" spans="1:26" x14ac:dyDescent="0.25">
      <c r="A1054" t="s">
        <v>6919</v>
      </c>
      <c r="B1054" t="s">
        <v>901</v>
      </c>
      <c r="C1054" t="s">
        <v>14702</v>
      </c>
      <c r="D1054" t="s">
        <v>14703</v>
      </c>
      <c r="E1054" t="s">
        <v>635</v>
      </c>
      <c r="F1054" t="s">
        <v>6920</v>
      </c>
      <c r="G1054">
        <v>32420</v>
      </c>
      <c r="H1054">
        <v>34469</v>
      </c>
      <c r="I1054">
        <v>35259</v>
      </c>
      <c r="J1054">
        <v>34697</v>
      </c>
      <c r="K1054" t="s">
        <v>53</v>
      </c>
      <c r="L1054">
        <v>21371</v>
      </c>
      <c r="M1054" t="s">
        <v>1769</v>
      </c>
      <c r="N1054" t="s">
        <v>17946</v>
      </c>
      <c r="O1054" s="95">
        <v>44845.636936504627</v>
      </c>
      <c r="P1054">
        <v>4</v>
      </c>
      <c r="Q1054">
        <v>-8.0500000000000007</v>
      </c>
      <c r="R1054">
        <v>-6.56</v>
      </c>
      <c r="S1054" t="s">
        <v>17947</v>
      </c>
      <c r="T1054" t="s">
        <v>6921</v>
      </c>
      <c r="U1054" t="s">
        <v>6922</v>
      </c>
      <c r="V1054" t="s">
        <v>17947</v>
      </c>
      <c r="W1054" t="s">
        <v>17948</v>
      </c>
      <c r="X1054" t="s">
        <v>6923</v>
      </c>
      <c r="Y1054" t="b">
        <v>1</v>
      </c>
      <c r="Z1054" t="s">
        <v>1761</v>
      </c>
    </row>
    <row r="1055" spans="1:26" x14ac:dyDescent="0.25">
      <c r="A1055" t="s">
        <v>6924</v>
      </c>
      <c r="B1055" t="s">
        <v>1270</v>
      </c>
      <c r="C1055" t="s">
        <v>14702</v>
      </c>
      <c r="D1055" t="s">
        <v>14703</v>
      </c>
      <c r="E1055" t="s">
        <v>635</v>
      </c>
      <c r="F1055" t="s">
        <v>6925</v>
      </c>
      <c r="G1055">
        <v>37888</v>
      </c>
      <c r="H1055">
        <v>38500</v>
      </c>
      <c r="I1055">
        <v>40290</v>
      </c>
      <c r="J1055">
        <v>42141</v>
      </c>
      <c r="K1055" t="s">
        <v>53</v>
      </c>
      <c r="L1055">
        <v>23870</v>
      </c>
      <c r="M1055" t="s">
        <v>1769</v>
      </c>
      <c r="N1055" t="s">
        <v>17949</v>
      </c>
      <c r="O1055" s="95">
        <v>44845.703185752318</v>
      </c>
      <c r="P1055">
        <v>4</v>
      </c>
      <c r="Q1055">
        <v>-5.96</v>
      </c>
      <c r="R1055">
        <v>-10.09</v>
      </c>
      <c r="S1055" t="s">
        <v>17950</v>
      </c>
      <c r="T1055" t="s">
        <v>6926</v>
      </c>
      <c r="U1055" t="s">
        <v>6927</v>
      </c>
      <c r="V1055" t="s">
        <v>17950</v>
      </c>
      <c r="W1055" t="s">
        <v>17951</v>
      </c>
      <c r="X1055" t="s">
        <v>6928</v>
      </c>
      <c r="Y1055" t="b">
        <v>1</v>
      </c>
      <c r="Z1055" t="s">
        <v>1761</v>
      </c>
    </row>
    <row r="1056" spans="1:26" x14ac:dyDescent="0.25">
      <c r="A1056" t="s">
        <v>6929</v>
      </c>
      <c r="B1056" t="s">
        <v>1271</v>
      </c>
      <c r="C1056" t="s">
        <v>14702</v>
      </c>
      <c r="D1056" t="s">
        <v>14703</v>
      </c>
      <c r="E1056" t="s">
        <v>635</v>
      </c>
      <c r="F1056" t="s">
        <v>6930</v>
      </c>
      <c r="G1056">
        <v>35000</v>
      </c>
      <c r="H1056">
        <v>36200</v>
      </c>
      <c r="I1056">
        <v>31979</v>
      </c>
      <c r="J1056">
        <v>33795</v>
      </c>
      <c r="K1056" t="s">
        <v>53</v>
      </c>
      <c r="L1056">
        <v>22444</v>
      </c>
      <c r="M1056" t="s">
        <v>1769</v>
      </c>
      <c r="N1056" t="s">
        <v>17952</v>
      </c>
      <c r="O1056" s="95">
        <v>44845.720180717595</v>
      </c>
      <c r="P1056">
        <v>4</v>
      </c>
      <c r="Q1056">
        <v>9.4499999999999993</v>
      </c>
      <c r="R1056">
        <v>3.57</v>
      </c>
      <c r="S1056" t="s">
        <v>17953</v>
      </c>
      <c r="T1056" t="s">
        <v>6931</v>
      </c>
      <c r="U1056" t="s">
        <v>6932</v>
      </c>
      <c r="V1056" t="s">
        <v>17953</v>
      </c>
      <c r="W1056" t="s">
        <v>17954</v>
      </c>
      <c r="X1056" t="s">
        <v>6933</v>
      </c>
      <c r="Y1056" t="b">
        <v>1</v>
      </c>
      <c r="Z1056" t="s">
        <v>1761</v>
      </c>
    </row>
    <row r="1057" spans="1:26" x14ac:dyDescent="0.25">
      <c r="A1057" t="s">
        <v>6934</v>
      </c>
      <c r="B1057" t="s">
        <v>738</v>
      </c>
      <c r="C1057" t="s">
        <v>14702</v>
      </c>
      <c r="D1057" t="s">
        <v>14703</v>
      </c>
      <c r="E1057" t="s">
        <v>635</v>
      </c>
      <c r="F1057" t="s">
        <v>6935</v>
      </c>
      <c r="G1057">
        <v>16500</v>
      </c>
      <c r="H1057">
        <v>21340</v>
      </c>
      <c r="I1057">
        <v>16847</v>
      </c>
      <c r="J1057">
        <v>16741</v>
      </c>
      <c r="K1057" t="s">
        <v>53</v>
      </c>
      <c r="L1057">
        <v>13231</v>
      </c>
      <c r="M1057" t="s">
        <v>1769</v>
      </c>
      <c r="N1057" t="s">
        <v>17955</v>
      </c>
      <c r="O1057" s="95">
        <v>44845.640269328702</v>
      </c>
      <c r="P1057">
        <v>4</v>
      </c>
      <c r="Q1057">
        <v>-2.06</v>
      </c>
      <c r="R1057">
        <v>-1.44</v>
      </c>
      <c r="S1057" t="s">
        <v>17956</v>
      </c>
      <c r="T1057" t="s">
        <v>6936</v>
      </c>
      <c r="U1057" t="s">
        <v>6937</v>
      </c>
      <c r="V1057" t="s">
        <v>17956</v>
      </c>
      <c r="W1057" t="s">
        <v>17957</v>
      </c>
      <c r="X1057" t="s">
        <v>6938</v>
      </c>
      <c r="Y1057" t="b">
        <v>1</v>
      </c>
      <c r="Z1057" t="s">
        <v>1761</v>
      </c>
    </row>
    <row r="1058" spans="1:26" x14ac:dyDescent="0.25">
      <c r="A1058" t="s">
        <v>6939</v>
      </c>
      <c r="B1058" t="s">
        <v>848</v>
      </c>
      <c r="C1058" t="s">
        <v>14702</v>
      </c>
      <c r="D1058" t="s">
        <v>14703</v>
      </c>
      <c r="E1058" t="s">
        <v>635</v>
      </c>
      <c r="F1058" t="s">
        <v>6915</v>
      </c>
      <c r="G1058">
        <v>37000</v>
      </c>
      <c r="H1058">
        <v>39200</v>
      </c>
      <c r="I1058">
        <v>37227</v>
      </c>
      <c r="J1058">
        <v>38049</v>
      </c>
      <c r="K1058" t="s">
        <v>53</v>
      </c>
      <c r="L1058">
        <v>24304</v>
      </c>
      <c r="M1058" t="s">
        <v>1769</v>
      </c>
      <c r="N1058" t="s">
        <v>17943</v>
      </c>
      <c r="O1058" s="95">
        <v>44845.715314918983</v>
      </c>
      <c r="P1058">
        <v>4</v>
      </c>
      <c r="Q1058">
        <v>-0.61</v>
      </c>
      <c r="R1058">
        <v>-2.76</v>
      </c>
      <c r="S1058" t="s">
        <v>17958</v>
      </c>
      <c r="T1058" t="s">
        <v>6940</v>
      </c>
      <c r="U1058" t="s">
        <v>6941</v>
      </c>
      <c r="V1058" t="s">
        <v>17958</v>
      </c>
      <c r="W1058" t="s">
        <v>17959</v>
      </c>
      <c r="X1058" t="s">
        <v>6942</v>
      </c>
      <c r="Y1058" t="b">
        <v>1</v>
      </c>
      <c r="Z1058" t="s">
        <v>1761</v>
      </c>
    </row>
    <row r="1059" spans="1:26" x14ac:dyDescent="0.25">
      <c r="A1059" t="s">
        <v>6943</v>
      </c>
      <c r="B1059" t="s">
        <v>1208</v>
      </c>
      <c r="C1059" t="s">
        <v>14702</v>
      </c>
      <c r="D1059" t="s">
        <v>14703</v>
      </c>
      <c r="E1059" t="s">
        <v>635</v>
      </c>
      <c r="F1059" t="s">
        <v>6944</v>
      </c>
      <c r="G1059">
        <v>9900</v>
      </c>
      <c r="H1059">
        <v>1500</v>
      </c>
      <c r="I1059">
        <v>10744</v>
      </c>
      <c r="J1059">
        <v>10401</v>
      </c>
      <c r="K1059" t="s">
        <v>53</v>
      </c>
      <c r="L1059">
        <v>930</v>
      </c>
      <c r="M1059" t="s">
        <v>1769</v>
      </c>
      <c r="N1059" t="s">
        <v>17960</v>
      </c>
      <c r="O1059" s="95">
        <v>44845.675603506941</v>
      </c>
      <c r="P1059">
        <v>1</v>
      </c>
      <c r="Q1059">
        <v>-7.86</v>
      </c>
      <c r="R1059">
        <v>-4.82</v>
      </c>
      <c r="S1059" t="s">
        <v>17961</v>
      </c>
      <c r="T1059" t="s">
        <v>6945</v>
      </c>
      <c r="U1059" t="s">
        <v>17962</v>
      </c>
      <c r="V1059" t="s">
        <v>17961</v>
      </c>
      <c r="W1059" t="s">
        <v>17963</v>
      </c>
      <c r="X1059" t="s">
        <v>6946</v>
      </c>
      <c r="Y1059" t="b">
        <v>1</v>
      </c>
      <c r="Z1059" t="s">
        <v>1761</v>
      </c>
    </row>
    <row r="1060" spans="1:26" x14ac:dyDescent="0.25">
      <c r="A1060" t="s">
        <v>6947</v>
      </c>
      <c r="B1060" t="s">
        <v>6948</v>
      </c>
      <c r="C1060" t="s">
        <v>14702</v>
      </c>
      <c r="D1060" t="s">
        <v>14703</v>
      </c>
      <c r="E1060" t="s">
        <v>17576</v>
      </c>
      <c r="F1060" t="s">
        <v>6949</v>
      </c>
      <c r="G1060">
        <v>10997</v>
      </c>
      <c r="H1060">
        <v>3050</v>
      </c>
      <c r="I1060">
        <v>9968</v>
      </c>
      <c r="J1060">
        <v>11180</v>
      </c>
      <c r="K1060" t="s">
        <v>54</v>
      </c>
      <c r="L1060">
        <v>1708</v>
      </c>
      <c r="M1060" t="s">
        <v>1769</v>
      </c>
      <c r="N1060" t="s">
        <v>17914</v>
      </c>
      <c r="O1060" s="95">
        <v>44845.679262708334</v>
      </c>
      <c r="P1060">
        <v>2</v>
      </c>
      <c r="Q1060">
        <v>10.32</v>
      </c>
      <c r="R1060">
        <v>-1.64</v>
      </c>
      <c r="S1060" t="s">
        <v>17964</v>
      </c>
      <c r="T1060" t="s">
        <v>6950</v>
      </c>
      <c r="U1060" t="s">
        <v>17965</v>
      </c>
      <c r="V1060" t="s">
        <v>17964</v>
      </c>
      <c r="W1060" t="s">
        <v>17966</v>
      </c>
      <c r="X1060" t="s">
        <v>6951</v>
      </c>
      <c r="Y1060" t="b">
        <v>1</v>
      </c>
      <c r="Z1060" t="s">
        <v>1761</v>
      </c>
    </row>
    <row r="1061" spans="1:26" x14ac:dyDescent="0.25">
      <c r="A1061" t="s">
        <v>6952</v>
      </c>
      <c r="B1061" t="s">
        <v>6953</v>
      </c>
      <c r="C1061" t="s">
        <v>14702</v>
      </c>
      <c r="D1061" t="s">
        <v>14703</v>
      </c>
      <c r="E1061" t="s">
        <v>17576</v>
      </c>
      <c r="F1061" t="s">
        <v>6954</v>
      </c>
      <c r="G1061">
        <v>34000</v>
      </c>
      <c r="H1061">
        <v>25150</v>
      </c>
      <c r="I1061">
        <v>36484</v>
      </c>
      <c r="J1061">
        <v>35229</v>
      </c>
      <c r="K1061" t="s">
        <v>54</v>
      </c>
      <c r="L1061">
        <v>14084</v>
      </c>
      <c r="M1061" t="s">
        <v>1769</v>
      </c>
      <c r="N1061" t="s">
        <v>17967</v>
      </c>
      <c r="O1061" s="95">
        <v>44845.691701990741</v>
      </c>
      <c r="P1061">
        <v>2</v>
      </c>
      <c r="Q1061">
        <v>-6.81</v>
      </c>
      <c r="R1061">
        <v>-3.49</v>
      </c>
      <c r="S1061" t="s">
        <v>17968</v>
      </c>
      <c r="T1061" t="s">
        <v>6955</v>
      </c>
      <c r="U1061" t="s">
        <v>6956</v>
      </c>
      <c r="V1061" t="s">
        <v>17968</v>
      </c>
      <c r="W1061" t="s">
        <v>17969</v>
      </c>
      <c r="X1061" t="s">
        <v>6957</v>
      </c>
      <c r="Y1061" t="b">
        <v>1</v>
      </c>
      <c r="Z1061" t="s">
        <v>1761</v>
      </c>
    </row>
    <row r="1062" spans="1:26" x14ac:dyDescent="0.25">
      <c r="A1062" t="s">
        <v>6958</v>
      </c>
      <c r="B1062" t="s">
        <v>6959</v>
      </c>
      <c r="C1062" t="s">
        <v>14702</v>
      </c>
      <c r="D1062" t="s">
        <v>14703</v>
      </c>
      <c r="E1062" t="s">
        <v>17576</v>
      </c>
      <c r="F1062" t="s">
        <v>6960</v>
      </c>
      <c r="G1062">
        <v>60000</v>
      </c>
      <c r="H1062">
        <v>32679</v>
      </c>
      <c r="I1062">
        <v>62672</v>
      </c>
      <c r="J1062">
        <v>74684</v>
      </c>
      <c r="K1062" t="s">
        <v>54</v>
      </c>
      <c r="L1062">
        <v>18300</v>
      </c>
      <c r="M1062" t="s">
        <v>1769</v>
      </c>
      <c r="N1062" t="s">
        <v>17970</v>
      </c>
      <c r="O1062" s="95">
        <v>44845.721556990742</v>
      </c>
      <c r="P1062">
        <v>2</v>
      </c>
      <c r="Q1062">
        <v>-4.26</v>
      </c>
      <c r="R1062">
        <v>-19.66</v>
      </c>
      <c r="S1062" t="s">
        <v>17971</v>
      </c>
      <c r="T1062" t="s">
        <v>6961</v>
      </c>
      <c r="U1062" t="s">
        <v>6962</v>
      </c>
      <c r="V1062" t="s">
        <v>17971</v>
      </c>
      <c r="W1062" t="s">
        <v>17972</v>
      </c>
      <c r="X1062" t="s">
        <v>6963</v>
      </c>
      <c r="Y1062" t="b">
        <v>1</v>
      </c>
      <c r="Z1062" t="s">
        <v>1761</v>
      </c>
    </row>
    <row r="1063" spans="1:26" x14ac:dyDescent="0.25">
      <c r="A1063" t="s">
        <v>6964</v>
      </c>
      <c r="B1063" t="s">
        <v>6965</v>
      </c>
      <c r="C1063" t="s">
        <v>14702</v>
      </c>
      <c r="D1063" t="s">
        <v>14703</v>
      </c>
      <c r="E1063" t="s">
        <v>17576</v>
      </c>
      <c r="F1063" t="s">
        <v>6966</v>
      </c>
      <c r="G1063">
        <v>57488</v>
      </c>
      <c r="H1063">
        <v>22979</v>
      </c>
      <c r="I1063">
        <v>47302</v>
      </c>
      <c r="J1063">
        <v>35491</v>
      </c>
      <c r="K1063" t="s">
        <v>54</v>
      </c>
      <c r="L1063">
        <v>12868</v>
      </c>
      <c r="M1063" t="s">
        <v>1769</v>
      </c>
      <c r="N1063" t="s">
        <v>17973</v>
      </c>
      <c r="O1063" s="95">
        <v>44845.703020763889</v>
      </c>
      <c r="P1063">
        <v>2</v>
      </c>
      <c r="Q1063">
        <v>21.53</v>
      </c>
      <c r="R1063">
        <v>61.98</v>
      </c>
      <c r="S1063" t="s">
        <v>17974</v>
      </c>
      <c r="T1063" t="s">
        <v>6967</v>
      </c>
      <c r="U1063" t="s">
        <v>17975</v>
      </c>
      <c r="V1063" t="s">
        <v>17974</v>
      </c>
      <c r="W1063" t="s">
        <v>17976</v>
      </c>
      <c r="X1063" t="s">
        <v>6968</v>
      </c>
      <c r="Y1063" t="b">
        <v>1</v>
      </c>
      <c r="Z1063" t="s">
        <v>1761</v>
      </c>
    </row>
    <row r="1064" spans="1:26" x14ac:dyDescent="0.25">
      <c r="A1064" t="s">
        <v>6969</v>
      </c>
      <c r="B1064" t="s">
        <v>1170</v>
      </c>
      <c r="C1064" t="s">
        <v>14702</v>
      </c>
      <c r="D1064" t="s">
        <v>14703</v>
      </c>
      <c r="E1064" t="s">
        <v>17576</v>
      </c>
      <c r="F1064" t="s">
        <v>6970</v>
      </c>
      <c r="G1064">
        <v>30000</v>
      </c>
      <c r="H1064">
        <v>11600</v>
      </c>
      <c r="I1064">
        <v>32972</v>
      </c>
      <c r="J1064">
        <v>33735</v>
      </c>
      <c r="K1064" t="s">
        <v>54</v>
      </c>
      <c r="L1064">
        <v>6496</v>
      </c>
      <c r="M1064" t="s">
        <v>1769</v>
      </c>
      <c r="N1064" t="s">
        <v>16671</v>
      </c>
      <c r="O1064" s="95">
        <v>44845.707659907406</v>
      </c>
      <c r="P1064">
        <v>2</v>
      </c>
      <c r="Q1064">
        <v>-9.01</v>
      </c>
      <c r="R1064">
        <v>-11.07</v>
      </c>
      <c r="S1064" t="s">
        <v>17977</v>
      </c>
      <c r="T1064" t="s">
        <v>6971</v>
      </c>
      <c r="U1064" t="s">
        <v>6972</v>
      </c>
      <c r="V1064" t="s">
        <v>17977</v>
      </c>
      <c r="W1064" t="s">
        <v>17978</v>
      </c>
      <c r="X1064" t="s">
        <v>6973</v>
      </c>
      <c r="Y1064" t="b">
        <v>1</v>
      </c>
      <c r="Z1064" t="s">
        <v>1761</v>
      </c>
    </row>
    <row r="1065" spans="1:26" x14ac:dyDescent="0.25">
      <c r="A1065" t="s">
        <v>6974</v>
      </c>
      <c r="B1065" t="s">
        <v>6975</v>
      </c>
      <c r="C1065" t="s">
        <v>14702</v>
      </c>
      <c r="D1065" t="s">
        <v>14703</v>
      </c>
      <c r="E1065" t="s">
        <v>17576</v>
      </c>
      <c r="F1065" t="s">
        <v>4915</v>
      </c>
      <c r="G1065">
        <v>8000</v>
      </c>
      <c r="H1065">
        <v>2350</v>
      </c>
      <c r="I1065">
        <v>17218</v>
      </c>
      <c r="J1065">
        <v>11543</v>
      </c>
      <c r="K1065" t="s">
        <v>54</v>
      </c>
      <c r="L1065">
        <v>1316</v>
      </c>
      <c r="M1065" t="s">
        <v>1769</v>
      </c>
      <c r="N1065" t="s">
        <v>17979</v>
      </c>
      <c r="O1065" s="95">
        <v>44845.698085428237</v>
      </c>
      <c r="P1065">
        <v>2</v>
      </c>
      <c r="Q1065">
        <v>-53.54</v>
      </c>
      <c r="R1065">
        <v>-30.69</v>
      </c>
      <c r="S1065" t="s">
        <v>17980</v>
      </c>
      <c r="T1065" t="s">
        <v>6976</v>
      </c>
      <c r="U1065" t="s">
        <v>6977</v>
      </c>
      <c r="V1065" t="s">
        <v>17980</v>
      </c>
      <c r="W1065" t="s">
        <v>17981</v>
      </c>
      <c r="X1065" t="s">
        <v>6978</v>
      </c>
      <c r="Y1065" t="b">
        <v>1</v>
      </c>
      <c r="Z1065" t="s">
        <v>1761</v>
      </c>
    </row>
    <row r="1066" spans="1:26" x14ac:dyDescent="0.25">
      <c r="A1066" t="s">
        <v>6979</v>
      </c>
      <c r="B1066" t="s">
        <v>6980</v>
      </c>
      <c r="C1066" t="s">
        <v>14702</v>
      </c>
      <c r="D1066" t="s">
        <v>14702</v>
      </c>
      <c r="E1066" t="s">
        <v>17576</v>
      </c>
      <c r="F1066" t="s">
        <v>6981</v>
      </c>
      <c r="G1066">
        <v>14122</v>
      </c>
      <c r="H1066">
        <v>14122</v>
      </c>
      <c r="I1066">
        <v>14122</v>
      </c>
      <c r="J1066">
        <v>14122</v>
      </c>
      <c r="K1066" t="s">
        <v>54</v>
      </c>
      <c r="L1066">
        <v>7908</v>
      </c>
      <c r="M1066" t="s">
        <v>1769</v>
      </c>
      <c r="N1066" t="s">
        <v>17982</v>
      </c>
      <c r="O1066" s="95">
        <v>44686.035872789354</v>
      </c>
      <c r="P1066">
        <v>2</v>
      </c>
      <c r="Q1066">
        <v>0</v>
      </c>
      <c r="R1066">
        <v>0</v>
      </c>
      <c r="S1066" t="s">
        <v>17983</v>
      </c>
      <c r="T1066" t="s">
        <v>6982</v>
      </c>
      <c r="U1066" t="s">
        <v>6983</v>
      </c>
      <c r="V1066" t="s">
        <v>17983</v>
      </c>
      <c r="W1066" t="s">
        <v>17984</v>
      </c>
      <c r="X1066" t="s">
        <v>6984</v>
      </c>
      <c r="Y1066" t="b">
        <v>1</v>
      </c>
      <c r="Z1066" t="s">
        <v>1761</v>
      </c>
    </row>
    <row r="1067" spans="1:26" x14ac:dyDescent="0.25">
      <c r="A1067" t="s">
        <v>6985</v>
      </c>
      <c r="B1067" t="s">
        <v>6986</v>
      </c>
      <c r="C1067" t="s">
        <v>14702</v>
      </c>
      <c r="D1067" t="s">
        <v>14703</v>
      </c>
      <c r="E1067" t="s">
        <v>17576</v>
      </c>
      <c r="F1067" t="s">
        <v>6987</v>
      </c>
      <c r="G1067">
        <v>22999</v>
      </c>
      <c r="H1067">
        <v>20119</v>
      </c>
      <c r="I1067">
        <v>35952</v>
      </c>
      <c r="J1067">
        <v>33502</v>
      </c>
      <c r="K1067" t="s">
        <v>54</v>
      </c>
      <c r="L1067">
        <v>11267</v>
      </c>
      <c r="M1067" t="s">
        <v>1769</v>
      </c>
      <c r="N1067" t="s">
        <v>17985</v>
      </c>
      <c r="O1067" s="95">
        <v>44845.677382291666</v>
      </c>
      <c r="P1067">
        <v>2</v>
      </c>
      <c r="Q1067">
        <v>-36.03</v>
      </c>
      <c r="R1067">
        <v>-31.35</v>
      </c>
      <c r="S1067" t="s">
        <v>17986</v>
      </c>
      <c r="T1067" t="s">
        <v>6988</v>
      </c>
      <c r="U1067" t="s">
        <v>6989</v>
      </c>
      <c r="V1067" t="s">
        <v>17986</v>
      </c>
      <c r="W1067" t="s">
        <v>17987</v>
      </c>
      <c r="X1067" t="s">
        <v>6990</v>
      </c>
      <c r="Y1067" t="b">
        <v>1</v>
      </c>
      <c r="Z1067" t="s">
        <v>1761</v>
      </c>
    </row>
    <row r="1068" spans="1:26" x14ac:dyDescent="0.25">
      <c r="A1068" t="s">
        <v>6991</v>
      </c>
      <c r="B1068" t="s">
        <v>6992</v>
      </c>
      <c r="C1068" t="s">
        <v>14702</v>
      </c>
      <c r="D1068" t="s">
        <v>14703</v>
      </c>
      <c r="E1068" t="s">
        <v>17576</v>
      </c>
      <c r="F1068" t="s">
        <v>6993</v>
      </c>
      <c r="G1068">
        <v>44444</v>
      </c>
      <c r="H1068">
        <v>14850</v>
      </c>
      <c r="I1068">
        <v>47748</v>
      </c>
      <c r="J1068">
        <v>69607</v>
      </c>
      <c r="K1068" t="s">
        <v>54</v>
      </c>
      <c r="L1068">
        <v>8316</v>
      </c>
      <c r="M1068" t="s">
        <v>1769</v>
      </c>
      <c r="N1068" t="s">
        <v>17988</v>
      </c>
      <c r="O1068" s="95">
        <v>44845.596970439816</v>
      </c>
      <c r="P1068">
        <v>2</v>
      </c>
      <c r="Q1068">
        <v>-6.92</v>
      </c>
      <c r="R1068">
        <v>-36.15</v>
      </c>
      <c r="S1068" t="s">
        <v>17989</v>
      </c>
      <c r="T1068" t="s">
        <v>6994</v>
      </c>
      <c r="U1068" t="s">
        <v>17990</v>
      </c>
      <c r="V1068" t="s">
        <v>17989</v>
      </c>
      <c r="W1068" t="s">
        <v>17991</v>
      </c>
      <c r="X1068" t="s">
        <v>6995</v>
      </c>
      <c r="Y1068" t="b">
        <v>1</v>
      </c>
      <c r="Z1068" t="s">
        <v>1761</v>
      </c>
    </row>
    <row r="1069" spans="1:26" x14ac:dyDescent="0.25">
      <c r="A1069" t="s">
        <v>6996</v>
      </c>
      <c r="B1069" t="s">
        <v>6997</v>
      </c>
      <c r="C1069" t="s">
        <v>14702</v>
      </c>
      <c r="D1069" t="s">
        <v>14702</v>
      </c>
      <c r="E1069" t="s">
        <v>17576</v>
      </c>
      <c r="F1069" t="s">
        <v>5061</v>
      </c>
      <c r="G1069">
        <v>5260</v>
      </c>
      <c r="H1069">
        <v>5260</v>
      </c>
      <c r="I1069">
        <v>5260</v>
      </c>
      <c r="J1069">
        <v>5260</v>
      </c>
      <c r="K1069" t="s">
        <v>54</v>
      </c>
      <c r="L1069">
        <v>2946</v>
      </c>
      <c r="M1069" t="s">
        <v>1769</v>
      </c>
      <c r="N1069" t="s">
        <v>17992</v>
      </c>
      <c r="O1069" s="95">
        <v>44812.842876828705</v>
      </c>
      <c r="P1069">
        <v>2</v>
      </c>
      <c r="Q1069">
        <v>0</v>
      </c>
      <c r="R1069">
        <v>0</v>
      </c>
      <c r="S1069" t="s">
        <v>17993</v>
      </c>
      <c r="T1069" t="s">
        <v>6998</v>
      </c>
      <c r="U1069" t="s">
        <v>6999</v>
      </c>
      <c r="V1069" t="s">
        <v>17993</v>
      </c>
      <c r="W1069" t="s">
        <v>17994</v>
      </c>
      <c r="X1069" t="s">
        <v>7000</v>
      </c>
      <c r="Y1069" t="b">
        <v>1</v>
      </c>
      <c r="Z1069" t="s">
        <v>1761</v>
      </c>
    </row>
    <row r="1070" spans="1:26" x14ac:dyDescent="0.25">
      <c r="A1070" t="s">
        <v>7001</v>
      </c>
      <c r="B1070" t="s">
        <v>7002</v>
      </c>
      <c r="C1070" t="s">
        <v>14702</v>
      </c>
      <c r="D1070" t="s">
        <v>14703</v>
      </c>
      <c r="E1070" t="s">
        <v>17576</v>
      </c>
      <c r="F1070" t="s">
        <v>6677</v>
      </c>
      <c r="G1070">
        <v>15000</v>
      </c>
      <c r="H1070">
        <v>9900</v>
      </c>
      <c r="I1070">
        <v>12700</v>
      </c>
      <c r="J1070">
        <v>18473</v>
      </c>
      <c r="K1070" t="s">
        <v>54</v>
      </c>
      <c r="L1070">
        <v>5544</v>
      </c>
      <c r="M1070" t="s">
        <v>1769</v>
      </c>
      <c r="N1070" t="s">
        <v>15655</v>
      </c>
      <c r="O1070" s="95">
        <v>44845.569702777779</v>
      </c>
      <c r="P1070">
        <v>2</v>
      </c>
      <c r="Q1070">
        <v>18.11</v>
      </c>
      <c r="R1070">
        <v>-18.8</v>
      </c>
      <c r="S1070" t="s">
        <v>17995</v>
      </c>
      <c r="T1070" t="s">
        <v>7003</v>
      </c>
      <c r="U1070" t="s">
        <v>17996</v>
      </c>
      <c r="V1070" t="s">
        <v>17995</v>
      </c>
      <c r="W1070" t="s">
        <v>17997</v>
      </c>
      <c r="X1070" t="s">
        <v>7004</v>
      </c>
      <c r="Y1070" t="b">
        <v>1</v>
      </c>
      <c r="Z1070" t="s">
        <v>1761</v>
      </c>
    </row>
    <row r="1071" spans="1:26" x14ac:dyDescent="0.25">
      <c r="A1071" t="s">
        <v>7005</v>
      </c>
      <c r="B1071" t="s">
        <v>1248</v>
      </c>
      <c r="C1071" t="s">
        <v>14702</v>
      </c>
      <c r="D1071" t="s">
        <v>14703</v>
      </c>
      <c r="E1071" t="s">
        <v>17576</v>
      </c>
      <c r="F1071" t="s">
        <v>7006</v>
      </c>
      <c r="G1071">
        <v>9999</v>
      </c>
      <c r="H1071">
        <v>6500</v>
      </c>
      <c r="I1071">
        <v>11037</v>
      </c>
      <c r="J1071">
        <v>13809</v>
      </c>
      <c r="K1071" t="s">
        <v>54</v>
      </c>
      <c r="L1071">
        <v>3640</v>
      </c>
      <c r="M1071" t="s">
        <v>1769</v>
      </c>
      <c r="N1071" t="s">
        <v>17998</v>
      </c>
      <c r="O1071" s="95">
        <v>44845.698244328705</v>
      </c>
      <c r="P1071">
        <v>2</v>
      </c>
      <c r="Q1071">
        <v>-9.4</v>
      </c>
      <c r="R1071">
        <v>-27.59</v>
      </c>
      <c r="S1071" t="s">
        <v>17999</v>
      </c>
      <c r="T1071" t="s">
        <v>7007</v>
      </c>
      <c r="U1071" t="s">
        <v>7008</v>
      </c>
      <c r="V1071" t="s">
        <v>17999</v>
      </c>
      <c r="W1071" t="s">
        <v>18000</v>
      </c>
      <c r="X1071" t="s">
        <v>7009</v>
      </c>
      <c r="Y1071" t="b">
        <v>1</v>
      </c>
      <c r="Z1071" t="s">
        <v>1761</v>
      </c>
    </row>
    <row r="1072" spans="1:26" x14ac:dyDescent="0.25">
      <c r="A1072" t="s">
        <v>7010</v>
      </c>
      <c r="B1072" t="s">
        <v>7011</v>
      </c>
      <c r="C1072" t="s">
        <v>14702</v>
      </c>
      <c r="D1072" t="s">
        <v>14703</v>
      </c>
      <c r="E1072" t="s">
        <v>17576</v>
      </c>
      <c r="F1072" t="s">
        <v>5726</v>
      </c>
      <c r="G1072">
        <v>33333</v>
      </c>
      <c r="H1072">
        <v>1020</v>
      </c>
      <c r="I1072">
        <v>16647</v>
      </c>
      <c r="J1072">
        <v>16647</v>
      </c>
      <c r="K1072" t="s">
        <v>54</v>
      </c>
      <c r="L1072">
        <v>571</v>
      </c>
      <c r="M1072" t="s">
        <v>1769</v>
      </c>
      <c r="N1072" t="s">
        <v>18001</v>
      </c>
      <c r="O1072" s="95">
        <v>44843.47019821759</v>
      </c>
      <c r="P1072">
        <v>2</v>
      </c>
      <c r="Q1072">
        <v>0</v>
      </c>
      <c r="R1072">
        <v>100.23</v>
      </c>
      <c r="S1072" t="s">
        <v>18002</v>
      </c>
      <c r="T1072" t="s">
        <v>7012</v>
      </c>
      <c r="U1072" t="s">
        <v>18003</v>
      </c>
      <c r="V1072" t="s">
        <v>18002</v>
      </c>
      <c r="W1072" t="s">
        <v>18004</v>
      </c>
      <c r="X1072" t="s">
        <v>7013</v>
      </c>
      <c r="Y1072" t="b">
        <v>1</v>
      </c>
      <c r="Z1072" t="s">
        <v>1761</v>
      </c>
    </row>
    <row r="1073" spans="1:26" x14ac:dyDescent="0.25">
      <c r="A1073" t="s">
        <v>7014</v>
      </c>
      <c r="B1073" t="s">
        <v>7015</v>
      </c>
      <c r="C1073" t="s">
        <v>14702</v>
      </c>
      <c r="D1073" t="s">
        <v>14703</v>
      </c>
      <c r="E1073" t="s">
        <v>17576</v>
      </c>
      <c r="F1073" t="s">
        <v>7016</v>
      </c>
      <c r="G1073">
        <v>22666</v>
      </c>
      <c r="H1073">
        <v>9200</v>
      </c>
      <c r="I1073">
        <v>27715</v>
      </c>
      <c r="J1073">
        <v>25993</v>
      </c>
      <c r="K1073" t="s">
        <v>54</v>
      </c>
      <c r="L1073">
        <v>5152</v>
      </c>
      <c r="M1073" t="s">
        <v>1769</v>
      </c>
      <c r="N1073" t="s">
        <v>18005</v>
      </c>
      <c r="O1073" s="95">
        <v>44845.684396319448</v>
      </c>
      <c r="P1073">
        <v>2</v>
      </c>
      <c r="Q1073">
        <v>-18.22</v>
      </c>
      <c r="R1073">
        <v>-12.8</v>
      </c>
      <c r="S1073" t="s">
        <v>18006</v>
      </c>
      <c r="T1073" t="s">
        <v>7017</v>
      </c>
      <c r="U1073" t="s">
        <v>7018</v>
      </c>
      <c r="V1073" t="s">
        <v>18006</v>
      </c>
      <c r="W1073" t="s">
        <v>18007</v>
      </c>
      <c r="X1073" t="s">
        <v>7019</v>
      </c>
      <c r="Y1073" t="b">
        <v>1</v>
      </c>
      <c r="Z1073" t="s">
        <v>1761</v>
      </c>
    </row>
    <row r="1074" spans="1:26" x14ac:dyDescent="0.25">
      <c r="A1074" t="s">
        <v>7020</v>
      </c>
      <c r="B1074" t="s">
        <v>1287</v>
      </c>
      <c r="C1074" t="s">
        <v>14702</v>
      </c>
      <c r="D1074" t="s">
        <v>14703</v>
      </c>
      <c r="E1074" t="s">
        <v>17576</v>
      </c>
      <c r="F1074" t="s">
        <v>7021</v>
      </c>
      <c r="G1074">
        <v>20000</v>
      </c>
      <c r="H1074">
        <v>13549</v>
      </c>
      <c r="I1074">
        <v>22780</v>
      </c>
      <c r="J1074">
        <v>22568</v>
      </c>
      <c r="K1074" t="s">
        <v>54</v>
      </c>
      <c r="L1074">
        <v>7587</v>
      </c>
      <c r="M1074" t="s">
        <v>1769</v>
      </c>
      <c r="N1074" t="s">
        <v>18008</v>
      </c>
      <c r="O1074" s="95">
        <v>44845.716748749997</v>
      </c>
      <c r="P1074">
        <v>2</v>
      </c>
      <c r="Q1074">
        <v>-12.2</v>
      </c>
      <c r="R1074">
        <v>-11.38</v>
      </c>
      <c r="S1074" t="s">
        <v>18009</v>
      </c>
      <c r="T1074" t="s">
        <v>7022</v>
      </c>
      <c r="U1074" t="s">
        <v>7023</v>
      </c>
      <c r="V1074" t="s">
        <v>18009</v>
      </c>
      <c r="W1074" t="s">
        <v>18010</v>
      </c>
      <c r="X1074" t="s">
        <v>7024</v>
      </c>
      <c r="Y1074" t="b">
        <v>1</v>
      </c>
      <c r="Z1074" t="s">
        <v>1761</v>
      </c>
    </row>
    <row r="1075" spans="1:26" x14ac:dyDescent="0.25">
      <c r="A1075" t="s">
        <v>7025</v>
      </c>
      <c r="B1075" t="s">
        <v>7026</v>
      </c>
      <c r="C1075" t="s">
        <v>14702</v>
      </c>
      <c r="D1075" t="s">
        <v>14703</v>
      </c>
      <c r="E1075" t="s">
        <v>17576</v>
      </c>
      <c r="F1075" t="s">
        <v>7027</v>
      </c>
      <c r="G1075">
        <v>39900</v>
      </c>
      <c r="H1075">
        <v>11568</v>
      </c>
      <c r="I1075">
        <v>31548</v>
      </c>
      <c r="J1075">
        <v>37042</v>
      </c>
      <c r="K1075" t="s">
        <v>54</v>
      </c>
      <c r="L1075">
        <v>6478</v>
      </c>
      <c r="M1075" t="s">
        <v>1769</v>
      </c>
      <c r="N1075" t="s">
        <v>18011</v>
      </c>
      <c r="O1075" s="95">
        <v>44845.605538738426</v>
      </c>
      <c r="P1075">
        <v>2</v>
      </c>
      <c r="Q1075">
        <v>26.47</v>
      </c>
      <c r="R1075">
        <v>7.72</v>
      </c>
      <c r="S1075" t="s">
        <v>18012</v>
      </c>
      <c r="T1075" t="s">
        <v>7028</v>
      </c>
      <c r="U1075" t="s">
        <v>7029</v>
      </c>
      <c r="V1075" t="s">
        <v>18012</v>
      </c>
      <c r="W1075" t="s">
        <v>18013</v>
      </c>
      <c r="X1075" t="s">
        <v>7030</v>
      </c>
      <c r="Y1075" t="b">
        <v>1</v>
      </c>
      <c r="Z1075" t="s">
        <v>1761</v>
      </c>
    </row>
    <row r="1076" spans="1:26" x14ac:dyDescent="0.25">
      <c r="A1076" t="s">
        <v>7031</v>
      </c>
      <c r="B1076" t="s">
        <v>7032</v>
      </c>
      <c r="C1076" t="s">
        <v>14702</v>
      </c>
      <c r="D1076" t="s">
        <v>14703</v>
      </c>
      <c r="E1076" t="s">
        <v>17576</v>
      </c>
      <c r="F1076" t="s">
        <v>4822</v>
      </c>
      <c r="G1076">
        <v>23456</v>
      </c>
      <c r="H1076">
        <v>7200</v>
      </c>
      <c r="I1076">
        <v>15529</v>
      </c>
      <c r="J1076">
        <v>15769</v>
      </c>
      <c r="K1076" t="s">
        <v>54</v>
      </c>
      <c r="L1076">
        <v>4032</v>
      </c>
      <c r="M1076" t="s">
        <v>1769</v>
      </c>
      <c r="N1076" t="s">
        <v>18014</v>
      </c>
      <c r="O1076" s="95">
        <v>44845.679583703706</v>
      </c>
      <c r="P1076">
        <v>2</v>
      </c>
      <c r="Q1076">
        <v>51.05</v>
      </c>
      <c r="R1076">
        <v>48.75</v>
      </c>
      <c r="S1076" t="s">
        <v>18015</v>
      </c>
      <c r="T1076" t="s">
        <v>7033</v>
      </c>
      <c r="U1076" t="s">
        <v>7034</v>
      </c>
      <c r="V1076" t="s">
        <v>18015</v>
      </c>
      <c r="W1076" t="s">
        <v>18016</v>
      </c>
      <c r="X1076" t="s">
        <v>7035</v>
      </c>
      <c r="Y1076" t="b">
        <v>1</v>
      </c>
      <c r="Z1076" t="s">
        <v>1761</v>
      </c>
    </row>
    <row r="1077" spans="1:26" x14ac:dyDescent="0.25">
      <c r="A1077" t="s">
        <v>7036</v>
      </c>
      <c r="B1077" t="s">
        <v>7037</v>
      </c>
      <c r="C1077" t="s">
        <v>14702</v>
      </c>
      <c r="D1077" t="s">
        <v>14703</v>
      </c>
      <c r="E1077" t="s">
        <v>17576</v>
      </c>
      <c r="F1077" t="s">
        <v>7038</v>
      </c>
      <c r="G1077">
        <v>36650</v>
      </c>
      <c r="H1077">
        <v>7836</v>
      </c>
      <c r="I1077">
        <v>35041</v>
      </c>
      <c r="J1077">
        <v>43858</v>
      </c>
      <c r="K1077" t="s">
        <v>54</v>
      </c>
      <c r="L1077">
        <v>4388</v>
      </c>
      <c r="M1077" t="s">
        <v>1769</v>
      </c>
      <c r="N1077" t="s">
        <v>18017</v>
      </c>
      <c r="O1077" s="95">
        <v>44845.675774143521</v>
      </c>
      <c r="P1077">
        <v>2</v>
      </c>
      <c r="Q1077">
        <v>4.59</v>
      </c>
      <c r="R1077">
        <v>-16.43</v>
      </c>
      <c r="S1077" t="s">
        <v>18018</v>
      </c>
      <c r="T1077" t="s">
        <v>7039</v>
      </c>
      <c r="U1077" t="s">
        <v>18019</v>
      </c>
      <c r="V1077" t="s">
        <v>18018</v>
      </c>
      <c r="W1077" t="s">
        <v>18020</v>
      </c>
      <c r="X1077" t="s">
        <v>7040</v>
      </c>
      <c r="Y1077" t="b">
        <v>1</v>
      </c>
      <c r="Z1077" t="s">
        <v>1761</v>
      </c>
    </row>
    <row r="1078" spans="1:26" x14ac:dyDescent="0.25">
      <c r="A1078" t="s">
        <v>7041</v>
      </c>
      <c r="B1078" t="s">
        <v>7042</v>
      </c>
      <c r="C1078" t="s">
        <v>14702</v>
      </c>
      <c r="D1078" t="s">
        <v>14703</v>
      </c>
      <c r="E1078" t="s">
        <v>17576</v>
      </c>
      <c r="F1078" t="s">
        <v>4746</v>
      </c>
      <c r="G1078">
        <v>87777</v>
      </c>
      <c r="H1078">
        <v>3203</v>
      </c>
      <c r="I1078">
        <v>87777</v>
      </c>
      <c r="J1078">
        <v>42970</v>
      </c>
      <c r="K1078" t="s">
        <v>54</v>
      </c>
      <c r="L1078">
        <v>1794</v>
      </c>
      <c r="M1078" t="s">
        <v>1769</v>
      </c>
      <c r="N1078" t="s">
        <v>18021</v>
      </c>
      <c r="O1078" s="95">
        <v>44845.524668090278</v>
      </c>
      <c r="P1078">
        <v>2</v>
      </c>
      <c r="Q1078">
        <v>0</v>
      </c>
      <c r="R1078">
        <v>104.28</v>
      </c>
      <c r="S1078" t="s">
        <v>18022</v>
      </c>
      <c r="T1078" t="s">
        <v>7043</v>
      </c>
      <c r="U1078" t="s">
        <v>7044</v>
      </c>
      <c r="V1078" t="s">
        <v>18022</v>
      </c>
      <c r="W1078" t="s">
        <v>18023</v>
      </c>
      <c r="X1078" t="s">
        <v>7045</v>
      </c>
      <c r="Y1078" t="b">
        <v>1</v>
      </c>
      <c r="Z1078" t="s">
        <v>1761</v>
      </c>
    </row>
    <row r="1079" spans="1:26" x14ac:dyDescent="0.25">
      <c r="A1079" t="s">
        <v>7046</v>
      </c>
      <c r="B1079" t="s">
        <v>7047</v>
      </c>
      <c r="C1079" t="s">
        <v>14702</v>
      </c>
      <c r="D1079" t="s">
        <v>14703</v>
      </c>
      <c r="E1079" t="s">
        <v>17576</v>
      </c>
      <c r="F1079" t="s">
        <v>7048</v>
      </c>
      <c r="G1079">
        <v>12000</v>
      </c>
      <c r="H1079">
        <v>11199</v>
      </c>
      <c r="I1079">
        <v>18199</v>
      </c>
      <c r="J1079">
        <v>17136</v>
      </c>
      <c r="K1079" t="s">
        <v>54</v>
      </c>
      <c r="L1079">
        <v>6271</v>
      </c>
      <c r="M1079" t="s">
        <v>1769</v>
      </c>
      <c r="N1079" t="s">
        <v>18024</v>
      </c>
      <c r="O1079" s="95">
        <v>44845.679425821756</v>
      </c>
      <c r="P1079">
        <v>2</v>
      </c>
      <c r="Q1079">
        <v>-34.06</v>
      </c>
      <c r="R1079">
        <v>-29.97</v>
      </c>
      <c r="S1079" t="s">
        <v>18025</v>
      </c>
      <c r="T1079" t="s">
        <v>7049</v>
      </c>
      <c r="U1079" t="s">
        <v>7050</v>
      </c>
      <c r="V1079" t="s">
        <v>18025</v>
      </c>
      <c r="W1079" t="s">
        <v>18026</v>
      </c>
      <c r="X1079" t="s">
        <v>7051</v>
      </c>
      <c r="Y1079" t="b">
        <v>1</v>
      </c>
      <c r="Z1079" t="s">
        <v>1761</v>
      </c>
    </row>
    <row r="1080" spans="1:26" x14ac:dyDescent="0.25">
      <c r="A1080" t="s">
        <v>7052</v>
      </c>
      <c r="B1080" t="s">
        <v>7053</v>
      </c>
      <c r="C1080" t="s">
        <v>14702</v>
      </c>
      <c r="D1080" t="s">
        <v>14703</v>
      </c>
      <c r="E1080" t="s">
        <v>17576</v>
      </c>
      <c r="F1080" t="s">
        <v>5011</v>
      </c>
      <c r="G1080">
        <v>8000</v>
      </c>
      <c r="H1080">
        <v>2400</v>
      </c>
      <c r="I1080">
        <v>10157</v>
      </c>
      <c r="J1080">
        <v>10982</v>
      </c>
      <c r="K1080" t="s">
        <v>54</v>
      </c>
      <c r="L1080">
        <v>1344</v>
      </c>
      <c r="M1080" t="s">
        <v>1769</v>
      </c>
      <c r="N1080" t="s">
        <v>17228</v>
      </c>
      <c r="O1080" s="95">
        <v>44845.717687372686</v>
      </c>
      <c r="P1080">
        <v>2</v>
      </c>
      <c r="Q1080">
        <v>-21.24</v>
      </c>
      <c r="R1080">
        <v>-27.15</v>
      </c>
      <c r="S1080" t="s">
        <v>18027</v>
      </c>
      <c r="T1080" t="s">
        <v>7054</v>
      </c>
      <c r="U1080" t="s">
        <v>18028</v>
      </c>
      <c r="V1080" t="s">
        <v>18027</v>
      </c>
      <c r="W1080" t="s">
        <v>18029</v>
      </c>
      <c r="X1080" t="s">
        <v>7055</v>
      </c>
      <c r="Y1080" t="b">
        <v>1</v>
      </c>
      <c r="Z1080" t="s">
        <v>1761</v>
      </c>
    </row>
    <row r="1081" spans="1:26" x14ac:dyDescent="0.25">
      <c r="A1081" t="s">
        <v>7056</v>
      </c>
      <c r="B1081" t="s">
        <v>7057</v>
      </c>
      <c r="C1081" t="s">
        <v>14702</v>
      </c>
      <c r="D1081" t="s">
        <v>14703</v>
      </c>
      <c r="E1081" t="s">
        <v>17576</v>
      </c>
      <c r="F1081" t="s">
        <v>7058</v>
      </c>
      <c r="G1081">
        <v>11110</v>
      </c>
      <c r="H1081">
        <v>10186</v>
      </c>
      <c r="I1081">
        <v>18149</v>
      </c>
      <c r="J1081">
        <v>17732</v>
      </c>
      <c r="K1081" t="s">
        <v>54</v>
      </c>
      <c r="L1081">
        <v>5704</v>
      </c>
      <c r="M1081" t="s">
        <v>1769</v>
      </c>
      <c r="N1081" t="s">
        <v>18030</v>
      </c>
      <c r="O1081" s="95">
        <v>44845.691873206022</v>
      </c>
      <c r="P1081">
        <v>2</v>
      </c>
      <c r="Q1081">
        <v>-38.78</v>
      </c>
      <c r="R1081">
        <v>-37.340000000000003</v>
      </c>
      <c r="S1081" t="s">
        <v>18031</v>
      </c>
      <c r="T1081" t="s">
        <v>7059</v>
      </c>
      <c r="U1081" t="s">
        <v>7060</v>
      </c>
      <c r="V1081" t="s">
        <v>18031</v>
      </c>
      <c r="W1081" t="s">
        <v>18032</v>
      </c>
      <c r="X1081" t="s">
        <v>7061</v>
      </c>
      <c r="Y1081" t="b">
        <v>1</v>
      </c>
      <c r="Z1081" t="s">
        <v>1761</v>
      </c>
    </row>
    <row r="1082" spans="1:26" x14ac:dyDescent="0.25">
      <c r="A1082" t="s">
        <v>7062</v>
      </c>
      <c r="B1082" t="s">
        <v>7063</v>
      </c>
      <c r="C1082" t="s">
        <v>14702</v>
      </c>
      <c r="D1082" t="s">
        <v>14703</v>
      </c>
      <c r="E1082" t="s">
        <v>17576</v>
      </c>
      <c r="F1082" t="s">
        <v>7064</v>
      </c>
      <c r="G1082">
        <v>15000</v>
      </c>
      <c r="H1082">
        <v>12592</v>
      </c>
      <c r="I1082">
        <v>19309</v>
      </c>
      <c r="J1082">
        <v>15013</v>
      </c>
      <c r="K1082" t="s">
        <v>54</v>
      </c>
      <c r="L1082">
        <v>7052</v>
      </c>
      <c r="M1082" t="s">
        <v>1769</v>
      </c>
      <c r="N1082" t="s">
        <v>18033</v>
      </c>
      <c r="O1082" s="95">
        <v>44845.69709454861</v>
      </c>
      <c r="P1082">
        <v>2</v>
      </c>
      <c r="Q1082">
        <v>-22.32</v>
      </c>
      <c r="R1082">
        <v>-0.09</v>
      </c>
      <c r="S1082" t="s">
        <v>18034</v>
      </c>
      <c r="T1082" t="s">
        <v>7065</v>
      </c>
      <c r="U1082" t="s">
        <v>7066</v>
      </c>
      <c r="V1082" t="s">
        <v>18034</v>
      </c>
      <c r="W1082" t="s">
        <v>18035</v>
      </c>
      <c r="X1082" t="s">
        <v>7067</v>
      </c>
      <c r="Y1082" t="b">
        <v>1</v>
      </c>
      <c r="Z1082" t="s">
        <v>1761</v>
      </c>
    </row>
    <row r="1083" spans="1:26" x14ac:dyDescent="0.25">
      <c r="A1083" t="s">
        <v>7068</v>
      </c>
      <c r="B1083" t="s">
        <v>7069</v>
      </c>
      <c r="C1083" t="s">
        <v>14702</v>
      </c>
      <c r="D1083" t="s">
        <v>14703</v>
      </c>
      <c r="E1083" t="s">
        <v>17576</v>
      </c>
      <c r="F1083" t="s">
        <v>7070</v>
      </c>
      <c r="G1083">
        <v>8000</v>
      </c>
      <c r="H1083">
        <v>8016</v>
      </c>
      <c r="I1083">
        <v>22667</v>
      </c>
      <c r="J1083">
        <v>14704</v>
      </c>
      <c r="K1083" t="s">
        <v>54</v>
      </c>
      <c r="L1083">
        <v>4489</v>
      </c>
      <c r="M1083" t="s">
        <v>1769</v>
      </c>
      <c r="N1083" t="s">
        <v>18036</v>
      </c>
      <c r="O1083" s="95">
        <v>44845.544621064815</v>
      </c>
      <c r="P1083">
        <v>2</v>
      </c>
      <c r="Q1083">
        <v>-64.709999999999994</v>
      </c>
      <c r="R1083">
        <v>-45.59</v>
      </c>
      <c r="S1083" t="s">
        <v>18037</v>
      </c>
      <c r="T1083" t="s">
        <v>7071</v>
      </c>
      <c r="U1083" t="s">
        <v>7072</v>
      </c>
      <c r="V1083" t="s">
        <v>18037</v>
      </c>
      <c r="W1083" t="s">
        <v>18038</v>
      </c>
      <c r="X1083" t="s">
        <v>7073</v>
      </c>
      <c r="Y1083" t="b">
        <v>1</v>
      </c>
      <c r="Z1083" t="s">
        <v>1761</v>
      </c>
    </row>
    <row r="1084" spans="1:26" x14ac:dyDescent="0.25">
      <c r="A1084" t="s">
        <v>7074</v>
      </c>
      <c r="B1084" t="s">
        <v>7075</v>
      </c>
      <c r="C1084" t="s">
        <v>14702</v>
      </c>
      <c r="D1084" t="s">
        <v>14703</v>
      </c>
      <c r="E1084" t="s">
        <v>17576</v>
      </c>
      <c r="F1084" t="s">
        <v>6753</v>
      </c>
      <c r="G1084">
        <v>6473</v>
      </c>
      <c r="H1084">
        <v>5780</v>
      </c>
      <c r="I1084">
        <v>20236</v>
      </c>
      <c r="J1084">
        <v>13765</v>
      </c>
      <c r="K1084" t="s">
        <v>54</v>
      </c>
      <c r="L1084">
        <v>3237</v>
      </c>
      <c r="M1084" t="s">
        <v>1769</v>
      </c>
      <c r="N1084" t="s">
        <v>18039</v>
      </c>
      <c r="O1084" s="95">
        <v>44845.672533958335</v>
      </c>
      <c r="P1084">
        <v>2</v>
      </c>
      <c r="Q1084">
        <v>-68.010000000000005</v>
      </c>
      <c r="R1084">
        <v>-52.97</v>
      </c>
      <c r="S1084" t="s">
        <v>18040</v>
      </c>
      <c r="T1084" t="s">
        <v>7076</v>
      </c>
      <c r="U1084" t="s">
        <v>7077</v>
      </c>
      <c r="V1084" t="s">
        <v>18040</v>
      </c>
      <c r="W1084" t="s">
        <v>18041</v>
      </c>
      <c r="X1084" t="s">
        <v>7078</v>
      </c>
      <c r="Y1084" t="b">
        <v>1</v>
      </c>
      <c r="Z1084" t="s">
        <v>1761</v>
      </c>
    </row>
    <row r="1085" spans="1:26" x14ac:dyDescent="0.25">
      <c r="A1085" t="s">
        <v>7079</v>
      </c>
      <c r="B1085" t="s">
        <v>678</v>
      </c>
      <c r="C1085" t="s">
        <v>14702</v>
      </c>
      <c r="D1085" t="s">
        <v>14703</v>
      </c>
      <c r="E1085" t="s">
        <v>17576</v>
      </c>
      <c r="F1085" t="s">
        <v>7080</v>
      </c>
      <c r="G1085">
        <v>8000</v>
      </c>
      <c r="H1085">
        <v>5500</v>
      </c>
      <c r="I1085">
        <v>9384</v>
      </c>
      <c r="J1085">
        <v>10106</v>
      </c>
      <c r="K1085" t="s">
        <v>54</v>
      </c>
      <c r="L1085">
        <v>3080</v>
      </c>
      <c r="M1085" t="s">
        <v>1769</v>
      </c>
      <c r="N1085" t="s">
        <v>18042</v>
      </c>
      <c r="O1085" s="95">
        <v>44845.607625115743</v>
      </c>
      <c r="P1085">
        <v>2</v>
      </c>
      <c r="Q1085">
        <v>-14.75</v>
      </c>
      <c r="R1085">
        <v>-20.84</v>
      </c>
      <c r="S1085" t="s">
        <v>18043</v>
      </c>
      <c r="T1085" t="s">
        <v>7081</v>
      </c>
      <c r="U1085" t="s">
        <v>7082</v>
      </c>
      <c r="V1085" t="s">
        <v>18043</v>
      </c>
      <c r="W1085" t="s">
        <v>18044</v>
      </c>
      <c r="X1085" t="s">
        <v>7083</v>
      </c>
      <c r="Y1085" t="b">
        <v>1</v>
      </c>
      <c r="Z1085" t="s">
        <v>1761</v>
      </c>
    </row>
    <row r="1086" spans="1:26" x14ac:dyDescent="0.25">
      <c r="A1086" t="s">
        <v>7084</v>
      </c>
      <c r="B1086" t="s">
        <v>7085</v>
      </c>
      <c r="C1086" t="s">
        <v>14702</v>
      </c>
      <c r="D1086" t="s">
        <v>14703</v>
      </c>
      <c r="E1086" t="s">
        <v>17576</v>
      </c>
      <c r="F1086" t="s">
        <v>7086</v>
      </c>
      <c r="G1086">
        <v>4100</v>
      </c>
      <c r="H1086">
        <v>3509</v>
      </c>
      <c r="I1086">
        <v>4100</v>
      </c>
      <c r="J1086">
        <v>4100</v>
      </c>
      <c r="K1086" t="s">
        <v>54</v>
      </c>
      <c r="L1086">
        <v>1965</v>
      </c>
      <c r="M1086" t="s">
        <v>1769</v>
      </c>
      <c r="N1086" t="s">
        <v>18045</v>
      </c>
      <c r="O1086" s="95">
        <v>44839.991404363427</v>
      </c>
      <c r="P1086">
        <v>2</v>
      </c>
      <c r="Q1086">
        <v>0</v>
      </c>
      <c r="R1086">
        <v>0</v>
      </c>
      <c r="S1086" t="s">
        <v>18046</v>
      </c>
      <c r="T1086" t="s">
        <v>7087</v>
      </c>
      <c r="U1086" t="s">
        <v>18047</v>
      </c>
      <c r="V1086" t="s">
        <v>18046</v>
      </c>
      <c r="W1086" t="s">
        <v>18048</v>
      </c>
      <c r="X1086" t="s">
        <v>7088</v>
      </c>
      <c r="Y1086" t="b">
        <v>1</v>
      </c>
      <c r="Z1086" t="s">
        <v>1761</v>
      </c>
    </row>
    <row r="1087" spans="1:26" x14ac:dyDescent="0.25">
      <c r="A1087" t="s">
        <v>7089</v>
      </c>
      <c r="B1087" t="s">
        <v>7090</v>
      </c>
      <c r="C1087" t="s">
        <v>14702</v>
      </c>
      <c r="D1087" t="s">
        <v>14703</v>
      </c>
      <c r="E1087" t="s">
        <v>17576</v>
      </c>
      <c r="F1087" t="s">
        <v>4846</v>
      </c>
      <c r="G1087">
        <v>22000</v>
      </c>
      <c r="H1087">
        <v>1109</v>
      </c>
      <c r="I1087">
        <v>22000</v>
      </c>
      <c r="J1087">
        <v>31776</v>
      </c>
      <c r="K1087" t="s">
        <v>54</v>
      </c>
      <c r="L1087">
        <v>621</v>
      </c>
      <c r="M1087" t="s">
        <v>1769</v>
      </c>
      <c r="N1087" t="s">
        <v>18049</v>
      </c>
      <c r="O1087" s="95">
        <v>44845.671644212962</v>
      </c>
      <c r="P1087">
        <v>2</v>
      </c>
      <c r="Q1087">
        <v>0</v>
      </c>
      <c r="R1087">
        <v>-30.77</v>
      </c>
      <c r="S1087" t="s">
        <v>18050</v>
      </c>
      <c r="T1087" t="s">
        <v>7091</v>
      </c>
      <c r="U1087" t="s">
        <v>7092</v>
      </c>
      <c r="V1087" t="s">
        <v>18050</v>
      </c>
      <c r="W1087" t="s">
        <v>18051</v>
      </c>
      <c r="X1087" t="s">
        <v>7093</v>
      </c>
      <c r="Y1087" t="b">
        <v>1</v>
      </c>
      <c r="Z1087" t="s">
        <v>1761</v>
      </c>
    </row>
    <row r="1088" spans="1:26" x14ac:dyDescent="0.25">
      <c r="A1088" t="s">
        <v>7094</v>
      </c>
      <c r="B1088" t="s">
        <v>7095</v>
      </c>
      <c r="C1088" t="s">
        <v>14702</v>
      </c>
      <c r="D1088" t="s">
        <v>14703</v>
      </c>
      <c r="E1088" t="s">
        <v>17576</v>
      </c>
      <c r="F1088" t="s">
        <v>7096</v>
      </c>
      <c r="G1088">
        <v>22998</v>
      </c>
      <c r="H1088">
        <v>3320</v>
      </c>
      <c r="I1088">
        <v>22643</v>
      </c>
      <c r="J1088">
        <v>23137</v>
      </c>
      <c r="K1088" t="s">
        <v>54</v>
      </c>
      <c r="L1088">
        <v>1859</v>
      </c>
      <c r="M1088" t="s">
        <v>1769</v>
      </c>
      <c r="N1088" t="s">
        <v>18052</v>
      </c>
      <c r="O1088" s="95">
        <v>44845.606182731484</v>
      </c>
      <c r="P1088">
        <v>2</v>
      </c>
      <c r="Q1088">
        <v>1.57</v>
      </c>
      <c r="R1088">
        <v>-0.6</v>
      </c>
      <c r="S1088" t="s">
        <v>18053</v>
      </c>
      <c r="T1088" t="s">
        <v>7097</v>
      </c>
      <c r="U1088" t="s">
        <v>7098</v>
      </c>
      <c r="V1088" t="s">
        <v>18053</v>
      </c>
      <c r="W1088" t="s">
        <v>18054</v>
      </c>
      <c r="X1088" t="s">
        <v>7099</v>
      </c>
      <c r="Y1088" t="b">
        <v>1</v>
      </c>
      <c r="Z1088" t="s">
        <v>1761</v>
      </c>
    </row>
    <row r="1089" spans="1:26" x14ac:dyDescent="0.25">
      <c r="A1089" t="s">
        <v>7100</v>
      </c>
      <c r="B1089" t="s">
        <v>7101</v>
      </c>
      <c r="C1089" t="s">
        <v>14702</v>
      </c>
      <c r="D1089" t="s">
        <v>14703</v>
      </c>
      <c r="E1089" t="s">
        <v>17576</v>
      </c>
      <c r="F1089" t="s">
        <v>7102</v>
      </c>
      <c r="G1089">
        <v>12000</v>
      </c>
      <c r="H1089">
        <v>3800</v>
      </c>
      <c r="I1089">
        <v>15815</v>
      </c>
      <c r="J1089">
        <v>15637</v>
      </c>
      <c r="K1089" t="s">
        <v>54</v>
      </c>
      <c r="L1089">
        <v>2128</v>
      </c>
      <c r="M1089" t="s">
        <v>1769</v>
      </c>
      <c r="N1089" t="s">
        <v>18055</v>
      </c>
      <c r="O1089" s="95">
        <v>44845.717544571758</v>
      </c>
      <c r="P1089">
        <v>2</v>
      </c>
      <c r="Q1089">
        <v>-24.12</v>
      </c>
      <c r="R1089">
        <v>-23.26</v>
      </c>
      <c r="S1089" t="s">
        <v>18056</v>
      </c>
      <c r="T1089" t="s">
        <v>7103</v>
      </c>
      <c r="U1089" t="s">
        <v>18057</v>
      </c>
      <c r="V1089" t="s">
        <v>18056</v>
      </c>
      <c r="W1089" t="s">
        <v>18058</v>
      </c>
      <c r="X1089" t="s">
        <v>7104</v>
      </c>
      <c r="Y1089" t="b">
        <v>1</v>
      </c>
      <c r="Z1089" t="s">
        <v>1761</v>
      </c>
    </row>
    <row r="1090" spans="1:26" x14ac:dyDescent="0.25">
      <c r="A1090" t="s">
        <v>7105</v>
      </c>
      <c r="B1090" t="s">
        <v>7106</v>
      </c>
      <c r="C1090" t="s">
        <v>14702</v>
      </c>
      <c r="D1090" t="s">
        <v>14703</v>
      </c>
      <c r="E1090" t="s">
        <v>17576</v>
      </c>
      <c r="F1090" t="s">
        <v>4721</v>
      </c>
      <c r="G1090">
        <v>11000</v>
      </c>
      <c r="H1090">
        <v>5198</v>
      </c>
      <c r="I1090">
        <v>17106</v>
      </c>
      <c r="J1090">
        <v>15228</v>
      </c>
      <c r="K1090" t="s">
        <v>54</v>
      </c>
      <c r="L1090">
        <v>2911</v>
      </c>
      <c r="M1090" t="s">
        <v>1769</v>
      </c>
      <c r="N1090" t="s">
        <v>18059</v>
      </c>
      <c r="O1090" s="95">
        <v>44845.670738483794</v>
      </c>
      <c r="P1090">
        <v>2</v>
      </c>
      <c r="Q1090">
        <v>-35.700000000000003</v>
      </c>
      <c r="R1090">
        <v>-27.76</v>
      </c>
      <c r="S1090" t="s">
        <v>18060</v>
      </c>
      <c r="T1090" t="s">
        <v>7107</v>
      </c>
      <c r="U1090" t="s">
        <v>7108</v>
      </c>
      <c r="V1090" t="s">
        <v>18060</v>
      </c>
      <c r="W1090" t="s">
        <v>18061</v>
      </c>
      <c r="X1090" t="s">
        <v>7109</v>
      </c>
      <c r="Y1090" t="b">
        <v>1</v>
      </c>
      <c r="Z1090" t="s">
        <v>1761</v>
      </c>
    </row>
    <row r="1091" spans="1:26" x14ac:dyDescent="0.25">
      <c r="A1091" t="s">
        <v>7110</v>
      </c>
      <c r="B1091" t="s">
        <v>7111</v>
      </c>
      <c r="C1091" t="s">
        <v>14702</v>
      </c>
      <c r="D1091" t="s">
        <v>14703</v>
      </c>
      <c r="E1091" t="s">
        <v>17576</v>
      </c>
      <c r="F1091" t="s">
        <v>6726</v>
      </c>
      <c r="G1091">
        <v>10000</v>
      </c>
      <c r="H1091">
        <v>4250</v>
      </c>
      <c r="I1091">
        <v>9971</v>
      </c>
      <c r="J1091">
        <v>12409</v>
      </c>
      <c r="K1091" t="s">
        <v>54</v>
      </c>
      <c r="L1091">
        <v>2380</v>
      </c>
      <c r="M1091" t="s">
        <v>1769</v>
      </c>
      <c r="N1091" t="s">
        <v>18062</v>
      </c>
      <c r="O1091" s="95">
        <v>44845.640710312502</v>
      </c>
      <c r="P1091">
        <v>2</v>
      </c>
      <c r="Q1091">
        <v>0.28999999999999998</v>
      </c>
      <c r="R1091">
        <v>-19.41</v>
      </c>
      <c r="S1091" t="s">
        <v>18063</v>
      </c>
      <c r="T1091" t="s">
        <v>7112</v>
      </c>
      <c r="U1091" t="s">
        <v>7113</v>
      </c>
      <c r="V1091" t="s">
        <v>18063</v>
      </c>
      <c r="W1091" t="s">
        <v>18064</v>
      </c>
      <c r="X1091" t="s">
        <v>7114</v>
      </c>
      <c r="Y1091" t="b">
        <v>1</v>
      </c>
      <c r="Z1091" t="s">
        <v>1761</v>
      </c>
    </row>
    <row r="1092" spans="1:26" x14ac:dyDescent="0.25">
      <c r="A1092" t="s">
        <v>7115</v>
      </c>
      <c r="B1092" t="s">
        <v>7116</v>
      </c>
      <c r="C1092" t="s">
        <v>14702</v>
      </c>
      <c r="D1092" t="s">
        <v>14703</v>
      </c>
      <c r="E1092" t="s">
        <v>17576</v>
      </c>
      <c r="F1092" t="s">
        <v>7117</v>
      </c>
      <c r="G1092">
        <v>12222</v>
      </c>
      <c r="H1092">
        <v>4120</v>
      </c>
      <c r="I1092">
        <v>13051</v>
      </c>
      <c r="J1092">
        <v>11724</v>
      </c>
      <c r="K1092" t="s">
        <v>54</v>
      </c>
      <c r="L1092">
        <v>2307</v>
      </c>
      <c r="M1092" t="s">
        <v>1769</v>
      </c>
      <c r="N1092" t="s">
        <v>18065</v>
      </c>
      <c r="O1092" s="95">
        <v>44845.718423749997</v>
      </c>
      <c r="P1092">
        <v>2</v>
      </c>
      <c r="Q1092">
        <v>-6.35</v>
      </c>
      <c r="R1092">
        <v>4.25</v>
      </c>
      <c r="S1092" t="s">
        <v>18066</v>
      </c>
      <c r="T1092" t="s">
        <v>7118</v>
      </c>
      <c r="U1092" t="s">
        <v>7119</v>
      </c>
      <c r="V1092" t="s">
        <v>18066</v>
      </c>
      <c r="W1092" t="s">
        <v>18067</v>
      </c>
      <c r="X1092" t="s">
        <v>7120</v>
      </c>
      <c r="Y1092" t="b">
        <v>1</v>
      </c>
      <c r="Z1092" t="s">
        <v>1761</v>
      </c>
    </row>
    <row r="1093" spans="1:26" x14ac:dyDescent="0.25">
      <c r="A1093" t="s">
        <v>7121</v>
      </c>
      <c r="B1093" t="s">
        <v>7122</v>
      </c>
      <c r="C1093" t="s">
        <v>14702</v>
      </c>
      <c r="D1093" t="s">
        <v>14703</v>
      </c>
      <c r="E1093" t="s">
        <v>17576</v>
      </c>
      <c r="F1093" t="s">
        <v>5016</v>
      </c>
      <c r="G1093">
        <v>10000</v>
      </c>
      <c r="H1093">
        <v>3270</v>
      </c>
      <c r="I1093">
        <v>9364</v>
      </c>
      <c r="J1093">
        <v>13089</v>
      </c>
      <c r="K1093" t="s">
        <v>54</v>
      </c>
      <c r="L1093">
        <v>1831</v>
      </c>
      <c r="M1093" t="s">
        <v>1769</v>
      </c>
      <c r="N1093" t="s">
        <v>18068</v>
      </c>
      <c r="O1093" s="95">
        <v>44845.635926377312</v>
      </c>
      <c r="P1093">
        <v>2</v>
      </c>
      <c r="Q1093">
        <v>6.79</v>
      </c>
      <c r="R1093">
        <v>-23.6</v>
      </c>
      <c r="S1093" t="s">
        <v>18069</v>
      </c>
      <c r="T1093" t="s">
        <v>7123</v>
      </c>
      <c r="U1093" t="s">
        <v>18070</v>
      </c>
      <c r="V1093" t="s">
        <v>18069</v>
      </c>
      <c r="W1093" t="s">
        <v>18071</v>
      </c>
      <c r="X1093" t="s">
        <v>7124</v>
      </c>
      <c r="Y1093" t="b">
        <v>1</v>
      </c>
      <c r="Z1093" t="s">
        <v>1761</v>
      </c>
    </row>
    <row r="1094" spans="1:26" x14ac:dyDescent="0.25">
      <c r="A1094" t="s">
        <v>7125</v>
      </c>
      <c r="B1094" t="s">
        <v>7126</v>
      </c>
      <c r="C1094" t="s">
        <v>14702</v>
      </c>
      <c r="D1094" t="s">
        <v>14703</v>
      </c>
      <c r="E1094" t="s">
        <v>17576</v>
      </c>
      <c r="F1094" t="s">
        <v>7127</v>
      </c>
      <c r="G1094">
        <v>21500</v>
      </c>
      <c r="H1094">
        <v>1450</v>
      </c>
      <c r="I1094">
        <v>20500</v>
      </c>
      <c r="J1094">
        <v>32472</v>
      </c>
      <c r="K1094" t="s">
        <v>54</v>
      </c>
      <c r="L1094">
        <v>812</v>
      </c>
      <c r="M1094" t="s">
        <v>1769</v>
      </c>
      <c r="N1094" t="s">
        <v>17256</v>
      </c>
      <c r="O1094" s="95">
        <v>44845.721222025466</v>
      </c>
      <c r="P1094">
        <v>2</v>
      </c>
      <c r="Q1094">
        <v>4.88</v>
      </c>
      <c r="R1094">
        <v>-33.79</v>
      </c>
      <c r="S1094" t="s">
        <v>18072</v>
      </c>
      <c r="T1094" t="s">
        <v>7128</v>
      </c>
      <c r="U1094" t="s">
        <v>18073</v>
      </c>
      <c r="V1094" t="s">
        <v>18072</v>
      </c>
      <c r="W1094" t="s">
        <v>18074</v>
      </c>
      <c r="X1094" t="s">
        <v>7129</v>
      </c>
      <c r="Y1094" t="b">
        <v>1</v>
      </c>
      <c r="Z1094" t="s">
        <v>1761</v>
      </c>
    </row>
    <row r="1095" spans="1:26" x14ac:dyDescent="0.25">
      <c r="A1095" t="s">
        <v>7130</v>
      </c>
      <c r="B1095" t="s">
        <v>7131</v>
      </c>
      <c r="C1095" t="s">
        <v>14702</v>
      </c>
      <c r="D1095" t="s">
        <v>14703</v>
      </c>
      <c r="E1095" t="s">
        <v>17576</v>
      </c>
      <c r="F1095" t="s">
        <v>4827</v>
      </c>
      <c r="G1095">
        <v>19000</v>
      </c>
      <c r="H1095">
        <v>6800</v>
      </c>
      <c r="I1095">
        <v>11746</v>
      </c>
      <c r="J1095">
        <v>12392</v>
      </c>
      <c r="K1095" t="s">
        <v>54</v>
      </c>
      <c r="L1095">
        <v>3808</v>
      </c>
      <c r="M1095" t="s">
        <v>1769</v>
      </c>
      <c r="N1095" t="s">
        <v>18075</v>
      </c>
      <c r="O1095" s="95">
        <v>44845.707411412041</v>
      </c>
      <c r="P1095">
        <v>2</v>
      </c>
      <c r="Q1095">
        <v>61.76</v>
      </c>
      <c r="R1095">
        <v>53.32</v>
      </c>
      <c r="S1095" t="s">
        <v>18076</v>
      </c>
      <c r="T1095" t="s">
        <v>7132</v>
      </c>
      <c r="U1095" t="s">
        <v>7133</v>
      </c>
      <c r="V1095" t="s">
        <v>18076</v>
      </c>
      <c r="W1095" t="s">
        <v>18077</v>
      </c>
      <c r="X1095" t="s">
        <v>7134</v>
      </c>
      <c r="Y1095" t="b">
        <v>1</v>
      </c>
      <c r="Z1095" t="s">
        <v>1761</v>
      </c>
    </row>
    <row r="1096" spans="1:26" x14ac:dyDescent="0.25">
      <c r="A1096" t="s">
        <v>7135</v>
      </c>
      <c r="B1096" t="s">
        <v>7136</v>
      </c>
      <c r="C1096" t="s">
        <v>14702</v>
      </c>
      <c r="D1096" t="s">
        <v>14702</v>
      </c>
      <c r="E1096" t="s">
        <v>17576</v>
      </c>
      <c r="F1096" t="s">
        <v>7137</v>
      </c>
      <c r="G1096">
        <v>3210</v>
      </c>
      <c r="H1096">
        <v>3210</v>
      </c>
      <c r="I1096">
        <v>3210</v>
      </c>
      <c r="J1096">
        <v>3210</v>
      </c>
      <c r="K1096" t="s">
        <v>54</v>
      </c>
      <c r="L1096">
        <v>1798</v>
      </c>
      <c r="M1096" t="s">
        <v>1769</v>
      </c>
      <c r="N1096" t="s">
        <v>18078</v>
      </c>
      <c r="O1096" s="95">
        <v>44829.415681886574</v>
      </c>
      <c r="P1096">
        <v>2</v>
      </c>
      <c r="Q1096">
        <v>0</v>
      </c>
      <c r="R1096">
        <v>0</v>
      </c>
      <c r="S1096" t="s">
        <v>18079</v>
      </c>
      <c r="T1096" t="s">
        <v>7138</v>
      </c>
      <c r="U1096" t="s">
        <v>7139</v>
      </c>
      <c r="V1096" t="s">
        <v>18079</v>
      </c>
      <c r="W1096" t="s">
        <v>18080</v>
      </c>
      <c r="X1096" t="s">
        <v>7140</v>
      </c>
      <c r="Y1096" t="b">
        <v>1</v>
      </c>
      <c r="Z1096" t="s">
        <v>1761</v>
      </c>
    </row>
    <row r="1097" spans="1:26" x14ac:dyDescent="0.25">
      <c r="A1097" t="s">
        <v>7141</v>
      </c>
      <c r="B1097" t="s">
        <v>7142</v>
      </c>
      <c r="C1097" t="s">
        <v>14702</v>
      </c>
      <c r="D1097" t="s">
        <v>14703</v>
      </c>
      <c r="E1097" t="s">
        <v>17576</v>
      </c>
      <c r="F1097" t="s">
        <v>7143</v>
      </c>
      <c r="G1097">
        <v>34900</v>
      </c>
      <c r="H1097">
        <v>3109</v>
      </c>
      <c r="I1097">
        <v>39975</v>
      </c>
      <c r="J1097">
        <v>11403</v>
      </c>
      <c r="K1097" t="s">
        <v>54</v>
      </c>
      <c r="L1097">
        <v>1741</v>
      </c>
      <c r="M1097" t="s">
        <v>1769</v>
      </c>
      <c r="N1097" t="s">
        <v>18081</v>
      </c>
      <c r="O1097" s="95">
        <v>44845.696154305559</v>
      </c>
      <c r="P1097">
        <v>2</v>
      </c>
      <c r="Q1097">
        <v>-12.7</v>
      </c>
      <c r="R1097">
        <v>206.06</v>
      </c>
      <c r="S1097" t="s">
        <v>18082</v>
      </c>
      <c r="T1097" t="s">
        <v>7144</v>
      </c>
      <c r="U1097" t="s">
        <v>7145</v>
      </c>
      <c r="V1097" t="s">
        <v>18082</v>
      </c>
      <c r="W1097" t="s">
        <v>18083</v>
      </c>
      <c r="X1097" t="s">
        <v>7146</v>
      </c>
      <c r="Y1097" t="b">
        <v>1</v>
      </c>
      <c r="Z1097" t="s">
        <v>1761</v>
      </c>
    </row>
    <row r="1098" spans="1:26" x14ac:dyDescent="0.25">
      <c r="A1098" t="s">
        <v>7147</v>
      </c>
      <c r="B1098" t="s">
        <v>7148</v>
      </c>
      <c r="C1098" t="s">
        <v>14702</v>
      </c>
      <c r="D1098" t="s">
        <v>14703</v>
      </c>
      <c r="E1098" t="s">
        <v>17576</v>
      </c>
      <c r="F1098" t="s">
        <v>7149</v>
      </c>
      <c r="G1098">
        <v>21000</v>
      </c>
      <c r="H1098">
        <v>2416</v>
      </c>
      <c r="I1098">
        <v>17055</v>
      </c>
      <c r="J1098">
        <v>20176</v>
      </c>
      <c r="K1098" t="s">
        <v>54</v>
      </c>
      <c r="L1098">
        <v>1353</v>
      </c>
      <c r="M1098" t="s">
        <v>1769</v>
      </c>
      <c r="N1098" t="s">
        <v>18084</v>
      </c>
      <c r="O1098" s="95">
        <v>44845.551531203702</v>
      </c>
      <c r="P1098">
        <v>2</v>
      </c>
      <c r="Q1098">
        <v>23.13</v>
      </c>
      <c r="R1098">
        <v>4.08</v>
      </c>
      <c r="S1098" t="s">
        <v>18085</v>
      </c>
      <c r="T1098" t="s">
        <v>7150</v>
      </c>
      <c r="U1098" t="s">
        <v>18086</v>
      </c>
      <c r="V1098" t="s">
        <v>18085</v>
      </c>
      <c r="W1098" t="s">
        <v>18087</v>
      </c>
      <c r="X1098" t="s">
        <v>7151</v>
      </c>
      <c r="Y1098" t="b">
        <v>1</v>
      </c>
      <c r="Z1098" t="s">
        <v>1761</v>
      </c>
    </row>
    <row r="1099" spans="1:26" x14ac:dyDescent="0.25">
      <c r="A1099" t="s">
        <v>7152</v>
      </c>
      <c r="B1099" t="s">
        <v>7153</v>
      </c>
      <c r="C1099" t="s">
        <v>14702</v>
      </c>
      <c r="D1099" t="s">
        <v>14703</v>
      </c>
      <c r="E1099" t="s">
        <v>17576</v>
      </c>
      <c r="F1099" t="s">
        <v>7154</v>
      </c>
      <c r="G1099">
        <v>13000</v>
      </c>
      <c r="H1099">
        <v>2200</v>
      </c>
      <c r="I1099">
        <v>15972</v>
      </c>
      <c r="J1099">
        <v>13389</v>
      </c>
      <c r="K1099" t="s">
        <v>54</v>
      </c>
      <c r="L1099">
        <v>1232</v>
      </c>
      <c r="M1099" t="s">
        <v>1769</v>
      </c>
      <c r="N1099" t="s">
        <v>18088</v>
      </c>
      <c r="O1099" s="95">
        <v>44845.721072280096</v>
      </c>
      <c r="P1099">
        <v>2</v>
      </c>
      <c r="Q1099">
        <v>-18.61</v>
      </c>
      <c r="R1099">
        <v>-2.91</v>
      </c>
      <c r="S1099" t="s">
        <v>18089</v>
      </c>
      <c r="T1099" t="s">
        <v>7155</v>
      </c>
      <c r="U1099" t="s">
        <v>18090</v>
      </c>
      <c r="V1099" t="s">
        <v>18089</v>
      </c>
      <c r="W1099" t="s">
        <v>18091</v>
      </c>
      <c r="X1099" t="s">
        <v>7156</v>
      </c>
      <c r="Y1099" t="b">
        <v>1</v>
      </c>
      <c r="Z1099" t="s">
        <v>1761</v>
      </c>
    </row>
    <row r="1100" spans="1:26" x14ac:dyDescent="0.25">
      <c r="A1100" t="s">
        <v>7157</v>
      </c>
      <c r="B1100" t="s">
        <v>7158</v>
      </c>
      <c r="C1100" t="s">
        <v>14702</v>
      </c>
      <c r="D1100" t="s">
        <v>14703</v>
      </c>
      <c r="E1100" t="s">
        <v>17576</v>
      </c>
      <c r="F1100" t="s">
        <v>7159</v>
      </c>
      <c r="G1100">
        <v>50000</v>
      </c>
      <c r="H1100">
        <v>1620</v>
      </c>
      <c r="I1100">
        <v>53000</v>
      </c>
      <c r="J1100">
        <v>35757</v>
      </c>
      <c r="K1100" t="s">
        <v>54</v>
      </c>
      <c r="L1100">
        <v>907</v>
      </c>
      <c r="M1100" t="s">
        <v>1769</v>
      </c>
      <c r="N1100" t="s">
        <v>18092</v>
      </c>
      <c r="O1100" s="95">
        <v>44845.58462976852</v>
      </c>
      <c r="P1100">
        <v>2</v>
      </c>
      <c r="Q1100">
        <v>-5.66</v>
      </c>
      <c r="R1100">
        <v>39.83</v>
      </c>
      <c r="S1100" t="s">
        <v>18093</v>
      </c>
      <c r="T1100" t="s">
        <v>7160</v>
      </c>
      <c r="U1100" t="s">
        <v>18094</v>
      </c>
      <c r="V1100" t="s">
        <v>18093</v>
      </c>
      <c r="W1100" t="s">
        <v>18095</v>
      </c>
      <c r="X1100" t="s">
        <v>7161</v>
      </c>
      <c r="Y1100" t="b">
        <v>1</v>
      </c>
      <c r="Z1100" t="s">
        <v>1761</v>
      </c>
    </row>
    <row r="1101" spans="1:26" x14ac:dyDescent="0.25">
      <c r="A1101" t="s">
        <v>7162</v>
      </c>
      <c r="B1101" t="s">
        <v>7163</v>
      </c>
      <c r="C1101" t="s">
        <v>14702</v>
      </c>
      <c r="D1101" t="s">
        <v>14703</v>
      </c>
      <c r="E1101" t="s">
        <v>17576</v>
      </c>
      <c r="F1101" t="s">
        <v>6736</v>
      </c>
      <c r="G1101">
        <v>30000</v>
      </c>
      <c r="H1101">
        <v>1599</v>
      </c>
      <c r="I1101">
        <v>33634</v>
      </c>
      <c r="J1101">
        <v>46144</v>
      </c>
      <c r="K1101" t="s">
        <v>54</v>
      </c>
      <c r="L1101">
        <v>895</v>
      </c>
      <c r="M1101" t="s">
        <v>1769</v>
      </c>
      <c r="N1101" t="s">
        <v>17833</v>
      </c>
      <c r="O1101" s="95">
        <v>44845.628301504628</v>
      </c>
      <c r="P1101">
        <v>2</v>
      </c>
      <c r="Q1101">
        <v>-10.8</v>
      </c>
      <c r="R1101">
        <v>-34.99</v>
      </c>
      <c r="S1101" t="s">
        <v>18096</v>
      </c>
      <c r="T1101" t="s">
        <v>7164</v>
      </c>
      <c r="U1101" t="s">
        <v>7165</v>
      </c>
      <c r="V1101" t="s">
        <v>18096</v>
      </c>
      <c r="W1101" t="s">
        <v>18097</v>
      </c>
      <c r="X1101" t="s">
        <v>7166</v>
      </c>
      <c r="Y1101" t="b">
        <v>1</v>
      </c>
      <c r="Z1101" t="s">
        <v>1761</v>
      </c>
    </row>
    <row r="1102" spans="1:26" x14ac:dyDescent="0.25">
      <c r="A1102" t="s">
        <v>7167</v>
      </c>
      <c r="B1102" t="s">
        <v>7168</v>
      </c>
      <c r="C1102" t="s">
        <v>14702</v>
      </c>
      <c r="D1102" t="s">
        <v>14703</v>
      </c>
      <c r="E1102" t="s">
        <v>17576</v>
      </c>
      <c r="F1102" t="s">
        <v>7169</v>
      </c>
      <c r="G1102">
        <v>2777</v>
      </c>
      <c r="H1102">
        <v>2501</v>
      </c>
      <c r="I1102">
        <v>2777</v>
      </c>
      <c r="J1102">
        <v>2603</v>
      </c>
      <c r="K1102" t="s">
        <v>54</v>
      </c>
      <c r="L1102">
        <v>1401</v>
      </c>
      <c r="M1102" t="s">
        <v>1769</v>
      </c>
      <c r="N1102" t="s">
        <v>18098</v>
      </c>
      <c r="O1102" s="95">
        <v>44844.799039317128</v>
      </c>
      <c r="P1102">
        <v>2</v>
      </c>
      <c r="Q1102">
        <v>0</v>
      </c>
      <c r="R1102">
        <v>6.68</v>
      </c>
      <c r="S1102" t="s">
        <v>18099</v>
      </c>
      <c r="T1102" t="s">
        <v>7170</v>
      </c>
      <c r="U1102" t="s">
        <v>18100</v>
      </c>
      <c r="V1102" t="s">
        <v>18099</v>
      </c>
      <c r="W1102" t="s">
        <v>18101</v>
      </c>
      <c r="X1102" t="s">
        <v>7171</v>
      </c>
      <c r="Y1102" t="b">
        <v>1</v>
      </c>
      <c r="Z1102" t="s">
        <v>1761</v>
      </c>
    </row>
    <row r="1103" spans="1:26" x14ac:dyDescent="0.25">
      <c r="A1103" t="s">
        <v>7172</v>
      </c>
      <c r="B1103" t="s">
        <v>7173</v>
      </c>
      <c r="C1103" t="s">
        <v>14702</v>
      </c>
      <c r="D1103" t="s">
        <v>14703</v>
      </c>
      <c r="E1103" t="s">
        <v>17576</v>
      </c>
      <c r="F1103" t="s">
        <v>7174</v>
      </c>
      <c r="G1103">
        <v>19000</v>
      </c>
      <c r="H1103">
        <v>1009</v>
      </c>
      <c r="I1103">
        <v>18750</v>
      </c>
      <c r="J1103">
        <v>16009</v>
      </c>
      <c r="K1103" t="s">
        <v>54</v>
      </c>
      <c r="L1103">
        <v>565</v>
      </c>
      <c r="M1103" t="s">
        <v>1769</v>
      </c>
      <c r="N1103" t="s">
        <v>17829</v>
      </c>
      <c r="O1103" s="95">
        <v>44845.707332592596</v>
      </c>
      <c r="P1103">
        <v>2</v>
      </c>
      <c r="Q1103">
        <v>1.33</v>
      </c>
      <c r="R1103">
        <v>18.68</v>
      </c>
      <c r="S1103" t="s">
        <v>18102</v>
      </c>
      <c r="T1103" t="s">
        <v>7175</v>
      </c>
      <c r="U1103" t="s">
        <v>7176</v>
      </c>
      <c r="V1103" t="s">
        <v>18102</v>
      </c>
      <c r="W1103" t="s">
        <v>18103</v>
      </c>
      <c r="X1103" t="s">
        <v>7177</v>
      </c>
      <c r="Y1103" t="b">
        <v>1</v>
      </c>
      <c r="Z1103" t="s">
        <v>1761</v>
      </c>
    </row>
    <row r="1104" spans="1:26" x14ac:dyDescent="0.25">
      <c r="A1104" t="s">
        <v>7178</v>
      </c>
      <c r="B1104" t="s">
        <v>7179</v>
      </c>
      <c r="C1104" t="s">
        <v>14702</v>
      </c>
      <c r="D1104" t="s">
        <v>14703</v>
      </c>
      <c r="E1104" t="s">
        <v>17576</v>
      </c>
      <c r="F1104" t="s">
        <v>5777</v>
      </c>
      <c r="G1104">
        <v>15555</v>
      </c>
      <c r="H1104">
        <v>998</v>
      </c>
      <c r="I1104">
        <v>15555</v>
      </c>
      <c r="J1104">
        <v>13339</v>
      </c>
      <c r="K1104" t="s">
        <v>54</v>
      </c>
      <c r="L1104">
        <v>559</v>
      </c>
      <c r="M1104" t="s">
        <v>1769</v>
      </c>
      <c r="N1104" t="s">
        <v>17483</v>
      </c>
      <c r="O1104" s="95">
        <v>44844.913673263887</v>
      </c>
      <c r="P1104">
        <v>2</v>
      </c>
      <c r="Q1104">
        <v>0</v>
      </c>
      <c r="R1104">
        <v>16.61</v>
      </c>
      <c r="S1104" t="s">
        <v>18104</v>
      </c>
      <c r="T1104" t="s">
        <v>7180</v>
      </c>
      <c r="U1104" t="s">
        <v>18105</v>
      </c>
      <c r="V1104" t="s">
        <v>18104</v>
      </c>
      <c r="W1104" t="s">
        <v>18106</v>
      </c>
      <c r="X1104" t="s">
        <v>7181</v>
      </c>
      <c r="Y1104" t="b">
        <v>1</v>
      </c>
      <c r="Z1104" t="s">
        <v>1761</v>
      </c>
    </row>
    <row r="1105" spans="1:26" x14ac:dyDescent="0.25">
      <c r="A1105" t="s">
        <v>7182</v>
      </c>
      <c r="B1105" t="s">
        <v>7183</v>
      </c>
      <c r="C1105" t="s">
        <v>14702</v>
      </c>
      <c r="D1105" t="s">
        <v>14703</v>
      </c>
      <c r="E1105" t="s">
        <v>17576</v>
      </c>
      <c r="F1105" t="s">
        <v>7184</v>
      </c>
      <c r="G1105">
        <v>1135</v>
      </c>
      <c r="H1105">
        <v>1042</v>
      </c>
      <c r="I1105">
        <v>11356</v>
      </c>
      <c r="J1105">
        <v>11356</v>
      </c>
      <c r="K1105" t="s">
        <v>54</v>
      </c>
      <c r="L1105">
        <v>584</v>
      </c>
      <c r="M1105" t="s">
        <v>1769</v>
      </c>
      <c r="N1105" t="s">
        <v>18107</v>
      </c>
      <c r="O1105" s="95">
        <v>44844.307716064817</v>
      </c>
      <c r="P1105">
        <v>2</v>
      </c>
      <c r="Q1105">
        <v>0</v>
      </c>
      <c r="R1105">
        <v>-90.01</v>
      </c>
      <c r="S1105" t="s">
        <v>18108</v>
      </c>
      <c r="T1105" t="s">
        <v>7185</v>
      </c>
      <c r="U1105" t="s">
        <v>7186</v>
      </c>
      <c r="V1105" t="s">
        <v>18108</v>
      </c>
      <c r="W1105" t="s">
        <v>18109</v>
      </c>
      <c r="X1105" t="s">
        <v>7187</v>
      </c>
      <c r="Y1105" t="b">
        <v>1</v>
      </c>
      <c r="Z1105" t="s">
        <v>1761</v>
      </c>
    </row>
    <row r="1106" spans="1:26" x14ac:dyDescent="0.25">
      <c r="A1106" t="s">
        <v>7188</v>
      </c>
      <c r="B1106" t="s">
        <v>866</v>
      </c>
      <c r="C1106" t="s">
        <v>14702</v>
      </c>
      <c r="D1106" t="s">
        <v>14703</v>
      </c>
      <c r="E1106" t="s">
        <v>17576</v>
      </c>
      <c r="F1106" t="s">
        <v>7189</v>
      </c>
      <c r="G1106">
        <v>15000</v>
      </c>
      <c r="H1106">
        <v>1198</v>
      </c>
      <c r="I1106">
        <v>11566</v>
      </c>
      <c r="J1106">
        <v>9220</v>
      </c>
      <c r="K1106" t="s">
        <v>54</v>
      </c>
      <c r="L1106">
        <v>671</v>
      </c>
      <c r="M1106" t="s">
        <v>1769</v>
      </c>
      <c r="N1106" t="s">
        <v>18110</v>
      </c>
      <c r="O1106" s="95">
        <v>44845.577042002318</v>
      </c>
      <c r="P1106">
        <v>2</v>
      </c>
      <c r="Q1106">
        <v>29.69</v>
      </c>
      <c r="R1106">
        <v>62.69</v>
      </c>
      <c r="S1106" t="s">
        <v>18111</v>
      </c>
      <c r="T1106" t="s">
        <v>7190</v>
      </c>
      <c r="U1106" t="s">
        <v>7191</v>
      </c>
      <c r="V1106" t="s">
        <v>18111</v>
      </c>
      <c r="W1106" t="s">
        <v>18112</v>
      </c>
      <c r="X1106" t="s">
        <v>7192</v>
      </c>
      <c r="Y1106" t="b">
        <v>1</v>
      </c>
      <c r="Z1106" t="s">
        <v>1761</v>
      </c>
    </row>
    <row r="1107" spans="1:26" x14ac:dyDescent="0.25">
      <c r="A1107" t="s">
        <v>7193</v>
      </c>
      <c r="B1107" t="s">
        <v>7194</v>
      </c>
      <c r="C1107" t="s">
        <v>14702</v>
      </c>
      <c r="D1107" t="s">
        <v>14703</v>
      </c>
      <c r="E1107" t="s">
        <v>17576</v>
      </c>
      <c r="F1107" t="s">
        <v>7184</v>
      </c>
      <c r="G1107">
        <v>15997</v>
      </c>
      <c r="H1107">
        <v>1014</v>
      </c>
      <c r="I1107">
        <v>15997</v>
      </c>
      <c r="J1107">
        <v>9677</v>
      </c>
      <c r="K1107" t="s">
        <v>54</v>
      </c>
      <c r="L1107">
        <v>568</v>
      </c>
      <c r="M1107" t="s">
        <v>1769</v>
      </c>
      <c r="N1107" t="s">
        <v>18113</v>
      </c>
      <c r="O1107" s="95">
        <v>44845.698397430555</v>
      </c>
      <c r="P1107">
        <v>2</v>
      </c>
      <c r="Q1107">
        <v>0</v>
      </c>
      <c r="R1107">
        <v>65.31</v>
      </c>
      <c r="S1107" t="s">
        <v>18114</v>
      </c>
      <c r="T1107" t="s">
        <v>7195</v>
      </c>
      <c r="U1107" t="s">
        <v>7196</v>
      </c>
      <c r="V1107" t="s">
        <v>18114</v>
      </c>
      <c r="W1107" t="s">
        <v>18115</v>
      </c>
      <c r="X1107" t="s">
        <v>7197</v>
      </c>
      <c r="Y1107" t="b">
        <v>1</v>
      </c>
      <c r="Z1107" t="s">
        <v>1761</v>
      </c>
    </row>
    <row r="1108" spans="1:26" x14ac:dyDescent="0.25">
      <c r="A1108" t="s">
        <v>7198</v>
      </c>
      <c r="B1108" t="s">
        <v>7199</v>
      </c>
      <c r="C1108" t="s">
        <v>14702</v>
      </c>
      <c r="D1108" t="s">
        <v>14703</v>
      </c>
      <c r="E1108" t="s">
        <v>17576</v>
      </c>
      <c r="F1108" t="s">
        <v>7200</v>
      </c>
      <c r="G1108">
        <v>1195</v>
      </c>
      <c r="H1108">
        <v>1195</v>
      </c>
      <c r="I1108">
        <v>1195</v>
      </c>
      <c r="J1108">
        <v>1195</v>
      </c>
      <c r="K1108" t="s">
        <v>54</v>
      </c>
      <c r="L1108">
        <v>669</v>
      </c>
      <c r="M1108" t="s">
        <v>1769</v>
      </c>
      <c r="N1108" t="s">
        <v>18116</v>
      </c>
      <c r="O1108" s="95">
        <v>44838.032392222223</v>
      </c>
      <c r="P1108">
        <v>2</v>
      </c>
      <c r="Q1108">
        <v>0</v>
      </c>
      <c r="R1108">
        <v>0</v>
      </c>
      <c r="S1108" t="s">
        <v>18117</v>
      </c>
      <c r="T1108" t="s">
        <v>7201</v>
      </c>
      <c r="U1108" t="s">
        <v>7202</v>
      </c>
      <c r="V1108" t="s">
        <v>18117</v>
      </c>
      <c r="W1108" t="s">
        <v>18118</v>
      </c>
      <c r="X1108" t="s">
        <v>7203</v>
      </c>
      <c r="Y1108" t="b">
        <v>1</v>
      </c>
      <c r="Z1108" t="s">
        <v>1761</v>
      </c>
    </row>
    <row r="1109" spans="1:26" x14ac:dyDescent="0.25">
      <c r="A1109" t="s">
        <v>7204</v>
      </c>
      <c r="B1109" t="s">
        <v>7205</v>
      </c>
      <c r="C1109" t="s">
        <v>14702</v>
      </c>
      <c r="D1109" t="s">
        <v>14703</v>
      </c>
      <c r="E1109" t="s">
        <v>17576</v>
      </c>
      <c r="F1109" t="s">
        <v>184</v>
      </c>
      <c r="G1109">
        <v>1306</v>
      </c>
      <c r="H1109">
        <v>1199</v>
      </c>
      <c r="I1109">
        <v>3528</v>
      </c>
      <c r="J1109">
        <v>3528</v>
      </c>
      <c r="K1109" t="s">
        <v>54</v>
      </c>
      <c r="L1109">
        <v>671</v>
      </c>
      <c r="M1109" t="s">
        <v>1769</v>
      </c>
      <c r="N1109" t="s">
        <v>18110</v>
      </c>
      <c r="O1109" s="95">
        <v>44844.329112569445</v>
      </c>
      <c r="P1109">
        <v>2</v>
      </c>
      <c r="Q1109">
        <v>0</v>
      </c>
      <c r="R1109">
        <v>-62.98</v>
      </c>
      <c r="S1109" t="s">
        <v>18119</v>
      </c>
      <c r="T1109" t="s">
        <v>7206</v>
      </c>
      <c r="U1109" t="s">
        <v>18120</v>
      </c>
      <c r="V1109" t="s">
        <v>18119</v>
      </c>
      <c r="W1109" t="s">
        <v>18121</v>
      </c>
      <c r="X1109" t="s">
        <v>7207</v>
      </c>
      <c r="Y1109" t="b">
        <v>1</v>
      </c>
      <c r="Z1109" t="s">
        <v>1761</v>
      </c>
    </row>
    <row r="1110" spans="1:26" x14ac:dyDescent="0.25">
      <c r="A1110" t="s">
        <v>7208</v>
      </c>
      <c r="B1110" t="s">
        <v>7209</v>
      </c>
      <c r="C1110" t="s">
        <v>14702</v>
      </c>
      <c r="D1110" t="s">
        <v>14702</v>
      </c>
      <c r="E1110" t="s">
        <v>17576</v>
      </c>
      <c r="F1110" t="s">
        <v>7210</v>
      </c>
      <c r="G1110">
        <v>6537</v>
      </c>
      <c r="H1110">
        <v>6537</v>
      </c>
      <c r="I1110">
        <v>6537</v>
      </c>
      <c r="J1110">
        <v>6537</v>
      </c>
      <c r="K1110" t="s">
        <v>54</v>
      </c>
      <c r="L1110">
        <v>3661</v>
      </c>
      <c r="M1110" t="s">
        <v>1769</v>
      </c>
      <c r="N1110" t="s">
        <v>18122</v>
      </c>
      <c r="O1110" s="95">
        <v>44794.306658449073</v>
      </c>
      <c r="P1110">
        <v>2</v>
      </c>
      <c r="Q1110">
        <v>0</v>
      </c>
      <c r="R1110">
        <v>0</v>
      </c>
      <c r="S1110" t="s">
        <v>18123</v>
      </c>
      <c r="T1110" t="s">
        <v>7211</v>
      </c>
      <c r="U1110" t="s">
        <v>7212</v>
      </c>
      <c r="V1110" t="s">
        <v>18123</v>
      </c>
      <c r="W1110" t="s">
        <v>18124</v>
      </c>
      <c r="X1110" t="s">
        <v>7213</v>
      </c>
      <c r="Y1110" t="b">
        <v>1</v>
      </c>
      <c r="Z1110" t="s">
        <v>1761</v>
      </c>
    </row>
    <row r="1111" spans="1:26" x14ac:dyDescent="0.25">
      <c r="A1111" t="s">
        <v>7214</v>
      </c>
      <c r="B1111" t="s">
        <v>7215</v>
      </c>
      <c r="C1111" t="s">
        <v>14702</v>
      </c>
      <c r="D1111" t="s">
        <v>14703</v>
      </c>
      <c r="E1111" t="s">
        <v>17576</v>
      </c>
      <c r="F1111" t="s">
        <v>14526</v>
      </c>
      <c r="G1111">
        <v>14420</v>
      </c>
      <c r="H1111">
        <v>4210</v>
      </c>
      <c r="I1111">
        <v>14420</v>
      </c>
      <c r="J1111">
        <v>19816</v>
      </c>
      <c r="K1111" t="s">
        <v>54</v>
      </c>
      <c r="L1111">
        <v>2358</v>
      </c>
      <c r="M1111" t="s">
        <v>1769</v>
      </c>
      <c r="N1111" t="s">
        <v>18125</v>
      </c>
      <c r="O1111" s="95">
        <v>44845.421192557871</v>
      </c>
      <c r="P1111">
        <v>2</v>
      </c>
      <c r="Q1111">
        <v>0</v>
      </c>
      <c r="R1111">
        <v>-27.23</v>
      </c>
      <c r="S1111" t="s">
        <v>18126</v>
      </c>
      <c r="T1111" t="s">
        <v>7216</v>
      </c>
      <c r="U1111" t="s">
        <v>7217</v>
      </c>
      <c r="V1111" t="s">
        <v>18126</v>
      </c>
      <c r="W1111" t="s">
        <v>18127</v>
      </c>
      <c r="X1111" t="s">
        <v>7218</v>
      </c>
      <c r="Y1111" t="b">
        <v>1</v>
      </c>
      <c r="Z1111" t="s">
        <v>1761</v>
      </c>
    </row>
    <row r="1112" spans="1:26" x14ac:dyDescent="0.25">
      <c r="A1112" t="s">
        <v>7219</v>
      </c>
      <c r="B1112" t="s">
        <v>1411</v>
      </c>
      <c r="C1112" t="s">
        <v>14702</v>
      </c>
      <c r="D1112" t="s">
        <v>14703</v>
      </c>
      <c r="E1112" t="s">
        <v>17576</v>
      </c>
      <c r="F1112" t="s">
        <v>7220</v>
      </c>
      <c r="G1112">
        <v>11000</v>
      </c>
      <c r="H1112">
        <v>730</v>
      </c>
      <c r="I1112">
        <v>10110</v>
      </c>
      <c r="J1112">
        <v>22013</v>
      </c>
      <c r="K1112" t="s">
        <v>54</v>
      </c>
      <c r="L1112">
        <v>409</v>
      </c>
      <c r="M1112" t="s">
        <v>1769</v>
      </c>
      <c r="N1112" t="s">
        <v>18128</v>
      </c>
      <c r="O1112" s="95">
        <v>44845.06990159722</v>
      </c>
      <c r="P1112">
        <v>1</v>
      </c>
      <c r="Q1112">
        <v>8.8000000000000007</v>
      </c>
      <c r="R1112">
        <v>-50.03</v>
      </c>
      <c r="S1112" t="s">
        <v>18129</v>
      </c>
      <c r="T1112" t="s">
        <v>7221</v>
      </c>
      <c r="U1112" t="s">
        <v>7222</v>
      </c>
      <c r="V1112" t="s">
        <v>18129</v>
      </c>
      <c r="W1112" t="s">
        <v>18130</v>
      </c>
      <c r="X1112" t="s">
        <v>7223</v>
      </c>
      <c r="Y1112" t="b">
        <v>1</v>
      </c>
      <c r="Z1112" t="s">
        <v>1761</v>
      </c>
    </row>
    <row r="1113" spans="1:26" x14ac:dyDescent="0.25">
      <c r="A1113" t="s">
        <v>7224</v>
      </c>
      <c r="B1113" t="s">
        <v>7225</v>
      </c>
      <c r="C1113" t="s">
        <v>14702</v>
      </c>
      <c r="D1113" t="s">
        <v>14703</v>
      </c>
      <c r="E1113" t="s">
        <v>17576</v>
      </c>
      <c r="F1113" t="s">
        <v>7226</v>
      </c>
      <c r="G1113">
        <v>25555</v>
      </c>
      <c r="H1113">
        <v>650</v>
      </c>
      <c r="I1113">
        <v>25555</v>
      </c>
      <c r="J1113">
        <v>25555</v>
      </c>
      <c r="K1113" t="s">
        <v>54</v>
      </c>
      <c r="L1113">
        <v>364</v>
      </c>
      <c r="M1113" t="s">
        <v>1769</v>
      </c>
      <c r="N1113" t="s">
        <v>18131</v>
      </c>
      <c r="O1113" s="95">
        <v>44839.324293483798</v>
      </c>
      <c r="P1113">
        <v>1</v>
      </c>
      <c r="Q1113">
        <v>0</v>
      </c>
      <c r="R1113">
        <v>0</v>
      </c>
      <c r="S1113" t="s">
        <v>18132</v>
      </c>
      <c r="T1113" t="s">
        <v>7227</v>
      </c>
      <c r="U1113" t="s">
        <v>7228</v>
      </c>
      <c r="V1113" t="s">
        <v>18132</v>
      </c>
      <c r="W1113" t="s">
        <v>18133</v>
      </c>
      <c r="X1113" t="s">
        <v>7229</v>
      </c>
      <c r="Y1113" t="b">
        <v>1</v>
      </c>
      <c r="Z1113" t="s">
        <v>1761</v>
      </c>
    </row>
    <row r="1114" spans="1:26" x14ac:dyDescent="0.25">
      <c r="A1114" t="s">
        <v>7230</v>
      </c>
      <c r="B1114" t="s">
        <v>7231</v>
      </c>
      <c r="C1114" t="s">
        <v>14702</v>
      </c>
      <c r="D1114" t="s">
        <v>14703</v>
      </c>
      <c r="E1114" t="s">
        <v>17576</v>
      </c>
      <c r="F1114" t="s">
        <v>7232</v>
      </c>
      <c r="G1114">
        <v>16000</v>
      </c>
      <c r="H1114">
        <v>6753</v>
      </c>
      <c r="I1114">
        <v>18366</v>
      </c>
      <c r="J1114">
        <v>18513</v>
      </c>
      <c r="K1114" t="s">
        <v>54</v>
      </c>
      <c r="L1114">
        <v>3782</v>
      </c>
      <c r="M1114" t="s">
        <v>1769</v>
      </c>
      <c r="N1114" t="s">
        <v>18134</v>
      </c>
      <c r="O1114" s="95">
        <v>44845.69204603009</v>
      </c>
      <c r="P1114">
        <v>1</v>
      </c>
      <c r="Q1114">
        <v>-12.88</v>
      </c>
      <c r="R1114">
        <v>-13.57</v>
      </c>
      <c r="S1114" t="s">
        <v>18135</v>
      </c>
      <c r="T1114" t="s">
        <v>7233</v>
      </c>
      <c r="U1114" t="s">
        <v>7234</v>
      </c>
      <c r="V1114" t="s">
        <v>18135</v>
      </c>
      <c r="W1114" t="s">
        <v>18136</v>
      </c>
      <c r="X1114" t="s">
        <v>7235</v>
      </c>
      <c r="Y1114" t="b">
        <v>1</v>
      </c>
      <c r="Z1114" t="s">
        <v>1761</v>
      </c>
    </row>
    <row r="1115" spans="1:26" x14ac:dyDescent="0.25">
      <c r="A1115" t="s">
        <v>7236</v>
      </c>
      <c r="B1115" t="s">
        <v>7237</v>
      </c>
      <c r="C1115" t="s">
        <v>14702</v>
      </c>
      <c r="D1115" t="s">
        <v>14703</v>
      </c>
      <c r="E1115" t="s">
        <v>17576</v>
      </c>
      <c r="F1115" t="s">
        <v>5011</v>
      </c>
      <c r="G1115">
        <v>10000</v>
      </c>
      <c r="H1115">
        <v>1600</v>
      </c>
      <c r="I1115">
        <v>10000</v>
      </c>
      <c r="J1115">
        <v>10000</v>
      </c>
      <c r="K1115" t="s">
        <v>54</v>
      </c>
      <c r="L1115">
        <v>896</v>
      </c>
      <c r="M1115" t="s">
        <v>1769</v>
      </c>
      <c r="N1115" t="s">
        <v>15933</v>
      </c>
      <c r="O1115" s="95">
        <v>44839.071017708331</v>
      </c>
      <c r="P1115">
        <v>1</v>
      </c>
      <c r="Q1115">
        <v>0</v>
      </c>
      <c r="R1115">
        <v>0</v>
      </c>
      <c r="S1115" t="s">
        <v>18137</v>
      </c>
      <c r="T1115" t="s">
        <v>7238</v>
      </c>
      <c r="U1115" t="s">
        <v>7239</v>
      </c>
      <c r="V1115" t="s">
        <v>18137</v>
      </c>
      <c r="W1115" t="s">
        <v>18138</v>
      </c>
      <c r="X1115" t="s">
        <v>7240</v>
      </c>
      <c r="Y1115" t="b">
        <v>1</v>
      </c>
      <c r="Z1115" t="s">
        <v>1761</v>
      </c>
    </row>
    <row r="1116" spans="1:26" x14ac:dyDescent="0.25">
      <c r="A1116" t="s">
        <v>7241</v>
      </c>
      <c r="B1116" t="s">
        <v>945</v>
      </c>
      <c r="C1116" t="s">
        <v>14702</v>
      </c>
      <c r="D1116" t="s">
        <v>14703</v>
      </c>
      <c r="E1116" t="s">
        <v>17576</v>
      </c>
      <c r="F1116" t="s">
        <v>7242</v>
      </c>
      <c r="G1116">
        <v>9000</v>
      </c>
      <c r="H1116">
        <v>850</v>
      </c>
      <c r="I1116">
        <v>11499</v>
      </c>
      <c r="J1116">
        <v>13188</v>
      </c>
      <c r="K1116" t="s">
        <v>54</v>
      </c>
      <c r="L1116">
        <v>476</v>
      </c>
      <c r="M1116" t="s">
        <v>1769</v>
      </c>
      <c r="N1116" t="s">
        <v>18139</v>
      </c>
      <c r="O1116" s="95">
        <v>44845.66385553241</v>
      </c>
      <c r="P1116">
        <v>1</v>
      </c>
      <c r="Q1116">
        <v>-21.73</v>
      </c>
      <c r="R1116">
        <v>-31.76</v>
      </c>
      <c r="S1116" t="s">
        <v>18140</v>
      </c>
      <c r="T1116" t="s">
        <v>7243</v>
      </c>
      <c r="U1116" t="s">
        <v>18141</v>
      </c>
      <c r="V1116" t="s">
        <v>18140</v>
      </c>
      <c r="W1116" t="s">
        <v>18142</v>
      </c>
      <c r="X1116" t="s">
        <v>7244</v>
      </c>
      <c r="Y1116" t="b">
        <v>1</v>
      </c>
      <c r="Z1116" t="s">
        <v>1761</v>
      </c>
    </row>
    <row r="1117" spans="1:26" x14ac:dyDescent="0.25">
      <c r="A1117" t="s">
        <v>7245</v>
      </c>
      <c r="B1117" t="s">
        <v>7246</v>
      </c>
      <c r="C1117" t="s">
        <v>14702</v>
      </c>
      <c r="D1117" t="s">
        <v>14703</v>
      </c>
      <c r="E1117" t="s">
        <v>17576</v>
      </c>
      <c r="F1117" t="s">
        <v>7247</v>
      </c>
      <c r="G1117">
        <v>3500</v>
      </c>
      <c r="H1117">
        <v>733</v>
      </c>
      <c r="I1117">
        <v>6863</v>
      </c>
      <c r="J1117">
        <v>8513</v>
      </c>
      <c r="K1117" t="s">
        <v>54</v>
      </c>
      <c r="L1117">
        <v>410</v>
      </c>
      <c r="M1117" t="s">
        <v>1769</v>
      </c>
      <c r="N1117" t="s">
        <v>18143</v>
      </c>
      <c r="O1117" s="95">
        <v>44845.678707002313</v>
      </c>
      <c r="P1117">
        <v>1</v>
      </c>
      <c r="Q1117">
        <v>-49</v>
      </c>
      <c r="R1117">
        <v>-58.89</v>
      </c>
      <c r="S1117" t="s">
        <v>18144</v>
      </c>
      <c r="T1117" t="s">
        <v>7248</v>
      </c>
      <c r="U1117" t="s">
        <v>7249</v>
      </c>
      <c r="V1117" t="s">
        <v>18144</v>
      </c>
      <c r="W1117" t="s">
        <v>18145</v>
      </c>
      <c r="X1117" t="s">
        <v>7250</v>
      </c>
      <c r="Y1117" t="b">
        <v>1</v>
      </c>
      <c r="Z1117" t="s">
        <v>1761</v>
      </c>
    </row>
    <row r="1118" spans="1:26" x14ac:dyDescent="0.25">
      <c r="A1118" t="s">
        <v>7251</v>
      </c>
      <c r="B1118" t="s">
        <v>7252</v>
      </c>
      <c r="C1118" t="s">
        <v>14702</v>
      </c>
      <c r="D1118" t="s">
        <v>14703</v>
      </c>
      <c r="E1118" t="s">
        <v>17576</v>
      </c>
      <c r="F1118" t="s">
        <v>7253</v>
      </c>
      <c r="G1118">
        <v>1799</v>
      </c>
      <c r="H1118">
        <v>1650</v>
      </c>
      <c r="I1118">
        <v>1799</v>
      </c>
      <c r="J1118">
        <v>11144</v>
      </c>
      <c r="K1118" t="s">
        <v>54</v>
      </c>
      <c r="L1118">
        <v>924</v>
      </c>
      <c r="M1118" t="s">
        <v>1769</v>
      </c>
      <c r="N1118" t="s">
        <v>18146</v>
      </c>
      <c r="O1118" s="95">
        <v>44844.939812997683</v>
      </c>
      <c r="P1118">
        <v>1</v>
      </c>
      <c r="Q1118">
        <v>0</v>
      </c>
      <c r="R1118">
        <v>-83.86</v>
      </c>
      <c r="S1118" t="s">
        <v>18147</v>
      </c>
      <c r="T1118" t="s">
        <v>7254</v>
      </c>
      <c r="U1118" t="s">
        <v>18148</v>
      </c>
      <c r="V1118" t="s">
        <v>18147</v>
      </c>
      <c r="W1118" t="s">
        <v>18149</v>
      </c>
      <c r="X1118" t="s">
        <v>7255</v>
      </c>
      <c r="Y1118" t="b">
        <v>1</v>
      </c>
      <c r="Z1118" t="s">
        <v>1761</v>
      </c>
    </row>
    <row r="1119" spans="1:26" x14ac:dyDescent="0.25">
      <c r="A1119" t="s">
        <v>7256</v>
      </c>
      <c r="B1119" t="s">
        <v>7257</v>
      </c>
      <c r="C1119" t="s">
        <v>14702</v>
      </c>
      <c r="D1119" t="s">
        <v>14703</v>
      </c>
      <c r="E1119" t="s">
        <v>17576</v>
      </c>
      <c r="F1119" t="s">
        <v>7258</v>
      </c>
      <c r="G1119">
        <v>14999</v>
      </c>
      <c r="H1119">
        <v>4396</v>
      </c>
      <c r="I1119">
        <v>13705</v>
      </c>
      <c r="J1119">
        <v>15326</v>
      </c>
      <c r="K1119" t="s">
        <v>54</v>
      </c>
      <c r="L1119">
        <v>2462</v>
      </c>
      <c r="M1119" t="s">
        <v>1769</v>
      </c>
      <c r="N1119" t="s">
        <v>18150</v>
      </c>
      <c r="O1119" s="95">
        <v>44845.703340312502</v>
      </c>
      <c r="P1119">
        <v>1</v>
      </c>
      <c r="Q1119">
        <v>9.44</v>
      </c>
      <c r="R1119">
        <v>-2.13</v>
      </c>
      <c r="S1119" t="s">
        <v>18151</v>
      </c>
      <c r="T1119" t="s">
        <v>7259</v>
      </c>
      <c r="U1119" t="s">
        <v>7260</v>
      </c>
      <c r="V1119" t="s">
        <v>18151</v>
      </c>
      <c r="W1119" t="s">
        <v>18152</v>
      </c>
      <c r="X1119" t="s">
        <v>7261</v>
      </c>
      <c r="Y1119" t="b">
        <v>1</v>
      </c>
      <c r="Z1119" t="s">
        <v>1761</v>
      </c>
    </row>
    <row r="1120" spans="1:26" x14ac:dyDescent="0.25">
      <c r="A1120" t="s">
        <v>7262</v>
      </c>
      <c r="B1120" t="s">
        <v>7263</v>
      </c>
      <c r="C1120" t="s">
        <v>14702</v>
      </c>
      <c r="D1120" t="s">
        <v>14703</v>
      </c>
      <c r="E1120" t="s">
        <v>17576</v>
      </c>
      <c r="F1120" t="s">
        <v>7264</v>
      </c>
      <c r="G1120">
        <v>9000</v>
      </c>
      <c r="H1120">
        <v>1050</v>
      </c>
      <c r="I1120">
        <v>10608</v>
      </c>
      <c r="J1120">
        <v>11397</v>
      </c>
      <c r="K1120" t="s">
        <v>54</v>
      </c>
      <c r="L1120">
        <v>588</v>
      </c>
      <c r="M1120" t="s">
        <v>1769</v>
      </c>
      <c r="N1120" t="s">
        <v>18153</v>
      </c>
      <c r="O1120" s="95">
        <v>44845.637148414353</v>
      </c>
      <c r="P1120">
        <v>1</v>
      </c>
      <c r="Q1120">
        <v>-15.16</v>
      </c>
      <c r="R1120">
        <v>-21.03</v>
      </c>
      <c r="S1120" t="s">
        <v>18154</v>
      </c>
      <c r="T1120" t="s">
        <v>7265</v>
      </c>
      <c r="U1120" t="s">
        <v>18155</v>
      </c>
      <c r="V1120" t="s">
        <v>18154</v>
      </c>
      <c r="W1120" t="s">
        <v>18156</v>
      </c>
      <c r="X1120" t="s">
        <v>7266</v>
      </c>
      <c r="Y1120" t="b">
        <v>1</v>
      </c>
      <c r="Z1120" t="s">
        <v>1761</v>
      </c>
    </row>
    <row r="1121" spans="1:26" x14ac:dyDescent="0.25">
      <c r="A1121" t="s">
        <v>7267</v>
      </c>
      <c r="B1121" t="s">
        <v>7268</v>
      </c>
      <c r="C1121" t="s">
        <v>14702</v>
      </c>
      <c r="D1121" t="s">
        <v>14703</v>
      </c>
      <c r="E1121" t="s">
        <v>17576</v>
      </c>
      <c r="F1121" t="s">
        <v>7269</v>
      </c>
      <c r="G1121">
        <v>7420</v>
      </c>
      <c r="H1121">
        <v>2060</v>
      </c>
      <c r="I1121">
        <v>9959</v>
      </c>
      <c r="J1121">
        <v>11362</v>
      </c>
      <c r="K1121" t="s">
        <v>54</v>
      </c>
      <c r="L1121">
        <v>1154</v>
      </c>
      <c r="M1121" t="s">
        <v>1769</v>
      </c>
      <c r="N1121" t="s">
        <v>18157</v>
      </c>
      <c r="O1121" s="95">
        <v>44845.699311851851</v>
      </c>
      <c r="P1121">
        <v>1</v>
      </c>
      <c r="Q1121">
        <v>-25.49</v>
      </c>
      <c r="R1121">
        <v>-34.69</v>
      </c>
      <c r="S1121" t="s">
        <v>18158</v>
      </c>
      <c r="T1121" t="s">
        <v>7270</v>
      </c>
      <c r="U1121" t="s">
        <v>7271</v>
      </c>
      <c r="V1121" t="s">
        <v>18158</v>
      </c>
      <c r="W1121" t="s">
        <v>18159</v>
      </c>
      <c r="X1121" t="s">
        <v>7272</v>
      </c>
      <c r="Y1121" t="b">
        <v>1</v>
      </c>
      <c r="Z1121" t="s">
        <v>1761</v>
      </c>
    </row>
    <row r="1122" spans="1:26" x14ac:dyDescent="0.25">
      <c r="A1122" t="s">
        <v>7273</v>
      </c>
      <c r="B1122" t="s">
        <v>7274</v>
      </c>
      <c r="C1122" t="s">
        <v>14702</v>
      </c>
      <c r="D1122" t="s">
        <v>14703</v>
      </c>
      <c r="E1122" t="s">
        <v>17576</v>
      </c>
      <c r="F1122" t="s">
        <v>7096</v>
      </c>
      <c r="G1122">
        <v>5000</v>
      </c>
      <c r="H1122">
        <v>650</v>
      </c>
      <c r="I1122">
        <v>5000</v>
      </c>
      <c r="J1122">
        <v>12030</v>
      </c>
      <c r="K1122" t="s">
        <v>54</v>
      </c>
      <c r="L1122">
        <v>364</v>
      </c>
      <c r="M1122" t="s">
        <v>1769</v>
      </c>
      <c r="N1122" t="s">
        <v>18131</v>
      </c>
      <c r="O1122" s="95">
        <v>44845.464633703705</v>
      </c>
      <c r="P1122">
        <v>1</v>
      </c>
      <c r="Q1122">
        <v>0</v>
      </c>
      <c r="R1122">
        <v>-58.44</v>
      </c>
      <c r="S1122" t="s">
        <v>18160</v>
      </c>
      <c r="T1122" t="s">
        <v>7275</v>
      </c>
      <c r="U1122" t="s">
        <v>18161</v>
      </c>
      <c r="V1122" t="s">
        <v>18160</v>
      </c>
      <c r="W1122" t="s">
        <v>18162</v>
      </c>
      <c r="X1122" t="s">
        <v>7276</v>
      </c>
      <c r="Y1122" t="b">
        <v>1</v>
      </c>
      <c r="Z1122" t="s">
        <v>1761</v>
      </c>
    </row>
    <row r="1123" spans="1:26" x14ac:dyDescent="0.25">
      <c r="A1123" t="s">
        <v>7277</v>
      </c>
      <c r="B1123" t="s">
        <v>7278</v>
      </c>
      <c r="C1123" t="s">
        <v>14702</v>
      </c>
      <c r="D1123" t="s">
        <v>14703</v>
      </c>
      <c r="E1123" t="s">
        <v>17576</v>
      </c>
      <c r="F1123" t="s">
        <v>7279</v>
      </c>
      <c r="G1123">
        <v>14960</v>
      </c>
      <c r="H1123">
        <v>1780</v>
      </c>
      <c r="I1123">
        <v>13036</v>
      </c>
      <c r="J1123">
        <v>17491</v>
      </c>
      <c r="K1123" t="s">
        <v>54</v>
      </c>
      <c r="L1123">
        <v>997</v>
      </c>
      <c r="M1123" t="s">
        <v>1769</v>
      </c>
      <c r="N1123" t="s">
        <v>18163</v>
      </c>
      <c r="O1123" s="95">
        <v>44844.860408125001</v>
      </c>
      <c r="P1123">
        <v>1</v>
      </c>
      <c r="Q1123">
        <v>14.76</v>
      </c>
      <c r="R1123">
        <v>-14.47</v>
      </c>
      <c r="S1123" t="s">
        <v>18164</v>
      </c>
      <c r="T1123" t="s">
        <v>7280</v>
      </c>
      <c r="U1123" t="s">
        <v>7281</v>
      </c>
      <c r="V1123" t="s">
        <v>18164</v>
      </c>
      <c r="W1123" t="s">
        <v>18165</v>
      </c>
      <c r="X1123" t="s">
        <v>7282</v>
      </c>
      <c r="Y1123" t="b">
        <v>1</v>
      </c>
      <c r="Z1123" t="s">
        <v>1761</v>
      </c>
    </row>
    <row r="1124" spans="1:26" x14ac:dyDescent="0.25">
      <c r="A1124" t="s">
        <v>7283</v>
      </c>
      <c r="B1124" t="s">
        <v>7284</v>
      </c>
      <c r="C1124" t="s">
        <v>14702</v>
      </c>
      <c r="D1124" t="s">
        <v>14703</v>
      </c>
      <c r="E1124" t="s">
        <v>17576</v>
      </c>
      <c r="F1124" t="s">
        <v>7285</v>
      </c>
      <c r="G1124">
        <v>39000</v>
      </c>
      <c r="H1124">
        <v>2663</v>
      </c>
      <c r="I1124">
        <v>34500</v>
      </c>
      <c r="J1124">
        <v>38180</v>
      </c>
      <c r="K1124" t="s">
        <v>54</v>
      </c>
      <c r="L1124">
        <v>1491</v>
      </c>
      <c r="M1124" t="s">
        <v>1769</v>
      </c>
      <c r="N1124" t="s">
        <v>18166</v>
      </c>
      <c r="O1124" s="95">
        <v>44845.697247094904</v>
      </c>
      <c r="P1124">
        <v>1</v>
      </c>
      <c r="Q1124">
        <v>13.04</v>
      </c>
      <c r="R1124">
        <v>2.15</v>
      </c>
      <c r="S1124" t="s">
        <v>18167</v>
      </c>
      <c r="T1124" t="s">
        <v>7286</v>
      </c>
      <c r="U1124" t="s">
        <v>7287</v>
      </c>
      <c r="V1124" t="s">
        <v>18167</v>
      </c>
      <c r="W1124" t="s">
        <v>18168</v>
      </c>
      <c r="X1124" t="s">
        <v>7288</v>
      </c>
      <c r="Y1124" t="b">
        <v>1</v>
      </c>
      <c r="Z1124" t="s">
        <v>1761</v>
      </c>
    </row>
    <row r="1125" spans="1:26" x14ac:dyDescent="0.25">
      <c r="A1125" t="s">
        <v>7289</v>
      </c>
      <c r="B1125" t="s">
        <v>7290</v>
      </c>
      <c r="C1125" t="s">
        <v>14702</v>
      </c>
      <c r="D1125" t="s">
        <v>14703</v>
      </c>
      <c r="E1125" t="s">
        <v>17576</v>
      </c>
      <c r="F1125" t="s">
        <v>7291</v>
      </c>
      <c r="G1125">
        <v>10000</v>
      </c>
      <c r="H1125">
        <v>2663</v>
      </c>
      <c r="I1125">
        <v>7295</v>
      </c>
      <c r="J1125">
        <v>7016</v>
      </c>
      <c r="K1125" t="s">
        <v>54</v>
      </c>
      <c r="L1125">
        <v>1491</v>
      </c>
      <c r="M1125" t="s">
        <v>1769</v>
      </c>
      <c r="N1125" t="s">
        <v>18166</v>
      </c>
      <c r="O1125" s="95">
        <v>44845.672381342592</v>
      </c>
      <c r="P1125">
        <v>1</v>
      </c>
      <c r="Q1125">
        <v>37.08</v>
      </c>
      <c r="R1125">
        <v>42.53</v>
      </c>
      <c r="S1125" t="s">
        <v>18169</v>
      </c>
      <c r="T1125" t="s">
        <v>7292</v>
      </c>
      <c r="U1125" t="s">
        <v>7293</v>
      </c>
      <c r="V1125" t="s">
        <v>18169</v>
      </c>
      <c r="W1125" t="s">
        <v>18170</v>
      </c>
      <c r="X1125" t="s">
        <v>7294</v>
      </c>
      <c r="Y1125" t="b">
        <v>1</v>
      </c>
      <c r="Z1125" t="s">
        <v>1761</v>
      </c>
    </row>
    <row r="1126" spans="1:26" x14ac:dyDescent="0.25">
      <c r="A1126" t="s">
        <v>7295</v>
      </c>
      <c r="B1126" t="s">
        <v>7296</v>
      </c>
      <c r="C1126" t="s">
        <v>14702</v>
      </c>
      <c r="D1126" t="s">
        <v>14702</v>
      </c>
      <c r="E1126" t="s">
        <v>17576</v>
      </c>
      <c r="F1126" t="s">
        <v>7297</v>
      </c>
      <c r="G1126">
        <v>700</v>
      </c>
      <c r="H1126">
        <v>700</v>
      </c>
      <c r="I1126">
        <v>700</v>
      </c>
      <c r="J1126">
        <v>700</v>
      </c>
      <c r="K1126" t="s">
        <v>54</v>
      </c>
      <c r="L1126">
        <v>392</v>
      </c>
      <c r="M1126" t="s">
        <v>1769</v>
      </c>
      <c r="N1126" t="s">
        <v>17504</v>
      </c>
      <c r="O1126" s="95">
        <v>44806.539798229169</v>
      </c>
      <c r="P1126">
        <v>1</v>
      </c>
      <c r="Q1126">
        <v>0</v>
      </c>
      <c r="R1126">
        <v>0</v>
      </c>
      <c r="S1126" t="s">
        <v>18171</v>
      </c>
      <c r="T1126" t="s">
        <v>7298</v>
      </c>
      <c r="U1126" t="s">
        <v>7299</v>
      </c>
      <c r="V1126" t="s">
        <v>18171</v>
      </c>
      <c r="W1126" t="s">
        <v>18172</v>
      </c>
      <c r="X1126" t="s">
        <v>7300</v>
      </c>
      <c r="Y1126" t="b">
        <v>1</v>
      </c>
      <c r="Z1126" t="s">
        <v>1761</v>
      </c>
    </row>
    <row r="1127" spans="1:26" x14ac:dyDescent="0.25">
      <c r="A1127" t="s">
        <v>7301</v>
      </c>
      <c r="B1127" t="s">
        <v>7302</v>
      </c>
      <c r="C1127" t="s">
        <v>14702</v>
      </c>
      <c r="D1127" t="s">
        <v>14703</v>
      </c>
      <c r="E1127" t="s">
        <v>17576</v>
      </c>
      <c r="F1127" t="s">
        <v>7303</v>
      </c>
      <c r="G1127">
        <v>1550</v>
      </c>
      <c r="H1127">
        <v>1550</v>
      </c>
      <c r="I1127">
        <v>1550</v>
      </c>
      <c r="J1127">
        <v>1550</v>
      </c>
      <c r="K1127" t="s">
        <v>54</v>
      </c>
      <c r="L1127">
        <v>868</v>
      </c>
      <c r="M1127" t="s">
        <v>1769</v>
      </c>
      <c r="N1127" t="s">
        <v>18173</v>
      </c>
      <c r="O1127" s="95">
        <v>44838.199448495368</v>
      </c>
      <c r="P1127">
        <v>1</v>
      </c>
      <c r="Q1127">
        <v>0</v>
      </c>
      <c r="R1127">
        <v>0</v>
      </c>
      <c r="S1127" t="s">
        <v>18174</v>
      </c>
      <c r="T1127" t="s">
        <v>7304</v>
      </c>
      <c r="U1127" t="s">
        <v>18175</v>
      </c>
      <c r="V1127" t="s">
        <v>18174</v>
      </c>
      <c r="W1127" t="s">
        <v>18176</v>
      </c>
      <c r="X1127" t="s">
        <v>7305</v>
      </c>
      <c r="Y1127" t="b">
        <v>1</v>
      </c>
      <c r="Z1127" t="s">
        <v>1761</v>
      </c>
    </row>
    <row r="1128" spans="1:26" x14ac:dyDescent="0.25">
      <c r="A1128" t="s">
        <v>7306</v>
      </c>
      <c r="B1128" t="s">
        <v>7307</v>
      </c>
      <c r="C1128" t="s">
        <v>14702</v>
      </c>
      <c r="D1128" t="s">
        <v>14703</v>
      </c>
      <c r="E1128" t="s">
        <v>17576</v>
      </c>
      <c r="F1128" t="s">
        <v>7308</v>
      </c>
      <c r="G1128">
        <v>14999</v>
      </c>
      <c r="H1128">
        <v>2520</v>
      </c>
      <c r="I1128">
        <v>19110</v>
      </c>
      <c r="J1128">
        <v>19110</v>
      </c>
      <c r="K1128" t="s">
        <v>54</v>
      </c>
      <c r="L1128">
        <v>1411</v>
      </c>
      <c r="M1128" t="s">
        <v>1769</v>
      </c>
      <c r="N1128" t="s">
        <v>18177</v>
      </c>
      <c r="O1128" s="95">
        <v>44844.466487569443</v>
      </c>
      <c r="P1128">
        <v>1</v>
      </c>
      <c r="Q1128">
        <v>0</v>
      </c>
      <c r="R1128">
        <v>-21.51</v>
      </c>
      <c r="S1128" t="s">
        <v>18178</v>
      </c>
      <c r="T1128" t="s">
        <v>7309</v>
      </c>
      <c r="U1128" t="s">
        <v>7310</v>
      </c>
      <c r="V1128" t="s">
        <v>18178</v>
      </c>
      <c r="W1128" t="s">
        <v>18179</v>
      </c>
      <c r="X1128" t="s">
        <v>7311</v>
      </c>
      <c r="Y1128" t="b">
        <v>1</v>
      </c>
      <c r="Z1128" t="s">
        <v>1761</v>
      </c>
    </row>
    <row r="1129" spans="1:26" x14ac:dyDescent="0.25">
      <c r="A1129" t="s">
        <v>7312</v>
      </c>
      <c r="B1129" t="s">
        <v>7313</v>
      </c>
      <c r="C1129" t="s">
        <v>14702</v>
      </c>
      <c r="D1129" t="s">
        <v>14703</v>
      </c>
      <c r="E1129" t="s">
        <v>17576</v>
      </c>
      <c r="F1129" t="s">
        <v>7314</v>
      </c>
      <c r="G1129">
        <v>168888</v>
      </c>
      <c r="H1129">
        <v>1977</v>
      </c>
      <c r="I1129">
        <v>353055</v>
      </c>
      <c r="J1129">
        <v>116076</v>
      </c>
      <c r="K1129" t="s">
        <v>54</v>
      </c>
      <c r="L1129">
        <v>1107</v>
      </c>
      <c r="M1129" t="s">
        <v>1769</v>
      </c>
      <c r="N1129" t="s">
        <v>16229</v>
      </c>
      <c r="O1129" s="95">
        <v>44845.414420439818</v>
      </c>
      <c r="P1129">
        <v>1</v>
      </c>
      <c r="Q1129">
        <v>-52.16</v>
      </c>
      <c r="R1129">
        <v>45.5</v>
      </c>
      <c r="S1129" t="s">
        <v>18180</v>
      </c>
      <c r="T1129" t="s">
        <v>7315</v>
      </c>
      <c r="U1129" t="s">
        <v>18181</v>
      </c>
      <c r="V1129" t="s">
        <v>18180</v>
      </c>
      <c r="W1129" t="s">
        <v>18182</v>
      </c>
      <c r="X1129" t="s">
        <v>7316</v>
      </c>
      <c r="Y1129" t="b">
        <v>1</v>
      </c>
      <c r="Z1129" t="s">
        <v>1761</v>
      </c>
    </row>
    <row r="1130" spans="1:26" x14ac:dyDescent="0.25">
      <c r="A1130" t="s">
        <v>7317</v>
      </c>
      <c r="B1130" t="s">
        <v>7318</v>
      </c>
      <c r="C1130" t="s">
        <v>14702</v>
      </c>
      <c r="D1130" t="s">
        <v>14703</v>
      </c>
      <c r="E1130" t="s">
        <v>17576</v>
      </c>
      <c r="F1130" t="s">
        <v>7319</v>
      </c>
      <c r="G1130">
        <v>55000</v>
      </c>
      <c r="H1130">
        <v>7800</v>
      </c>
      <c r="I1130">
        <v>61851</v>
      </c>
      <c r="J1130">
        <v>52778</v>
      </c>
      <c r="K1130" t="s">
        <v>54</v>
      </c>
      <c r="L1130">
        <v>4368</v>
      </c>
      <c r="M1130" t="s">
        <v>1769</v>
      </c>
      <c r="N1130" t="s">
        <v>18183</v>
      </c>
      <c r="O1130" s="95">
        <v>44845.707958692132</v>
      </c>
      <c r="P1130">
        <v>1</v>
      </c>
      <c r="Q1130">
        <v>-11.08</v>
      </c>
      <c r="R1130">
        <v>4.21</v>
      </c>
      <c r="S1130" t="s">
        <v>18184</v>
      </c>
      <c r="T1130" t="s">
        <v>7320</v>
      </c>
      <c r="U1130" t="s">
        <v>7321</v>
      </c>
      <c r="V1130" t="s">
        <v>18184</v>
      </c>
      <c r="W1130" t="s">
        <v>18185</v>
      </c>
      <c r="X1130" t="s">
        <v>7322</v>
      </c>
      <c r="Y1130" t="b">
        <v>1</v>
      </c>
      <c r="Z1130" t="s">
        <v>1761</v>
      </c>
    </row>
    <row r="1131" spans="1:26" x14ac:dyDescent="0.25">
      <c r="A1131" t="s">
        <v>7323</v>
      </c>
      <c r="B1131" t="s">
        <v>1683</v>
      </c>
      <c r="C1131" t="s">
        <v>14702</v>
      </c>
      <c r="D1131" t="s">
        <v>14703</v>
      </c>
      <c r="E1131" t="s">
        <v>17576</v>
      </c>
      <c r="F1131" t="s">
        <v>7324</v>
      </c>
      <c r="G1131">
        <v>29000</v>
      </c>
      <c r="H1131">
        <v>19239</v>
      </c>
      <c r="I1131">
        <v>27301</v>
      </c>
      <c r="J1131">
        <v>28152</v>
      </c>
      <c r="K1131" t="s">
        <v>54</v>
      </c>
      <c r="L1131">
        <v>10774</v>
      </c>
      <c r="M1131" t="s">
        <v>1769</v>
      </c>
      <c r="N1131" t="s">
        <v>18186</v>
      </c>
      <c r="O1131" s="95">
        <v>44845.696436666665</v>
      </c>
      <c r="P1131">
        <v>2</v>
      </c>
      <c r="Q1131">
        <v>6.22</v>
      </c>
      <c r="R1131">
        <v>3.01</v>
      </c>
      <c r="S1131" t="s">
        <v>18187</v>
      </c>
      <c r="T1131" t="s">
        <v>7325</v>
      </c>
      <c r="U1131" t="s">
        <v>18188</v>
      </c>
      <c r="V1131" t="s">
        <v>18187</v>
      </c>
      <c r="W1131" t="s">
        <v>18189</v>
      </c>
      <c r="X1131" t="s">
        <v>7326</v>
      </c>
      <c r="Y1131" t="b">
        <v>1</v>
      </c>
      <c r="Z1131" t="s">
        <v>1761</v>
      </c>
    </row>
    <row r="1132" spans="1:26" x14ac:dyDescent="0.25">
      <c r="A1132" t="s">
        <v>7327</v>
      </c>
      <c r="B1132" t="s">
        <v>7328</v>
      </c>
      <c r="C1132" t="s">
        <v>14702</v>
      </c>
      <c r="D1132" t="s">
        <v>14703</v>
      </c>
      <c r="E1132" t="s">
        <v>17576</v>
      </c>
      <c r="F1132" t="s">
        <v>7329</v>
      </c>
      <c r="G1132">
        <v>53000</v>
      </c>
      <c r="H1132">
        <v>17600</v>
      </c>
      <c r="I1132">
        <v>47209</v>
      </c>
      <c r="J1132">
        <v>44781</v>
      </c>
      <c r="K1132" t="s">
        <v>54</v>
      </c>
      <c r="L1132">
        <v>9856</v>
      </c>
      <c r="M1132" t="s">
        <v>1769</v>
      </c>
      <c r="N1132" t="s">
        <v>18190</v>
      </c>
      <c r="O1132" s="95">
        <v>44845.681188506947</v>
      </c>
      <c r="P1132">
        <v>2</v>
      </c>
      <c r="Q1132">
        <v>12.27</v>
      </c>
      <c r="R1132">
        <v>18.350000000000001</v>
      </c>
      <c r="S1132" t="s">
        <v>18191</v>
      </c>
      <c r="T1132" t="s">
        <v>7330</v>
      </c>
      <c r="U1132" t="s">
        <v>18192</v>
      </c>
      <c r="V1132" t="s">
        <v>18191</v>
      </c>
      <c r="W1132" t="s">
        <v>18193</v>
      </c>
      <c r="X1132" t="s">
        <v>7331</v>
      </c>
      <c r="Y1132" t="b">
        <v>1</v>
      </c>
      <c r="Z1132" t="s">
        <v>1761</v>
      </c>
    </row>
    <row r="1133" spans="1:26" x14ac:dyDescent="0.25">
      <c r="A1133" t="s">
        <v>7332</v>
      </c>
      <c r="B1133" t="s">
        <v>7333</v>
      </c>
      <c r="C1133" t="s">
        <v>14702</v>
      </c>
      <c r="D1133" t="s">
        <v>14703</v>
      </c>
      <c r="E1133" t="s">
        <v>17576</v>
      </c>
      <c r="F1133" t="s">
        <v>7334</v>
      </c>
      <c r="G1133">
        <v>13000</v>
      </c>
      <c r="H1133">
        <v>14690</v>
      </c>
      <c r="I1133">
        <v>12366</v>
      </c>
      <c r="J1133">
        <v>12475</v>
      </c>
      <c r="K1133" t="s">
        <v>54</v>
      </c>
      <c r="L1133">
        <v>8226</v>
      </c>
      <c r="M1133" t="s">
        <v>1769</v>
      </c>
      <c r="N1133" t="s">
        <v>18194</v>
      </c>
      <c r="O1133" s="95">
        <v>44845.707502569443</v>
      </c>
      <c r="P1133">
        <v>1</v>
      </c>
      <c r="Q1133">
        <v>5.13</v>
      </c>
      <c r="R1133">
        <v>4.21</v>
      </c>
      <c r="S1133" t="s">
        <v>18195</v>
      </c>
      <c r="T1133" t="s">
        <v>7335</v>
      </c>
      <c r="U1133" t="s">
        <v>7336</v>
      </c>
      <c r="V1133" t="s">
        <v>18195</v>
      </c>
      <c r="W1133" t="s">
        <v>18196</v>
      </c>
      <c r="X1133" t="s">
        <v>7337</v>
      </c>
      <c r="Y1133" t="b">
        <v>1</v>
      </c>
      <c r="Z1133" t="s">
        <v>1761</v>
      </c>
    </row>
    <row r="1134" spans="1:26" x14ac:dyDescent="0.25">
      <c r="A1134" t="s">
        <v>7338</v>
      </c>
      <c r="B1134" t="s">
        <v>7339</v>
      </c>
      <c r="C1134" t="s">
        <v>14702</v>
      </c>
      <c r="D1134" t="s">
        <v>14703</v>
      </c>
      <c r="E1134" t="s">
        <v>17576</v>
      </c>
      <c r="F1134" t="s">
        <v>7340</v>
      </c>
      <c r="G1134">
        <v>12000</v>
      </c>
      <c r="H1134">
        <v>5050</v>
      </c>
      <c r="I1134">
        <v>13353</v>
      </c>
      <c r="J1134">
        <v>11595</v>
      </c>
      <c r="K1134" t="s">
        <v>54</v>
      </c>
      <c r="L1134">
        <v>2828</v>
      </c>
      <c r="M1134" t="s">
        <v>1769</v>
      </c>
      <c r="N1134" t="s">
        <v>18197</v>
      </c>
      <c r="O1134" s="95">
        <v>44845.700490497686</v>
      </c>
      <c r="P1134">
        <v>1</v>
      </c>
      <c r="Q1134">
        <v>-10.130000000000001</v>
      </c>
      <c r="R1134">
        <v>3.49</v>
      </c>
      <c r="S1134" t="s">
        <v>18198</v>
      </c>
      <c r="T1134" t="s">
        <v>7341</v>
      </c>
      <c r="U1134" t="s">
        <v>18199</v>
      </c>
      <c r="V1134" t="s">
        <v>18198</v>
      </c>
      <c r="W1134" t="s">
        <v>18200</v>
      </c>
      <c r="X1134" t="s">
        <v>7342</v>
      </c>
      <c r="Y1134" t="b">
        <v>1</v>
      </c>
      <c r="Z1134" t="s">
        <v>1761</v>
      </c>
    </row>
    <row r="1135" spans="1:26" x14ac:dyDescent="0.25">
      <c r="A1135" t="s">
        <v>7343</v>
      </c>
      <c r="B1135" t="s">
        <v>7344</v>
      </c>
      <c r="C1135" t="s">
        <v>14702</v>
      </c>
      <c r="D1135" t="s">
        <v>14702</v>
      </c>
      <c r="E1135" t="s">
        <v>17576</v>
      </c>
      <c r="F1135" t="s">
        <v>7345</v>
      </c>
      <c r="G1135">
        <v>2904</v>
      </c>
      <c r="H1135">
        <v>2904</v>
      </c>
      <c r="I1135">
        <v>2904</v>
      </c>
      <c r="J1135">
        <v>2904</v>
      </c>
      <c r="K1135" t="s">
        <v>54</v>
      </c>
      <c r="L1135">
        <v>1626</v>
      </c>
      <c r="M1135" t="s">
        <v>1769</v>
      </c>
      <c r="N1135" t="s">
        <v>18201</v>
      </c>
      <c r="O1135" s="95">
        <v>44683.427855277776</v>
      </c>
      <c r="P1135">
        <v>1</v>
      </c>
      <c r="Q1135">
        <v>0</v>
      </c>
      <c r="R1135">
        <v>0</v>
      </c>
      <c r="S1135" t="s">
        <v>18202</v>
      </c>
      <c r="T1135" t="s">
        <v>7346</v>
      </c>
      <c r="U1135" t="s">
        <v>7347</v>
      </c>
      <c r="V1135" t="s">
        <v>18202</v>
      </c>
      <c r="W1135" t="s">
        <v>18203</v>
      </c>
      <c r="X1135" t="s">
        <v>7348</v>
      </c>
      <c r="Y1135" t="b">
        <v>1</v>
      </c>
      <c r="Z1135" t="s">
        <v>1761</v>
      </c>
    </row>
    <row r="1136" spans="1:26" x14ac:dyDescent="0.25">
      <c r="A1136" t="s">
        <v>7349</v>
      </c>
      <c r="B1136" t="s">
        <v>7350</v>
      </c>
      <c r="C1136" t="s">
        <v>14702</v>
      </c>
      <c r="D1136" t="s">
        <v>14703</v>
      </c>
      <c r="E1136" t="s">
        <v>17576</v>
      </c>
      <c r="F1136" t="s">
        <v>7351</v>
      </c>
      <c r="G1136">
        <v>9999</v>
      </c>
      <c r="H1136">
        <v>4190</v>
      </c>
      <c r="I1136">
        <v>9928</v>
      </c>
      <c r="J1136">
        <v>9812</v>
      </c>
      <c r="K1136" t="s">
        <v>54</v>
      </c>
      <c r="L1136">
        <v>2346</v>
      </c>
      <c r="M1136" t="s">
        <v>1769</v>
      </c>
      <c r="N1136" t="s">
        <v>16683</v>
      </c>
      <c r="O1136" s="95">
        <v>44845.678777291665</v>
      </c>
      <c r="P1136">
        <v>1</v>
      </c>
      <c r="Q1136">
        <v>0.72</v>
      </c>
      <c r="R1136">
        <v>1.91</v>
      </c>
      <c r="S1136" t="s">
        <v>18204</v>
      </c>
      <c r="T1136" t="s">
        <v>7352</v>
      </c>
      <c r="U1136" t="s">
        <v>7353</v>
      </c>
      <c r="V1136" t="s">
        <v>18204</v>
      </c>
      <c r="W1136" t="s">
        <v>18205</v>
      </c>
      <c r="X1136" t="s">
        <v>7354</v>
      </c>
      <c r="Y1136" t="b">
        <v>1</v>
      </c>
      <c r="Z1136" t="s">
        <v>1761</v>
      </c>
    </row>
    <row r="1137" spans="1:26" x14ac:dyDescent="0.25">
      <c r="A1137" t="s">
        <v>7355</v>
      </c>
      <c r="B1137" t="s">
        <v>7356</v>
      </c>
      <c r="C1137" t="s">
        <v>14702</v>
      </c>
      <c r="D1137" t="s">
        <v>14703</v>
      </c>
      <c r="E1137" t="s">
        <v>17576</v>
      </c>
      <c r="F1137" t="s">
        <v>7357</v>
      </c>
      <c r="G1137">
        <v>20000</v>
      </c>
      <c r="H1137">
        <v>4756</v>
      </c>
      <c r="I1137">
        <v>15872</v>
      </c>
      <c r="J1137">
        <v>18352</v>
      </c>
      <c r="K1137" t="s">
        <v>54</v>
      </c>
      <c r="L1137">
        <v>2663</v>
      </c>
      <c r="M1137" t="s">
        <v>1769</v>
      </c>
      <c r="N1137" t="s">
        <v>18206</v>
      </c>
      <c r="O1137" s="95">
        <v>44845.636091400462</v>
      </c>
      <c r="P1137">
        <v>1</v>
      </c>
      <c r="Q1137">
        <v>26.01</v>
      </c>
      <c r="R1137">
        <v>8.98</v>
      </c>
      <c r="S1137" t="s">
        <v>18207</v>
      </c>
      <c r="T1137" t="s">
        <v>7358</v>
      </c>
      <c r="U1137" t="s">
        <v>7359</v>
      </c>
      <c r="V1137" t="s">
        <v>18207</v>
      </c>
      <c r="W1137" t="s">
        <v>18208</v>
      </c>
      <c r="X1137" t="s">
        <v>7360</v>
      </c>
      <c r="Y1137" t="b">
        <v>1</v>
      </c>
      <c r="Z1137" t="s">
        <v>1761</v>
      </c>
    </row>
    <row r="1138" spans="1:26" x14ac:dyDescent="0.25">
      <c r="A1138" t="s">
        <v>7361</v>
      </c>
      <c r="B1138" t="s">
        <v>7362</v>
      </c>
      <c r="C1138" t="s">
        <v>14702</v>
      </c>
      <c r="D1138" t="s">
        <v>14703</v>
      </c>
      <c r="E1138" t="s">
        <v>17576</v>
      </c>
      <c r="F1138" t="s">
        <v>7363</v>
      </c>
      <c r="G1138">
        <v>50000</v>
      </c>
      <c r="H1138">
        <v>1793</v>
      </c>
      <c r="I1138">
        <v>50000</v>
      </c>
      <c r="J1138">
        <v>48333</v>
      </c>
      <c r="K1138" t="s">
        <v>54</v>
      </c>
      <c r="L1138">
        <v>1004</v>
      </c>
      <c r="M1138" t="s">
        <v>1769</v>
      </c>
      <c r="N1138" t="s">
        <v>18209</v>
      </c>
      <c r="O1138" s="95">
        <v>44845.342120752313</v>
      </c>
      <c r="P1138">
        <v>1</v>
      </c>
      <c r="Q1138">
        <v>0</v>
      </c>
      <c r="R1138">
        <v>3.45</v>
      </c>
      <c r="S1138" t="s">
        <v>18210</v>
      </c>
      <c r="T1138" t="s">
        <v>7364</v>
      </c>
      <c r="U1138" t="s">
        <v>18211</v>
      </c>
      <c r="V1138" t="s">
        <v>18210</v>
      </c>
      <c r="W1138" t="s">
        <v>18212</v>
      </c>
      <c r="X1138" t="s">
        <v>7365</v>
      </c>
      <c r="Y1138" t="b">
        <v>1</v>
      </c>
      <c r="Z1138" t="s">
        <v>1761</v>
      </c>
    </row>
    <row r="1139" spans="1:26" x14ac:dyDescent="0.25">
      <c r="A1139" t="s">
        <v>7366</v>
      </c>
      <c r="B1139" t="s">
        <v>7367</v>
      </c>
      <c r="C1139" t="s">
        <v>14702</v>
      </c>
      <c r="D1139" t="s">
        <v>14703</v>
      </c>
      <c r="E1139" t="s">
        <v>17576</v>
      </c>
      <c r="F1139" t="s">
        <v>7368</v>
      </c>
      <c r="G1139">
        <v>2241</v>
      </c>
      <c r="H1139">
        <v>2001</v>
      </c>
      <c r="I1139">
        <v>2241</v>
      </c>
      <c r="J1139">
        <v>2241</v>
      </c>
      <c r="K1139" t="s">
        <v>54</v>
      </c>
      <c r="L1139">
        <v>1121</v>
      </c>
      <c r="M1139" t="s">
        <v>1769</v>
      </c>
      <c r="N1139" t="s">
        <v>17356</v>
      </c>
      <c r="O1139" s="95">
        <v>44841.152679467596</v>
      </c>
      <c r="P1139">
        <v>1</v>
      </c>
      <c r="Q1139">
        <v>0</v>
      </c>
      <c r="R1139">
        <v>0</v>
      </c>
      <c r="S1139" t="s">
        <v>18213</v>
      </c>
      <c r="T1139" t="s">
        <v>7369</v>
      </c>
      <c r="U1139" t="s">
        <v>18214</v>
      </c>
      <c r="V1139" t="s">
        <v>18213</v>
      </c>
      <c r="W1139" t="s">
        <v>18215</v>
      </c>
      <c r="X1139" t="s">
        <v>7370</v>
      </c>
      <c r="Y1139" t="b">
        <v>1</v>
      </c>
      <c r="Z1139" t="s">
        <v>1761</v>
      </c>
    </row>
    <row r="1140" spans="1:26" x14ac:dyDescent="0.25">
      <c r="A1140" t="s">
        <v>7371</v>
      </c>
      <c r="B1140" t="s">
        <v>7372</v>
      </c>
      <c r="C1140" t="s">
        <v>14702</v>
      </c>
      <c r="D1140" t="s">
        <v>14703</v>
      </c>
      <c r="E1140" t="s">
        <v>17576</v>
      </c>
      <c r="F1140" t="s">
        <v>7006</v>
      </c>
      <c r="G1140">
        <v>15555</v>
      </c>
      <c r="H1140">
        <v>2600</v>
      </c>
      <c r="I1140">
        <v>15555</v>
      </c>
      <c r="J1140">
        <v>16135</v>
      </c>
      <c r="K1140" t="s">
        <v>54</v>
      </c>
      <c r="L1140">
        <v>1456</v>
      </c>
      <c r="M1140" t="s">
        <v>1769</v>
      </c>
      <c r="N1140" t="s">
        <v>18216</v>
      </c>
      <c r="O1140" s="95">
        <v>44844.78194346065</v>
      </c>
      <c r="P1140">
        <v>1</v>
      </c>
      <c r="Q1140">
        <v>0</v>
      </c>
      <c r="R1140">
        <v>-3.59</v>
      </c>
      <c r="S1140" t="s">
        <v>18217</v>
      </c>
      <c r="T1140" t="s">
        <v>7373</v>
      </c>
      <c r="U1140" t="s">
        <v>7374</v>
      </c>
      <c r="V1140" t="s">
        <v>18217</v>
      </c>
      <c r="W1140" t="s">
        <v>18218</v>
      </c>
      <c r="X1140" t="s">
        <v>7375</v>
      </c>
      <c r="Y1140" t="b">
        <v>1</v>
      </c>
      <c r="Z1140" t="s">
        <v>1761</v>
      </c>
    </row>
    <row r="1141" spans="1:26" x14ac:dyDescent="0.25">
      <c r="A1141" t="s">
        <v>7376</v>
      </c>
      <c r="B1141" t="s">
        <v>7377</v>
      </c>
      <c r="C1141" t="s">
        <v>14702</v>
      </c>
      <c r="D1141" t="s">
        <v>14703</v>
      </c>
      <c r="E1141" t="s">
        <v>17576</v>
      </c>
      <c r="F1141" t="s">
        <v>7378</v>
      </c>
      <c r="G1141">
        <v>29999</v>
      </c>
      <c r="H1141">
        <v>2055</v>
      </c>
      <c r="I1141">
        <v>29968</v>
      </c>
      <c r="J1141">
        <v>34060</v>
      </c>
      <c r="K1141" t="s">
        <v>54</v>
      </c>
      <c r="L1141">
        <v>1151</v>
      </c>
      <c r="M1141" t="s">
        <v>1769</v>
      </c>
      <c r="N1141" t="s">
        <v>18219</v>
      </c>
      <c r="O1141" s="95">
        <v>44845.676216932872</v>
      </c>
      <c r="P1141">
        <v>1</v>
      </c>
      <c r="Q1141">
        <v>0.1</v>
      </c>
      <c r="R1141">
        <v>-11.92</v>
      </c>
      <c r="S1141" t="s">
        <v>18220</v>
      </c>
      <c r="T1141" t="s">
        <v>7379</v>
      </c>
      <c r="U1141" t="s">
        <v>7380</v>
      </c>
      <c r="V1141" t="s">
        <v>18220</v>
      </c>
      <c r="W1141" t="s">
        <v>18221</v>
      </c>
      <c r="X1141" t="s">
        <v>7381</v>
      </c>
      <c r="Y1141" t="b">
        <v>1</v>
      </c>
      <c r="Z1141" t="s">
        <v>1761</v>
      </c>
    </row>
    <row r="1142" spans="1:26" x14ac:dyDescent="0.25">
      <c r="A1142" t="s">
        <v>7382</v>
      </c>
      <c r="B1142" t="s">
        <v>7383</v>
      </c>
      <c r="C1142" t="s">
        <v>14702</v>
      </c>
      <c r="D1142" t="s">
        <v>14703</v>
      </c>
      <c r="E1142" t="s">
        <v>17576</v>
      </c>
      <c r="F1142" t="s">
        <v>7384</v>
      </c>
      <c r="G1142">
        <v>5000</v>
      </c>
      <c r="H1142">
        <v>2073</v>
      </c>
      <c r="I1142">
        <v>5000</v>
      </c>
      <c r="J1142">
        <v>17724</v>
      </c>
      <c r="K1142" t="s">
        <v>54</v>
      </c>
      <c r="L1142">
        <v>1161</v>
      </c>
      <c r="M1142" t="s">
        <v>1769</v>
      </c>
      <c r="N1142" t="s">
        <v>17397</v>
      </c>
      <c r="O1142" s="95">
        <v>44844.767815891202</v>
      </c>
      <c r="P1142">
        <v>1</v>
      </c>
      <c r="Q1142">
        <v>0</v>
      </c>
      <c r="R1142">
        <v>-71.790000000000006</v>
      </c>
      <c r="S1142" t="s">
        <v>18222</v>
      </c>
      <c r="T1142" t="s">
        <v>7385</v>
      </c>
      <c r="U1142" t="s">
        <v>18223</v>
      </c>
      <c r="V1142" t="s">
        <v>18222</v>
      </c>
      <c r="W1142" t="s">
        <v>18224</v>
      </c>
      <c r="X1142" t="s">
        <v>7386</v>
      </c>
      <c r="Y1142" t="b">
        <v>1</v>
      </c>
      <c r="Z1142" t="s">
        <v>1761</v>
      </c>
    </row>
    <row r="1143" spans="1:26" x14ac:dyDescent="0.25">
      <c r="A1143" t="s">
        <v>7387</v>
      </c>
      <c r="B1143" t="s">
        <v>7388</v>
      </c>
      <c r="C1143" t="s">
        <v>14702</v>
      </c>
      <c r="D1143" t="s">
        <v>14703</v>
      </c>
      <c r="E1143" t="s">
        <v>17576</v>
      </c>
      <c r="F1143" t="s">
        <v>7389</v>
      </c>
      <c r="G1143">
        <v>14000</v>
      </c>
      <c r="H1143">
        <v>2570</v>
      </c>
      <c r="I1143">
        <v>12300</v>
      </c>
      <c r="J1143">
        <v>14857</v>
      </c>
      <c r="K1143" t="s">
        <v>54</v>
      </c>
      <c r="L1143">
        <v>1439</v>
      </c>
      <c r="M1143" t="s">
        <v>1769</v>
      </c>
      <c r="N1143" t="s">
        <v>18225</v>
      </c>
      <c r="O1143" s="95">
        <v>44845.615291192131</v>
      </c>
      <c r="P1143">
        <v>1</v>
      </c>
      <c r="Q1143">
        <v>13.82</v>
      </c>
      <c r="R1143">
        <v>-5.77</v>
      </c>
      <c r="S1143" t="s">
        <v>18226</v>
      </c>
      <c r="T1143" t="s">
        <v>7390</v>
      </c>
      <c r="U1143" t="s">
        <v>7391</v>
      </c>
      <c r="V1143" t="s">
        <v>18226</v>
      </c>
      <c r="W1143" t="s">
        <v>18227</v>
      </c>
      <c r="X1143" t="s">
        <v>7392</v>
      </c>
      <c r="Y1143" t="b">
        <v>1</v>
      </c>
      <c r="Z1143" t="s">
        <v>1761</v>
      </c>
    </row>
    <row r="1144" spans="1:26" x14ac:dyDescent="0.25">
      <c r="A1144" t="s">
        <v>7393</v>
      </c>
      <c r="B1144" t="s">
        <v>7394</v>
      </c>
      <c r="C1144" t="s">
        <v>14702</v>
      </c>
      <c r="D1144" t="s">
        <v>14703</v>
      </c>
      <c r="E1144" t="s">
        <v>17576</v>
      </c>
      <c r="F1144" t="s">
        <v>7395</v>
      </c>
      <c r="G1144">
        <v>23456</v>
      </c>
      <c r="H1144">
        <v>1750</v>
      </c>
      <c r="I1144">
        <v>19952</v>
      </c>
      <c r="J1144">
        <v>19952</v>
      </c>
      <c r="K1144" t="s">
        <v>54</v>
      </c>
      <c r="L1144">
        <v>980</v>
      </c>
      <c r="M1144" t="s">
        <v>1769</v>
      </c>
      <c r="N1144" t="s">
        <v>18228</v>
      </c>
      <c r="O1144" s="95">
        <v>44844.079638101852</v>
      </c>
      <c r="P1144">
        <v>1</v>
      </c>
      <c r="Q1144">
        <v>0</v>
      </c>
      <c r="R1144">
        <v>17.559999999999999</v>
      </c>
      <c r="S1144" t="s">
        <v>18229</v>
      </c>
      <c r="T1144" t="s">
        <v>7396</v>
      </c>
      <c r="U1144" t="s">
        <v>18230</v>
      </c>
      <c r="V1144" t="s">
        <v>18229</v>
      </c>
      <c r="W1144" t="s">
        <v>18231</v>
      </c>
      <c r="X1144" t="s">
        <v>7397</v>
      </c>
      <c r="Y1144" t="b">
        <v>1</v>
      </c>
      <c r="Z1144" t="s">
        <v>1761</v>
      </c>
    </row>
    <row r="1145" spans="1:26" x14ac:dyDescent="0.25">
      <c r="A1145" t="s">
        <v>7398</v>
      </c>
      <c r="B1145" t="s">
        <v>7399</v>
      </c>
      <c r="C1145" t="s">
        <v>14702</v>
      </c>
      <c r="D1145" t="s">
        <v>14703</v>
      </c>
      <c r="E1145" t="s">
        <v>17576</v>
      </c>
      <c r="F1145" t="s">
        <v>7400</v>
      </c>
      <c r="G1145">
        <v>8888</v>
      </c>
      <c r="H1145">
        <v>2241</v>
      </c>
      <c r="I1145">
        <v>10218</v>
      </c>
      <c r="J1145">
        <v>12305</v>
      </c>
      <c r="K1145" t="s">
        <v>54</v>
      </c>
      <c r="L1145">
        <v>1255</v>
      </c>
      <c r="M1145" t="s">
        <v>1769</v>
      </c>
      <c r="N1145" t="s">
        <v>18232</v>
      </c>
      <c r="O1145" s="95">
        <v>44845.60941553241</v>
      </c>
      <c r="P1145">
        <v>1</v>
      </c>
      <c r="Q1145">
        <v>-13.02</v>
      </c>
      <c r="R1145">
        <v>-27.77</v>
      </c>
      <c r="S1145" t="s">
        <v>18233</v>
      </c>
      <c r="T1145" t="s">
        <v>7401</v>
      </c>
      <c r="U1145" t="s">
        <v>7402</v>
      </c>
      <c r="V1145" t="s">
        <v>18233</v>
      </c>
      <c r="W1145" t="s">
        <v>18234</v>
      </c>
      <c r="X1145" t="s">
        <v>7403</v>
      </c>
      <c r="Y1145" t="b">
        <v>1</v>
      </c>
      <c r="Z1145" t="s">
        <v>1761</v>
      </c>
    </row>
    <row r="1146" spans="1:26" x14ac:dyDescent="0.25">
      <c r="A1146" t="s">
        <v>7404</v>
      </c>
      <c r="B1146" t="s">
        <v>7405</v>
      </c>
      <c r="C1146" t="s">
        <v>14702</v>
      </c>
      <c r="D1146" t="s">
        <v>14703</v>
      </c>
      <c r="E1146" t="s">
        <v>17576</v>
      </c>
      <c r="F1146" t="s">
        <v>7406</v>
      </c>
      <c r="G1146">
        <v>19999</v>
      </c>
      <c r="H1146">
        <v>6149</v>
      </c>
      <c r="I1146">
        <v>14068</v>
      </c>
      <c r="J1146">
        <v>12717</v>
      </c>
      <c r="K1146" t="s">
        <v>54</v>
      </c>
      <c r="L1146">
        <v>3443</v>
      </c>
      <c r="M1146" t="s">
        <v>1769</v>
      </c>
      <c r="N1146" t="s">
        <v>18235</v>
      </c>
      <c r="O1146" s="95">
        <v>44845.638837997685</v>
      </c>
      <c r="P1146">
        <v>1</v>
      </c>
      <c r="Q1146">
        <v>42.16</v>
      </c>
      <c r="R1146">
        <v>57.26</v>
      </c>
      <c r="S1146" t="s">
        <v>18236</v>
      </c>
      <c r="T1146" t="s">
        <v>7407</v>
      </c>
      <c r="U1146" t="s">
        <v>7408</v>
      </c>
      <c r="V1146" t="s">
        <v>18236</v>
      </c>
      <c r="W1146" t="s">
        <v>18237</v>
      </c>
      <c r="X1146" t="s">
        <v>7409</v>
      </c>
      <c r="Y1146" t="b">
        <v>1</v>
      </c>
      <c r="Z1146" t="s">
        <v>1761</v>
      </c>
    </row>
    <row r="1147" spans="1:26" x14ac:dyDescent="0.25">
      <c r="A1147" t="s">
        <v>7410</v>
      </c>
      <c r="B1147" t="s">
        <v>7411</v>
      </c>
      <c r="C1147" t="s">
        <v>14702</v>
      </c>
      <c r="D1147" t="s">
        <v>14703</v>
      </c>
      <c r="E1147" t="s">
        <v>17576</v>
      </c>
      <c r="F1147" t="s">
        <v>7412</v>
      </c>
      <c r="G1147">
        <v>14000</v>
      </c>
      <c r="H1147">
        <v>15990</v>
      </c>
      <c r="I1147">
        <v>13964</v>
      </c>
      <c r="J1147">
        <v>14414</v>
      </c>
      <c r="K1147" t="s">
        <v>54</v>
      </c>
      <c r="L1147">
        <v>8954</v>
      </c>
      <c r="M1147" t="s">
        <v>1769</v>
      </c>
      <c r="N1147" t="s">
        <v>18238</v>
      </c>
      <c r="O1147" s="95">
        <v>44845.710509652781</v>
      </c>
      <c r="P1147">
        <v>1</v>
      </c>
      <c r="Q1147">
        <v>0.26</v>
      </c>
      <c r="R1147">
        <v>-2.87</v>
      </c>
      <c r="S1147" t="s">
        <v>18239</v>
      </c>
      <c r="T1147" t="s">
        <v>7413</v>
      </c>
      <c r="U1147" t="s">
        <v>7414</v>
      </c>
      <c r="V1147" t="s">
        <v>18239</v>
      </c>
      <c r="W1147" t="s">
        <v>18240</v>
      </c>
      <c r="X1147" t="s">
        <v>7415</v>
      </c>
      <c r="Y1147" t="b">
        <v>1</v>
      </c>
      <c r="Z1147" t="s">
        <v>1761</v>
      </c>
    </row>
    <row r="1148" spans="1:26" x14ac:dyDescent="0.25">
      <c r="A1148" t="s">
        <v>7416</v>
      </c>
      <c r="B1148" t="s">
        <v>7417</v>
      </c>
      <c r="C1148" t="s">
        <v>14702</v>
      </c>
      <c r="D1148" t="s">
        <v>14703</v>
      </c>
      <c r="E1148" t="s">
        <v>17576</v>
      </c>
      <c r="F1148" t="s">
        <v>7418</v>
      </c>
      <c r="G1148">
        <v>5000</v>
      </c>
      <c r="H1148">
        <v>9350</v>
      </c>
      <c r="I1148">
        <v>9153</v>
      </c>
      <c r="J1148">
        <v>10579</v>
      </c>
      <c r="K1148" t="s">
        <v>54</v>
      </c>
      <c r="L1148">
        <v>5236</v>
      </c>
      <c r="M1148" t="s">
        <v>1769</v>
      </c>
      <c r="N1148" t="s">
        <v>18241</v>
      </c>
      <c r="O1148" s="95">
        <v>44845.710338576391</v>
      </c>
      <c r="P1148">
        <v>1</v>
      </c>
      <c r="Q1148">
        <v>-45.37</v>
      </c>
      <c r="R1148">
        <v>-52.74</v>
      </c>
      <c r="S1148" t="s">
        <v>18242</v>
      </c>
      <c r="T1148" t="s">
        <v>7419</v>
      </c>
      <c r="U1148" t="s">
        <v>18243</v>
      </c>
      <c r="V1148" t="s">
        <v>18242</v>
      </c>
      <c r="W1148" t="s">
        <v>18244</v>
      </c>
      <c r="X1148" t="s">
        <v>7420</v>
      </c>
      <c r="Y1148" t="b">
        <v>1</v>
      </c>
      <c r="Z1148" t="s">
        <v>1761</v>
      </c>
    </row>
    <row r="1149" spans="1:26" x14ac:dyDescent="0.25">
      <c r="A1149" t="s">
        <v>7421</v>
      </c>
      <c r="B1149" t="s">
        <v>7422</v>
      </c>
      <c r="C1149" t="s">
        <v>14702</v>
      </c>
      <c r="D1149" t="s">
        <v>14703</v>
      </c>
      <c r="E1149" t="s">
        <v>17576</v>
      </c>
      <c r="F1149" t="s">
        <v>7423</v>
      </c>
      <c r="G1149">
        <v>31000</v>
      </c>
      <c r="H1149">
        <v>20300</v>
      </c>
      <c r="I1149">
        <v>26952</v>
      </c>
      <c r="J1149">
        <v>28767</v>
      </c>
      <c r="K1149" t="s">
        <v>54</v>
      </c>
      <c r="L1149">
        <v>11368</v>
      </c>
      <c r="M1149" t="s">
        <v>1769</v>
      </c>
      <c r="N1149" t="s">
        <v>18245</v>
      </c>
      <c r="O1149" s="95">
        <v>44845.712075115742</v>
      </c>
      <c r="P1149">
        <v>1</v>
      </c>
      <c r="Q1149">
        <v>15.02</v>
      </c>
      <c r="R1149">
        <v>7.76</v>
      </c>
      <c r="S1149" t="s">
        <v>18246</v>
      </c>
      <c r="T1149" t="s">
        <v>7424</v>
      </c>
      <c r="U1149" t="s">
        <v>7425</v>
      </c>
      <c r="V1149" t="s">
        <v>18246</v>
      </c>
      <c r="W1149" t="s">
        <v>18247</v>
      </c>
      <c r="X1149" t="s">
        <v>7426</v>
      </c>
      <c r="Y1149" t="b">
        <v>1</v>
      </c>
      <c r="Z1149" t="s">
        <v>1761</v>
      </c>
    </row>
    <row r="1150" spans="1:26" x14ac:dyDescent="0.25">
      <c r="A1150" t="s">
        <v>7427</v>
      </c>
      <c r="B1150" t="s">
        <v>7428</v>
      </c>
      <c r="C1150" t="s">
        <v>14702</v>
      </c>
      <c r="D1150" t="s">
        <v>14703</v>
      </c>
      <c r="E1150" t="s">
        <v>17576</v>
      </c>
      <c r="F1150" t="s">
        <v>7429</v>
      </c>
      <c r="G1150">
        <v>6543</v>
      </c>
      <c r="H1150">
        <v>5120</v>
      </c>
      <c r="I1150">
        <v>7943</v>
      </c>
      <c r="J1150">
        <v>9570</v>
      </c>
      <c r="K1150" t="s">
        <v>54</v>
      </c>
      <c r="L1150">
        <v>2867</v>
      </c>
      <c r="M1150" t="s">
        <v>1769</v>
      </c>
      <c r="N1150" t="s">
        <v>18248</v>
      </c>
      <c r="O1150" s="95">
        <v>44845.70451398148</v>
      </c>
      <c r="P1150">
        <v>1</v>
      </c>
      <c r="Q1150">
        <v>-17.63</v>
      </c>
      <c r="R1150">
        <v>-31.63</v>
      </c>
      <c r="S1150" t="s">
        <v>18249</v>
      </c>
      <c r="T1150" t="s">
        <v>7430</v>
      </c>
      <c r="U1150" t="s">
        <v>18250</v>
      </c>
      <c r="V1150" t="s">
        <v>18249</v>
      </c>
      <c r="W1150" t="s">
        <v>18251</v>
      </c>
      <c r="X1150" t="s">
        <v>7431</v>
      </c>
      <c r="Y1150" t="b">
        <v>1</v>
      </c>
      <c r="Z1150" t="s">
        <v>1761</v>
      </c>
    </row>
    <row r="1151" spans="1:26" x14ac:dyDescent="0.25">
      <c r="A1151" t="s">
        <v>7432</v>
      </c>
      <c r="B1151" t="s">
        <v>7433</v>
      </c>
      <c r="C1151" t="s">
        <v>14702</v>
      </c>
      <c r="D1151" t="s">
        <v>14703</v>
      </c>
      <c r="E1151" t="s">
        <v>17576</v>
      </c>
      <c r="F1151" t="s">
        <v>7434</v>
      </c>
      <c r="G1151">
        <v>13999</v>
      </c>
      <c r="H1151">
        <v>11000</v>
      </c>
      <c r="I1151">
        <v>10766</v>
      </c>
      <c r="J1151">
        <v>10754</v>
      </c>
      <c r="K1151" t="s">
        <v>54</v>
      </c>
      <c r="L1151">
        <v>6160</v>
      </c>
      <c r="M1151" t="s">
        <v>1769</v>
      </c>
      <c r="N1151" t="s">
        <v>15882</v>
      </c>
      <c r="O1151" s="95">
        <v>44845.710569432871</v>
      </c>
      <c r="P1151">
        <v>1</v>
      </c>
      <c r="Q1151">
        <v>30.03</v>
      </c>
      <c r="R1151">
        <v>30.17</v>
      </c>
      <c r="S1151" t="s">
        <v>18252</v>
      </c>
      <c r="T1151" t="s">
        <v>7435</v>
      </c>
      <c r="U1151" t="s">
        <v>7436</v>
      </c>
      <c r="V1151" t="s">
        <v>18252</v>
      </c>
      <c r="W1151" t="s">
        <v>18253</v>
      </c>
      <c r="X1151" t="s">
        <v>7437</v>
      </c>
      <c r="Y1151" t="b">
        <v>1</v>
      </c>
      <c r="Z1151" t="s">
        <v>1761</v>
      </c>
    </row>
    <row r="1152" spans="1:26" x14ac:dyDescent="0.25">
      <c r="A1152" t="s">
        <v>7438</v>
      </c>
      <c r="B1152" t="s">
        <v>7439</v>
      </c>
      <c r="C1152" t="s">
        <v>14702</v>
      </c>
      <c r="D1152" t="s">
        <v>14703</v>
      </c>
      <c r="E1152" t="s">
        <v>17576</v>
      </c>
      <c r="F1152" t="s">
        <v>7440</v>
      </c>
      <c r="G1152">
        <v>17800</v>
      </c>
      <c r="H1152">
        <v>12300</v>
      </c>
      <c r="I1152">
        <v>19723</v>
      </c>
      <c r="J1152">
        <v>19105</v>
      </c>
      <c r="K1152" t="s">
        <v>54</v>
      </c>
      <c r="L1152">
        <v>6888</v>
      </c>
      <c r="M1152" t="s">
        <v>1769</v>
      </c>
      <c r="N1152" t="s">
        <v>18254</v>
      </c>
      <c r="O1152" s="95">
        <v>44845.707584236108</v>
      </c>
      <c r="P1152">
        <v>1</v>
      </c>
      <c r="Q1152">
        <v>-9.75</v>
      </c>
      <c r="R1152">
        <v>-6.83</v>
      </c>
      <c r="S1152" t="s">
        <v>18255</v>
      </c>
      <c r="T1152" t="s">
        <v>7441</v>
      </c>
      <c r="U1152" t="s">
        <v>18256</v>
      </c>
      <c r="V1152" t="s">
        <v>18255</v>
      </c>
      <c r="W1152" t="s">
        <v>18257</v>
      </c>
      <c r="X1152" t="s">
        <v>7442</v>
      </c>
      <c r="Y1152" t="b">
        <v>1</v>
      </c>
      <c r="Z1152" t="s">
        <v>1761</v>
      </c>
    </row>
    <row r="1153" spans="1:26" x14ac:dyDescent="0.25">
      <c r="A1153" t="s">
        <v>7443</v>
      </c>
      <c r="B1153" t="s">
        <v>7444</v>
      </c>
      <c r="C1153" t="s">
        <v>14702</v>
      </c>
      <c r="D1153" t="s">
        <v>14703</v>
      </c>
      <c r="E1153" t="s">
        <v>17576</v>
      </c>
      <c r="F1153" t="s">
        <v>7445</v>
      </c>
      <c r="G1153">
        <v>6500</v>
      </c>
      <c r="H1153">
        <v>9442</v>
      </c>
      <c r="I1153">
        <v>7122</v>
      </c>
      <c r="J1153">
        <v>8388</v>
      </c>
      <c r="K1153" t="s">
        <v>54</v>
      </c>
      <c r="L1153">
        <v>5288</v>
      </c>
      <c r="M1153" t="s">
        <v>1769</v>
      </c>
      <c r="N1153" t="s">
        <v>15428</v>
      </c>
      <c r="O1153" s="95">
        <v>44845.671807824074</v>
      </c>
      <c r="P1153">
        <v>1</v>
      </c>
      <c r="Q1153">
        <v>-8.73</v>
      </c>
      <c r="R1153">
        <v>-22.51</v>
      </c>
      <c r="S1153" t="s">
        <v>18258</v>
      </c>
      <c r="T1153" t="s">
        <v>7446</v>
      </c>
      <c r="U1153" t="s">
        <v>18259</v>
      </c>
      <c r="V1153" t="s">
        <v>18258</v>
      </c>
      <c r="W1153" t="s">
        <v>18260</v>
      </c>
      <c r="X1153" t="s">
        <v>7447</v>
      </c>
      <c r="Y1153" t="b">
        <v>1</v>
      </c>
      <c r="Z1153" t="s">
        <v>1761</v>
      </c>
    </row>
    <row r="1154" spans="1:26" x14ac:dyDescent="0.25">
      <c r="A1154" t="s">
        <v>7448</v>
      </c>
      <c r="B1154" t="s">
        <v>7449</v>
      </c>
      <c r="C1154" t="s">
        <v>14702</v>
      </c>
      <c r="D1154" t="s">
        <v>14703</v>
      </c>
      <c r="E1154" t="s">
        <v>17576</v>
      </c>
      <c r="F1154" t="s">
        <v>7450</v>
      </c>
      <c r="G1154">
        <v>20000</v>
      </c>
      <c r="H1154">
        <v>10221</v>
      </c>
      <c r="I1154">
        <v>19149</v>
      </c>
      <c r="J1154">
        <v>19419</v>
      </c>
      <c r="K1154" t="s">
        <v>54</v>
      </c>
      <c r="L1154">
        <v>5724</v>
      </c>
      <c r="M1154" t="s">
        <v>1769</v>
      </c>
      <c r="N1154" t="s">
        <v>18261</v>
      </c>
      <c r="O1154" s="95">
        <v>44845.550211145834</v>
      </c>
      <c r="P1154">
        <v>1</v>
      </c>
      <c r="Q1154">
        <v>4.4400000000000004</v>
      </c>
      <c r="R1154">
        <v>2.99</v>
      </c>
      <c r="S1154" t="s">
        <v>18262</v>
      </c>
      <c r="T1154" t="s">
        <v>7451</v>
      </c>
      <c r="U1154" t="s">
        <v>18263</v>
      </c>
      <c r="V1154" t="s">
        <v>18262</v>
      </c>
      <c r="W1154" t="s">
        <v>18264</v>
      </c>
      <c r="X1154" t="s">
        <v>7452</v>
      </c>
      <c r="Y1154" t="b">
        <v>1</v>
      </c>
      <c r="Z1154" t="s">
        <v>1761</v>
      </c>
    </row>
    <row r="1155" spans="1:26" x14ac:dyDescent="0.25">
      <c r="A1155" t="s">
        <v>7453</v>
      </c>
      <c r="B1155" t="s">
        <v>7454</v>
      </c>
      <c r="C1155" t="s">
        <v>14702</v>
      </c>
      <c r="D1155" t="s">
        <v>14703</v>
      </c>
      <c r="E1155" t="s">
        <v>17576</v>
      </c>
      <c r="F1155" t="s">
        <v>7455</v>
      </c>
      <c r="G1155">
        <v>40000</v>
      </c>
      <c r="H1155">
        <v>22800</v>
      </c>
      <c r="I1155">
        <v>48165</v>
      </c>
      <c r="J1155">
        <v>45112</v>
      </c>
      <c r="K1155" t="s">
        <v>54</v>
      </c>
      <c r="L1155">
        <v>12768</v>
      </c>
      <c r="M1155" t="s">
        <v>1769</v>
      </c>
      <c r="N1155" t="s">
        <v>18265</v>
      </c>
      <c r="O1155" s="95">
        <v>44845.653509456017</v>
      </c>
      <c r="P1155">
        <v>1</v>
      </c>
      <c r="Q1155">
        <v>-16.95</v>
      </c>
      <c r="R1155">
        <v>-11.33</v>
      </c>
      <c r="S1155" t="s">
        <v>18266</v>
      </c>
      <c r="T1155" t="s">
        <v>7456</v>
      </c>
      <c r="U1155" t="s">
        <v>18267</v>
      </c>
      <c r="V1155" t="s">
        <v>18266</v>
      </c>
      <c r="W1155" t="s">
        <v>18268</v>
      </c>
      <c r="X1155" t="s">
        <v>7457</v>
      </c>
      <c r="Y1155" t="b">
        <v>1</v>
      </c>
      <c r="Z1155" t="s">
        <v>1761</v>
      </c>
    </row>
    <row r="1156" spans="1:26" x14ac:dyDescent="0.25">
      <c r="A1156" t="s">
        <v>7458</v>
      </c>
      <c r="B1156" t="s">
        <v>7459</v>
      </c>
      <c r="C1156" t="s">
        <v>14702</v>
      </c>
      <c r="D1156" t="s">
        <v>14703</v>
      </c>
      <c r="E1156" t="s">
        <v>17576</v>
      </c>
      <c r="F1156" t="s">
        <v>7460</v>
      </c>
      <c r="G1156">
        <v>22000</v>
      </c>
      <c r="H1156">
        <v>12300</v>
      </c>
      <c r="I1156">
        <v>28913</v>
      </c>
      <c r="J1156">
        <v>32158</v>
      </c>
      <c r="K1156" t="s">
        <v>54</v>
      </c>
      <c r="L1156">
        <v>6888</v>
      </c>
      <c r="M1156" t="s">
        <v>1769</v>
      </c>
      <c r="N1156" t="s">
        <v>18254</v>
      </c>
      <c r="O1156" s="95">
        <v>44845.672696226851</v>
      </c>
      <c r="P1156">
        <v>1</v>
      </c>
      <c r="Q1156">
        <v>-23.91</v>
      </c>
      <c r="R1156">
        <v>-31.59</v>
      </c>
      <c r="S1156" t="s">
        <v>18269</v>
      </c>
      <c r="T1156" t="s">
        <v>7461</v>
      </c>
      <c r="U1156" t="s">
        <v>7462</v>
      </c>
      <c r="V1156" t="s">
        <v>18269</v>
      </c>
      <c r="W1156" t="s">
        <v>18270</v>
      </c>
      <c r="X1156" t="s">
        <v>7463</v>
      </c>
      <c r="Y1156" t="b">
        <v>1</v>
      </c>
      <c r="Z1156" t="s">
        <v>1761</v>
      </c>
    </row>
    <row r="1157" spans="1:26" x14ac:dyDescent="0.25">
      <c r="A1157" t="s">
        <v>7464</v>
      </c>
      <c r="B1157" t="s">
        <v>7465</v>
      </c>
      <c r="C1157" t="s">
        <v>14702</v>
      </c>
      <c r="D1157" t="s">
        <v>14703</v>
      </c>
      <c r="E1157" t="s">
        <v>17576</v>
      </c>
      <c r="F1157" t="s">
        <v>5057</v>
      </c>
      <c r="G1157">
        <v>12000</v>
      </c>
      <c r="H1157">
        <v>663</v>
      </c>
      <c r="I1157">
        <v>12259</v>
      </c>
      <c r="J1157">
        <v>12221</v>
      </c>
      <c r="K1157" t="s">
        <v>54</v>
      </c>
      <c r="L1157">
        <v>371</v>
      </c>
      <c r="M1157" t="s">
        <v>1769</v>
      </c>
      <c r="N1157" t="s">
        <v>18271</v>
      </c>
      <c r="O1157" s="95">
        <v>44845.702760636574</v>
      </c>
      <c r="P1157">
        <v>1</v>
      </c>
      <c r="Q1157">
        <v>-2.11</v>
      </c>
      <c r="R1157">
        <v>-1.81</v>
      </c>
      <c r="S1157" t="s">
        <v>18272</v>
      </c>
      <c r="T1157" t="s">
        <v>7466</v>
      </c>
      <c r="U1157" t="s">
        <v>18273</v>
      </c>
      <c r="V1157" t="s">
        <v>18272</v>
      </c>
      <c r="W1157" t="s">
        <v>18274</v>
      </c>
      <c r="X1157" t="s">
        <v>7467</v>
      </c>
      <c r="Y1157" t="b">
        <v>1</v>
      </c>
      <c r="Z1157" t="s">
        <v>1761</v>
      </c>
    </row>
    <row r="1158" spans="1:26" x14ac:dyDescent="0.25">
      <c r="A1158" t="s">
        <v>7468</v>
      </c>
      <c r="B1158" t="s">
        <v>7469</v>
      </c>
      <c r="C1158" t="s">
        <v>14702</v>
      </c>
      <c r="D1158" t="s">
        <v>14703</v>
      </c>
      <c r="E1158" t="s">
        <v>17576</v>
      </c>
      <c r="F1158" t="s">
        <v>7470</v>
      </c>
      <c r="G1158">
        <v>17499</v>
      </c>
      <c r="H1158">
        <v>7980</v>
      </c>
      <c r="I1158">
        <v>23929</v>
      </c>
      <c r="J1158">
        <v>20734</v>
      </c>
      <c r="K1158" t="s">
        <v>54</v>
      </c>
      <c r="L1158">
        <v>4469</v>
      </c>
      <c r="M1158" t="s">
        <v>1769</v>
      </c>
      <c r="N1158" t="s">
        <v>18275</v>
      </c>
      <c r="O1158" s="95">
        <v>44845.703168298613</v>
      </c>
      <c r="P1158">
        <v>1</v>
      </c>
      <c r="Q1158">
        <v>-26.87</v>
      </c>
      <c r="R1158">
        <v>-15.6</v>
      </c>
      <c r="S1158" t="s">
        <v>18276</v>
      </c>
      <c r="T1158" t="s">
        <v>7471</v>
      </c>
      <c r="U1158" t="s">
        <v>7472</v>
      </c>
      <c r="V1158" t="s">
        <v>18276</v>
      </c>
      <c r="W1158" t="s">
        <v>18277</v>
      </c>
      <c r="X1158" t="s">
        <v>7473</v>
      </c>
      <c r="Y1158" t="b">
        <v>1</v>
      </c>
      <c r="Z1158" t="s">
        <v>1761</v>
      </c>
    </row>
    <row r="1159" spans="1:26" x14ac:dyDescent="0.25">
      <c r="A1159" t="s">
        <v>7474</v>
      </c>
      <c r="B1159" t="s">
        <v>7475</v>
      </c>
      <c r="C1159" t="s">
        <v>14702</v>
      </c>
      <c r="D1159" t="s">
        <v>14703</v>
      </c>
      <c r="E1159" t="s">
        <v>17576</v>
      </c>
      <c r="F1159" t="s">
        <v>7476</v>
      </c>
      <c r="G1159">
        <v>12000</v>
      </c>
      <c r="H1159">
        <v>9850</v>
      </c>
      <c r="I1159">
        <v>13047</v>
      </c>
      <c r="J1159">
        <v>13356</v>
      </c>
      <c r="K1159" t="s">
        <v>54</v>
      </c>
      <c r="L1159">
        <v>5516</v>
      </c>
      <c r="M1159" t="s">
        <v>1769</v>
      </c>
      <c r="N1159" t="s">
        <v>18278</v>
      </c>
      <c r="O1159" s="95">
        <v>44845.693471932871</v>
      </c>
      <c r="P1159">
        <v>1</v>
      </c>
      <c r="Q1159">
        <v>-8.02</v>
      </c>
      <c r="R1159">
        <v>-10.15</v>
      </c>
      <c r="S1159" t="s">
        <v>18279</v>
      </c>
      <c r="T1159" t="s">
        <v>7477</v>
      </c>
      <c r="U1159" t="s">
        <v>7478</v>
      </c>
      <c r="V1159" t="s">
        <v>18279</v>
      </c>
      <c r="W1159" t="s">
        <v>18280</v>
      </c>
      <c r="X1159" t="s">
        <v>7479</v>
      </c>
      <c r="Y1159" t="b">
        <v>1</v>
      </c>
      <c r="Z1159" t="s">
        <v>1761</v>
      </c>
    </row>
    <row r="1160" spans="1:26" x14ac:dyDescent="0.25">
      <c r="A1160" t="s">
        <v>7480</v>
      </c>
      <c r="B1160" t="s">
        <v>1275</v>
      </c>
      <c r="C1160" t="s">
        <v>14702</v>
      </c>
      <c r="D1160" t="s">
        <v>14703</v>
      </c>
      <c r="E1160" t="s">
        <v>17576</v>
      </c>
      <c r="F1160" t="s">
        <v>7481</v>
      </c>
      <c r="G1160">
        <v>24344</v>
      </c>
      <c r="H1160">
        <v>9850</v>
      </c>
      <c r="I1160">
        <v>15884</v>
      </c>
      <c r="J1160">
        <v>17424</v>
      </c>
      <c r="K1160" t="s">
        <v>54</v>
      </c>
      <c r="L1160">
        <v>5516</v>
      </c>
      <c r="M1160" t="s">
        <v>1769</v>
      </c>
      <c r="N1160" t="s">
        <v>18278</v>
      </c>
      <c r="O1160" s="95">
        <v>44845.632431724538</v>
      </c>
      <c r="P1160">
        <v>1</v>
      </c>
      <c r="Q1160">
        <v>53.26</v>
      </c>
      <c r="R1160">
        <v>39.72</v>
      </c>
      <c r="S1160" t="s">
        <v>18281</v>
      </c>
      <c r="T1160" t="s">
        <v>7482</v>
      </c>
      <c r="U1160" t="s">
        <v>18282</v>
      </c>
      <c r="V1160" t="s">
        <v>18281</v>
      </c>
      <c r="W1160" t="s">
        <v>18283</v>
      </c>
      <c r="X1160" t="s">
        <v>7483</v>
      </c>
      <c r="Y1160" t="b">
        <v>1</v>
      </c>
      <c r="Z1160" t="s">
        <v>1761</v>
      </c>
    </row>
    <row r="1161" spans="1:26" x14ac:dyDescent="0.25">
      <c r="A1161" t="s">
        <v>7484</v>
      </c>
      <c r="B1161" t="s">
        <v>7485</v>
      </c>
      <c r="C1161" t="s">
        <v>14702</v>
      </c>
      <c r="D1161" t="s">
        <v>14703</v>
      </c>
      <c r="E1161" t="s">
        <v>17576</v>
      </c>
      <c r="F1161" t="s">
        <v>7486</v>
      </c>
      <c r="G1161">
        <v>13200</v>
      </c>
      <c r="H1161">
        <v>16383</v>
      </c>
      <c r="I1161">
        <v>15819</v>
      </c>
      <c r="J1161">
        <v>16647</v>
      </c>
      <c r="K1161" t="s">
        <v>54</v>
      </c>
      <c r="L1161">
        <v>9174</v>
      </c>
      <c r="M1161" t="s">
        <v>1769</v>
      </c>
      <c r="N1161" t="s">
        <v>18284</v>
      </c>
      <c r="O1161" s="95">
        <v>44845.637232291665</v>
      </c>
      <c r="P1161">
        <v>1</v>
      </c>
      <c r="Q1161">
        <v>-16.559999999999999</v>
      </c>
      <c r="R1161">
        <v>-20.71</v>
      </c>
      <c r="S1161" t="s">
        <v>18285</v>
      </c>
      <c r="T1161" t="s">
        <v>7487</v>
      </c>
      <c r="U1161" t="s">
        <v>18286</v>
      </c>
      <c r="V1161" t="s">
        <v>18285</v>
      </c>
      <c r="W1161" t="s">
        <v>18287</v>
      </c>
      <c r="X1161" t="s">
        <v>7488</v>
      </c>
      <c r="Y1161" t="b">
        <v>1</v>
      </c>
      <c r="Z1161" t="s">
        <v>1761</v>
      </c>
    </row>
    <row r="1162" spans="1:26" x14ac:dyDescent="0.25">
      <c r="A1162" t="s">
        <v>7489</v>
      </c>
      <c r="B1162" t="s">
        <v>7490</v>
      </c>
      <c r="C1162" t="s">
        <v>14702</v>
      </c>
      <c r="D1162" t="s">
        <v>14703</v>
      </c>
      <c r="E1162" t="s">
        <v>17576</v>
      </c>
      <c r="F1162" t="s">
        <v>7491</v>
      </c>
      <c r="G1162">
        <v>11111</v>
      </c>
      <c r="H1162">
        <v>10000</v>
      </c>
      <c r="I1162">
        <v>20087</v>
      </c>
      <c r="J1162">
        <v>15119</v>
      </c>
      <c r="K1162" t="s">
        <v>54</v>
      </c>
      <c r="L1162">
        <v>5600</v>
      </c>
      <c r="M1162" t="s">
        <v>1769</v>
      </c>
      <c r="N1162" t="s">
        <v>16226</v>
      </c>
      <c r="O1162" s="95">
        <v>44845.721856655095</v>
      </c>
      <c r="P1162">
        <v>1</v>
      </c>
      <c r="Q1162">
        <v>-44.69</v>
      </c>
      <c r="R1162">
        <v>-26.51</v>
      </c>
      <c r="S1162" t="s">
        <v>18288</v>
      </c>
      <c r="T1162" t="s">
        <v>7492</v>
      </c>
      <c r="U1162" t="s">
        <v>7493</v>
      </c>
      <c r="V1162" t="s">
        <v>18288</v>
      </c>
      <c r="W1162" t="s">
        <v>18289</v>
      </c>
      <c r="X1162" t="s">
        <v>7494</v>
      </c>
      <c r="Y1162" t="b">
        <v>1</v>
      </c>
      <c r="Z1162" t="s">
        <v>1761</v>
      </c>
    </row>
    <row r="1163" spans="1:26" x14ac:dyDescent="0.25">
      <c r="A1163" t="s">
        <v>7495</v>
      </c>
      <c r="B1163" t="s">
        <v>7496</v>
      </c>
      <c r="C1163" t="s">
        <v>14702</v>
      </c>
      <c r="D1163" t="s">
        <v>14703</v>
      </c>
      <c r="E1163" t="s">
        <v>17576</v>
      </c>
      <c r="F1163" t="s">
        <v>7497</v>
      </c>
      <c r="G1163">
        <v>25000</v>
      </c>
      <c r="H1163">
        <v>6476</v>
      </c>
      <c r="I1163">
        <v>33667</v>
      </c>
      <c r="J1163">
        <v>22428</v>
      </c>
      <c r="K1163" t="s">
        <v>54</v>
      </c>
      <c r="L1163">
        <v>3627</v>
      </c>
      <c r="M1163" t="s">
        <v>1769</v>
      </c>
      <c r="N1163" t="s">
        <v>18290</v>
      </c>
      <c r="O1163" s="95">
        <v>44845.681349340281</v>
      </c>
      <c r="P1163">
        <v>1</v>
      </c>
      <c r="Q1163">
        <v>-25.74</v>
      </c>
      <c r="R1163">
        <v>11.47</v>
      </c>
      <c r="S1163" t="s">
        <v>18291</v>
      </c>
      <c r="T1163" t="s">
        <v>7498</v>
      </c>
      <c r="U1163" t="s">
        <v>18292</v>
      </c>
      <c r="V1163" t="s">
        <v>18291</v>
      </c>
      <c r="W1163" t="s">
        <v>18293</v>
      </c>
      <c r="X1163" t="s">
        <v>7499</v>
      </c>
      <c r="Y1163" t="b">
        <v>1</v>
      </c>
      <c r="Z1163" t="s">
        <v>1761</v>
      </c>
    </row>
    <row r="1164" spans="1:26" x14ac:dyDescent="0.25">
      <c r="A1164" t="s">
        <v>7500</v>
      </c>
      <c r="B1164" t="s">
        <v>7501</v>
      </c>
      <c r="C1164" t="s">
        <v>14702</v>
      </c>
      <c r="D1164" t="s">
        <v>14703</v>
      </c>
      <c r="E1164" t="s">
        <v>17576</v>
      </c>
      <c r="F1164" t="s">
        <v>7502</v>
      </c>
      <c r="G1164">
        <v>10000</v>
      </c>
      <c r="H1164">
        <v>11315</v>
      </c>
      <c r="I1164">
        <v>9320</v>
      </c>
      <c r="J1164">
        <v>9272</v>
      </c>
      <c r="K1164" t="s">
        <v>54</v>
      </c>
      <c r="L1164">
        <v>6336</v>
      </c>
      <c r="M1164" t="s">
        <v>1769</v>
      </c>
      <c r="N1164" t="s">
        <v>18294</v>
      </c>
      <c r="O1164" s="95">
        <v>44845.712261400462</v>
      </c>
      <c r="P1164">
        <v>1</v>
      </c>
      <c r="Q1164">
        <v>7.3</v>
      </c>
      <c r="R1164">
        <v>7.85</v>
      </c>
      <c r="S1164" t="s">
        <v>18295</v>
      </c>
      <c r="T1164" t="s">
        <v>7503</v>
      </c>
      <c r="U1164" t="s">
        <v>18296</v>
      </c>
      <c r="V1164" t="s">
        <v>18295</v>
      </c>
      <c r="W1164" t="s">
        <v>18297</v>
      </c>
      <c r="X1164" t="s">
        <v>7504</v>
      </c>
      <c r="Y1164" t="b">
        <v>1</v>
      </c>
      <c r="Z1164" t="s">
        <v>1761</v>
      </c>
    </row>
    <row r="1165" spans="1:26" x14ac:dyDescent="0.25">
      <c r="A1165" t="s">
        <v>7505</v>
      </c>
      <c r="B1165" t="s">
        <v>7506</v>
      </c>
      <c r="C1165" t="s">
        <v>14702</v>
      </c>
      <c r="D1165" t="s">
        <v>14703</v>
      </c>
      <c r="E1165" t="s">
        <v>17576</v>
      </c>
      <c r="F1165" t="s">
        <v>7507</v>
      </c>
      <c r="G1165">
        <v>26000</v>
      </c>
      <c r="H1165">
        <v>8486</v>
      </c>
      <c r="I1165">
        <v>18714</v>
      </c>
      <c r="J1165">
        <v>22439</v>
      </c>
      <c r="K1165" t="s">
        <v>54</v>
      </c>
      <c r="L1165">
        <v>4752</v>
      </c>
      <c r="M1165" t="s">
        <v>1769</v>
      </c>
      <c r="N1165" t="s">
        <v>18298</v>
      </c>
      <c r="O1165" s="95">
        <v>44845.717973611114</v>
      </c>
      <c r="P1165">
        <v>1</v>
      </c>
      <c r="Q1165">
        <v>38.93</v>
      </c>
      <c r="R1165">
        <v>15.87</v>
      </c>
      <c r="S1165" t="s">
        <v>18299</v>
      </c>
      <c r="T1165" t="s">
        <v>7508</v>
      </c>
      <c r="U1165" t="s">
        <v>7509</v>
      </c>
      <c r="V1165" t="s">
        <v>18299</v>
      </c>
      <c r="W1165" t="s">
        <v>18300</v>
      </c>
      <c r="X1165" t="s">
        <v>7510</v>
      </c>
      <c r="Y1165" t="b">
        <v>1</v>
      </c>
      <c r="Z1165" t="s">
        <v>1761</v>
      </c>
    </row>
    <row r="1166" spans="1:26" x14ac:dyDescent="0.25">
      <c r="A1166" t="s">
        <v>7511</v>
      </c>
      <c r="B1166" t="s">
        <v>7512</v>
      </c>
      <c r="C1166" t="s">
        <v>14702</v>
      </c>
      <c r="D1166" t="s">
        <v>14703</v>
      </c>
      <c r="E1166" t="s">
        <v>17576</v>
      </c>
      <c r="F1166" t="s">
        <v>7513</v>
      </c>
      <c r="G1166">
        <v>11500</v>
      </c>
      <c r="H1166">
        <v>11990</v>
      </c>
      <c r="I1166">
        <v>12369</v>
      </c>
      <c r="J1166">
        <v>12187</v>
      </c>
      <c r="K1166" t="s">
        <v>54</v>
      </c>
      <c r="L1166">
        <v>6714</v>
      </c>
      <c r="M1166" t="s">
        <v>1769</v>
      </c>
      <c r="N1166" t="s">
        <v>18301</v>
      </c>
      <c r="O1166" s="95">
        <v>44845.705917384257</v>
      </c>
      <c r="P1166">
        <v>1</v>
      </c>
      <c r="Q1166">
        <v>-7.03</v>
      </c>
      <c r="R1166">
        <v>-5.64</v>
      </c>
      <c r="S1166" t="s">
        <v>18302</v>
      </c>
      <c r="T1166" t="s">
        <v>7514</v>
      </c>
      <c r="U1166" t="s">
        <v>7515</v>
      </c>
      <c r="V1166" t="s">
        <v>18302</v>
      </c>
      <c r="W1166" t="s">
        <v>18303</v>
      </c>
      <c r="X1166" t="s">
        <v>7516</v>
      </c>
      <c r="Y1166" t="b">
        <v>1</v>
      </c>
      <c r="Z1166" t="s">
        <v>1761</v>
      </c>
    </row>
    <row r="1167" spans="1:26" x14ac:dyDescent="0.25">
      <c r="A1167" t="s">
        <v>7517</v>
      </c>
      <c r="B1167" t="s">
        <v>974</v>
      </c>
      <c r="C1167" t="s">
        <v>14702</v>
      </c>
      <c r="D1167" t="s">
        <v>14703</v>
      </c>
      <c r="E1167" t="s">
        <v>17576</v>
      </c>
      <c r="F1167" t="s">
        <v>7518</v>
      </c>
      <c r="G1167">
        <v>14000</v>
      </c>
      <c r="H1167">
        <v>6152</v>
      </c>
      <c r="I1167">
        <v>11991</v>
      </c>
      <c r="J1167">
        <v>11030</v>
      </c>
      <c r="K1167" t="s">
        <v>54</v>
      </c>
      <c r="L1167">
        <v>3445</v>
      </c>
      <c r="M1167" t="s">
        <v>1769</v>
      </c>
      <c r="N1167" t="s">
        <v>15911</v>
      </c>
      <c r="O1167" s="95">
        <v>44845.68366628472</v>
      </c>
      <c r="P1167">
        <v>1</v>
      </c>
      <c r="Q1167">
        <v>16.75</v>
      </c>
      <c r="R1167">
        <v>26.93</v>
      </c>
      <c r="S1167" t="s">
        <v>18304</v>
      </c>
      <c r="T1167" t="s">
        <v>7519</v>
      </c>
      <c r="U1167" t="s">
        <v>18305</v>
      </c>
      <c r="V1167" t="s">
        <v>18304</v>
      </c>
      <c r="W1167" t="s">
        <v>18306</v>
      </c>
      <c r="X1167" t="s">
        <v>7520</v>
      </c>
      <c r="Y1167" t="b">
        <v>1</v>
      </c>
      <c r="Z1167" t="s">
        <v>1761</v>
      </c>
    </row>
    <row r="1168" spans="1:26" x14ac:dyDescent="0.25">
      <c r="A1168" t="s">
        <v>7521</v>
      </c>
      <c r="B1168" t="s">
        <v>7522</v>
      </c>
      <c r="C1168" t="s">
        <v>14702</v>
      </c>
      <c r="D1168" t="s">
        <v>14703</v>
      </c>
      <c r="E1168" t="s">
        <v>17576</v>
      </c>
      <c r="F1168" t="s">
        <v>7523</v>
      </c>
      <c r="G1168">
        <v>25555</v>
      </c>
      <c r="H1168">
        <v>7280</v>
      </c>
      <c r="I1168">
        <v>20783</v>
      </c>
      <c r="J1168">
        <v>25562</v>
      </c>
      <c r="K1168" t="s">
        <v>54</v>
      </c>
      <c r="L1168">
        <v>4077</v>
      </c>
      <c r="M1168" t="s">
        <v>1769</v>
      </c>
      <c r="N1168" t="s">
        <v>18307</v>
      </c>
      <c r="O1168" s="95">
        <v>44845.718135648145</v>
      </c>
      <c r="P1168">
        <v>1</v>
      </c>
      <c r="Q1168">
        <v>22.96</v>
      </c>
      <c r="R1168">
        <v>-0.03</v>
      </c>
      <c r="S1168" t="s">
        <v>18308</v>
      </c>
      <c r="T1168" t="s">
        <v>7524</v>
      </c>
      <c r="U1168" t="s">
        <v>7525</v>
      </c>
      <c r="V1168" t="s">
        <v>18308</v>
      </c>
      <c r="W1168" t="s">
        <v>18309</v>
      </c>
      <c r="X1168" t="s">
        <v>7526</v>
      </c>
      <c r="Y1168" t="b">
        <v>1</v>
      </c>
      <c r="Z1168" t="s">
        <v>1761</v>
      </c>
    </row>
    <row r="1169" spans="1:26" x14ac:dyDescent="0.25">
      <c r="A1169" t="s">
        <v>7527</v>
      </c>
      <c r="B1169" t="s">
        <v>7528</v>
      </c>
      <c r="C1169" t="s">
        <v>14702</v>
      </c>
      <c r="D1169" t="s">
        <v>14703</v>
      </c>
      <c r="E1169" t="s">
        <v>17576</v>
      </c>
      <c r="F1169" t="s">
        <v>7529</v>
      </c>
      <c r="G1169">
        <v>10500</v>
      </c>
      <c r="H1169">
        <v>8400</v>
      </c>
      <c r="I1169">
        <v>10694</v>
      </c>
      <c r="J1169">
        <v>10604</v>
      </c>
      <c r="K1169" t="s">
        <v>54</v>
      </c>
      <c r="L1169">
        <v>4704</v>
      </c>
      <c r="M1169" t="s">
        <v>1769</v>
      </c>
      <c r="N1169" t="s">
        <v>18310</v>
      </c>
      <c r="O1169" s="95">
        <v>44845.680987199077</v>
      </c>
      <c r="P1169">
        <v>1</v>
      </c>
      <c r="Q1169">
        <v>-1.81</v>
      </c>
      <c r="R1169">
        <v>-0.98</v>
      </c>
      <c r="S1169" t="s">
        <v>18311</v>
      </c>
      <c r="T1169" t="s">
        <v>7530</v>
      </c>
      <c r="U1169" t="s">
        <v>7531</v>
      </c>
      <c r="V1169" t="s">
        <v>18311</v>
      </c>
      <c r="W1169" t="s">
        <v>18312</v>
      </c>
      <c r="X1169" t="s">
        <v>7532</v>
      </c>
      <c r="Y1169" t="b">
        <v>1</v>
      </c>
      <c r="Z1169" t="s">
        <v>1761</v>
      </c>
    </row>
    <row r="1170" spans="1:26" x14ac:dyDescent="0.25">
      <c r="A1170" t="s">
        <v>7533</v>
      </c>
      <c r="B1170" t="s">
        <v>7534</v>
      </c>
      <c r="C1170" t="s">
        <v>14702</v>
      </c>
      <c r="D1170" t="s">
        <v>14703</v>
      </c>
      <c r="E1170" t="s">
        <v>17576</v>
      </c>
      <c r="F1170" t="s">
        <v>7535</v>
      </c>
      <c r="G1170">
        <v>28888</v>
      </c>
      <c r="H1170">
        <v>8900</v>
      </c>
      <c r="I1170">
        <v>28876</v>
      </c>
      <c r="J1170">
        <v>24988</v>
      </c>
      <c r="K1170" t="s">
        <v>54</v>
      </c>
      <c r="L1170">
        <v>4984</v>
      </c>
      <c r="M1170" t="s">
        <v>1769</v>
      </c>
      <c r="N1170" t="s">
        <v>18313</v>
      </c>
      <c r="O1170" s="95">
        <v>44845.493042858798</v>
      </c>
      <c r="P1170">
        <v>1</v>
      </c>
      <c r="Q1170">
        <v>0.04</v>
      </c>
      <c r="R1170">
        <v>15.61</v>
      </c>
      <c r="S1170" t="s">
        <v>18314</v>
      </c>
      <c r="T1170" t="s">
        <v>7536</v>
      </c>
      <c r="U1170" t="s">
        <v>18315</v>
      </c>
      <c r="V1170" t="s">
        <v>18314</v>
      </c>
      <c r="W1170" t="s">
        <v>18316</v>
      </c>
      <c r="X1170" t="s">
        <v>7537</v>
      </c>
      <c r="Y1170" t="b">
        <v>1</v>
      </c>
      <c r="Z1170" t="s">
        <v>1761</v>
      </c>
    </row>
    <row r="1171" spans="1:26" x14ac:dyDescent="0.25">
      <c r="A1171" t="s">
        <v>7538</v>
      </c>
      <c r="B1171" t="s">
        <v>1334</v>
      </c>
      <c r="C1171" t="s">
        <v>14702</v>
      </c>
      <c r="D1171" t="s">
        <v>14703</v>
      </c>
      <c r="E1171" t="s">
        <v>17576</v>
      </c>
      <c r="F1171" t="s">
        <v>7539</v>
      </c>
      <c r="G1171">
        <v>6750</v>
      </c>
      <c r="H1171">
        <v>4503</v>
      </c>
      <c r="I1171">
        <v>7357</v>
      </c>
      <c r="J1171">
        <v>6699</v>
      </c>
      <c r="K1171" t="s">
        <v>54</v>
      </c>
      <c r="L1171">
        <v>2522</v>
      </c>
      <c r="M1171" t="s">
        <v>1769</v>
      </c>
      <c r="N1171" t="s">
        <v>18317</v>
      </c>
      <c r="O1171" s="95">
        <v>44845.678932662035</v>
      </c>
      <c r="P1171">
        <v>1</v>
      </c>
      <c r="Q1171">
        <v>-8.25</v>
      </c>
      <c r="R1171">
        <v>0.76</v>
      </c>
      <c r="S1171" t="s">
        <v>18318</v>
      </c>
      <c r="T1171" t="s">
        <v>7540</v>
      </c>
      <c r="U1171" t="s">
        <v>7541</v>
      </c>
      <c r="V1171" t="s">
        <v>18318</v>
      </c>
      <c r="W1171" t="s">
        <v>18319</v>
      </c>
      <c r="X1171" t="s">
        <v>7542</v>
      </c>
      <c r="Y1171" t="b">
        <v>1</v>
      </c>
      <c r="Z1171" t="s">
        <v>1761</v>
      </c>
    </row>
    <row r="1172" spans="1:26" x14ac:dyDescent="0.25">
      <c r="A1172" t="s">
        <v>7543</v>
      </c>
      <c r="B1172" t="s">
        <v>7544</v>
      </c>
      <c r="C1172" t="s">
        <v>14702</v>
      </c>
      <c r="D1172" t="s">
        <v>14703</v>
      </c>
      <c r="E1172" t="s">
        <v>17576</v>
      </c>
      <c r="F1172" t="s">
        <v>7545</v>
      </c>
      <c r="G1172">
        <v>33333</v>
      </c>
      <c r="H1172">
        <v>8798</v>
      </c>
      <c r="I1172">
        <v>31421</v>
      </c>
      <c r="J1172">
        <v>30979</v>
      </c>
      <c r="K1172" t="s">
        <v>54</v>
      </c>
      <c r="L1172">
        <v>4927</v>
      </c>
      <c r="M1172" t="s">
        <v>1769</v>
      </c>
      <c r="N1172" t="s">
        <v>18320</v>
      </c>
      <c r="O1172" s="95">
        <v>44845.697619050923</v>
      </c>
      <c r="P1172">
        <v>1</v>
      </c>
      <c r="Q1172">
        <v>6.09</v>
      </c>
      <c r="R1172">
        <v>7.6</v>
      </c>
      <c r="S1172" t="s">
        <v>18321</v>
      </c>
      <c r="T1172" t="s">
        <v>7546</v>
      </c>
      <c r="U1172" t="s">
        <v>7547</v>
      </c>
      <c r="V1172" t="s">
        <v>18321</v>
      </c>
      <c r="W1172" t="s">
        <v>18322</v>
      </c>
      <c r="X1172" t="s">
        <v>7548</v>
      </c>
      <c r="Y1172" t="b">
        <v>1</v>
      </c>
      <c r="Z1172" t="s">
        <v>1761</v>
      </c>
    </row>
    <row r="1173" spans="1:26" x14ac:dyDescent="0.25">
      <c r="A1173" t="s">
        <v>7549</v>
      </c>
      <c r="B1173" t="s">
        <v>1201</v>
      </c>
      <c r="C1173" t="s">
        <v>14702</v>
      </c>
      <c r="D1173" t="s">
        <v>14703</v>
      </c>
      <c r="E1173" t="s">
        <v>17576</v>
      </c>
      <c r="F1173" t="s">
        <v>7550</v>
      </c>
      <c r="G1173">
        <v>7764</v>
      </c>
      <c r="H1173">
        <v>8043</v>
      </c>
      <c r="I1173">
        <v>9034</v>
      </c>
      <c r="J1173">
        <v>9324</v>
      </c>
      <c r="K1173" t="s">
        <v>54</v>
      </c>
      <c r="L1173">
        <v>4504</v>
      </c>
      <c r="M1173" t="s">
        <v>1769</v>
      </c>
      <c r="N1173" t="s">
        <v>18323</v>
      </c>
      <c r="O1173" s="95">
        <v>44845.628686631942</v>
      </c>
      <c r="P1173">
        <v>1</v>
      </c>
      <c r="Q1173">
        <v>-14.06</v>
      </c>
      <c r="R1173">
        <v>-16.73</v>
      </c>
      <c r="S1173" t="s">
        <v>18324</v>
      </c>
      <c r="T1173" t="s">
        <v>7551</v>
      </c>
      <c r="U1173" t="s">
        <v>18325</v>
      </c>
      <c r="V1173" t="s">
        <v>18324</v>
      </c>
      <c r="W1173" t="s">
        <v>18326</v>
      </c>
      <c r="X1173" t="s">
        <v>7552</v>
      </c>
      <c r="Y1173" t="b">
        <v>1</v>
      </c>
      <c r="Z1173" t="s">
        <v>1761</v>
      </c>
    </row>
    <row r="1174" spans="1:26" x14ac:dyDescent="0.25">
      <c r="A1174" t="s">
        <v>7553</v>
      </c>
      <c r="B1174" t="s">
        <v>7554</v>
      </c>
      <c r="C1174" t="s">
        <v>14702</v>
      </c>
      <c r="D1174" t="s">
        <v>14703</v>
      </c>
      <c r="E1174" t="s">
        <v>17576</v>
      </c>
      <c r="F1174" t="s">
        <v>7555</v>
      </c>
      <c r="G1174">
        <v>13400</v>
      </c>
      <c r="H1174">
        <v>7800</v>
      </c>
      <c r="I1174">
        <v>13147</v>
      </c>
      <c r="J1174">
        <v>13109</v>
      </c>
      <c r="K1174" t="s">
        <v>54</v>
      </c>
      <c r="L1174">
        <v>4368</v>
      </c>
      <c r="M1174" t="s">
        <v>1769</v>
      </c>
      <c r="N1174" t="s">
        <v>18183</v>
      </c>
      <c r="O1174" s="95">
        <v>44845.68332851852</v>
      </c>
      <c r="P1174">
        <v>1</v>
      </c>
      <c r="Q1174">
        <v>1.92</v>
      </c>
      <c r="R1174">
        <v>2.2200000000000002</v>
      </c>
      <c r="S1174" t="s">
        <v>18327</v>
      </c>
      <c r="T1174" t="s">
        <v>7556</v>
      </c>
      <c r="U1174" t="s">
        <v>18328</v>
      </c>
      <c r="V1174" t="s">
        <v>18327</v>
      </c>
      <c r="W1174" t="s">
        <v>18329</v>
      </c>
      <c r="X1174" t="s">
        <v>7557</v>
      </c>
      <c r="Y1174" t="b">
        <v>1</v>
      </c>
      <c r="Z1174" t="s">
        <v>1761</v>
      </c>
    </row>
    <row r="1175" spans="1:26" x14ac:dyDescent="0.25">
      <c r="A1175" t="s">
        <v>7558</v>
      </c>
      <c r="B1175" t="s">
        <v>7559</v>
      </c>
      <c r="C1175" t="s">
        <v>14702</v>
      </c>
      <c r="D1175" t="s">
        <v>14703</v>
      </c>
      <c r="E1175" t="s">
        <v>17576</v>
      </c>
      <c r="F1175" t="s">
        <v>7560</v>
      </c>
      <c r="G1175">
        <v>18555</v>
      </c>
      <c r="H1175">
        <v>7848</v>
      </c>
      <c r="I1175">
        <v>29041</v>
      </c>
      <c r="J1175">
        <v>29900</v>
      </c>
      <c r="K1175" t="s">
        <v>54</v>
      </c>
      <c r="L1175">
        <v>4395</v>
      </c>
      <c r="M1175" t="s">
        <v>1769</v>
      </c>
      <c r="N1175" t="s">
        <v>18330</v>
      </c>
      <c r="O1175" s="95">
        <v>44845.660900555558</v>
      </c>
      <c r="P1175">
        <v>1</v>
      </c>
      <c r="Q1175">
        <v>-36.11</v>
      </c>
      <c r="R1175">
        <v>-37.94</v>
      </c>
      <c r="S1175" t="s">
        <v>18331</v>
      </c>
      <c r="T1175" t="s">
        <v>7561</v>
      </c>
      <c r="U1175" t="s">
        <v>18332</v>
      </c>
      <c r="V1175" t="s">
        <v>18331</v>
      </c>
      <c r="W1175" t="s">
        <v>18333</v>
      </c>
      <c r="X1175" t="s">
        <v>7562</v>
      </c>
      <c r="Y1175" t="b">
        <v>1</v>
      </c>
      <c r="Z1175" t="s">
        <v>1761</v>
      </c>
    </row>
    <row r="1176" spans="1:26" x14ac:dyDescent="0.25">
      <c r="A1176" t="s">
        <v>7563</v>
      </c>
      <c r="B1176" t="s">
        <v>7564</v>
      </c>
      <c r="C1176" t="s">
        <v>14702</v>
      </c>
      <c r="D1176" t="s">
        <v>14703</v>
      </c>
      <c r="E1176" t="s">
        <v>17576</v>
      </c>
      <c r="F1176" t="s">
        <v>7565</v>
      </c>
      <c r="G1176">
        <v>12900</v>
      </c>
      <c r="H1176">
        <v>6756</v>
      </c>
      <c r="I1176">
        <v>13718</v>
      </c>
      <c r="J1176">
        <v>13224</v>
      </c>
      <c r="K1176" t="s">
        <v>54</v>
      </c>
      <c r="L1176">
        <v>3783</v>
      </c>
      <c r="M1176" t="s">
        <v>1769</v>
      </c>
      <c r="N1176" t="s">
        <v>18334</v>
      </c>
      <c r="O1176" s="95">
        <v>44845.69998784722</v>
      </c>
      <c r="P1176">
        <v>1</v>
      </c>
      <c r="Q1176">
        <v>-5.96</v>
      </c>
      <c r="R1176">
        <v>-2.4500000000000002</v>
      </c>
      <c r="S1176" t="s">
        <v>18335</v>
      </c>
      <c r="T1176" t="s">
        <v>7566</v>
      </c>
      <c r="U1176" t="s">
        <v>18336</v>
      </c>
      <c r="V1176" t="s">
        <v>18335</v>
      </c>
      <c r="W1176" t="s">
        <v>18337</v>
      </c>
      <c r="X1176" t="s">
        <v>7567</v>
      </c>
      <c r="Y1176" t="b">
        <v>1</v>
      </c>
      <c r="Z1176" t="s">
        <v>1761</v>
      </c>
    </row>
    <row r="1177" spans="1:26" x14ac:dyDescent="0.25">
      <c r="A1177" t="s">
        <v>7568</v>
      </c>
      <c r="B1177" t="s">
        <v>7569</v>
      </c>
      <c r="C1177" t="s">
        <v>14702</v>
      </c>
      <c r="D1177" t="s">
        <v>14703</v>
      </c>
      <c r="E1177" t="s">
        <v>17576</v>
      </c>
      <c r="F1177" t="s">
        <v>7570</v>
      </c>
      <c r="G1177">
        <v>9000</v>
      </c>
      <c r="H1177">
        <v>7817</v>
      </c>
      <c r="I1177">
        <v>10887</v>
      </c>
      <c r="J1177">
        <v>10215</v>
      </c>
      <c r="K1177" t="s">
        <v>54</v>
      </c>
      <c r="L1177">
        <v>4378</v>
      </c>
      <c r="M1177" t="s">
        <v>1769</v>
      </c>
      <c r="N1177" t="s">
        <v>18338</v>
      </c>
      <c r="O1177" s="95">
        <v>44845.635934062499</v>
      </c>
      <c r="P1177">
        <v>1</v>
      </c>
      <c r="Q1177">
        <v>-17.329999999999998</v>
      </c>
      <c r="R1177">
        <v>-11.89</v>
      </c>
      <c r="S1177" t="s">
        <v>18339</v>
      </c>
      <c r="T1177" t="s">
        <v>7571</v>
      </c>
      <c r="U1177" t="s">
        <v>7572</v>
      </c>
      <c r="V1177" t="s">
        <v>18339</v>
      </c>
      <c r="W1177" t="s">
        <v>18340</v>
      </c>
      <c r="X1177" t="s">
        <v>7573</v>
      </c>
      <c r="Y1177" t="b">
        <v>1</v>
      </c>
      <c r="Z1177" t="s">
        <v>1761</v>
      </c>
    </row>
    <row r="1178" spans="1:26" x14ac:dyDescent="0.25">
      <c r="A1178" t="s">
        <v>7574</v>
      </c>
      <c r="B1178" t="s">
        <v>7575</v>
      </c>
      <c r="C1178" t="s">
        <v>14702</v>
      </c>
      <c r="D1178" t="s">
        <v>14703</v>
      </c>
      <c r="E1178" t="s">
        <v>17576</v>
      </c>
      <c r="F1178" t="s">
        <v>7576</v>
      </c>
      <c r="G1178">
        <v>16420</v>
      </c>
      <c r="H1178">
        <v>7980</v>
      </c>
      <c r="I1178">
        <v>17742</v>
      </c>
      <c r="J1178">
        <v>19011</v>
      </c>
      <c r="K1178" t="s">
        <v>54</v>
      </c>
      <c r="L1178">
        <v>4469</v>
      </c>
      <c r="M1178" t="s">
        <v>1769</v>
      </c>
      <c r="N1178" t="s">
        <v>18275</v>
      </c>
      <c r="O1178" s="95">
        <v>44845.700157164349</v>
      </c>
      <c r="P1178">
        <v>1</v>
      </c>
      <c r="Q1178">
        <v>-7.45</v>
      </c>
      <c r="R1178">
        <v>-13.63</v>
      </c>
      <c r="S1178" t="s">
        <v>18341</v>
      </c>
      <c r="T1178" t="s">
        <v>7577</v>
      </c>
      <c r="U1178" t="s">
        <v>7578</v>
      </c>
      <c r="V1178" t="s">
        <v>18341</v>
      </c>
      <c r="W1178" t="s">
        <v>18342</v>
      </c>
      <c r="X1178" t="s">
        <v>7579</v>
      </c>
      <c r="Y1178" t="b">
        <v>1</v>
      </c>
      <c r="Z1178" t="s">
        <v>1761</v>
      </c>
    </row>
    <row r="1179" spans="1:26" x14ac:dyDescent="0.25">
      <c r="A1179" t="s">
        <v>7580</v>
      </c>
      <c r="B1179" t="s">
        <v>7581</v>
      </c>
      <c r="C1179" t="s">
        <v>14702</v>
      </c>
      <c r="D1179" t="s">
        <v>14703</v>
      </c>
      <c r="E1179" t="s">
        <v>17576</v>
      </c>
      <c r="F1179" t="s">
        <v>7582</v>
      </c>
      <c r="G1179">
        <v>20000</v>
      </c>
      <c r="H1179">
        <v>10850</v>
      </c>
      <c r="I1179">
        <v>19672</v>
      </c>
      <c r="J1179">
        <v>19910</v>
      </c>
      <c r="K1179" t="s">
        <v>54</v>
      </c>
      <c r="L1179">
        <v>6076</v>
      </c>
      <c r="M1179" t="s">
        <v>1769</v>
      </c>
      <c r="N1179" t="s">
        <v>18343</v>
      </c>
      <c r="O1179" s="95">
        <v>44845.670033182869</v>
      </c>
      <c r="P1179">
        <v>1</v>
      </c>
      <c r="Q1179">
        <v>1.67</v>
      </c>
      <c r="R1179">
        <v>0.45</v>
      </c>
      <c r="S1179" t="s">
        <v>18344</v>
      </c>
      <c r="T1179" t="s">
        <v>7583</v>
      </c>
      <c r="U1179" t="s">
        <v>18345</v>
      </c>
      <c r="V1179" t="s">
        <v>18344</v>
      </c>
      <c r="W1179" t="s">
        <v>18346</v>
      </c>
      <c r="X1179" t="s">
        <v>7584</v>
      </c>
      <c r="Y1179" t="b">
        <v>1</v>
      </c>
      <c r="Z1179" t="s">
        <v>1761</v>
      </c>
    </row>
    <row r="1180" spans="1:26" x14ac:dyDescent="0.25">
      <c r="A1180" t="s">
        <v>7585</v>
      </c>
      <c r="B1180" t="s">
        <v>7586</v>
      </c>
      <c r="C1180" t="s">
        <v>14702</v>
      </c>
      <c r="D1180" t="s">
        <v>14703</v>
      </c>
      <c r="E1180" t="s">
        <v>17576</v>
      </c>
      <c r="F1180" t="s">
        <v>7587</v>
      </c>
      <c r="G1180">
        <v>16555</v>
      </c>
      <c r="H1180">
        <v>6420</v>
      </c>
      <c r="I1180">
        <v>23801</v>
      </c>
      <c r="J1180">
        <v>21406</v>
      </c>
      <c r="K1180" t="s">
        <v>54</v>
      </c>
      <c r="L1180">
        <v>3595</v>
      </c>
      <c r="M1180" t="s">
        <v>1769</v>
      </c>
      <c r="N1180" t="s">
        <v>18347</v>
      </c>
      <c r="O1180" s="95">
        <v>44845.703506168982</v>
      </c>
      <c r="P1180">
        <v>1</v>
      </c>
      <c r="Q1180">
        <v>-30.44</v>
      </c>
      <c r="R1180">
        <v>-22.66</v>
      </c>
      <c r="S1180" t="s">
        <v>18348</v>
      </c>
      <c r="T1180" t="s">
        <v>7588</v>
      </c>
      <c r="U1180" t="s">
        <v>18349</v>
      </c>
      <c r="V1180" t="s">
        <v>18348</v>
      </c>
      <c r="W1180" t="s">
        <v>18350</v>
      </c>
      <c r="X1180" t="s">
        <v>7589</v>
      </c>
      <c r="Y1180" t="b">
        <v>1</v>
      </c>
      <c r="Z1180" t="s">
        <v>1761</v>
      </c>
    </row>
    <row r="1181" spans="1:26" x14ac:dyDescent="0.25">
      <c r="A1181" t="s">
        <v>7590</v>
      </c>
      <c r="B1181" t="s">
        <v>1543</v>
      </c>
      <c r="C1181" t="s">
        <v>14702</v>
      </c>
      <c r="D1181" t="s">
        <v>14703</v>
      </c>
      <c r="E1181" t="s">
        <v>17576</v>
      </c>
      <c r="F1181" t="s">
        <v>7591</v>
      </c>
      <c r="G1181">
        <v>13999</v>
      </c>
      <c r="H1181">
        <v>5500</v>
      </c>
      <c r="I1181">
        <v>11971</v>
      </c>
      <c r="J1181">
        <v>13868</v>
      </c>
      <c r="K1181" t="s">
        <v>54</v>
      </c>
      <c r="L1181">
        <v>3080</v>
      </c>
      <c r="M1181" t="s">
        <v>1769</v>
      </c>
      <c r="N1181" t="s">
        <v>18042</v>
      </c>
      <c r="O1181" s="95">
        <v>44845.606632824078</v>
      </c>
      <c r="P1181">
        <v>1</v>
      </c>
      <c r="Q1181">
        <v>16.940000000000001</v>
      </c>
      <c r="R1181">
        <v>0.94</v>
      </c>
      <c r="S1181" t="s">
        <v>18351</v>
      </c>
      <c r="T1181" t="s">
        <v>7592</v>
      </c>
      <c r="U1181" t="s">
        <v>7593</v>
      </c>
      <c r="V1181" t="s">
        <v>18351</v>
      </c>
      <c r="W1181" t="s">
        <v>18352</v>
      </c>
      <c r="X1181" t="s">
        <v>7594</v>
      </c>
      <c r="Y1181" t="b">
        <v>1</v>
      </c>
      <c r="Z1181" t="s">
        <v>1761</v>
      </c>
    </row>
    <row r="1182" spans="1:26" x14ac:dyDescent="0.25">
      <c r="A1182" t="s">
        <v>7595</v>
      </c>
      <c r="B1182" t="s">
        <v>7596</v>
      </c>
      <c r="C1182" t="s">
        <v>14702</v>
      </c>
      <c r="D1182" t="s">
        <v>14703</v>
      </c>
      <c r="E1182" t="s">
        <v>17576</v>
      </c>
      <c r="F1182" t="s">
        <v>7597</v>
      </c>
      <c r="G1182">
        <v>4200</v>
      </c>
      <c r="H1182">
        <v>1601</v>
      </c>
      <c r="I1182">
        <v>6707</v>
      </c>
      <c r="J1182">
        <v>6261</v>
      </c>
      <c r="K1182" t="s">
        <v>54</v>
      </c>
      <c r="L1182">
        <v>897</v>
      </c>
      <c r="M1182" t="s">
        <v>1769</v>
      </c>
      <c r="N1182" t="s">
        <v>18353</v>
      </c>
      <c r="O1182" s="95">
        <v>44845.718715023148</v>
      </c>
      <c r="P1182">
        <v>1</v>
      </c>
      <c r="Q1182">
        <v>-37.380000000000003</v>
      </c>
      <c r="R1182">
        <v>-32.92</v>
      </c>
      <c r="S1182" t="s">
        <v>18354</v>
      </c>
      <c r="T1182" t="s">
        <v>7598</v>
      </c>
      <c r="U1182" t="s">
        <v>18355</v>
      </c>
      <c r="V1182" t="s">
        <v>18354</v>
      </c>
      <c r="W1182" t="s">
        <v>18356</v>
      </c>
      <c r="X1182" t="s">
        <v>7599</v>
      </c>
      <c r="Y1182" t="b">
        <v>1</v>
      </c>
      <c r="Z1182" t="s">
        <v>1761</v>
      </c>
    </row>
    <row r="1183" spans="1:26" x14ac:dyDescent="0.25">
      <c r="A1183" t="s">
        <v>7600</v>
      </c>
      <c r="B1183" t="s">
        <v>7601</v>
      </c>
      <c r="C1183" t="s">
        <v>14702</v>
      </c>
      <c r="D1183" t="s">
        <v>14703</v>
      </c>
      <c r="E1183" t="s">
        <v>17576</v>
      </c>
      <c r="F1183" t="s">
        <v>7602</v>
      </c>
      <c r="G1183">
        <v>4698</v>
      </c>
      <c r="H1183">
        <v>600</v>
      </c>
      <c r="I1183">
        <v>7055</v>
      </c>
      <c r="J1183">
        <v>7055</v>
      </c>
      <c r="K1183" t="s">
        <v>54</v>
      </c>
      <c r="L1183">
        <v>336</v>
      </c>
      <c r="M1183" t="s">
        <v>1769</v>
      </c>
      <c r="N1183" t="s">
        <v>18357</v>
      </c>
      <c r="O1183" s="95">
        <v>44842.820625046297</v>
      </c>
      <c r="P1183">
        <v>1</v>
      </c>
      <c r="Q1183">
        <v>0</v>
      </c>
      <c r="R1183">
        <v>-33.409999999999997</v>
      </c>
      <c r="S1183" t="s">
        <v>18358</v>
      </c>
      <c r="T1183" t="s">
        <v>7603</v>
      </c>
      <c r="U1183" t="s">
        <v>18359</v>
      </c>
      <c r="V1183" t="s">
        <v>18358</v>
      </c>
      <c r="W1183" t="s">
        <v>18360</v>
      </c>
      <c r="X1183" t="s">
        <v>7604</v>
      </c>
      <c r="Y1183" t="b">
        <v>1</v>
      </c>
      <c r="Z1183" t="s">
        <v>1761</v>
      </c>
    </row>
    <row r="1184" spans="1:26" x14ac:dyDescent="0.25">
      <c r="A1184" t="s">
        <v>7605</v>
      </c>
      <c r="B1184" t="s">
        <v>7606</v>
      </c>
      <c r="C1184" t="s">
        <v>14702</v>
      </c>
      <c r="D1184" t="s">
        <v>14703</v>
      </c>
      <c r="E1184" t="s">
        <v>17576</v>
      </c>
      <c r="F1184" t="s">
        <v>7602</v>
      </c>
      <c r="G1184">
        <v>5000</v>
      </c>
      <c r="H1184">
        <v>602</v>
      </c>
      <c r="I1184">
        <v>5000</v>
      </c>
      <c r="J1184">
        <v>5000</v>
      </c>
      <c r="K1184" t="s">
        <v>54</v>
      </c>
      <c r="L1184">
        <v>337</v>
      </c>
      <c r="M1184" t="s">
        <v>1769</v>
      </c>
      <c r="N1184" t="s">
        <v>18361</v>
      </c>
      <c r="O1184" s="95">
        <v>44845.707110902775</v>
      </c>
      <c r="P1184">
        <v>1</v>
      </c>
      <c r="Q1184">
        <v>0</v>
      </c>
      <c r="R1184">
        <v>0</v>
      </c>
      <c r="S1184" t="s">
        <v>18362</v>
      </c>
      <c r="T1184" t="s">
        <v>7607</v>
      </c>
      <c r="U1184" t="s">
        <v>18363</v>
      </c>
      <c r="V1184" t="s">
        <v>18362</v>
      </c>
      <c r="W1184" t="s">
        <v>18364</v>
      </c>
      <c r="X1184" t="s">
        <v>7608</v>
      </c>
      <c r="Y1184" t="b">
        <v>1</v>
      </c>
      <c r="Z1184" t="s">
        <v>1761</v>
      </c>
    </row>
    <row r="1185" spans="1:26" x14ac:dyDescent="0.25">
      <c r="A1185" t="s">
        <v>7609</v>
      </c>
      <c r="B1185" t="s">
        <v>7610</v>
      </c>
      <c r="C1185" t="s">
        <v>14702</v>
      </c>
      <c r="D1185" t="s">
        <v>14703</v>
      </c>
      <c r="E1185" t="s">
        <v>17576</v>
      </c>
      <c r="F1185" t="s">
        <v>7611</v>
      </c>
      <c r="G1185">
        <v>9000</v>
      </c>
      <c r="H1185">
        <v>7180</v>
      </c>
      <c r="I1185">
        <v>13674</v>
      </c>
      <c r="J1185">
        <v>13320</v>
      </c>
      <c r="K1185" t="s">
        <v>54</v>
      </c>
      <c r="L1185">
        <v>4021</v>
      </c>
      <c r="M1185" t="s">
        <v>1769</v>
      </c>
      <c r="N1185" t="s">
        <v>18365</v>
      </c>
      <c r="O1185" s="95">
        <v>44845.672860995372</v>
      </c>
      <c r="P1185">
        <v>1</v>
      </c>
      <c r="Q1185">
        <v>-34.18</v>
      </c>
      <c r="R1185">
        <v>-32.43</v>
      </c>
      <c r="S1185" t="s">
        <v>18366</v>
      </c>
      <c r="T1185" t="s">
        <v>7612</v>
      </c>
      <c r="U1185" t="s">
        <v>7613</v>
      </c>
      <c r="V1185" t="s">
        <v>18366</v>
      </c>
      <c r="W1185" t="s">
        <v>18367</v>
      </c>
      <c r="X1185" t="s">
        <v>7614</v>
      </c>
      <c r="Y1185" t="b">
        <v>1</v>
      </c>
      <c r="Z1185" t="s">
        <v>1761</v>
      </c>
    </row>
    <row r="1186" spans="1:26" x14ac:dyDescent="0.25">
      <c r="A1186" t="s">
        <v>7615</v>
      </c>
      <c r="B1186" t="s">
        <v>1239</v>
      </c>
      <c r="C1186" t="s">
        <v>14702</v>
      </c>
      <c r="D1186" t="s">
        <v>14703</v>
      </c>
      <c r="E1186" t="s">
        <v>17576</v>
      </c>
      <c r="F1186" t="s">
        <v>7616</v>
      </c>
      <c r="G1186">
        <v>18888</v>
      </c>
      <c r="H1186">
        <v>7850</v>
      </c>
      <c r="I1186">
        <v>8955</v>
      </c>
      <c r="J1186">
        <v>8450</v>
      </c>
      <c r="K1186" t="s">
        <v>54</v>
      </c>
      <c r="L1186">
        <v>4396</v>
      </c>
      <c r="M1186" t="s">
        <v>1769</v>
      </c>
      <c r="N1186" t="s">
        <v>18368</v>
      </c>
      <c r="O1186" s="95">
        <v>44845.718290960649</v>
      </c>
      <c r="P1186">
        <v>1</v>
      </c>
      <c r="Q1186">
        <v>110.92</v>
      </c>
      <c r="R1186">
        <v>123.53</v>
      </c>
      <c r="S1186" t="s">
        <v>18369</v>
      </c>
      <c r="T1186" t="s">
        <v>7617</v>
      </c>
      <c r="U1186" t="s">
        <v>7618</v>
      </c>
      <c r="V1186" t="s">
        <v>18369</v>
      </c>
      <c r="W1186" t="s">
        <v>18370</v>
      </c>
      <c r="X1186" t="s">
        <v>7619</v>
      </c>
      <c r="Y1186" t="b">
        <v>1</v>
      </c>
      <c r="Z1186" t="s">
        <v>1761</v>
      </c>
    </row>
    <row r="1187" spans="1:26" x14ac:dyDescent="0.25">
      <c r="A1187" t="s">
        <v>7620</v>
      </c>
      <c r="B1187" t="s">
        <v>7621</v>
      </c>
      <c r="C1187" t="s">
        <v>14702</v>
      </c>
      <c r="D1187" t="s">
        <v>14703</v>
      </c>
      <c r="E1187" t="s">
        <v>17576</v>
      </c>
      <c r="F1187" t="s">
        <v>7622</v>
      </c>
      <c r="G1187">
        <v>4594</v>
      </c>
      <c r="H1187">
        <v>600</v>
      </c>
      <c r="I1187">
        <v>7297</v>
      </c>
      <c r="J1187">
        <v>19105</v>
      </c>
      <c r="K1187" t="s">
        <v>54</v>
      </c>
      <c r="L1187">
        <v>336</v>
      </c>
      <c r="M1187" t="s">
        <v>1769</v>
      </c>
      <c r="N1187" t="s">
        <v>18357</v>
      </c>
      <c r="O1187" s="95">
        <v>44845.638057662036</v>
      </c>
      <c r="P1187">
        <v>1</v>
      </c>
      <c r="Q1187">
        <v>-37.04</v>
      </c>
      <c r="R1187">
        <v>-75.95</v>
      </c>
      <c r="S1187" t="s">
        <v>18371</v>
      </c>
      <c r="T1187" t="s">
        <v>7623</v>
      </c>
      <c r="U1187" t="s">
        <v>18372</v>
      </c>
      <c r="V1187" t="s">
        <v>18371</v>
      </c>
      <c r="W1187" t="s">
        <v>18373</v>
      </c>
      <c r="X1187" t="s">
        <v>7624</v>
      </c>
      <c r="Y1187" t="b">
        <v>1</v>
      </c>
      <c r="Z1187" t="s">
        <v>1761</v>
      </c>
    </row>
    <row r="1188" spans="1:26" x14ac:dyDescent="0.25">
      <c r="A1188" t="s">
        <v>7625</v>
      </c>
      <c r="B1188" t="s">
        <v>826</v>
      </c>
      <c r="C1188" t="s">
        <v>14702</v>
      </c>
      <c r="D1188" t="s">
        <v>14703</v>
      </c>
      <c r="E1188" t="s">
        <v>17576</v>
      </c>
      <c r="F1188" t="s">
        <v>7626</v>
      </c>
      <c r="G1188">
        <v>15000</v>
      </c>
      <c r="H1188">
        <v>6149</v>
      </c>
      <c r="I1188">
        <v>14789</v>
      </c>
      <c r="J1188">
        <v>13590</v>
      </c>
      <c r="K1188" t="s">
        <v>54</v>
      </c>
      <c r="L1188">
        <v>3443</v>
      </c>
      <c r="M1188" t="s">
        <v>1769</v>
      </c>
      <c r="N1188" t="s">
        <v>18235</v>
      </c>
      <c r="O1188" s="95">
        <v>44845.693753726853</v>
      </c>
      <c r="P1188">
        <v>1</v>
      </c>
      <c r="Q1188">
        <v>1.43</v>
      </c>
      <c r="R1188">
        <v>10.38</v>
      </c>
      <c r="S1188" t="s">
        <v>18374</v>
      </c>
      <c r="T1188" t="s">
        <v>7627</v>
      </c>
      <c r="U1188" t="s">
        <v>7628</v>
      </c>
      <c r="V1188" t="s">
        <v>18374</v>
      </c>
      <c r="W1188" t="s">
        <v>18375</v>
      </c>
      <c r="X1188" t="s">
        <v>7629</v>
      </c>
      <c r="Y1188" t="b">
        <v>1</v>
      </c>
      <c r="Z1188" t="s">
        <v>1761</v>
      </c>
    </row>
    <row r="1189" spans="1:26" x14ac:dyDescent="0.25">
      <c r="A1189" t="s">
        <v>7630</v>
      </c>
      <c r="B1189" t="s">
        <v>7631</v>
      </c>
      <c r="C1189" t="s">
        <v>14702</v>
      </c>
      <c r="D1189" t="s">
        <v>14703</v>
      </c>
      <c r="E1189" t="s">
        <v>17576</v>
      </c>
      <c r="F1189" t="s">
        <v>7632</v>
      </c>
      <c r="G1189">
        <v>5000</v>
      </c>
      <c r="H1189">
        <v>6488</v>
      </c>
      <c r="I1189">
        <v>4845</v>
      </c>
      <c r="J1189">
        <v>5089</v>
      </c>
      <c r="K1189" t="s">
        <v>54</v>
      </c>
      <c r="L1189">
        <v>3633</v>
      </c>
      <c r="M1189" t="s">
        <v>1769</v>
      </c>
      <c r="N1189" t="s">
        <v>18376</v>
      </c>
      <c r="O1189" s="95">
        <v>44845.708957291667</v>
      </c>
      <c r="P1189">
        <v>1</v>
      </c>
      <c r="Q1189">
        <v>3.2</v>
      </c>
      <c r="R1189">
        <v>-1.75</v>
      </c>
      <c r="S1189" t="s">
        <v>18377</v>
      </c>
      <c r="T1189" t="s">
        <v>7633</v>
      </c>
      <c r="U1189" t="s">
        <v>18378</v>
      </c>
      <c r="V1189" t="s">
        <v>18377</v>
      </c>
      <c r="W1189" t="s">
        <v>18379</v>
      </c>
      <c r="X1189" t="s">
        <v>7634</v>
      </c>
      <c r="Y1189" t="b">
        <v>1</v>
      </c>
      <c r="Z1189" t="s">
        <v>1761</v>
      </c>
    </row>
    <row r="1190" spans="1:26" x14ac:dyDescent="0.25">
      <c r="A1190" t="s">
        <v>7635</v>
      </c>
      <c r="B1190" t="s">
        <v>7636</v>
      </c>
      <c r="C1190" t="s">
        <v>14702</v>
      </c>
      <c r="D1190" t="s">
        <v>14703</v>
      </c>
      <c r="E1190" t="s">
        <v>17576</v>
      </c>
      <c r="F1190" t="s">
        <v>7637</v>
      </c>
      <c r="G1190">
        <v>10000</v>
      </c>
      <c r="H1190">
        <v>3540</v>
      </c>
      <c r="I1190">
        <v>9476</v>
      </c>
      <c r="J1190">
        <v>9256</v>
      </c>
      <c r="K1190" t="s">
        <v>54</v>
      </c>
      <c r="L1190">
        <v>1982</v>
      </c>
      <c r="M1190" t="s">
        <v>1769</v>
      </c>
      <c r="N1190" t="s">
        <v>18380</v>
      </c>
      <c r="O1190" s="95">
        <v>44845.711108310184</v>
      </c>
      <c r="P1190">
        <v>1</v>
      </c>
      <c r="Q1190">
        <v>5.53</v>
      </c>
      <c r="R1190">
        <v>8.0399999999999991</v>
      </c>
      <c r="S1190" t="s">
        <v>18381</v>
      </c>
      <c r="T1190" t="s">
        <v>7638</v>
      </c>
      <c r="U1190" t="s">
        <v>18382</v>
      </c>
      <c r="V1190" t="s">
        <v>18381</v>
      </c>
      <c r="W1190" t="s">
        <v>18383</v>
      </c>
      <c r="X1190" t="s">
        <v>7639</v>
      </c>
      <c r="Y1190" t="b">
        <v>1</v>
      </c>
      <c r="Z1190" t="s">
        <v>1761</v>
      </c>
    </row>
    <row r="1191" spans="1:26" x14ac:dyDescent="0.25">
      <c r="A1191" t="s">
        <v>7640</v>
      </c>
      <c r="B1191" t="s">
        <v>7641</v>
      </c>
      <c r="C1191" t="s">
        <v>14702</v>
      </c>
      <c r="D1191" t="s">
        <v>14703</v>
      </c>
      <c r="E1191" t="s">
        <v>17576</v>
      </c>
      <c r="F1191" t="s">
        <v>7642</v>
      </c>
      <c r="G1191">
        <v>36000</v>
      </c>
      <c r="H1191">
        <v>5244</v>
      </c>
      <c r="I1191">
        <v>24360</v>
      </c>
      <c r="J1191">
        <v>28743</v>
      </c>
      <c r="K1191" t="s">
        <v>54</v>
      </c>
      <c r="L1191">
        <v>2937</v>
      </c>
      <c r="M1191" t="s">
        <v>1769</v>
      </c>
      <c r="N1191" t="s">
        <v>18384</v>
      </c>
      <c r="O1191" s="95">
        <v>44845.678869131945</v>
      </c>
      <c r="P1191">
        <v>1</v>
      </c>
      <c r="Q1191">
        <v>47.78</v>
      </c>
      <c r="R1191">
        <v>25.25</v>
      </c>
      <c r="S1191" t="s">
        <v>18385</v>
      </c>
      <c r="T1191" t="s">
        <v>7643</v>
      </c>
      <c r="U1191" t="s">
        <v>7644</v>
      </c>
      <c r="V1191" t="s">
        <v>18385</v>
      </c>
      <c r="W1191" t="s">
        <v>18386</v>
      </c>
      <c r="X1191" t="s">
        <v>7645</v>
      </c>
      <c r="Y1191" t="b">
        <v>1</v>
      </c>
      <c r="Z1191" t="s">
        <v>1761</v>
      </c>
    </row>
    <row r="1192" spans="1:26" x14ac:dyDescent="0.25">
      <c r="A1192" t="s">
        <v>7646</v>
      </c>
      <c r="B1192" t="s">
        <v>7647</v>
      </c>
      <c r="C1192" t="s">
        <v>14702</v>
      </c>
      <c r="D1192" t="s">
        <v>14703</v>
      </c>
      <c r="E1192" t="s">
        <v>17576</v>
      </c>
      <c r="F1192" t="s">
        <v>4822</v>
      </c>
      <c r="G1192">
        <v>6969</v>
      </c>
      <c r="H1192">
        <v>950</v>
      </c>
      <c r="I1192">
        <v>6969</v>
      </c>
      <c r="J1192">
        <v>9321</v>
      </c>
      <c r="K1192" t="s">
        <v>54</v>
      </c>
      <c r="L1192">
        <v>532</v>
      </c>
      <c r="M1192" t="s">
        <v>1769</v>
      </c>
      <c r="N1192" t="s">
        <v>18387</v>
      </c>
      <c r="O1192" s="95">
        <v>44844.876761504631</v>
      </c>
      <c r="P1192">
        <v>1</v>
      </c>
      <c r="Q1192">
        <v>0</v>
      </c>
      <c r="R1192">
        <v>-25.23</v>
      </c>
      <c r="S1192" t="s">
        <v>18388</v>
      </c>
      <c r="T1192" t="s">
        <v>7648</v>
      </c>
      <c r="U1192" t="s">
        <v>18389</v>
      </c>
      <c r="V1192" t="s">
        <v>18388</v>
      </c>
      <c r="W1192" t="s">
        <v>18390</v>
      </c>
      <c r="X1192" t="s">
        <v>7649</v>
      </c>
      <c r="Y1192" t="b">
        <v>1</v>
      </c>
      <c r="Z1192" t="s">
        <v>1761</v>
      </c>
    </row>
    <row r="1193" spans="1:26" x14ac:dyDescent="0.25">
      <c r="A1193" t="s">
        <v>7650</v>
      </c>
      <c r="B1193" t="s">
        <v>7651</v>
      </c>
      <c r="C1193" t="s">
        <v>14702</v>
      </c>
      <c r="D1193" t="s">
        <v>14703</v>
      </c>
      <c r="E1193" t="s">
        <v>17576</v>
      </c>
      <c r="F1193" t="s">
        <v>7652</v>
      </c>
      <c r="G1193">
        <v>18900</v>
      </c>
      <c r="H1193">
        <v>5960</v>
      </c>
      <c r="I1193">
        <v>21143</v>
      </c>
      <c r="J1193">
        <v>19098</v>
      </c>
      <c r="K1193" t="s">
        <v>54</v>
      </c>
      <c r="L1193">
        <v>3338</v>
      </c>
      <c r="M1193" t="s">
        <v>1769</v>
      </c>
      <c r="N1193" t="s">
        <v>18391</v>
      </c>
      <c r="O1193" s="95">
        <v>44845.685923356483</v>
      </c>
      <c r="P1193">
        <v>1</v>
      </c>
      <c r="Q1193">
        <v>-10.61</v>
      </c>
      <c r="R1193">
        <v>-1.04</v>
      </c>
      <c r="S1193" t="s">
        <v>18392</v>
      </c>
      <c r="T1193" t="s">
        <v>7653</v>
      </c>
      <c r="U1193" t="s">
        <v>18393</v>
      </c>
      <c r="V1193" t="s">
        <v>18392</v>
      </c>
      <c r="W1193" t="s">
        <v>18394</v>
      </c>
      <c r="X1193" t="s">
        <v>7654</v>
      </c>
      <c r="Y1193" t="b">
        <v>1</v>
      </c>
      <c r="Z1193" t="s">
        <v>1761</v>
      </c>
    </row>
    <row r="1194" spans="1:26" x14ac:dyDescent="0.25">
      <c r="A1194" t="s">
        <v>7655</v>
      </c>
      <c r="B1194" t="s">
        <v>7656</v>
      </c>
      <c r="C1194" t="s">
        <v>14702</v>
      </c>
      <c r="D1194" t="s">
        <v>14703</v>
      </c>
      <c r="E1194" t="s">
        <v>17576</v>
      </c>
      <c r="F1194" t="s">
        <v>7657</v>
      </c>
      <c r="G1194">
        <v>15000</v>
      </c>
      <c r="H1194">
        <v>5660</v>
      </c>
      <c r="I1194">
        <v>18009</v>
      </c>
      <c r="J1194">
        <v>21263</v>
      </c>
      <c r="K1194" t="s">
        <v>54</v>
      </c>
      <c r="L1194">
        <v>3170</v>
      </c>
      <c r="M1194" t="s">
        <v>1769</v>
      </c>
      <c r="N1194" t="s">
        <v>18395</v>
      </c>
      <c r="O1194" s="95">
        <v>44845.661069884256</v>
      </c>
      <c r="P1194">
        <v>1</v>
      </c>
      <c r="Q1194">
        <v>-16.71</v>
      </c>
      <c r="R1194">
        <v>-29.45</v>
      </c>
      <c r="S1194" t="s">
        <v>18396</v>
      </c>
      <c r="T1194" t="s">
        <v>7658</v>
      </c>
      <c r="U1194" t="s">
        <v>7659</v>
      </c>
      <c r="V1194" t="s">
        <v>18396</v>
      </c>
      <c r="W1194" t="s">
        <v>18397</v>
      </c>
      <c r="X1194" t="s">
        <v>7660</v>
      </c>
      <c r="Y1194" t="b">
        <v>1</v>
      </c>
      <c r="Z1194" t="s">
        <v>1761</v>
      </c>
    </row>
    <row r="1195" spans="1:26" x14ac:dyDescent="0.25">
      <c r="A1195" t="s">
        <v>7661</v>
      </c>
      <c r="B1195" t="s">
        <v>1042</v>
      </c>
      <c r="C1195" t="s">
        <v>14702</v>
      </c>
      <c r="D1195" t="s">
        <v>14703</v>
      </c>
      <c r="E1195" t="s">
        <v>17576</v>
      </c>
      <c r="F1195" t="s">
        <v>3567</v>
      </c>
      <c r="G1195">
        <v>10000</v>
      </c>
      <c r="H1195">
        <v>6100</v>
      </c>
      <c r="I1195">
        <v>10460</v>
      </c>
      <c r="J1195">
        <v>10660</v>
      </c>
      <c r="K1195" t="s">
        <v>54</v>
      </c>
      <c r="L1195">
        <v>3416</v>
      </c>
      <c r="M1195" t="s">
        <v>1769</v>
      </c>
      <c r="N1195" t="s">
        <v>18398</v>
      </c>
      <c r="O1195" s="95">
        <v>44845.700481481479</v>
      </c>
      <c r="P1195">
        <v>1</v>
      </c>
      <c r="Q1195">
        <v>-4.4000000000000004</v>
      </c>
      <c r="R1195">
        <v>-6.19</v>
      </c>
      <c r="S1195" t="s">
        <v>18399</v>
      </c>
      <c r="T1195" t="s">
        <v>7662</v>
      </c>
      <c r="U1195" t="s">
        <v>18400</v>
      </c>
      <c r="V1195" t="s">
        <v>18399</v>
      </c>
      <c r="W1195" t="s">
        <v>18401</v>
      </c>
      <c r="X1195" t="s">
        <v>7663</v>
      </c>
      <c r="Y1195" t="b">
        <v>1</v>
      </c>
      <c r="Z1195" t="s">
        <v>1761</v>
      </c>
    </row>
    <row r="1196" spans="1:26" x14ac:dyDescent="0.25">
      <c r="A1196" t="s">
        <v>7664</v>
      </c>
      <c r="B1196" t="s">
        <v>7665</v>
      </c>
      <c r="C1196" t="s">
        <v>14702</v>
      </c>
      <c r="D1196" t="s">
        <v>14703</v>
      </c>
      <c r="E1196" t="s">
        <v>17576</v>
      </c>
      <c r="F1196" t="s">
        <v>7666</v>
      </c>
      <c r="G1196">
        <v>2999</v>
      </c>
      <c r="H1196">
        <v>5403</v>
      </c>
      <c r="I1196">
        <v>7706</v>
      </c>
      <c r="J1196">
        <v>6024</v>
      </c>
      <c r="K1196" t="s">
        <v>54</v>
      </c>
      <c r="L1196">
        <v>3026</v>
      </c>
      <c r="M1196" t="s">
        <v>1769</v>
      </c>
      <c r="N1196" t="s">
        <v>18402</v>
      </c>
      <c r="O1196" s="95">
        <v>44845.652481238423</v>
      </c>
      <c r="P1196">
        <v>1</v>
      </c>
      <c r="Q1196">
        <v>-61.08</v>
      </c>
      <c r="R1196">
        <v>-50.22</v>
      </c>
      <c r="S1196" t="s">
        <v>18403</v>
      </c>
      <c r="T1196" t="s">
        <v>7667</v>
      </c>
      <c r="U1196" t="s">
        <v>18404</v>
      </c>
      <c r="V1196" t="s">
        <v>18403</v>
      </c>
      <c r="W1196" t="s">
        <v>18405</v>
      </c>
      <c r="X1196" t="s">
        <v>7668</v>
      </c>
      <c r="Y1196" t="b">
        <v>1</v>
      </c>
      <c r="Z1196" t="s">
        <v>1761</v>
      </c>
    </row>
    <row r="1197" spans="1:26" x14ac:dyDescent="0.25">
      <c r="A1197" t="s">
        <v>7669</v>
      </c>
      <c r="B1197" t="s">
        <v>7670</v>
      </c>
      <c r="C1197" t="s">
        <v>14702</v>
      </c>
      <c r="D1197" t="s">
        <v>14703</v>
      </c>
      <c r="E1197" t="s">
        <v>17576</v>
      </c>
      <c r="F1197" t="s">
        <v>7671</v>
      </c>
      <c r="G1197">
        <v>30000</v>
      </c>
      <c r="H1197">
        <v>4817</v>
      </c>
      <c r="I1197">
        <v>34306</v>
      </c>
      <c r="J1197">
        <v>42123</v>
      </c>
      <c r="K1197" t="s">
        <v>54</v>
      </c>
      <c r="L1197">
        <v>2698</v>
      </c>
      <c r="M1197" t="s">
        <v>1769</v>
      </c>
      <c r="N1197" t="s">
        <v>18406</v>
      </c>
      <c r="O1197" s="95">
        <v>44845.559896516206</v>
      </c>
      <c r="P1197">
        <v>1</v>
      </c>
      <c r="Q1197">
        <v>-12.55</v>
      </c>
      <c r="R1197">
        <v>-28.78</v>
      </c>
      <c r="S1197" t="s">
        <v>18407</v>
      </c>
      <c r="T1197" t="s">
        <v>7672</v>
      </c>
      <c r="U1197" t="s">
        <v>7673</v>
      </c>
      <c r="V1197" t="s">
        <v>18407</v>
      </c>
      <c r="W1197" t="s">
        <v>18408</v>
      </c>
      <c r="X1197" t="s">
        <v>7674</v>
      </c>
      <c r="Y1197" t="b">
        <v>1</v>
      </c>
      <c r="Z1197" t="s">
        <v>1761</v>
      </c>
    </row>
    <row r="1198" spans="1:26" x14ac:dyDescent="0.25">
      <c r="A1198" t="s">
        <v>7675</v>
      </c>
      <c r="B1198" t="s">
        <v>7676</v>
      </c>
      <c r="C1198" t="s">
        <v>14702</v>
      </c>
      <c r="D1198" t="s">
        <v>14703</v>
      </c>
      <c r="E1198" t="s">
        <v>17576</v>
      </c>
      <c r="F1198" t="s">
        <v>7677</v>
      </c>
      <c r="G1198">
        <v>5000</v>
      </c>
      <c r="H1198">
        <v>2800</v>
      </c>
      <c r="I1198">
        <v>4333</v>
      </c>
      <c r="J1198">
        <v>5212</v>
      </c>
      <c r="K1198" t="s">
        <v>54</v>
      </c>
      <c r="L1198">
        <v>1568</v>
      </c>
      <c r="M1198" t="s">
        <v>1769</v>
      </c>
      <c r="N1198" t="s">
        <v>17252</v>
      </c>
      <c r="O1198" s="95">
        <v>44845.686160034726</v>
      </c>
      <c r="P1198">
        <v>1</v>
      </c>
      <c r="Q1198">
        <v>15.39</v>
      </c>
      <c r="R1198">
        <v>-4.07</v>
      </c>
      <c r="S1198" t="s">
        <v>18409</v>
      </c>
      <c r="T1198" t="s">
        <v>7678</v>
      </c>
      <c r="U1198" t="s">
        <v>7679</v>
      </c>
      <c r="V1198" t="s">
        <v>18409</v>
      </c>
      <c r="W1198" t="s">
        <v>18410</v>
      </c>
      <c r="X1198" t="s">
        <v>7680</v>
      </c>
      <c r="Y1198" t="b">
        <v>1</v>
      </c>
      <c r="Z1198" t="s">
        <v>1761</v>
      </c>
    </row>
    <row r="1199" spans="1:26" x14ac:dyDescent="0.25">
      <c r="A1199" t="s">
        <v>7681</v>
      </c>
      <c r="B1199" t="s">
        <v>7682</v>
      </c>
      <c r="C1199" t="s">
        <v>14702</v>
      </c>
      <c r="D1199" t="s">
        <v>14703</v>
      </c>
      <c r="E1199" t="s">
        <v>17576</v>
      </c>
      <c r="F1199" t="s">
        <v>7683</v>
      </c>
      <c r="G1199">
        <v>12900</v>
      </c>
      <c r="H1199">
        <v>4230</v>
      </c>
      <c r="I1199">
        <v>10787</v>
      </c>
      <c r="J1199">
        <v>11353</v>
      </c>
      <c r="K1199" t="s">
        <v>54</v>
      </c>
      <c r="L1199">
        <v>2369</v>
      </c>
      <c r="M1199" t="s">
        <v>1769</v>
      </c>
      <c r="N1199" t="s">
        <v>18411</v>
      </c>
      <c r="O1199" s="95">
        <v>44845.674711157408</v>
      </c>
      <c r="P1199">
        <v>1</v>
      </c>
      <c r="Q1199">
        <v>19.59</v>
      </c>
      <c r="R1199">
        <v>13.63</v>
      </c>
      <c r="S1199" t="s">
        <v>18412</v>
      </c>
      <c r="T1199" t="s">
        <v>7684</v>
      </c>
      <c r="U1199" t="s">
        <v>7685</v>
      </c>
      <c r="V1199" t="s">
        <v>18412</v>
      </c>
      <c r="W1199" t="s">
        <v>18413</v>
      </c>
      <c r="X1199" t="s">
        <v>7686</v>
      </c>
      <c r="Y1199" t="b">
        <v>1</v>
      </c>
      <c r="Z1199" t="s">
        <v>1761</v>
      </c>
    </row>
    <row r="1200" spans="1:26" x14ac:dyDescent="0.25">
      <c r="A1200" t="s">
        <v>7687</v>
      </c>
      <c r="B1200" t="s">
        <v>7688</v>
      </c>
      <c r="C1200" t="s">
        <v>14702</v>
      </c>
      <c r="D1200" t="s">
        <v>14703</v>
      </c>
      <c r="E1200" t="s">
        <v>17576</v>
      </c>
      <c r="F1200" t="s">
        <v>4804</v>
      </c>
      <c r="G1200">
        <v>5000</v>
      </c>
      <c r="H1200">
        <v>4557</v>
      </c>
      <c r="I1200">
        <v>9485</v>
      </c>
      <c r="J1200">
        <v>11574</v>
      </c>
      <c r="K1200" t="s">
        <v>54</v>
      </c>
      <c r="L1200">
        <v>2552</v>
      </c>
      <c r="M1200" t="s">
        <v>1769</v>
      </c>
      <c r="N1200" t="s">
        <v>18414</v>
      </c>
      <c r="O1200" s="95">
        <v>44845.71240462963</v>
      </c>
      <c r="P1200">
        <v>1</v>
      </c>
      <c r="Q1200">
        <v>-47.29</v>
      </c>
      <c r="R1200">
        <v>-56.8</v>
      </c>
      <c r="S1200" t="s">
        <v>18415</v>
      </c>
      <c r="T1200" t="s">
        <v>7689</v>
      </c>
      <c r="U1200" t="s">
        <v>18416</v>
      </c>
      <c r="V1200" t="s">
        <v>18415</v>
      </c>
      <c r="W1200" t="s">
        <v>18417</v>
      </c>
      <c r="X1200" t="s">
        <v>7690</v>
      </c>
      <c r="Y1200" t="b">
        <v>1</v>
      </c>
      <c r="Z1200" t="s">
        <v>1761</v>
      </c>
    </row>
    <row r="1201" spans="1:26" x14ac:dyDescent="0.25">
      <c r="A1201" t="s">
        <v>7691</v>
      </c>
      <c r="B1201" t="s">
        <v>7692</v>
      </c>
      <c r="C1201" t="s">
        <v>14702</v>
      </c>
      <c r="D1201" t="s">
        <v>14703</v>
      </c>
      <c r="E1201" t="s">
        <v>17576</v>
      </c>
      <c r="F1201" t="s">
        <v>7693</v>
      </c>
      <c r="G1201">
        <v>23000</v>
      </c>
      <c r="H1201">
        <v>4600</v>
      </c>
      <c r="I1201">
        <v>22324</v>
      </c>
      <c r="J1201">
        <v>22235</v>
      </c>
      <c r="K1201" t="s">
        <v>54</v>
      </c>
      <c r="L1201">
        <v>2576</v>
      </c>
      <c r="M1201" t="s">
        <v>1769</v>
      </c>
      <c r="N1201" t="s">
        <v>17542</v>
      </c>
      <c r="O1201" s="95">
        <v>44845.715287094907</v>
      </c>
      <c r="P1201">
        <v>1</v>
      </c>
      <c r="Q1201">
        <v>3.03</v>
      </c>
      <c r="R1201">
        <v>3.44</v>
      </c>
      <c r="S1201" t="s">
        <v>18418</v>
      </c>
      <c r="T1201" t="s">
        <v>7694</v>
      </c>
      <c r="U1201" t="s">
        <v>7695</v>
      </c>
      <c r="V1201" t="s">
        <v>18418</v>
      </c>
      <c r="W1201" t="s">
        <v>18419</v>
      </c>
      <c r="X1201" t="s">
        <v>7696</v>
      </c>
      <c r="Y1201" t="b">
        <v>1</v>
      </c>
      <c r="Z1201" t="s">
        <v>1761</v>
      </c>
    </row>
    <row r="1202" spans="1:26" x14ac:dyDescent="0.25">
      <c r="A1202" t="s">
        <v>7697</v>
      </c>
      <c r="B1202" t="s">
        <v>7698</v>
      </c>
      <c r="C1202" t="s">
        <v>14702</v>
      </c>
      <c r="D1202" t="s">
        <v>14703</v>
      </c>
      <c r="E1202" t="s">
        <v>17576</v>
      </c>
      <c r="F1202" t="s">
        <v>7699</v>
      </c>
      <c r="G1202">
        <v>15000</v>
      </c>
      <c r="H1202">
        <v>4230</v>
      </c>
      <c r="I1202">
        <v>8333</v>
      </c>
      <c r="J1202">
        <v>12794</v>
      </c>
      <c r="K1202" t="s">
        <v>54</v>
      </c>
      <c r="L1202">
        <v>2369</v>
      </c>
      <c r="M1202" t="s">
        <v>1769</v>
      </c>
      <c r="N1202" t="s">
        <v>18411</v>
      </c>
      <c r="O1202" s="95">
        <v>44845.700638368056</v>
      </c>
      <c r="P1202">
        <v>1</v>
      </c>
      <c r="Q1202">
        <v>80.010000000000005</v>
      </c>
      <c r="R1202">
        <v>17.239999999999998</v>
      </c>
      <c r="S1202" t="s">
        <v>18420</v>
      </c>
      <c r="T1202" t="s">
        <v>7700</v>
      </c>
      <c r="U1202" t="s">
        <v>7701</v>
      </c>
      <c r="V1202" t="s">
        <v>18420</v>
      </c>
      <c r="W1202" t="s">
        <v>18421</v>
      </c>
      <c r="X1202" t="s">
        <v>7702</v>
      </c>
      <c r="Y1202" t="b">
        <v>1</v>
      </c>
      <c r="Z1202" t="s">
        <v>1761</v>
      </c>
    </row>
    <row r="1203" spans="1:26" x14ac:dyDescent="0.25">
      <c r="A1203" t="s">
        <v>7703</v>
      </c>
      <c r="B1203" t="s">
        <v>7704</v>
      </c>
      <c r="C1203" t="s">
        <v>14702</v>
      </c>
      <c r="D1203" t="s">
        <v>14703</v>
      </c>
      <c r="E1203" t="s">
        <v>17576</v>
      </c>
      <c r="F1203" t="s">
        <v>7705</v>
      </c>
      <c r="G1203">
        <v>18000</v>
      </c>
      <c r="H1203">
        <v>4800</v>
      </c>
      <c r="I1203">
        <v>18667</v>
      </c>
      <c r="J1203">
        <v>22985</v>
      </c>
      <c r="K1203" t="s">
        <v>54</v>
      </c>
      <c r="L1203">
        <v>2688</v>
      </c>
      <c r="M1203" t="s">
        <v>1769</v>
      </c>
      <c r="N1203" t="s">
        <v>16643</v>
      </c>
      <c r="O1203" s="95">
        <v>44845.689105138888</v>
      </c>
      <c r="P1203">
        <v>1</v>
      </c>
      <c r="Q1203">
        <v>-3.57</v>
      </c>
      <c r="R1203">
        <v>-21.69</v>
      </c>
      <c r="S1203" t="s">
        <v>18422</v>
      </c>
      <c r="T1203" t="s">
        <v>7706</v>
      </c>
      <c r="U1203" t="s">
        <v>18423</v>
      </c>
      <c r="V1203" t="s">
        <v>18422</v>
      </c>
      <c r="W1203" t="s">
        <v>18424</v>
      </c>
      <c r="X1203" t="s">
        <v>7707</v>
      </c>
      <c r="Y1203" t="b">
        <v>1</v>
      </c>
      <c r="Z1203" t="s">
        <v>1761</v>
      </c>
    </row>
    <row r="1204" spans="1:26" x14ac:dyDescent="0.25">
      <c r="A1204" t="s">
        <v>7708</v>
      </c>
      <c r="B1204" t="s">
        <v>7709</v>
      </c>
      <c r="C1204" t="s">
        <v>14702</v>
      </c>
      <c r="D1204" t="s">
        <v>14703</v>
      </c>
      <c r="E1204" t="s">
        <v>17576</v>
      </c>
      <c r="F1204" t="s">
        <v>4659</v>
      </c>
      <c r="G1204">
        <v>653</v>
      </c>
      <c r="H1204">
        <v>600</v>
      </c>
      <c r="I1204">
        <v>653</v>
      </c>
      <c r="J1204">
        <v>653</v>
      </c>
      <c r="K1204" t="s">
        <v>54</v>
      </c>
      <c r="L1204">
        <v>336</v>
      </c>
      <c r="M1204" t="s">
        <v>1769</v>
      </c>
      <c r="N1204" t="s">
        <v>18357</v>
      </c>
      <c r="O1204" s="95">
        <v>44845.191980289354</v>
      </c>
      <c r="P1204">
        <v>1</v>
      </c>
      <c r="Q1204">
        <v>0</v>
      </c>
      <c r="R1204">
        <v>0</v>
      </c>
      <c r="S1204" t="s">
        <v>18425</v>
      </c>
      <c r="T1204" t="s">
        <v>7710</v>
      </c>
      <c r="U1204" t="s">
        <v>18426</v>
      </c>
      <c r="V1204" t="s">
        <v>18425</v>
      </c>
      <c r="W1204" t="s">
        <v>18427</v>
      </c>
      <c r="X1204" t="s">
        <v>7711</v>
      </c>
      <c r="Y1204" t="b">
        <v>1</v>
      </c>
      <c r="Z1204" t="s">
        <v>1761</v>
      </c>
    </row>
    <row r="1205" spans="1:26" x14ac:dyDescent="0.25">
      <c r="A1205" t="s">
        <v>7712</v>
      </c>
      <c r="B1205" t="s">
        <v>7713</v>
      </c>
      <c r="C1205" t="s">
        <v>14702</v>
      </c>
      <c r="D1205" t="s">
        <v>14703</v>
      </c>
      <c r="E1205" t="s">
        <v>17576</v>
      </c>
      <c r="F1205" t="s">
        <v>7714</v>
      </c>
      <c r="G1205">
        <v>9000</v>
      </c>
      <c r="H1205">
        <v>5054</v>
      </c>
      <c r="I1205">
        <v>8657</v>
      </c>
      <c r="J1205">
        <v>7927</v>
      </c>
      <c r="K1205" t="s">
        <v>54</v>
      </c>
      <c r="L1205">
        <v>2830</v>
      </c>
      <c r="M1205" t="s">
        <v>1769</v>
      </c>
      <c r="N1205" t="s">
        <v>18428</v>
      </c>
      <c r="O1205" s="95">
        <v>44845.700799699072</v>
      </c>
      <c r="P1205">
        <v>1</v>
      </c>
      <c r="Q1205">
        <v>3.96</v>
      </c>
      <c r="R1205">
        <v>13.54</v>
      </c>
      <c r="S1205" t="s">
        <v>18429</v>
      </c>
      <c r="T1205" t="s">
        <v>7715</v>
      </c>
      <c r="U1205" t="s">
        <v>18430</v>
      </c>
      <c r="V1205" t="s">
        <v>18429</v>
      </c>
      <c r="W1205" t="s">
        <v>18431</v>
      </c>
      <c r="X1205" t="s">
        <v>7716</v>
      </c>
      <c r="Y1205" t="b">
        <v>1</v>
      </c>
      <c r="Z1205" t="s">
        <v>1761</v>
      </c>
    </row>
    <row r="1206" spans="1:26" x14ac:dyDescent="0.25">
      <c r="A1206" t="s">
        <v>7717</v>
      </c>
      <c r="B1206" t="s">
        <v>7718</v>
      </c>
      <c r="C1206" t="s">
        <v>14702</v>
      </c>
      <c r="D1206" t="s">
        <v>14703</v>
      </c>
      <c r="E1206" t="s">
        <v>17576</v>
      </c>
      <c r="F1206" t="s">
        <v>7719</v>
      </c>
      <c r="G1206">
        <v>9988</v>
      </c>
      <c r="H1206">
        <v>4759</v>
      </c>
      <c r="I1206">
        <v>9714</v>
      </c>
      <c r="J1206">
        <v>10819</v>
      </c>
      <c r="K1206" t="s">
        <v>54</v>
      </c>
      <c r="L1206">
        <v>2665</v>
      </c>
      <c r="M1206" t="s">
        <v>1769</v>
      </c>
      <c r="N1206" t="s">
        <v>18432</v>
      </c>
      <c r="O1206" s="95">
        <v>44845.636260879626</v>
      </c>
      <c r="P1206">
        <v>1</v>
      </c>
      <c r="Q1206">
        <v>2.82</v>
      </c>
      <c r="R1206">
        <v>-7.68</v>
      </c>
      <c r="S1206" t="s">
        <v>18433</v>
      </c>
      <c r="T1206" t="s">
        <v>7720</v>
      </c>
      <c r="U1206" t="s">
        <v>18434</v>
      </c>
      <c r="V1206" t="s">
        <v>18433</v>
      </c>
      <c r="W1206" t="s">
        <v>18435</v>
      </c>
      <c r="X1206" t="s">
        <v>7721</v>
      </c>
      <c r="Y1206" t="b">
        <v>1</v>
      </c>
      <c r="Z1206" t="s">
        <v>1761</v>
      </c>
    </row>
    <row r="1207" spans="1:26" x14ac:dyDescent="0.25">
      <c r="A1207" t="s">
        <v>7722</v>
      </c>
      <c r="B1207" t="s">
        <v>7723</v>
      </c>
      <c r="C1207" t="s">
        <v>14702</v>
      </c>
      <c r="D1207" t="s">
        <v>14703</v>
      </c>
      <c r="E1207" t="s">
        <v>17576</v>
      </c>
      <c r="F1207" t="s">
        <v>7724</v>
      </c>
      <c r="G1207">
        <v>9800</v>
      </c>
      <c r="H1207">
        <v>4557</v>
      </c>
      <c r="I1207">
        <v>10094</v>
      </c>
      <c r="J1207">
        <v>10470</v>
      </c>
      <c r="K1207" t="s">
        <v>54</v>
      </c>
      <c r="L1207">
        <v>2552</v>
      </c>
      <c r="M1207" t="s">
        <v>1769</v>
      </c>
      <c r="N1207" t="s">
        <v>18414</v>
      </c>
      <c r="O1207" s="95">
        <v>44845.708806226852</v>
      </c>
      <c r="P1207">
        <v>1</v>
      </c>
      <c r="Q1207">
        <v>-2.91</v>
      </c>
      <c r="R1207">
        <v>-6.4</v>
      </c>
      <c r="S1207" t="s">
        <v>18436</v>
      </c>
      <c r="T1207" t="s">
        <v>7725</v>
      </c>
      <c r="U1207" t="s">
        <v>7726</v>
      </c>
      <c r="V1207" t="s">
        <v>18436</v>
      </c>
      <c r="W1207" t="s">
        <v>18437</v>
      </c>
      <c r="X1207" t="s">
        <v>7727</v>
      </c>
      <c r="Y1207" t="b">
        <v>1</v>
      </c>
      <c r="Z1207" t="s">
        <v>1761</v>
      </c>
    </row>
    <row r="1208" spans="1:26" x14ac:dyDescent="0.25">
      <c r="A1208" t="s">
        <v>7728</v>
      </c>
      <c r="B1208" t="s">
        <v>1196</v>
      </c>
      <c r="C1208" t="s">
        <v>14702</v>
      </c>
      <c r="D1208" t="s">
        <v>14703</v>
      </c>
      <c r="E1208" t="s">
        <v>17576</v>
      </c>
      <c r="F1208" t="s">
        <v>7729</v>
      </c>
      <c r="G1208">
        <v>2979</v>
      </c>
      <c r="H1208">
        <v>3800</v>
      </c>
      <c r="I1208">
        <v>9605</v>
      </c>
      <c r="J1208">
        <v>11411</v>
      </c>
      <c r="K1208" t="s">
        <v>54</v>
      </c>
      <c r="L1208">
        <v>2128</v>
      </c>
      <c r="M1208" t="s">
        <v>1769</v>
      </c>
      <c r="N1208" t="s">
        <v>18055</v>
      </c>
      <c r="O1208" s="95">
        <v>44845.268907106481</v>
      </c>
      <c r="P1208">
        <v>1</v>
      </c>
      <c r="Q1208">
        <v>-68.98</v>
      </c>
      <c r="R1208">
        <v>-73.89</v>
      </c>
      <c r="S1208" t="s">
        <v>18438</v>
      </c>
      <c r="T1208" t="s">
        <v>7730</v>
      </c>
      <c r="U1208" t="s">
        <v>18439</v>
      </c>
      <c r="V1208" t="s">
        <v>18438</v>
      </c>
      <c r="W1208" t="s">
        <v>18440</v>
      </c>
      <c r="X1208" t="s">
        <v>7731</v>
      </c>
      <c r="Y1208" t="b">
        <v>1</v>
      </c>
      <c r="Z1208" t="s">
        <v>1761</v>
      </c>
    </row>
    <row r="1209" spans="1:26" x14ac:dyDescent="0.25">
      <c r="A1209" t="s">
        <v>7732</v>
      </c>
      <c r="B1209" t="s">
        <v>7733</v>
      </c>
      <c r="C1209" t="s">
        <v>14702</v>
      </c>
      <c r="D1209" t="s">
        <v>14703</v>
      </c>
      <c r="E1209" t="s">
        <v>17576</v>
      </c>
      <c r="F1209" t="s">
        <v>4651</v>
      </c>
      <c r="G1209">
        <v>5000</v>
      </c>
      <c r="H1209">
        <v>600</v>
      </c>
      <c r="I1209">
        <v>5000</v>
      </c>
      <c r="J1209">
        <v>5000</v>
      </c>
      <c r="K1209" t="s">
        <v>54</v>
      </c>
      <c r="L1209">
        <v>336</v>
      </c>
      <c r="M1209" t="s">
        <v>1769</v>
      </c>
      <c r="N1209" t="s">
        <v>18357</v>
      </c>
      <c r="O1209" s="95">
        <v>44842.276040034725</v>
      </c>
      <c r="P1209">
        <v>1</v>
      </c>
      <c r="Q1209">
        <v>0</v>
      </c>
      <c r="R1209">
        <v>0</v>
      </c>
      <c r="S1209" t="s">
        <v>18441</v>
      </c>
      <c r="T1209" t="s">
        <v>7734</v>
      </c>
      <c r="U1209" t="s">
        <v>18442</v>
      </c>
      <c r="V1209" t="s">
        <v>18441</v>
      </c>
      <c r="W1209" t="s">
        <v>18443</v>
      </c>
      <c r="X1209" t="s">
        <v>7735</v>
      </c>
      <c r="Y1209" t="b">
        <v>1</v>
      </c>
      <c r="Z1209" t="s">
        <v>1761</v>
      </c>
    </row>
    <row r="1210" spans="1:26" x14ac:dyDescent="0.25">
      <c r="A1210" t="s">
        <v>7736</v>
      </c>
      <c r="B1210" t="s">
        <v>7737</v>
      </c>
      <c r="C1210" t="s">
        <v>14702</v>
      </c>
      <c r="D1210" t="s">
        <v>14703</v>
      </c>
      <c r="E1210" t="s">
        <v>17576</v>
      </c>
      <c r="F1210" t="s">
        <v>5026</v>
      </c>
      <c r="G1210">
        <v>11999</v>
      </c>
      <c r="H1210">
        <v>911</v>
      </c>
      <c r="I1210">
        <v>9333</v>
      </c>
      <c r="J1210">
        <v>13244</v>
      </c>
      <c r="K1210" t="s">
        <v>54</v>
      </c>
      <c r="L1210">
        <v>510</v>
      </c>
      <c r="M1210" t="s">
        <v>1769</v>
      </c>
      <c r="N1210" t="s">
        <v>18444</v>
      </c>
      <c r="O1210" s="95">
        <v>44845.411503090276</v>
      </c>
      <c r="P1210">
        <v>1</v>
      </c>
      <c r="Q1210">
        <v>28.57</v>
      </c>
      <c r="R1210">
        <v>-9.4</v>
      </c>
      <c r="S1210" t="s">
        <v>18445</v>
      </c>
      <c r="T1210" t="s">
        <v>7738</v>
      </c>
      <c r="U1210" t="s">
        <v>18446</v>
      </c>
      <c r="V1210" t="s">
        <v>18445</v>
      </c>
      <c r="W1210" t="s">
        <v>18447</v>
      </c>
      <c r="X1210" t="s">
        <v>7739</v>
      </c>
      <c r="Y1210" t="b">
        <v>1</v>
      </c>
      <c r="Z1210" t="s">
        <v>1761</v>
      </c>
    </row>
    <row r="1211" spans="1:26" x14ac:dyDescent="0.25">
      <c r="A1211" t="s">
        <v>7740</v>
      </c>
      <c r="B1211" t="s">
        <v>1176</v>
      </c>
      <c r="C1211" t="s">
        <v>14702</v>
      </c>
      <c r="D1211" t="s">
        <v>14703</v>
      </c>
      <c r="E1211" t="s">
        <v>17576</v>
      </c>
      <c r="F1211" t="s">
        <v>7741</v>
      </c>
      <c r="G1211">
        <v>9800</v>
      </c>
      <c r="H1211">
        <v>3900</v>
      </c>
      <c r="I1211">
        <v>11004</v>
      </c>
      <c r="J1211">
        <v>12268</v>
      </c>
      <c r="K1211" t="s">
        <v>54</v>
      </c>
      <c r="L1211">
        <v>2184</v>
      </c>
      <c r="M1211" t="s">
        <v>1769</v>
      </c>
      <c r="N1211" t="s">
        <v>17197</v>
      </c>
      <c r="O1211" s="95">
        <v>44845.700741053239</v>
      </c>
      <c r="P1211">
        <v>1</v>
      </c>
      <c r="Q1211">
        <v>-10.94</v>
      </c>
      <c r="R1211">
        <v>-20.12</v>
      </c>
      <c r="S1211" t="s">
        <v>18448</v>
      </c>
      <c r="T1211" t="s">
        <v>7742</v>
      </c>
      <c r="U1211" t="s">
        <v>18449</v>
      </c>
      <c r="V1211" t="s">
        <v>18448</v>
      </c>
      <c r="W1211" t="s">
        <v>18450</v>
      </c>
      <c r="X1211" t="s">
        <v>7743</v>
      </c>
      <c r="Y1211" t="b">
        <v>1</v>
      </c>
      <c r="Z1211" t="s">
        <v>1761</v>
      </c>
    </row>
    <row r="1212" spans="1:26" x14ac:dyDescent="0.25">
      <c r="A1212" t="s">
        <v>7744</v>
      </c>
      <c r="B1212" t="s">
        <v>7745</v>
      </c>
      <c r="C1212" t="s">
        <v>14702</v>
      </c>
      <c r="D1212" t="s">
        <v>14703</v>
      </c>
      <c r="E1212" t="s">
        <v>17576</v>
      </c>
      <c r="F1212" t="s">
        <v>7070</v>
      </c>
      <c r="G1212">
        <v>5000</v>
      </c>
      <c r="H1212">
        <v>2800</v>
      </c>
      <c r="I1212">
        <v>4417</v>
      </c>
      <c r="J1212">
        <v>5691</v>
      </c>
      <c r="K1212" t="s">
        <v>54</v>
      </c>
      <c r="L1212">
        <v>1568</v>
      </c>
      <c r="M1212" t="s">
        <v>1769</v>
      </c>
      <c r="N1212" t="s">
        <v>17252</v>
      </c>
      <c r="O1212" s="95">
        <v>44845.706230046293</v>
      </c>
      <c r="P1212">
        <v>1</v>
      </c>
      <c r="Q1212">
        <v>13.2</v>
      </c>
      <c r="R1212">
        <v>-12.14</v>
      </c>
      <c r="S1212" t="s">
        <v>18451</v>
      </c>
      <c r="T1212" t="s">
        <v>7746</v>
      </c>
      <c r="U1212" t="s">
        <v>7747</v>
      </c>
      <c r="V1212" t="s">
        <v>18451</v>
      </c>
      <c r="W1212" t="s">
        <v>18452</v>
      </c>
      <c r="X1212" t="s">
        <v>7748</v>
      </c>
      <c r="Y1212" t="b">
        <v>1</v>
      </c>
      <c r="Z1212" t="s">
        <v>1761</v>
      </c>
    </row>
    <row r="1213" spans="1:26" x14ac:dyDescent="0.25">
      <c r="A1213" t="s">
        <v>7749</v>
      </c>
      <c r="B1213" t="s">
        <v>7750</v>
      </c>
      <c r="C1213" t="s">
        <v>14702</v>
      </c>
      <c r="D1213" t="s">
        <v>14703</v>
      </c>
      <c r="E1213" t="s">
        <v>17576</v>
      </c>
      <c r="F1213" t="s">
        <v>7751</v>
      </c>
      <c r="G1213">
        <v>7990</v>
      </c>
      <c r="H1213">
        <v>7237</v>
      </c>
      <c r="I1213">
        <v>8962</v>
      </c>
      <c r="J1213">
        <v>9040</v>
      </c>
      <c r="K1213" t="s">
        <v>54</v>
      </c>
      <c r="L1213">
        <v>4053</v>
      </c>
      <c r="M1213" t="s">
        <v>1769</v>
      </c>
      <c r="N1213" t="s">
        <v>18453</v>
      </c>
      <c r="O1213" s="95">
        <v>44845.689255590281</v>
      </c>
      <c r="P1213">
        <v>1</v>
      </c>
      <c r="Q1213">
        <v>-10.85</v>
      </c>
      <c r="R1213">
        <v>-11.62</v>
      </c>
      <c r="S1213" t="s">
        <v>18454</v>
      </c>
      <c r="T1213" t="s">
        <v>7752</v>
      </c>
      <c r="U1213" t="s">
        <v>7753</v>
      </c>
      <c r="V1213" t="s">
        <v>18454</v>
      </c>
      <c r="W1213" t="s">
        <v>18455</v>
      </c>
      <c r="X1213" t="s">
        <v>7754</v>
      </c>
      <c r="Y1213" t="b">
        <v>1</v>
      </c>
      <c r="Z1213" t="s">
        <v>1761</v>
      </c>
    </row>
    <row r="1214" spans="1:26" x14ac:dyDescent="0.25">
      <c r="A1214" t="s">
        <v>7755</v>
      </c>
      <c r="B1214" t="s">
        <v>7756</v>
      </c>
      <c r="C1214" t="s">
        <v>14702</v>
      </c>
      <c r="D1214" t="s">
        <v>14703</v>
      </c>
      <c r="E1214" t="s">
        <v>17576</v>
      </c>
      <c r="F1214" t="s">
        <v>7757</v>
      </c>
      <c r="G1214">
        <v>1490</v>
      </c>
      <c r="H1214">
        <v>600</v>
      </c>
      <c r="I1214">
        <v>1490</v>
      </c>
      <c r="J1214">
        <v>6809</v>
      </c>
      <c r="K1214" t="s">
        <v>54</v>
      </c>
      <c r="L1214">
        <v>336</v>
      </c>
      <c r="M1214" t="s">
        <v>1769</v>
      </c>
      <c r="N1214" t="s">
        <v>18357</v>
      </c>
      <c r="O1214" s="95">
        <v>44845.359363831019</v>
      </c>
      <c r="P1214">
        <v>1</v>
      </c>
      <c r="Q1214">
        <v>0</v>
      </c>
      <c r="R1214">
        <v>-78.12</v>
      </c>
      <c r="S1214" t="s">
        <v>18456</v>
      </c>
      <c r="T1214" t="s">
        <v>7758</v>
      </c>
      <c r="U1214" t="s">
        <v>18457</v>
      </c>
      <c r="V1214" t="s">
        <v>18456</v>
      </c>
      <c r="W1214" t="s">
        <v>18458</v>
      </c>
      <c r="X1214" t="s">
        <v>7759</v>
      </c>
      <c r="Y1214" t="b">
        <v>1</v>
      </c>
      <c r="Z1214" t="s">
        <v>1761</v>
      </c>
    </row>
    <row r="1215" spans="1:26" x14ac:dyDescent="0.25">
      <c r="A1215" t="s">
        <v>7760</v>
      </c>
      <c r="B1215" t="s">
        <v>748</v>
      </c>
      <c r="C1215" t="s">
        <v>14702</v>
      </c>
      <c r="D1215" t="s">
        <v>14703</v>
      </c>
      <c r="E1215" t="s">
        <v>17576</v>
      </c>
      <c r="F1215" t="s">
        <v>7761</v>
      </c>
      <c r="G1215">
        <v>5999</v>
      </c>
      <c r="H1215">
        <v>3365</v>
      </c>
      <c r="I1215">
        <v>5564</v>
      </c>
      <c r="J1215">
        <v>7648</v>
      </c>
      <c r="K1215" t="s">
        <v>54</v>
      </c>
      <c r="L1215">
        <v>1884</v>
      </c>
      <c r="M1215" t="s">
        <v>1769</v>
      </c>
      <c r="N1215" t="s">
        <v>18459</v>
      </c>
      <c r="O1215" s="95">
        <v>44845.686310034725</v>
      </c>
      <c r="P1215">
        <v>1</v>
      </c>
      <c r="Q1215">
        <v>7.82</v>
      </c>
      <c r="R1215">
        <v>-21.56</v>
      </c>
      <c r="S1215" t="s">
        <v>18460</v>
      </c>
      <c r="T1215" t="s">
        <v>7762</v>
      </c>
      <c r="U1215" t="s">
        <v>7763</v>
      </c>
      <c r="V1215" t="s">
        <v>18460</v>
      </c>
      <c r="W1215" t="s">
        <v>18461</v>
      </c>
      <c r="X1215" t="s">
        <v>7764</v>
      </c>
      <c r="Y1215" t="b">
        <v>1</v>
      </c>
      <c r="Z1215" t="s">
        <v>1761</v>
      </c>
    </row>
    <row r="1216" spans="1:26" x14ac:dyDescent="0.25">
      <c r="A1216" t="s">
        <v>7765</v>
      </c>
      <c r="B1216" t="s">
        <v>7766</v>
      </c>
      <c r="C1216" t="s">
        <v>14702</v>
      </c>
      <c r="D1216" t="s">
        <v>14703</v>
      </c>
      <c r="E1216" t="s">
        <v>17576</v>
      </c>
      <c r="F1216" t="s">
        <v>5011</v>
      </c>
      <c r="G1216">
        <v>13000</v>
      </c>
      <c r="H1216">
        <v>1600</v>
      </c>
      <c r="I1216">
        <v>9485</v>
      </c>
      <c r="J1216">
        <v>9920</v>
      </c>
      <c r="K1216" t="s">
        <v>54</v>
      </c>
      <c r="L1216">
        <v>896</v>
      </c>
      <c r="M1216" t="s">
        <v>1769</v>
      </c>
      <c r="N1216" t="s">
        <v>15933</v>
      </c>
      <c r="O1216" s="95">
        <v>44845.636363275466</v>
      </c>
      <c r="P1216">
        <v>1</v>
      </c>
      <c r="Q1216">
        <v>37.06</v>
      </c>
      <c r="R1216">
        <v>31.05</v>
      </c>
      <c r="S1216" t="s">
        <v>18462</v>
      </c>
      <c r="T1216" t="s">
        <v>7767</v>
      </c>
      <c r="U1216" t="s">
        <v>7768</v>
      </c>
      <c r="V1216" t="s">
        <v>18462</v>
      </c>
      <c r="W1216" t="s">
        <v>18463</v>
      </c>
      <c r="X1216" t="s">
        <v>7769</v>
      </c>
      <c r="Y1216" t="b">
        <v>1</v>
      </c>
      <c r="Z1216" t="s">
        <v>1761</v>
      </c>
    </row>
    <row r="1217" spans="1:26" x14ac:dyDescent="0.25">
      <c r="A1217" t="s">
        <v>7770</v>
      </c>
      <c r="B1217" t="s">
        <v>1593</v>
      </c>
      <c r="C1217" t="s">
        <v>14702</v>
      </c>
      <c r="D1217" t="s">
        <v>14703</v>
      </c>
      <c r="E1217" t="s">
        <v>17576</v>
      </c>
      <c r="F1217" t="s">
        <v>7771</v>
      </c>
      <c r="G1217">
        <v>7000</v>
      </c>
      <c r="H1217">
        <v>2339</v>
      </c>
      <c r="I1217">
        <v>5967</v>
      </c>
      <c r="J1217">
        <v>6842</v>
      </c>
      <c r="K1217" t="s">
        <v>54</v>
      </c>
      <c r="L1217">
        <v>1310</v>
      </c>
      <c r="M1217" t="s">
        <v>1769</v>
      </c>
      <c r="N1217" t="s">
        <v>17567</v>
      </c>
      <c r="O1217" s="95">
        <v>44845.694041192131</v>
      </c>
      <c r="P1217">
        <v>1</v>
      </c>
      <c r="Q1217">
        <v>17.309999999999999</v>
      </c>
      <c r="R1217">
        <v>2.31</v>
      </c>
      <c r="S1217" t="s">
        <v>18464</v>
      </c>
      <c r="T1217" t="s">
        <v>7772</v>
      </c>
      <c r="U1217" t="s">
        <v>18465</v>
      </c>
      <c r="V1217" t="s">
        <v>18464</v>
      </c>
      <c r="W1217" t="s">
        <v>18466</v>
      </c>
      <c r="X1217" t="s">
        <v>7773</v>
      </c>
      <c r="Y1217" t="b">
        <v>1</v>
      </c>
      <c r="Z1217" t="s">
        <v>1761</v>
      </c>
    </row>
    <row r="1218" spans="1:26" x14ac:dyDescent="0.25">
      <c r="A1218" t="s">
        <v>7774</v>
      </c>
      <c r="B1218" t="s">
        <v>7775</v>
      </c>
      <c r="C1218" t="s">
        <v>14702</v>
      </c>
      <c r="D1218" t="s">
        <v>14703</v>
      </c>
      <c r="E1218" t="s">
        <v>17576</v>
      </c>
      <c r="F1218" t="s">
        <v>4846</v>
      </c>
      <c r="G1218">
        <v>1000</v>
      </c>
      <c r="H1218">
        <v>602</v>
      </c>
      <c r="I1218">
        <v>1000</v>
      </c>
      <c r="J1218">
        <v>23349</v>
      </c>
      <c r="K1218" t="s">
        <v>54</v>
      </c>
      <c r="L1218">
        <v>337</v>
      </c>
      <c r="M1218" t="s">
        <v>1769</v>
      </c>
      <c r="N1218" t="s">
        <v>18361</v>
      </c>
      <c r="O1218" s="95">
        <v>44845.49826615741</v>
      </c>
      <c r="P1218">
        <v>1</v>
      </c>
      <c r="Q1218">
        <v>0</v>
      </c>
      <c r="R1218">
        <v>-95.72</v>
      </c>
      <c r="S1218" t="s">
        <v>18467</v>
      </c>
      <c r="T1218" t="s">
        <v>7776</v>
      </c>
      <c r="U1218" t="s">
        <v>18468</v>
      </c>
      <c r="V1218" t="s">
        <v>18467</v>
      </c>
      <c r="W1218" t="s">
        <v>18469</v>
      </c>
      <c r="X1218" t="s">
        <v>7777</v>
      </c>
      <c r="Y1218" t="b">
        <v>1</v>
      </c>
      <c r="Z1218" t="s">
        <v>1761</v>
      </c>
    </row>
    <row r="1219" spans="1:26" x14ac:dyDescent="0.25">
      <c r="A1219" t="s">
        <v>7778</v>
      </c>
      <c r="B1219" t="s">
        <v>7779</v>
      </c>
      <c r="C1219" t="s">
        <v>14702</v>
      </c>
      <c r="D1219" t="s">
        <v>14703</v>
      </c>
      <c r="E1219" t="s">
        <v>17576</v>
      </c>
      <c r="F1219" t="s">
        <v>7096</v>
      </c>
      <c r="G1219">
        <v>14000</v>
      </c>
      <c r="H1219">
        <v>907</v>
      </c>
      <c r="I1219">
        <v>14750</v>
      </c>
      <c r="J1219">
        <v>14553</v>
      </c>
      <c r="K1219" t="s">
        <v>54</v>
      </c>
      <c r="L1219">
        <v>508</v>
      </c>
      <c r="M1219" t="s">
        <v>1769</v>
      </c>
      <c r="N1219" t="s">
        <v>18470</v>
      </c>
      <c r="O1219" s="95">
        <v>44845.606980983794</v>
      </c>
      <c r="P1219">
        <v>1</v>
      </c>
      <c r="Q1219">
        <v>-5.08</v>
      </c>
      <c r="R1219">
        <v>-3.8</v>
      </c>
      <c r="S1219" t="s">
        <v>18471</v>
      </c>
      <c r="T1219" t="s">
        <v>7780</v>
      </c>
      <c r="U1219" t="s">
        <v>18472</v>
      </c>
      <c r="V1219" t="s">
        <v>18471</v>
      </c>
      <c r="W1219" t="s">
        <v>18473</v>
      </c>
      <c r="X1219" t="s">
        <v>7781</v>
      </c>
      <c r="Y1219" t="b">
        <v>1</v>
      </c>
      <c r="Z1219" t="s">
        <v>1761</v>
      </c>
    </row>
    <row r="1220" spans="1:26" x14ac:dyDescent="0.25">
      <c r="A1220" t="s">
        <v>7782</v>
      </c>
      <c r="B1220" t="s">
        <v>7783</v>
      </c>
      <c r="C1220" t="s">
        <v>14702</v>
      </c>
      <c r="D1220" t="s">
        <v>14703</v>
      </c>
      <c r="E1220" t="s">
        <v>17576</v>
      </c>
      <c r="F1220" t="s">
        <v>7784</v>
      </c>
      <c r="G1220">
        <v>9500</v>
      </c>
      <c r="H1220">
        <v>1497</v>
      </c>
      <c r="I1220">
        <v>19380</v>
      </c>
      <c r="J1220">
        <v>22118</v>
      </c>
      <c r="K1220" t="s">
        <v>54</v>
      </c>
      <c r="L1220">
        <v>838</v>
      </c>
      <c r="M1220" t="s">
        <v>1769</v>
      </c>
      <c r="N1220" t="s">
        <v>18474</v>
      </c>
      <c r="O1220" s="95">
        <v>44845.70450107639</v>
      </c>
      <c r="P1220">
        <v>1</v>
      </c>
      <c r="Q1220">
        <v>-50.98</v>
      </c>
      <c r="R1220">
        <v>-57.05</v>
      </c>
      <c r="S1220" t="s">
        <v>18475</v>
      </c>
      <c r="T1220" t="s">
        <v>7785</v>
      </c>
      <c r="U1220" t="s">
        <v>7786</v>
      </c>
      <c r="V1220" t="s">
        <v>18475</v>
      </c>
      <c r="W1220" t="s">
        <v>18476</v>
      </c>
      <c r="X1220" t="s">
        <v>7787</v>
      </c>
      <c r="Y1220" t="b">
        <v>1</v>
      </c>
      <c r="Z1220" t="s">
        <v>1761</v>
      </c>
    </row>
    <row r="1221" spans="1:26" x14ac:dyDescent="0.25">
      <c r="A1221" t="s">
        <v>7788</v>
      </c>
      <c r="B1221" t="s">
        <v>7789</v>
      </c>
      <c r="C1221" t="s">
        <v>14702</v>
      </c>
      <c r="D1221" t="s">
        <v>14703</v>
      </c>
      <c r="E1221" t="s">
        <v>17576</v>
      </c>
      <c r="F1221" t="s">
        <v>7790</v>
      </c>
      <c r="G1221">
        <v>1500</v>
      </c>
      <c r="H1221">
        <v>1340</v>
      </c>
      <c r="I1221">
        <v>3698</v>
      </c>
      <c r="J1221">
        <v>6106</v>
      </c>
      <c r="K1221" t="s">
        <v>54</v>
      </c>
      <c r="L1221">
        <v>750</v>
      </c>
      <c r="M1221" t="s">
        <v>1769</v>
      </c>
      <c r="N1221" t="s">
        <v>18477</v>
      </c>
      <c r="O1221" s="95">
        <v>44845.447312245371</v>
      </c>
      <c r="P1221">
        <v>1</v>
      </c>
      <c r="Q1221">
        <v>-59.44</v>
      </c>
      <c r="R1221">
        <v>-75.430000000000007</v>
      </c>
      <c r="S1221" t="s">
        <v>18478</v>
      </c>
      <c r="T1221" t="s">
        <v>7791</v>
      </c>
      <c r="U1221" t="s">
        <v>7792</v>
      </c>
      <c r="V1221" t="s">
        <v>18478</v>
      </c>
      <c r="W1221" t="s">
        <v>18479</v>
      </c>
      <c r="X1221" t="s">
        <v>7793</v>
      </c>
      <c r="Y1221" t="b">
        <v>1</v>
      </c>
      <c r="Z1221" t="s">
        <v>1761</v>
      </c>
    </row>
    <row r="1222" spans="1:26" x14ac:dyDescent="0.25">
      <c r="A1222" t="s">
        <v>7794</v>
      </c>
      <c r="B1222" t="s">
        <v>1684</v>
      </c>
      <c r="C1222" t="s">
        <v>14702</v>
      </c>
      <c r="D1222" t="s">
        <v>14703</v>
      </c>
      <c r="E1222" t="s">
        <v>17576</v>
      </c>
      <c r="F1222" t="s">
        <v>7795</v>
      </c>
      <c r="G1222">
        <v>3000</v>
      </c>
      <c r="H1222">
        <v>615</v>
      </c>
      <c r="I1222">
        <v>3981</v>
      </c>
      <c r="J1222">
        <v>6554</v>
      </c>
      <c r="K1222" t="s">
        <v>54</v>
      </c>
      <c r="L1222">
        <v>344</v>
      </c>
      <c r="M1222" t="s">
        <v>1769</v>
      </c>
      <c r="N1222" t="s">
        <v>18480</v>
      </c>
      <c r="O1222" s="95">
        <v>44845.714042800922</v>
      </c>
      <c r="P1222">
        <v>1</v>
      </c>
      <c r="Q1222">
        <v>-24.64</v>
      </c>
      <c r="R1222">
        <v>-54.23</v>
      </c>
      <c r="S1222" t="s">
        <v>18481</v>
      </c>
      <c r="T1222" t="s">
        <v>7796</v>
      </c>
      <c r="U1222" t="s">
        <v>7797</v>
      </c>
      <c r="V1222" t="s">
        <v>18481</v>
      </c>
      <c r="W1222" t="s">
        <v>18482</v>
      </c>
      <c r="X1222" t="s">
        <v>7798</v>
      </c>
      <c r="Y1222" t="b">
        <v>1</v>
      </c>
      <c r="Z1222" t="s">
        <v>1761</v>
      </c>
    </row>
    <row r="1223" spans="1:26" x14ac:dyDescent="0.25">
      <c r="A1223" t="s">
        <v>7799</v>
      </c>
      <c r="B1223" t="s">
        <v>7800</v>
      </c>
      <c r="C1223" t="s">
        <v>14702</v>
      </c>
      <c r="D1223" t="s">
        <v>14703</v>
      </c>
      <c r="E1223" t="s">
        <v>17576</v>
      </c>
      <c r="F1223" t="s">
        <v>7801</v>
      </c>
      <c r="G1223">
        <v>9999</v>
      </c>
      <c r="H1223">
        <v>602</v>
      </c>
      <c r="I1223">
        <v>9999</v>
      </c>
      <c r="J1223">
        <v>16854</v>
      </c>
      <c r="K1223" t="s">
        <v>54</v>
      </c>
      <c r="L1223">
        <v>337</v>
      </c>
      <c r="M1223" t="s">
        <v>1769</v>
      </c>
      <c r="N1223" t="s">
        <v>18361</v>
      </c>
      <c r="O1223" s="95">
        <v>44845.630814328702</v>
      </c>
      <c r="P1223">
        <v>1</v>
      </c>
      <c r="Q1223">
        <v>0</v>
      </c>
      <c r="R1223">
        <v>-40.67</v>
      </c>
      <c r="S1223" t="s">
        <v>18483</v>
      </c>
      <c r="T1223" t="s">
        <v>7802</v>
      </c>
      <c r="U1223" t="s">
        <v>18484</v>
      </c>
      <c r="V1223" t="s">
        <v>18483</v>
      </c>
      <c r="W1223" t="s">
        <v>18485</v>
      </c>
      <c r="X1223" t="s">
        <v>7803</v>
      </c>
      <c r="Y1223" t="b">
        <v>1</v>
      </c>
      <c r="Z1223" t="s">
        <v>1761</v>
      </c>
    </row>
    <row r="1224" spans="1:26" x14ac:dyDescent="0.25">
      <c r="A1224" t="s">
        <v>7804</v>
      </c>
      <c r="B1224" t="s">
        <v>7805</v>
      </c>
      <c r="C1224" t="s">
        <v>14702</v>
      </c>
      <c r="D1224" t="s">
        <v>14703</v>
      </c>
      <c r="E1224" t="s">
        <v>17576</v>
      </c>
      <c r="F1224" t="s">
        <v>7806</v>
      </c>
      <c r="G1224">
        <v>7000</v>
      </c>
      <c r="H1224">
        <v>903</v>
      </c>
      <c r="I1224">
        <v>9584</v>
      </c>
      <c r="J1224">
        <v>9518</v>
      </c>
      <c r="K1224" t="s">
        <v>54</v>
      </c>
      <c r="L1224">
        <v>506</v>
      </c>
      <c r="M1224" t="s">
        <v>1769</v>
      </c>
      <c r="N1224" t="s">
        <v>18486</v>
      </c>
      <c r="O1224" s="95">
        <v>44845.693826805553</v>
      </c>
      <c r="P1224">
        <v>1</v>
      </c>
      <c r="Q1224">
        <v>-26.96</v>
      </c>
      <c r="R1224">
        <v>-26.46</v>
      </c>
      <c r="S1224" t="s">
        <v>18487</v>
      </c>
      <c r="T1224" t="s">
        <v>7807</v>
      </c>
      <c r="U1224" t="s">
        <v>7808</v>
      </c>
      <c r="V1224" t="s">
        <v>18487</v>
      </c>
      <c r="W1224" t="s">
        <v>18488</v>
      </c>
      <c r="X1224" t="s">
        <v>7809</v>
      </c>
      <c r="Y1224" t="b">
        <v>1</v>
      </c>
      <c r="Z1224" t="s">
        <v>1761</v>
      </c>
    </row>
    <row r="1225" spans="1:26" x14ac:dyDescent="0.25">
      <c r="A1225" t="s">
        <v>7810</v>
      </c>
      <c r="B1225" t="s">
        <v>7811</v>
      </c>
      <c r="C1225" t="s">
        <v>14702</v>
      </c>
      <c r="D1225" t="s">
        <v>14703</v>
      </c>
      <c r="E1225" t="s">
        <v>17576</v>
      </c>
      <c r="F1225" t="s">
        <v>7812</v>
      </c>
      <c r="G1225">
        <v>8000</v>
      </c>
      <c r="H1225">
        <v>606</v>
      </c>
      <c r="I1225">
        <v>8000</v>
      </c>
      <c r="J1225">
        <v>10229</v>
      </c>
      <c r="K1225" t="s">
        <v>54</v>
      </c>
      <c r="L1225">
        <v>339</v>
      </c>
      <c r="M1225" t="s">
        <v>1769</v>
      </c>
      <c r="N1225" t="s">
        <v>18489</v>
      </c>
      <c r="O1225" s="95">
        <v>44845.535450127318</v>
      </c>
      <c r="P1225">
        <v>1</v>
      </c>
      <c r="Q1225">
        <v>0</v>
      </c>
      <c r="R1225">
        <v>-21.79</v>
      </c>
      <c r="S1225" t="s">
        <v>18490</v>
      </c>
      <c r="T1225" t="s">
        <v>7813</v>
      </c>
      <c r="U1225" t="s">
        <v>18491</v>
      </c>
      <c r="V1225" t="s">
        <v>18490</v>
      </c>
      <c r="W1225" t="s">
        <v>18492</v>
      </c>
      <c r="X1225" t="s">
        <v>7814</v>
      </c>
      <c r="Y1225" t="b">
        <v>1</v>
      </c>
      <c r="Z1225" t="s">
        <v>1761</v>
      </c>
    </row>
    <row r="1226" spans="1:26" x14ac:dyDescent="0.25">
      <c r="A1226" t="s">
        <v>7815</v>
      </c>
      <c r="B1226" t="s">
        <v>7816</v>
      </c>
      <c r="C1226" t="s">
        <v>14702</v>
      </c>
      <c r="D1226" t="s">
        <v>14703</v>
      </c>
      <c r="E1226" t="s">
        <v>17576</v>
      </c>
      <c r="F1226" t="s">
        <v>7801</v>
      </c>
      <c r="G1226">
        <v>756</v>
      </c>
      <c r="H1226">
        <v>694</v>
      </c>
      <c r="I1226">
        <v>5575</v>
      </c>
      <c r="J1226">
        <v>5575</v>
      </c>
      <c r="K1226" t="s">
        <v>54</v>
      </c>
      <c r="L1226">
        <v>389</v>
      </c>
      <c r="M1226" t="s">
        <v>1769</v>
      </c>
      <c r="N1226" t="s">
        <v>18493</v>
      </c>
      <c r="O1226" s="95">
        <v>44844.516944374998</v>
      </c>
      <c r="P1226">
        <v>1</v>
      </c>
      <c r="Q1226">
        <v>0</v>
      </c>
      <c r="R1226">
        <v>-86.44</v>
      </c>
      <c r="S1226" t="s">
        <v>18494</v>
      </c>
      <c r="T1226" t="s">
        <v>7817</v>
      </c>
      <c r="U1226" t="s">
        <v>7818</v>
      </c>
      <c r="V1226" t="s">
        <v>18494</v>
      </c>
      <c r="W1226" t="s">
        <v>18495</v>
      </c>
      <c r="X1226" t="s">
        <v>7819</v>
      </c>
      <c r="Y1226" t="b">
        <v>1</v>
      </c>
      <c r="Z1226" t="s">
        <v>1761</v>
      </c>
    </row>
    <row r="1227" spans="1:26" x14ac:dyDescent="0.25">
      <c r="A1227" t="s">
        <v>7820</v>
      </c>
      <c r="B1227" t="s">
        <v>7821</v>
      </c>
      <c r="C1227" t="s">
        <v>14702</v>
      </c>
      <c r="D1227" t="s">
        <v>14703</v>
      </c>
      <c r="E1227" t="s">
        <v>17576</v>
      </c>
      <c r="F1227" t="s">
        <v>7822</v>
      </c>
      <c r="G1227">
        <v>783</v>
      </c>
      <c r="H1227">
        <v>719</v>
      </c>
      <c r="I1227">
        <v>783</v>
      </c>
      <c r="J1227">
        <v>4470</v>
      </c>
      <c r="K1227" t="s">
        <v>54</v>
      </c>
      <c r="L1227">
        <v>403</v>
      </c>
      <c r="M1227" t="s">
        <v>1769</v>
      </c>
      <c r="N1227" t="s">
        <v>17840</v>
      </c>
      <c r="O1227" s="95">
        <v>44844.823822094906</v>
      </c>
      <c r="P1227">
        <v>1</v>
      </c>
      <c r="Q1227">
        <v>0</v>
      </c>
      <c r="R1227">
        <v>-82.48</v>
      </c>
      <c r="S1227" t="s">
        <v>18496</v>
      </c>
      <c r="T1227" t="s">
        <v>7823</v>
      </c>
      <c r="U1227" t="s">
        <v>7824</v>
      </c>
      <c r="V1227" t="s">
        <v>18496</v>
      </c>
      <c r="W1227" t="s">
        <v>18497</v>
      </c>
      <c r="X1227" t="s">
        <v>7825</v>
      </c>
      <c r="Y1227" t="b">
        <v>1</v>
      </c>
      <c r="Z1227" t="s">
        <v>1761</v>
      </c>
    </row>
    <row r="1228" spans="1:26" x14ac:dyDescent="0.25">
      <c r="A1228" t="s">
        <v>7826</v>
      </c>
      <c r="B1228" t="s">
        <v>7827</v>
      </c>
      <c r="C1228" t="s">
        <v>14702</v>
      </c>
      <c r="D1228" t="s">
        <v>14703</v>
      </c>
      <c r="E1228" t="s">
        <v>17576</v>
      </c>
      <c r="F1228" t="s">
        <v>7828</v>
      </c>
      <c r="G1228">
        <v>1222</v>
      </c>
      <c r="H1228">
        <v>600</v>
      </c>
      <c r="I1228">
        <v>1222</v>
      </c>
      <c r="J1228">
        <v>1222</v>
      </c>
      <c r="K1228" t="s">
        <v>54</v>
      </c>
      <c r="L1228">
        <v>336</v>
      </c>
      <c r="M1228" t="s">
        <v>1769</v>
      </c>
      <c r="N1228" t="s">
        <v>18357</v>
      </c>
      <c r="O1228" s="95">
        <v>44843.933965763892</v>
      </c>
      <c r="P1228">
        <v>1</v>
      </c>
      <c r="Q1228">
        <v>0</v>
      </c>
      <c r="R1228">
        <v>0</v>
      </c>
      <c r="S1228" t="s">
        <v>18498</v>
      </c>
      <c r="T1228" t="s">
        <v>7829</v>
      </c>
      <c r="U1228" t="s">
        <v>7830</v>
      </c>
      <c r="V1228" t="s">
        <v>18498</v>
      </c>
      <c r="W1228" t="s">
        <v>18499</v>
      </c>
      <c r="X1228" t="s">
        <v>7831</v>
      </c>
      <c r="Y1228" t="b">
        <v>1</v>
      </c>
      <c r="Z1228" t="s">
        <v>1761</v>
      </c>
    </row>
    <row r="1229" spans="1:26" x14ac:dyDescent="0.25">
      <c r="A1229" t="s">
        <v>7832</v>
      </c>
      <c r="B1229" t="s">
        <v>7833</v>
      </c>
      <c r="C1229" t="s">
        <v>14702</v>
      </c>
      <c r="D1229" t="s">
        <v>14703</v>
      </c>
      <c r="E1229" t="s">
        <v>17576</v>
      </c>
      <c r="F1229" t="s">
        <v>7834</v>
      </c>
      <c r="G1229">
        <v>4444</v>
      </c>
      <c r="H1229">
        <v>608</v>
      </c>
      <c r="I1229">
        <v>2553</v>
      </c>
      <c r="J1229">
        <v>2553</v>
      </c>
      <c r="K1229" t="s">
        <v>54</v>
      </c>
      <c r="L1229">
        <v>340</v>
      </c>
      <c r="M1229" t="s">
        <v>1769</v>
      </c>
      <c r="N1229" t="s">
        <v>18500</v>
      </c>
      <c r="O1229" s="95">
        <v>44843.658604722223</v>
      </c>
      <c r="P1229">
        <v>1</v>
      </c>
      <c r="Q1229">
        <v>0</v>
      </c>
      <c r="R1229">
        <v>74.069999999999993</v>
      </c>
      <c r="S1229" t="s">
        <v>18501</v>
      </c>
      <c r="T1229" t="s">
        <v>7835</v>
      </c>
      <c r="U1229" t="s">
        <v>18502</v>
      </c>
      <c r="V1229" t="s">
        <v>18501</v>
      </c>
      <c r="W1229" t="s">
        <v>18503</v>
      </c>
      <c r="X1229" t="s">
        <v>7836</v>
      </c>
      <c r="Y1229" t="b">
        <v>1</v>
      </c>
      <c r="Z1229" t="s">
        <v>1761</v>
      </c>
    </row>
    <row r="1230" spans="1:26" x14ac:dyDescent="0.25">
      <c r="A1230" t="s">
        <v>7837</v>
      </c>
      <c r="B1230" t="s">
        <v>7838</v>
      </c>
      <c r="C1230" t="s">
        <v>14702</v>
      </c>
      <c r="D1230" t="s">
        <v>14703</v>
      </c>
      <c r="E1230" t="s">
        <v>17576</v>
      </c>
      <c r="F1230" t="s">
        <v>57</v>
      </c>
      <c r="G1230">
        <v>5000</v>
      </c>
      <c r="H1230">
        <v>500</v>
      </c>
      <c r="I1230">
        <v>4175</v>
      </c>
      <c r="J1230">
        <v>4175</v>
      </c>
      <c r="K1230" t="s">
        <v>54</v>
      </c>
      <c r="L1230">
        <v>280</v>
      </c>
      <c r="M1230" t="s">
        <v>1769</v>
      </c>
      <c r="N1230" t="s">
        <v>18504</v>
      </c>
      <c r="O1230" s="95">
        <v>44844.163585057868</v>
      </c>
      <c r="P1230">
        <v>1</v>
      </c>
      <c r="Q1230">
        <v>0</v>
      </c>
      <c r="R1230">
        <v>19.760000000000002</v>
      </c>
      <c r="S1230" t="s">
        <v>18505</v>
      </c>
      <c r="T1230" t="s">
        <v>7839</v>
      </c>
      <c r="U1230" t="s">
        <v>18506</v>
      </c>
      <c r="V1230" t="s">
        <v>18505</v>
      </c>
      <c r="W1230" t="s">
        <v>18507</v>
      </c>
      <c r="X1230" t="s">
        <v>7840</v>
      </c>
      <c r="Y1230" t="b">
        <v>1</v>
      </c>
      <c r="Z1230" t="s">
        <v>1761</v>
      </c>
    </row>
    <row r="1231" spans="1:26" x14ac:dyDescent="0.25">
      <c r="A1231" t="s">
        <v>7841</v>
      </c>
      <c r="B1231" t="s">
        <v>7842</v>
      </c>
      <c r="C1231" t="s">
        <v>14702</v>
      </c>
      <c r="D1231" t="s">
        <v>14703</v>
      </c>
      <c r="E1231" t="s">
        <v>17576</v>
      </c>
      <c r="F1231" t="s">
        <v>7843</v>
      </c>
      <c r="G1231">
        <v>6420</v>
      </c>
      <c r="H1231">
        <v>2142</v>
      </c>
      <c r="I1231">
        <v>8712</v>
      </c>
      <c r="J1231">
        <v>8633</v>
      </c>
      <c r="K1231" t="s">
        <v>54</v>
      </c>
      <c r="L1231">
        <v>1200</v>
      </c>
      <c r="M1231" t="s">
        <v>1769</v>
      </c>
      <c r="N1231" t="s">
        <v>18508</v>
      </c>
      <c r="O1231" s="95">
        <v>44845.72036712963</v>
      </c>
      <c r="P1231">
        <v>1</v>
      </c>
      <c r="Q1231">
        <v>-26.31</v>
      </c>
      <c r="R1231">
        <v>-25.63</v>
      </c>
      <c r="S1231" t="s">
        <v>18509</v>
      </c>
      <c r="T1231" t="s">
        <v>7844</v>
      </c>
      <c r="U1231" t="s">
        <v>18510</v>
      </c>
      <c r="V1231" t="s">
        <v>18509</v>
      </c>
      <c r="W1231" t="s">
        <v>18511</v>
      </c>
      <c r="X1231" t="s">
        <v>7845</v>
      </c>
      <c r="Y1231" t="b">
        <v>1</v>
      </c>
      <c r="Z1231" t="s">
        <v>1761</v>
      </c>
    </row>
    <row r="1232" spans="1:26" x14ac:dyDescent="0.25">
      <c r="A1232" t="s">
        <v>7846</v>
      </c>
      <c r="B1232" t="s">
        <v>7847</v>
      </c>
      <c r="C1232" t="s">
        <v>14702</v>
      </c>
      <c r="D1232" t="s">
        <v>14703</v>
      </c>
      <c r="E1232" t="s">
        <v>17576</v>
      </c>
      <c r="F1232" t="s">
        <v>7848</v>
      </c>
      <c r="G1232">
        <v>10000</v>
      </c>
      <c r="H1232">
        <v>4909</v>
      </c>
      <c r="I1232">
        <v>21532</v>
      </c>
      <c r="J1232">
        <v>16488</v>
      </c>
      <c r="K1232" t="s">
        <v>54</v>
      </c>
      <c r="L1232">
        <v>2749</v>
      </c>
      <c r="M1232" t="s">
        <v>1769</v>
      </c>
      <c r="N1232" t="s">
        <v>18512</v>
      </c>
      <c r="O1232" s="95">
        <v>44845.661370960646</v>
      </c>
      <c r="P1232">
        <v>1</v>
      </c>
      <c r="Q1232">
        <v>-53.56</v>
      </c>
      <c r="R1232">
        <v>-39.35</v>
      </c>
      <c r="S1232" t="s">
        <v>18513</v>
      </c>
      <c r="T1232" t="s">
        <v>7849</v>
      </c>
      <c r="U1232" t="s">
        <v>18514</v>
      </c>
      <c r="V1232" t="s">
        <v>18513</v>
      </c>
      <c r="W1232" t="s">
        <v>18515</v>
      </c>
      <c r="X1232" t="s">
        <v>7850</v>
      </c>
      <c r="Y1232" t="b">
        <v>1</v>
      </c>
      <c r="Z1232" t="s">
        <v>1761</v>
      </c>
    </row>
    <row r="1233" spans="1:26" x14ac:dyDescent="0.25">
      <c r="A1233" t="s">
        <v>7851</v>
      </c>
      <c r="B1233" t="s">
        <v>7852</v>
      </c>
      <c r="C1233" t="s">
        <v>14702</v>
      </c>
      <c r="D1233" t="s">
        <v>14703</v>
      </c>
      <c r="E1233" t="s">
        <v>17576</v>
      </c>
      <c r="F1233" t="s">
        <v>7853</v>
      </c>
      <c r="G1233">
        <v>12333</v>
      </c>
      <c r="H1233">
        <v>356</v>
      </c>
      <c r="I1233">
        <v>9537</v>
      </c>
      <c r="J1233">
        <v>13558</v>
      </c>
      <c r="K1233" t="s">
        <v>54</v>
      </c>
      <c r="L1233">
        <v>199</v>
      </c>
      <c r="M1233" t="s">
        <v>1769</v>
      </c>
      <c r="N1233" t="s">
        <v>18516</v>
      </c>
      <c r="O1233" s="95">
        <v>44845.113136006941</v>
      </c>
      <c r="P1233">
        <v>1</v>
      </c>
      <c r="Q1233">
        <v>29.32</v>
      </c>
      <c r="R1233">
        <v>-9.0399999999999991</v>
      </c>
      <c r="S1233" t="s">
        <v>18517</v>
      </c>
      <c r="T1233" t="s">
        <v>7854</v>
      </c>
      <c r="U1233" t="s">
        <v>7855</v>
      </c>
      <c r="V1233" t="s">
        <v>18517</v>
      </c>
      <c r="W1233" t="s">
        <v>18518</v>
      </c>
      <c r="X1233" t="s">
        <v>7856</v>
      </c>
      <c r="Y1233" t="b">
        <v>1</v>
      </c>
      <c r="Z1233" t="s">
        <v>1761</v>
      </c>
    </row>
    <row r="1234" spans="1:26" x14ac:dyDescent="0.25">
      <c r="A1234" t="s">
        <v>7857</v>
      </c>
      <c r="B1234" t="s">
        <v>7858</v>
      </c>
      <c r="C1234" t="s">
        <v>14702</v>
      </c>
      <c r="D1234" t="s">
        <v>14703</v>
      </c>
      <c r="E1234" t="s">
        <v>17576</v>
      </c>
      <c r="F1234" t="s">
        <v>7859</v>
      </c>
      <c r="G1234">
        <v>13000</v>
      </c>
      <c r="H1234">
        <v>1750</v>
      </c>
      <c r="I1234">
        <v>14163</v>
      </c>
      <c r="J1234">
        <v>18560</v>
      </c>
      <c r="K1234" t="s">
        <v>54</v>
      </c>
      <c r="L1234">
        <v>980</v>
      </c>
      <c r="M1234" t="s">
        <v>1769</v>
      </c>
      <c r="N1234" t="s">
        <v>18228</v>
      </c>
      <c r="O1234" s="95">
        <v>44845.673043703704</v>
      </c>
      <c r="P1234">
        <v>1</v>
      </c>
      <c r="Q1234">
        <v>-8.2100000000000009</v>
      </c>
      <c r="R1234">
        <v>-29.96</v>
      </c>
      <c r="S1234" t="s">
        <v>18519</v>
      </c>
      <c r="T1234" t="s">
        <v>7860</v>
      </c>
      <c r="U1234" t="s">
        <v>18520</v>
      </c>
      <c r="V1234" t="s">
        <v>18519</v>
      </c>
      <c r="W1234" t="s">
        <v>18521</v>
      </c>
      <c r="X1234" t="s">
        <v>7861</v>
      </c>
      <c r="Y1234" t="b">
        <v>1</v>
      </c>
      <c r="Z1234" t="s">
        <v>1761</v>
      </c>
    </row>
    <row r="1235" spans="1:26" x14ac:dyDescent="0.25">
      <c r="A1235" t="s">
        <v>7862</v>
      </c>
      <c r="B1235" t="s">
        <v>7863</v>
      </c>
      <c r="C1235" t="s">
        <v>14702</v>
      </c>
      <c r="D1235" t="s">
        <v>14703</v>
      </c>
      <c r="E1235" t="s">
        <v>17576</v>
      </c>
      <c r="F1235" t="s">
        <v>7864</v>
      </c>
      <c r="G1235">
        <v>9888</v>
      </c>
      <c r="H1235">
        <v>2342</v>
      </c>
      <c r="I1235">
        <v>8865</v>
      </c>
      <c r="J1235">
        <v>11181</v>
      </c>
      <c r="K1235" t="s">
        <v>54</v>
      </c>
      <c r="L1235">
        <v>1312</v>
      </c>
      <c r="M1235" t="s">
        <v>1769</v>
      </c>
      <c r="N1235" t="s">
        <v>18522</v>
      </c>
      <c r="O1235" s="95">
        <v>44845.559092418982</v>
      </c>
      <c r="P1235">
        <v>1</v>
      </c>
      <c r="Q1235">
        <v>11.54</v>
      </c>
      <c r="R1235">
        <v>-11.56</v>
      </c>
      <c r="S1235" t="s">
        <v>18523</v>
      </c>
      <c r="T1235" t="s">
        <v>7865</v>
      </c>
      <c r="U1235" t="s">
        <v>7866</v>
      </c>
      <c r="V1235" t="s">
        <v>18523</v>
      </c>
      <c r="W1235" t="s">
        <v>18524</v>
      </c>
      <c r="X1235" t="s">
        <v>7867</v>
      </c>
      <c r="Y1235" t="b">
        <v>1</v>
      </c>
      <c r="Z1235" t="s">
        <v>1761</v>
      </c>
    </row>
    <row r="1236" spans="1:26" x14ac:dyDescent="0.25">
      <c r="A1236" t="s">
        <v>7868</v>
      </c>
      <c r="B1236" t="s">
        <v>7869</v>
      </c>
      <c r="C1236" t="s">
        <v>14702</v>
      </c>
      <c r="D1236" t="s">
        <v>14703</v>
      </c>
      <c r="E1236" t="s">
        <v>17576</v>
      </c>
      <c r="F1236" t="s">
        <v>7870</v>
      </c>
      <c r="G1236">
        <v>6999</v>
      </c>
      <c r="H1236">
        <v>2850</v>
      </c>
      <c r="I1236">
        <v>15343</v>
      </c>
      <c r="J1236">
        <v>15169</v>
      </c>
      <c r="K1236" t="s">
        <v>54</v>
      </c>
      <c r="L1236">
        <v>1596</v>
      </c>
      <c r="M1236" t="s">
        <v>1769</v>
      </c>
      <c r="N1236" t="s">
        <v>18525</v>
      </c>
      <c r="O1236" s="95">
        <v>44845.684708113426</v>
      </c>
      <c r="P1236">
        <v>1</v>
      </c>
      <c r="Q1236">
        <v>-54.38</v>
      </c>
      <c r="R1236">
        <v>-53.86</v>
      </c>
      <c r="S1236" t="s">
        <v>18526</v>
      </c>
      <c r="T1236" t="s">
        <v>7871</v>
      </c>
      <c r="U1236" t="s">
        <v>18527</v>
      </c>
      <c r="V1236" t="s">
        <v>18526</v>
      </c>
      <c r="W1236" t="s">
        <v>18528</v>
      </c>
      <c r="X1236" t="s">
        <v>7872</v>
      </c>
      <c r="Y1236" t="b">
        <v>1</v>
      </c>
      <c r="Z1236" t="s">
        <v>1761</v>
      </c>
    </row>
    <row r="1237" spans="1:26" x14ac:dyDescent="0.25">
      <c r="A1237" t="s">
        <v>7873</v>
      </c>
      <c r="B1237" t="s">
        <v>1693</v>
      </c>
      <c r="C1237" t="s">
        <v>14702</v>
      </c>
      <c r="D1237" t="s">
        <v>14703</v>
      </c>
      <c r="E1237" t="s">
        <v>17576</v>
      </c>
      <c r="F1237" t="s">
        <v>7874</v>
      </c>
      <c r="G1237">
        <v>8000</v>
      </c>
      <c r="H1237">
        <v>1200</v>
      </c>
      <c r="I1237">
        <v>10750</v>
      </c>
      <c r="J1237">
        <v>15977</v>
      </c>
      <c r="K1237" t="s">
        <v>54</v>
      </c>
      <c r="L1237">
        <v>672</v>
      </c>
      <c r="M1237" t="s">
        <v>1769</v>
      </c>
      <c r="N1237" t="s">
        <v>18529</v>
      </c>
      <c r="O1237" s="95">
        <v>44845.628091724539</v>
      </c>
      <c r="P1237">
        <v>1</v>
      </c>
      <c r="Q1237">
        <v>-25.58</v>
      </c>
      <c r="R1237">
        <v>-49.93</v>
      </c>
      <c r="S1237" t="s">
        <v>18530</v>
      </c>
      <c r="T1237" t="s">
        <v>7875</v>
      </c>
      <c r="U1237" t="s">
        <v>18531</v>
      </c>
      <c r="V1237" t="s">
        <v>18530</v>
      </c>
      <c r="W1237" t="s">
        <v>18532</v>
      </c>
      <c r="X1237" t="s">
        <v>7876</v>
      </c>
      <c r="Y1237" t="b">
        <v>1</v>
      </c>
      <c r="Z1237" t="s">
        <v>1761</v>
      </c>
    </row>
    <row r="1238" spans="1:26" x14ac:dyDescent="0.25">
      <c r="A1238" t="s">
        <v>7877</v>
      </c>
      <c r="B1238" t="s">
        <v>7878</v>
      </c>
      <c r="C1238" t="s">
        <v>14702</v>
      </c>
      <c r="D1238" t="s">
        <v>14703</v>
      </c>
      <c r="E1238" t="s">
        <v>17576</v>
      </c>
      <c r="F1238" t="s">
        <v>7879</v>
      </c>
      <c r="G1238">
        <v>12000</v>
      </c>
      <c r="H1238">
        <v>704</v>
      </c>
      <c r="I1238">
        <v>13636</v>
      </c>
      <c r="J1238">
        <v>18305</v>
      </c>
      <c r="K1238" t="s">
        <v>54</v>
      </c>
      <c r="L1238">
        <v>394</v>
      </c>
      <c r="M1238" t="s">
        <v>1769</v>
      </c>
      <c r="N1238" t="s">
        <v>17873</v>
      </c>
      <c r="O1238" s="95">
        <v>44845.714089351852</v>
      </c>
      <c r="P1238">
        <v>1</v>
      </c>
      <c r="Q1238">
        <v>-12</v>
      </c>
      <c r="R1238">
        <v>-34.44</v>
      </c>
      <c r="S1238" t="s">
        <v>18533</v>
      </c>
      <c r="T1238" t="s">
        <v>7880</v>
      </c>
      <c r="U1238" t="s">
        <v>7881</v>
      </c>
      <c r="V1238" t="s">
        <v>18533</v>
      </c>
      <c r="W1238" t="s">
        <v>18534</v>
      </c>
      <c r="X1238" t="s">
        <v>7882</v>
      </c>
      <c r="Y1238" t="b">
        <v>1</v>
      </c>
      <c r="Z1238" t="s">
        <v>1761</v>
      </c>
    </row>
    <row r="1239" spans="1:26" x14ac:dyDescent="0.25">
      <c r="A1239" t="s">
        <v>7883</v>
      </c>
      <c r="B1239" t="s">
        <v>7884</v>
      </c>
      <c r="C1239" t="s">
        <v>14702</v>
      </c>
      <c r="D1239" t="s">
        <v>14703</v>
      </c>
      <c r="E1239" t="s">
        <v>17576</v>
      </c>
      <c r="F1239" t="s">
        <v>7885</v>
      </c>
      <c r="G1239">
        <v>10000</v>
      </c>
      <c r="H1239">
        <v>400</v>
      </c>
      <c r="I1239">
        <v>11333</v>
      </c>
      <c r="J1239">
        <v>11333</v>
      </c>
      <c r="K1239" t="s">
        <v>54</v>
      </c>
      <c r="L1239">
        <v>224</v>
      </c>
      <c r="M1239" t="s">
        <v>1769</v>
      </c>
      <c r="N1239" t="s">
        <v>18535</v>
      </c>
      <c r="O1239" s="95">
        <v>44843.576892847224</v>
      </c>
      <c r="P1239">
        <v>1</v>
      </c>
      <c r="Q1239">
        <v>0</v>
      </c>
      <c r="R1239">
        <v>-11.76</v>
      </c>
      <c r="S1239" t="s">
        <v>18536</v>
      </c>
      <c r="T1239" t="s">
        <v>7886</v>
      </c>
      <c r="U1239" t="s">
        <v>7887</v>
      </c>
      <c r="V1239" t="s">
        <v>18536</v>
      </c>
      <c r="W1239" t="s">
        <v>18537</v>
      </c>
      <c r="X1239" t="s">
        <v>7888</v>
      </c>
      <c r="Y1239" t="b">
        <v>1</v>
      </c>
      <c r="Z1239" t="s">
        <v>1761</v>
      </c>
    </row>
    <row r="1240" spans="1:26" x14ac:dyDescent="0.25">
      <c r="A1240" t="s">
        <v>7889</v>
      </c>
      <c r="B1240" t="s">
        <v>7890</v>
      </c>
      <c r="C1240" t="s">
        <v>14702</v>
      </c>
      <c r="D1240" t="s">
        <v>14703</v>
      </c>
      <c r="E1240" t="s">
        <v>17576</v>
      </c>
      <c r="F1240" t="s">
        <v>7891</v>
      </c>
      <c r="G1240">
        <v>15000</v>
      </c>
      <c r="H1240">
        <v>576</v>
      </c>
      <c r="I1240">
        <v>14250</v>
      </c>
      <c r="J1240">
        <v>13722</v>
      </c>
      <c r="K1240" t="s">
        <v>54</v>
      </c>
      <c r="L1240">
        <v>323</v>
      </c>
      <c r="M1240" t="s">
        <v>1769</v>
      </c>
      <c r="N1240" t="s">
        <v>18538</v>
      </c>
      <c r="O1240" s="95">
        <v>44844.860316747683</v>
      </c>
      <c r="P1240">
        <v>1</v>
      </c>
      <c r="Q1240">
        <v>5.26</v>
      </c>
      <c r="R1240">
        <v>9.31</v>
      </c>
      <c r="S1240" t="s">
        <v>18539</v>
      </c>
      <c r="T1240" t="s">
        <v>7892</v>
      </c>
      <c r="U1240" t="s">
        <v>7893</v>
      </c>
      <c r="V1240" t="s">
        <v>18539</v>
      </c>
      <c r="W1240" t="s">
        <v>18540</v>
      </c>
      <c r="X1240" t="s">
        <v>7894</v>
      </c>
      <c r="Y1240" t="b">
        <v>1</v>
      </c>
      <c r="Z1240" t="s">
        <v>1761</v>
      </c>
    </row>
    <row r="1241" spans="1:26" x14ac:dyDescent="0.25">
      <c r="A1241" t="s">
        <v>7895</v>
      </c>
      <c r="B1241" t="s">
        <v>7896</v>
      </c>
      <c r="C1241" t="s">
        <v>14702</v>
      </c>
      <c r="D1241" t="s">
        <v>14703</v>
      </c>
      <c r="E1241" t="s">
        <v>17576</v>
      </c>
      <c r="F1241" t="s">
        <v>7897</v>
      </c>
      <c r="G1241">
        <v>100000</v>
      </c>
      <c r="H1241">
        <v>276</v>
      </c>
      <c r="I1241">
        <v>78265</v>
      </c>
      <c r="J1241">
        <v>74817</v>
      </c>
      <c r="K1241" t="s">
        <v>54</v>
      </c>
      <c r="L1241">
        <v>155</v>
      </c>
      <c r="M1241" t="s">
        <v>1769</v>
      </c>
      <c r="N1241" t="s">
        <v>18541</v>
      </c>
      <c r="O1241" s="95">
        <v>44845.706074062502</v>
      </c>
      <c r="P1241">
        <v>1</v>
      </c>
      <c r="Q1241">
        <v>27.77</v>
      </c>
      <c r="R1241">
        <v>33.659999999999997</v>
      </c>
      <c r="S1241" t="s">
        <v>18542</v>
      </c>
      <c r="T1241" t="s">
        <v>7898</v>
      </c>
      <c r="U1241" t="s">
        <v>7899</v>
      </c>
      <c r="V1241" t="s">
        <v>18542</v>
      </c>
      <c r="W1241" t="s">
        <v>18543</v>
      </c>
      <c r="X1241" t="s">
        <v>7900</v>
      </c>
      <c r="Y1241" t="b">
        <v>1</v>
      </c>
      <c r="Z1241" t="s">
        <v>1761</v>
      </c>
    </row>
    <row r="1242" spans="1:26" x14ac:dyDescent="0.25">
      <c r="A1242" t="s">
        <v>7901</v>
      </c>
      <c r="B1242" t="s">
        <v>7902</v>
      </c>
      <c r="C1242" t="s">
        <v>14702</v>
      </c>
      <c r="D1242" t="s">
        <v>14703</v>
      </c>
      <c r="E1242" t="s">
        <v>17576</v>
      </c>
      <c r="F1242" t="s">
        <v>7903</v>
      </c>
      <c r="G1242">
        <v>300</v>
      </c>
      <c r="H1242">
        <v>276</v>
      </c>
      <c r="I1242">
        <v>300</v>
      </c>
      <c r="J1242">
        <v>7308</v>
      </c>
      <c r="K1242" t="s">
        <v>54</v>
      </c>
      <c r="L1242">
        <v>155</v>
      </c>
      <c r="M1242" t="s">
        <v>1769</v>
      </c>
      <c r="N1242" t="s">
        <v>18541</v>
      </c>
      <c r="O1242" s="95">
        <v>44845.368802326389</v>
      </c>
      <c r="P1242">
        <v>1</v>
      </c>
      <c r="Q1242">
        <v>0</v>
      </c>
      <c r="R1242">
        <v>-95.89</v>
      </c>
      <c r="S1242" t="s">
        <v>18544</v>
      </c>
      <c r="T1242" t="s">
        <v>7904</v>
      </c>
      <c r="U1242" t="s">
        <v>7905</v>
      </c>
      <c r="V1242" t="s">
        <v>18544</v>
      </c>
      <c r="W1242" t="s">
        <v>18545</v>
      </c>
      <c r="X1242" t="s">
        <v>7906</v>
      </c>
      <c r="Y1242" t="b">
        <v>1</v>
      </c>
      <c r="Z1242" t="s">
        <v>1761</v>
      </c>
    </row>
    <row r="1243" spans="1:26" x14ac:dyDescent="0.25">
      <c r="A1243" t="s">
        <v>7907</v>
      </c>
      <c r="B1243" t="s">
        <v>7908</v>
      </c>
      <c r="C1243" t="s">
        <v>14702</v>
      </c>
      <c r="D1243" t="s">
        <v>14703</v>
      </c>
      <c r="E1243" t="s">
        <v>17576</v>
      </c>
      <c r="F1243" t="s">
        <v>7909</v>
      </c>
      <c r="G1243">
        <v>1000</v>
      </c>
      <c r="H1243">
        <v>258</v>
      </c>
      <c r="I1243">
        <v>1000</v>
      </c>
      <c r="J1243">
        <v>11193</v>
      </c>
      <c r="K1243" t="s">
        <v>54</v>
      </c>
      <c r="L1243">
        <v>144</v>
      </c>
      <c r="M1243" t="s">
        <v>1769</v>
      </c>
      <c r="N1243" t="s">
        <v>18546</v>
      </c>
      <c r="O1243" s="95">
        <v>44845.447459120369</v>
      </c>
      <c r="P1243">
        <v>1</v>
      </c>
      <c r="Q1243">
        <v>0</v>
      </c>
      <c r="R1243">
        <v>-91.07</v>
      </c>
      <c r="S1243" t="s">
        <v>18547</v>
      </c>
      <c r="T1243" t="s">
        <v>7910</v>
      </c>
      <c r="U1243" t="s">
        <v>7911</v>
      </c>
      <c r="V1243" t="s">
        <v>18547</v>
      </c>
      <c r="W1243" t="s">
        <v>18548</v>
      </c>
      <c r="X1243" t="s">
        <v>7912</v>
      </c>
      <c r="Y1243" t="b">
        <v>1</v>
      </c>
      <c r="Z1243" t="s">
        <v>1761</v>
      </c>
    </row>
    <row r="1244" spans="1:26" x14ac:dyDescent="0.25">
      <c r="A1244" t="s">
        <v>7913</v>
      </c>
      <c r="B1244" t="s">
        <v>7914</v>
      </c>
      <c r="C1244" t="s">
        <v>14702</v>
      </c>
      <c r="D1244" t="s">
        <v>14703</v>
      </c>
      <c r="E1244" t="s">
        <v>17576</v>
      </c>
      <c r="F1244" t="s">
        <v>7915</v>
      </c>
      <c r="G1244">
        <v>1000</v>
      </c>
      <c r="H1244">
        <v>261</v>
      </c>
      <c r="I1244">
        <v>1252</v>
      </c>
      <c r="J1244">
        <v>1252</v>
      </c>
      <c r="K1244" t="s">
        <v>54</v>
      </c>
      <c r="L1244">
        <v>146</v>
      </c>
      <c r="M1244" t="s">
        <v>1769</v>
      </c>
      <c r="N1244" t="s">
        <v>18549</v>
      </c>
      <c r="O1244" s="95">
        <v>44844.499717465274</v>
      </c>
      <c r="P1244">
        <v>1</v>
      </c>
      <c r="Q1244">
        <v>0</v>
      </c>
      <c r="R1244">
        <v>-20.13</v>
      </c>
      <c r="S1244" t="s">
        <v>18550</v>
      </c>
      <c r="T1244" t="s">
        <v>7916</v>
      </c>
      <c r="U1244" t="s">
        <v>7917</v>
      </c>
      <c r="V1244" t="s">
        <v>18550</v>
      </c>
      <c r="W1244" t="s">
        <v>18551</v>
      </c>
      <c r="X1244" t="s">
        <v>7918</v>
      </c>
      <c r="Y1244" t="b">
        <v>1</v>
      </c>
      <c r="Z1244" t="s">
        <v>1761</v>
      </c>
    </row>
    <row r="1245" spans="1:26" x14ac:dyDescent="0.25">
      <c r="A1245" t="s">
        <v>7919</v>
      </c>
      <c r="B1245" t="s">
        <v>7920</v>
      </c>
      <c r="C1245" t="s">
        <v>14702</v>
      </c>
      <c r="D1245" t="s">
        <v>14703</v>
      </c>
      <c r="E1245" t="s">
        <v>17576</v>
      </c>
      <c r="F1245" t="s">
        <v>7921</v>
      </c>
      <c r="G1245">
        <v>20000</v>
      </c>
      <c r="H1245">
        <v>100</v>
      </c>
      <c r="I1245">
        <v>20000</v>
      </c>
      <c r="J1245">
        <v>14677</v>
      </c>
      <c r="K1245" t="s">
        <v>54</v>
      </c>
      <c r="L1245">
        <v>56</v>
      </c>
      <c r="M1245" t="s">
        <v>1769</v>
      </c>
      <c r="N1245" t="s">
        <v>18552</v>
      </c>
      <c r="O1245" s="95">
        <v>44844.740759409724</v>
      </c>
      <c r="P1245">
        <v>1</v>
      </c>
      <c r="Q1245">
        <v>0</v>
      </c>
      <c r="R1245">
        <v>36.270000000000003</v>
      </c>
      <c r="S1245" t="s">
        <v>18553</v>
      </c>
      <c r="T1245" t="s">
        <v>7922</v>
      </c>
      <c r="U1245" t="s">
        <v>7923</v>
      </c>
      <c r="V1245" t="s">
        <v>18553</v>
      </c>
      <c r="W1245" t="s">
        <v>18554</v>
      </c>
      <c r="X1245" t="s">
        <v>7924</v>
      </c>
      <c r="Y1245" t="b">
        <v>1</v>
      </c>
      <c r="Z1245" t="s">
        <v>1761</v>
      </c>
    </row>
    <row r="1246" spans="1:26" x14ac:dyDescent="0.25">
      <c r="A1246" t="s">
        <v>7925</v>
      </c>
      <c r="B1246" t="s">
        <v>7926</v>
      </c>
      <c r="C1246" t="s">
        <v>14702</v>
      </c>
      <c r="D1246" t="s">
        <v>14703</v>
      </c>
      <c r="E1246" t="s">
        <v>17576</v>
      </c>
      <c r="F1246" t="s">
        <v>7927</v>
      </c>
      <c r="G1246">
        <v>5555</v>
      </c>
      <c r="H1246">
        <v>100</v>
      </c>
      <c r="I1246">
        <v>5555</v>
      </c>
      <c r="J1246">
        <v>3037</v>
      </c>
      <c r="K1246" t="s">
        <v>54</v>
      </c>
      <c r="L1246">
        <v>56</v>
      </c>
      <c r="M1246" t="s">
        <v>1769</v>
      </c>
      <c r="N1246" t="s">
        <v>18552</v>
      </c>
      <c r="O1246" s="95">
        <v>44845.392831307872</v>
      </c>
      <c r="P1246">
        <v>1</v>
      </c>
      <c r="Q1246">
        <v>0</v>
      </c>
      <c r="R1246">
        <v>82.91</v>
      </c>
      <c r="S1246" t="s">
        <v>18555</v>
      </c>
      <c r="T1246" t="s">
        <v>7928</v>
      </c>
      <c r="U1246" t="s">
        <v>7929</v>
      </c>
      <c r="V1246" t="s">
        <v>18555</v>
      </c>
      <c r="W1246" t="s">
        <v>18556</v>
      </c>
      <c r="X1246" t="s">
        <v>7930</v>
      </c>
      <c r="Y1246" t="b">
        <v>1</v>
      </c>
      <c r="Z1246" t="s">
        <v>1761</v>
      </c>
    </row>
    <row r="1247" spans="1:26" x14ac:dyDescent="0.25">
      <c r="A1247" t="s">
        <v>7931</v>
      </c>
      <c r="B1247" t="s">
        <v>1063</v>
      </c>
      <c r="C1247" t="s">
        <v>14702</v>
      </c>
      <c r="D1247" t="s">
        <v>14703</v>
      </c>
      <c r="E1247" t="s">
        <v>17576</v>
      </c>
      <c r="F1247" t="s">
        <v>7932</v>
      </c>
      <c r="G1247">
        <v>9997</v>
      </c>
      <c r="H1247">
        <v>3000</v>
      </c>
      <c r="I1247">
        <v>17914</v>
      </c>
      <c r="J1247">
        <v>28176</v>
      </c>
      <c r="K1247" t="s">
        <v>54</v>
      </c>
      <c r="L1247">
        <v>1680</v>
      </c>
      <c r="M1247" t="s">
        <v>1769</v>
      </c>
      <c r="N1247" t="s">
        <v>17809</v>
      </c>
      <c r="O1247" s="95">
        <v>44845.626448946758</v>
      </c>
      <c r="P1247">
        <v>1</v>
      </c>
      <c r="Q1247">
        <v>-44.19</v>
      </c>
      <c r="R1247">
        <v>-64.52</v>
      </c>
      <c r="S1247" t="s">
        <v>18557</v>
      </c>
      <c r="T1247" t="s">
        <v>7933</v>
      </c>
      <c r="U1247" t="s">
        <v>7934</v>
      </c>
      <c r="V1247" t="s">
        <v>18557</v>
      </c>
      <c r="W1247" t="s">
        <v>18558</v>
      </c>
      <c r="X1247" t="s">
        <v>7935</v>
      </c>
      <c r="Y1247" t="b">
        <v>1</v>
      </c>
      <c r="Z1247" t="s">
        <v>1761</v>
      </c>
    </row>
    <row r="1248" spans="1:26" x14ac:dyDescent="0.25">
      <c r="A1248" t="s">
        <v>7936</v>
      </c>
      <c r="B1248" t="s">
        <v>7937</v>
      </c>
      <c r="C1248" t="s">
        <v>14702</v>
      </c>
      <c r="D1248" t="s">
        <v>14703</v>
      </c>
      <c r="E1248" t="s">
        <v>17576</v>
      </c>
      <c r="F1248" t="s">
        <v>7938</v>
      </c>
      <c r="G1248">
        <v>35000</v>
      </c>
      <c r="H1248">
        <v>5110</v>
      </c>
      <c r="I1248">
        <v>22000</v>
      </c>
      <c r="J1248">
        <v>12790</v>
      </c>
      <c r="K1248" t="s">
        <v>54</v>
      </c>
      <c r="L1248">
        <v>2862</v>
      </c>
      <c r="M1248" t="s">
        <v>1769</v>
      </c>
      <c r="N1248" t="s">
        <v>18559</v>
      </c>
      <c r="O1248" s="95">
        <v>44845.716921770836</v>
      </c>
      <c r="P1248">
        <v>1</v>
      </c>
      <c r="Q1248">
        <v>59.09</v>
      </c>
      <c r="R1248">
        <v>173.65</v>
      </c>
      <c r="S1248" t="s">
        <v>18560</v>
      </c>
      <c r="T1248" t="s">
        <v>7939</v>
      </c>
      <c r="U1248" t="s">
        <v>18561</v>
      </c>
      <c r="V1248" t="s">
        <v>18560</v>
      </c>
      <c r="W1248" t="s">
        <v>18562</v>
      </c>
      <c r="X1248" t="s">
        <v>7940</v>
      </c>
      <c r="Y1248" t="b">
        <v>1</v>
      </c>
      <c r="Z1248" t="s">
        <v>1761</v>
      </c>
    </row>
    <row r="1249" spans="1:26" x14ac:dyDescent="0.25">
      <c r="A1249" t="s">
        <v>7941</v>
      </c>
      <c r="B1249" t="s">
        <v>7942</v>
      </c>
      <c r="C1249" t="s">
        <v>14702</v>
      </c>
      <c r="D1249" t="s">
        <v>14703</v>
      </c>
      <c r="E1249" t="s">
        <v>17576</v>
      </c>
      <c r="F1249" t="s">
        <v>7943</v>
      </c>
      <c r="G1249">
        <v>7500</v>
      </c>
      <c r="H1249">
        <v>703</v>
      </c>
      <c r="I1249">
        <v>12179</v>
      </c>
      <c r="J1249">
        <v>12179</v>
      </c>
      <c r="K1249" t="s">
        <v>54</v>
      </c>
      <c r="L1249">
        <v>394</v>
      </c>
      <c r="M1249" t="s">
        <v>1769</v>
      </c>
      <c r="N1249" t="s">
        <v>17873</v>
      </c>
      <c r="O1249" s="95">
        <v>44842.583457314817</v>
      </c>
      <c r="P1249">
        <v>1</v>
      </c>
      <c r="Q1249">
        <v>0</v>
      </c>
      <c r="R1249">
        <v>-38.42</v>
      </c>
      <c r="S1249" t="s">
        <v>18563</v>
      </c>
      <c r="T1249" t="s">
        <v>7944</v>
      </c>
      <c r="U1249" t="s">
        <v>7945</v>
      </c>
      <c r="V1249" t="s">
        <v>18563</v>
      </c>
      <c r="W1249" t="s">
        <v>18564</v>
      </c>
      <c r="X1249" t="s">
        <v>7946</v>
      </c>
      <c r="Y1249" t="b">
        <v>1</v>
      </c>
      <c r="Z1249" t="s">
        <v>1761</v>
      </c>
    </row>
    <row r="1250" spans="1:26" x14ac:dyDescent="0.25">
      <c r="A1250" t="s">
        <v>7947</v>
      </c>
      <c r="B1250" t="s">
        <v>7948</v>
      </c>
      <c r="C1250" t="s">
        <v>14702</v>
      </c>
      <c r="D1250" t="s">
        <v>14702</v>
      </c>
      <c r="E1250" t="s">
        <v>17576</v>
      </c>
      <c r="F1250" t="s">
        <v>7949</v>
      </c>
      <c r="G1250">
        <v>4350</v>
      </c>
      <c r="H1250">
        <v>4350</v>
      </c>
      <c r="I1250">
        <v>4350</v>
      </c>
      <c r="J1250">
        <v>4350</v>
      </c>
      <c r="K1250" t="s">
        <v>54</v>
      </c>
      <c r="L1250">
        <v>2436</v>
      </c>
      <c r="M1250" t="s">
        <v>1769</v>
      </c>
      <c r="N1250" t="s">
        <v>18565</v>
      </c>
      <c r="O1250" s="95">
        <v>44668.589071562499</v>
      </c>
      <c r="P1250">
        <v>1</v>
      </c>
      <c r="Q1250">
        <v>0</v>
      </c>
      <c r="R1250">
        <v>0</v>
      </c>
      <c r="S1250" t="s">
        <v>18566</v>
      </c>
      <c r="T1250" t="s">
        <v>7950</v>
      </c>
      <c r="U1250" t="s">
        <v>7951</v>
      </c>
      <c r="V1250" t="s">
        <v>18566</v>
      </c>
      <c r="W1250" t="s">
        <v>18567</v>
      </c>
      <c r="X1250" t="s">
        <v>7952</v>
      </c>
      <c r="Y1250" t="b">
        <v>1</v>
      </c>
      <c r="Z1250" t="s">
        <v>1761</v>
      </c>
    </row>
    <row r="1251" spans="1:26" x14ac:dyDescent="0.25">
      <c r="A1251" t="s">
        <v>7953</v>
      </c>
      <c r="B1251" t="s">
        <v>7954</v>
      </c>
      <c r="C1251" t="s">
        <v>14702</v>
      </c>
      <c r="D1251" t="s">
        <v>14703</v>
      </c>
      <c r="E1251" t="s">
        <v>17576</v>
      </c>
      <c r="F1251" t="s">
        <v>7955</v>
      </c>
      <c r="G1251">
        <v>14000</v>
      </c>
      <c r="H1251">
        <v>3970</v>
      </c>
      <c r="I1251">
        <v>30737</v>
      </c>
      <c r="J1251">
        <v>36424</v>
      </c>
      <c r="K1251" t="s">
        <v>54</v>
      </c>
      <c r="L1251">
        <v>2223</v>
      </c>
      <c r="M1251" t="s">
        <v>1769</v>
      </c>
      <c r="N1251" t="s">
        <v>18568</v>
      </c>
      <c r="O1251" s="95">
        <v>44845.676336458331</v>
      </c>
      <c r="P1251">
        <v>1</v>
      </c>
      <c r="Q1251">
        <v>-54.45</v>
      </c>
      <c r="R1251">
        <v>-61.56</v>
      </c>
      <c r="S1251" t="s">
        <v>18569</v>
      </c>
      <c r="T1251" t="s">
        <v>7956</v>
      </c>
      <c r="U1251" t="s">
        <v>7957</v>
      </c>
      <c r="V1251" t="s">
        <v>18569</v>
      </c>
      <c r="W1251" t="s">
        <v>18570</v>
      </c>
      <c r="X1251" t="s">
        <v>7958</v>
      </c>
      <c r="Y1251" t="b">
        <v>1</v>
      </c>
      <c r="Z1251" t="s">
        <v>1761</v>
      </c>
    </row>
    <row r="1252" spans="1:26" x14ac:dyDescent="0.25">
      <c r="A1252" t="s">
        <v>7959</v>
      </c>
      <c r="B1252" t="s">
        <v>1592</v>
      </c>
      <c r="C1252" t="s">
        <v>14702</v>
      </c>
      <c r="D1252" t="s">
        <v>14703</v>
      </c>
      <c r="E1252" t="s">
        <v>17576</v>
      </c>
      <c r="F1252" t="s">
        <v>7960</v>
      </c>
      <c r="G1252">
        <v>23000</v>
      </c>
      <c r="H1252">
        <v>2783</v>
      </c>
      <c r="I1252">
        <v>14734</v>
      </c>
      <c r="J1252">
        <v>15077</v>
      </c>
      <c r="K1252" t="s">
        <v>54</v>
      </c>
      <c r="L1252">
        <v>1558</v>
      </c>
      <c r="M1252" t="s">
        <v>1769</v>
      </c>
      <c r="N1252" t="s">
        <v>18571</v>
      </c>
      <c r="O1252" s="95">
        <v>44845.686824918979</v>
      </c>
      <c r="P1252">
        <v>1</v>
      </c>
      <c r="Q1252">
        <v>56.1</v>
      </c>
      <c r="R1252">
        <v>52.55</v>
      </c>
      <c r="S1252" t="s">
        <v>18572</v>
      </c>
      <c r="T1252" t="s">
        <v>7961</v>
      </c>
      <c r="U1252" t="s">
        <v>7962</v>
      </c>
      <c r="V1252" t="s">
        <v>18572</v>
      </c>
      <c r="W1252" t="s">
        <v>18573</v>
      </c>
      <c r="X1252" t="s">
        <v>7963</v>
      </c>
      <c r="Y1252" t="b">
        <v>1</v>
      </c>
      <c r="Z1252" t="s">
        <v>1761</v>
      </c>
    </row>
    <row r="1253" spans="1:26" x14ac:dyDescent="0.25">
      <c r="A1253" t="s">
        <v>7964</v>
      </c>
      <c r="B1253" t="s">
        <v>1328</v>
      </c>
      <c r="C1253" t="s">
        <v>14702</v>
      </c>
      <c r="D1253" t="s">
        <v>14703</v>
      </c>
      <c r="E1253" t="s">
        <v>17576</v>
      </c>
      <c r="F1253" t="s">
        <v>7965</v>
      </c>
      <c r="G1253">
        <v>14998</v>
      </c>
      <c r="H1253">
        <v>4120</v>
      </c>
      <c r="I1253">
        <v>16834</v>
      </c>
      <c r="J1253">
        <v>18049</v>
      </c>
      <c r="K1253" t="s">
        <v>54</v>
      </c>
      <c r="L1253">
        <v>2307</v>
      </c>
      <c r="M1253" t="s">
        <v>1769</v>
      </c>
      <c r="N1253" t="s">
        <v>18065</v>
      </c>
      <c r="O1253" s="95">
        <v>44845.493269120372</v>
      </c>
      <c r="P1253">
        <v>1</v>
      </c>
      <c r="Q1253">
        <v>-10.91</v>
      </c>
      <c r="R1253">
        <v>-16.899999999999999</v>
      </c>
      <c r="S1253" t="s">
        <v>18574</v>
      </c>
      <c r="T1253" t="s">
        <v>7966</v>
      </c>
      <c r="U1253" t="s">
        <v>7967</v>
      </c>
      <c r="V1253" t="s">
        <v>18574</v>
      </c>
      <c r="W1253" t="s">
        <v>18575</v>
      </c>
      <c r="X1253" t="s">
        <v>7968</v>
      </c>
      <c r="Y1253" t="b">
        <v>1</v>
      </c>
      <c r="Z1253" t="s">
        <v>1761</v>
      </c>
    </row>
    <row r="1254" spans="1:26" x14ac:dyDescent="0.25">
      <c r="A1254" t="s">
        <v>7969</v>
      </c>
      <c r="B1254" t="s">
        <v>7970</v>
      </c>
      <c r="C1254" t="s">
        <v>14702</v>
      </c>
      <c r="D1254" t="s">
        <v>14703</v>
      </c>
      <c r="E1254" t="s">
        <v>17576</v>
      </c>
      <c r="F1254" t="s">
        <v>7971</v>
      </c>
      <c r="G1254">
        <v>11000</v>
      </c>
      <c r="H1254">
        <v>704</v>
      </c>
      <c r="I1254">
        <v>8600</v>
      </c>
      <c r="J1254">
        <v>10639</v>
      </c>
      <c r="K1254" t="s">
        <v>54</v>
      </c>
      <c r="L1254">
        <v>394</v>
      </c>
      <c r="M1254" t="s">
        <v>1769</v>
      </c>
      <c r="N1254" t="s">
        <v>17873</v>
      </c>
      <c r="O1254" s="95">
        <v>44844.863776874998</v>
      </c>
      <c r="P1254">
        <v>1</v>
      </c>
      <c r="Q1254">
        <v>27.91</v>
      </c>
      <c r="R1254">
        <v>3.39</v>
      </c>
      <c r="S1254" t="s">
        <v>18576</v>
      </c>
      <c r="T1254" t="s">
        <v>7972</v>
      </c>
      <c r="U1254" t="s">
        <v>7973</v>
      </c>
      <c r="V1254" t="s">
        <v>18576</v>
      </c>
      <c r="W1254" t="s">
        <v>18577</v>
      </c>
      <c r="X1254" t="s">
        <v>7974</v>
      </c>
      <c r="Y1254" t="b">
        <v>1</v>
      </c>
      <c r="Z1254" t="s">
        <v>1761</v>
      </c>
    </row>
    <row r="1255" spans="1:26" x14ac:dyDescent="0.25">
      <c r="A1255" t="s">
        <v>7975</v>
      </c>
      <c r="B1255" t="s">
        <v>7976</v>
      </c>
      <c r="C1255" t="s">
        <v>14702</v>
      </c>
      <c r="D1255" t="s">
        <v>14703</v>
      </c>
      <c r="E1255" t="s">
        <v>17576</v>
      </c>
      <c r="F1255" t="s">
        <v>7977</v>
      </c>
      <c r="G1255">
        <v>8999</v>
      </c>
      <c r="H1255">
        <v>2766</v>
      </c>
      <c r="I1255">
        <v>15780</v>
      </c>
      <c r="J1255">
        <v>21429</v>
      </c>
      <c r="K1255" t="s">
        <v>54</v>
      </c>
      <c r="L1255">
        <v>1549</v>
      </c>
      <c r="M1255" t="s">
        <v>1769</v>
      </c>
      <c r="N1255" t="s">
        <v>18578</v>
      </c>
      <c r="O1255" s="95">
        <v>44845.707271562504</v>
      </c>
      <c r="P1255">
        <v>1</v>
      </c>
      <c r="Q1255">
        <v>-42.97</v>
      </c>
      <c r="R1255">
        <v>-58.01</v>
      </c>
      <c r="S1255" t="s">
        <v>18579</v>
      </c>
      <c r="T1255" t="s">
        <v>7978</v>
      </c>
      <c r="U1255" t="s">
        <v>18580</v>
      </c>
      <c r="V1255" t="s">
        <v>18579</v>
      </c>
      <c r="W1255" t="s">
        <v>18581</v>
      </c>
      <c r="X1255" t="s">
        <v>7979</v>
      </c>
      <c r="Y1255" t="b">
        <v>1</v>
      </c>
      <c r="Z1255" t="s">
        <v>1761</v>
      </c>
    </row>
    <row r="1256" spans="1:26" x14ac:dyDescent="0.25">
      <c r="A1256" t="s">
        <v>7980</v>
      </c>
      <c r="B1256" t="s">
        <v>7981</v>
      </c>
      <c r="C1256" t="s">
        <v>14702</v>
      </c>
      <c r="D1256" t="s">
        <v>14703</v>
      </c>
      <c r="E1256" t="s">
        <v>17576</v>
      </c>
      <c r="F1256" t="s">
        <v>7977</v>
      </c>
      <c r="G1256">
        <v>25656</v>
      </c>
      <c r="H1256">
        <v>2970</v>
      </c>
      <c r="I1256">
        <v>58181</v>
      </c>
      <c r="J1256">
        <v>47879</v>
      </c>
      <c r="K1256" t="s">
        <v>54</v>
      </c>
      <c r="L1256">
        <v>1663</v>
      </c>
      <c r="M1256" t="s">
        <v>1769</v>
      </c>
      <c r="N1256" t="s">
        <v>18582</v>
      </c>
      <c r="O1256" s="95">
        <v>44845.618516770832</v>
      </c>
      <c r="P1256">
        <v>1</v>
      </c>
      <c r="Q1256">
        <v>-55.9</v>
      </c>
      <c r="R1256">
        <v>-46.41</v>
      </c>
      <c r="S1256" t="s">
        <v>18583</v>
      </c>
      <c r="T1256" t="s">
        <v>7982</v>
      </c>
      <c r="U1256" t="s">
        <v>18584</v>
      </c>
      <c r="V1256" t="s">
        <v>18583</v>
      </c>
      <c r="W1256" t="s">
        <v>18585</v>
      </c>
      <c r="X1256" t="s">
        <v>7983</v>
      </c>
      <c r="Y1256" t="b">
        <v>1</v>
      </c>
      <c r="Z1256" t="s">
        <v>1761</v>
      </c>
    </row>
    <row r="1257" spans="1:26" x14ac:dyDescent="0.25">
      <c r="A1257" t="s">
        <v>7984</v>
      </c>
      <c r="B1257" t="s">
        <v>7985</v>
      </c>
      <c r="C1257" t="s">
        <v>14702</v>
      </c>
      <c r="D1257" t="s">
        <v>14703</v>
      </c>
      <c r="E1257" t="s">
        <v>17576</v>
      </c>
      <c r="F1257" t="s">
        <v>7986</v>
      </c>
      <c r="G1257">
        <v>11000</v>
      </c>
      <c r="H1257">
        <v>2950</v>
      </c>
      <c r="I1257">
        <v>12173</v>
      </c>
      <c r="J1257">
        <v>11144</v>
      </c>
      <c r="K1257" t="s">
        <v>54</v>
      </c>
      <c r="L1257">
        <v>1652</v>
      </c>
      <c r="M1257" t="s">
        <v>1769</v>
      </c>
      <c r="N1257" t="s">
        <v>18586</v>
      </c>
      <c r="O1257" s="95">
        <v>44845.679035879628</v>
      </c>
      <c r="P1257">
        <v>1</v>
      </c>
      <c r="Q1257">
        <v>-9.64</v>
      </c>
      <c r="R1257">
        <v>-1.29</v>
      </c>
      <c r="S1257" t="s">
        <v>18587</v>
      </c>
      <c r="T1257" t="s">
        <v>7987</v>
      </c>
      <c r="U1257" t="s">
        <v>18588</v>
      </c>
      <c r="V1257" t="s">
        <v>18587</v>
      </c>
      <c r="W1257" t="s">
        <v>18589</v>
      </c>
      <c r="X1257" t="s">
        <v>7988</v>
      </c>
      <c r="Y1257" t="b">
        <v>1</v>
      </c>
      <c r="Z1257" t="s">
        <v>1761</v>
      </c>
    </row>
    <row r="1258" spans="1:26" x14ac:dyDescent="0.25">
      <c r="A1258" t="s">
        <v>7989</v>
      </c>
      <c r="B1258" t="s">
        <v>7990</v>
      </c>
      <c r="C1258" t="s">
        <v>14702</v>
      </c>
      <c r="D1258" t="s">
        <v>14703</v>
      </c>
      <c r="E1258" t="s">
        <v>17576</v>
      </c>
      <c r="F1258" t="s">
        <v>7991</v>
      </c>
      <c r="G1258">
        <v>30000</v>
      </c>
      <c r="H1258">
        <v>1800</v>
      </c>
      <c r="I1258">
        <v>18333</v>
      </c>
      <c r="J1258">
        <v>25509</v>
      </c>
      <c r="K1258" t="s">
        <v>54</v>
      </c>
      <c r="L1258">
        <v>1008</v>
      </c>
      <c r="M1258" t="s">
        <v>1769</v>
      </c>
      <c r="N1258" t="s">
        <v>17151</v>
      </c>
      <c r="O1258" s="95">
        <v>44845.407704999998</v>
      </c>
      <c r="P1258">
        <v>1</v>
      </c>
      <c r="Q1258">
        <v>63.64</v>
      </c>
      <c r="R1258">
        <v>17.61</v>
      </c>
      <c r="S1258" t="s">
        <v>18590</v>
      </c>
      <c r="T1258" t="s">
        <v>7992</v>
      </c>
      <c r="U1258" t="s">
        <v>7993</v>
      </c>
      <c r="V1258" t="s">
        <v>18590</v>
      </c>
      <c r="W1258" t="s">
        <v>18591</v>
      </c>
      <c r="X1258" t="s">
        <v>7994</v>
      </c>
      <c r="Y1258" t="b">
        <v>1</v>
      </c>
      <c r="Z1258" t="s">
        <v>1761</v>
      </c>
    </row>
    <row r="1259" spans="1:26" x14ac:dyDescent="0.25">
      <c r="A1259" t="s">
        <v>7995</v>
      </c>
      <c r="B1259" t="s">
        <v>7996</v>
      </c>
      <c r="C1259" t="s">
        <v>14702</v>
      </c>
      <c r="D1259" t="s">
        <v>14703</v>
      </c>
      <c r="E1259" t="s">
        <v>17576</v>
      </c>
      <c r="F1259" t="s">
        <v>7997</v>
      </c>
      <c r="G1259">
        <v>7999</v>
      </c>
      <c r="H1259">
        <v>4046</v>
      </c>
      <c r="I1259">
        <v>13196</v>
      </c>
      <c r="J1259">
        <v>13075</v>
      </c>
      <c r="K1259" t="s">
        <v>54</v>
      </c>
      <c r="L1259">
        <v>2266</v>
      </c>
      <c r="M1259" t="s">
        <v>1769</v>
      </c>
      <c r="N1259" t="s">
        <v>18592</v>
      </c>
      <c r="O1259" s="95">
        <v>44845.700771284719</v>
      </c>
      <c r="P1259">
        <v>1</v>
      </c>
      <c r="Q1259">
        <v>-39.380000000000003</v>
      </c>
      <c r="R1259">
        <v>-38.82</v>
      </c>
      <c r="S1259" t="s">
        <v>18593</v>
      </c>
      <c r="T1259" t="s">
        <v>7998</v>
      </c>
      <c r="U1259" t="s">
        <v>7999</v>
      </c>
      <c r="V1259" t="s">
        <v>18593</v>
      </c>
      <c r="W1259" t="s">
        <v>18594</v>
      </c>
      <c r="X1259" t="s">
        <v>8000</v>
      </c>
      <c r="Y1259" t="b">
        <v>1</v>
      </c>
      <c r="Z1259" t="s">
        <v>1761</v>
      </c>
    </row>
    <row r="1260" spans="1:26" x14ac:dyDescent="0.25">
      <c r="A1260" t="s">
        <v>8001</v>
      </c>
      <c r="B1260" t="s">
        <v>8002</v>
      </c>
      <c r="C1260" t="s">
        <v>14702</v>
      </c>
      <c r="D1260" t="s">
        <v>14703</v>
      </c>
      <c r="E1260" t="s">
        <v>17576</v>
      </c>
      <c r="F1260" t="s">
        <v>8003</v>
      </c>
      <c r="G1260">
        <v>9000</v>
      </c>
      <c r="H1260">
        <v>2150</v>
      </c>
      <c r="I1260">
        <v>10423</v>
      </c>
      <c r="J1260">
        <v>11649</v>
      </c>
      <c r="K1260" t="s">
        <v>54</v>
      </c>
      <c r="L1260">
        <v>1204</v>
      </c>
      <c r="M1260" t="s">
        <v>1769</v>
      </c>
      <c r="N1260" t="s">
        <v>17664</v>
      </c>
      <c r="O1260" s="95">
        <v>44845.676498414352</v>
      </c>
      <c r="P1260">
        <v>1</v>
      </c>
      <c r="Q1260">
        <v>-13.65</v>
      </c>
      <c r="R1260">
        <v>-22.74</v>
      </c>
      <c r="S1260" t="s">
        <v>18595</v>
      </c>
      <c r="T1260" t="s">
        <v>8004</v>
      </c>
      <c r="U1260" t="s">
        <v>8005</v>
      </c>
      <c r="V1260" t="s">
        <v>18595</v>
      </c>
      <c r="W1260" t="s">
        <v>18596</v>
      </c>
      <c r="X1260" t="s">
        <v>8006</v>
      </c>
      <c r="Y1260" t="b">
        <v>1</v>
      </c>
      <c r="Z1260" t="s">
        <v>1761</v>
      </c>
    </row>
    <row r="1261" spans="1:26" x14ac:dyDescent="0.25">
      <c r="A1261" t="s">
        <v>8007</v>
      </c>
      <c r="B1261" t="s">
        <v>8008</v>
      </c>
      <c r="C1261" t="s">
        <v>14702</v>
      </c>
      <c r="D1261" t="s">
        <v>14703</v>
      </c>
      <c r="E1261" t="s">
        <v>17576</v>
      </c>
      <c r="F1261" t="s">
        <v>8009</v>
      </c>
      <c r="G1261">
        <v>6989</v>
      </c>
      <c r="H1261">
        <v>1900</v>
      </c>
      <c r="I1261">
        <v>9357</v>
      </c>
      <c r="J1261">
        <v>10973</v>
      </c>
      <c r="K1261" t="s">
        <v>54</v>
      </c>
      <c r="L1261">
        <v>1064</v>
      </c>
      <c r="M1261" t="s">
        <v>1769</v>
      </c>
      <c r="N1261" t="s">
        <v>18597</v>
      </c>
      <c r="O1261" s="95">
        <v>44845.564099097224</v>
      </c>
      <c r="P1261">
        <v>1</v>
      </c>
      <c r="Q1261">
        <v>-25.31</v>
      </c>
      <c r="R1261">
        <v>-36.31</v>
      </c>
      <c r="S1261" t="s">
        <v>18598</v>
      </c>
      <c r="T1261" t="s">
        <v>8010</v>
      </c>
      <c r="U1261" t="s">
        <v>18599</v>
      </c>
      <c r="V1261" t="s">
        <v>18598</v>
      </c>
      <c r="W1261" t="s">
        <v>18600</v>
      </c>
      <c r="X1261" t="s">
        <v>8011</v>
      </c>
      <c r="Y1261" t="b">
        <v>1</v>
      </c>
      <c r="Z1261" t="s">
        <v>1761</v>
      </c>
    </row>
    <row r="1262" spans="1:26" x14ac:dyDescent="0.25">
      <c r="A1262" t="s">
        <v>8012</v>
      </c>
      <c r="B1262" t="s">
        <v>8013</v>
      </c>
      <c r="C1262" t="s">
        <v>14702</v>
      </c>
      <c r="D1262" t="s">
        <v>14703</v>
      </c>
      <c r="E1262" t="s">
        <v>17576</v>
      </c>
      <c r="F1262" t="s">
        <v>8014</v>
      </c>
      <c r="G1262">
        <v>10000</v>
      </c>
      <c r="H1262">
        <v>1850</v>
      </c>
      <c r="I1262">
        <v>14420</v>
      </c>
      <c r="J1262">
        <v>20590</v>
      </c>
      <c r="K1262" t="s">
        <v>54</v>
      </c>
      <c r="L1262">
        <v>1036</v>
      </c>
      <c r="M1262" t="s">
        <v>1769</v>
      </c>
      <c r="N1262" t="s">
        <v>17262</v>
      </c>
      <c r="O1262" s="95">
        <v>44845.372206388885</v>
      </c>
      <c r="P1262">
        <v>1</v>
      </c>
      <c r="Q1262">
        <v>-30.65</v>
      </c>
      <c r="R1262">
        <v>-51.43</v>
      </c>
      <c r="S1262" t="s">
        <v>18601</v>
      </c>
      <c r="T1262" t="s">
        <v>8015</v>
      </c>
      <c r="U1262" t="s">
        <v>8016</v>
      </c>
      <c r="V1262" t="s">
        <v>18601</v>
      </c>
      <c r="W1262" t="s">
        <v>18602</v>
      </c>
      <c r="X1262" t="s">
        <v>8017</v>
      </c>
      <c r="Y1262" t="b">
        <v>1</v>
      </c>
      <c r="Z1262" t="s">
        <v>1761</v>
      </c>
    </row>
    <row r="1263" spans="1:26" x14ac:dyDescent="0.25">
      <c r="A1263" t="s">
        <v>8018</v>
      </c>
      <c r="B1263" t="s">
        <v>8019</v>
      </c>
      <c r="C1263" t="s">
        <v>14702</v>
      </c>
      <c r="D1263" t="s">
        <v>14703</v>
      </c>
      <c r="E1263" t="s">
        <v>17576</v>
      </c>
      <c r="F1263" t="s">
        <v>8020</v>
      </c>
      <c r="G1263">
        <v>10100</v>
      </c>
      <c r="H1263">
        <v>800</v>
      </c>
      <c r="I1263">
        <v>21401</v>
      </c>
      <c r="J1263">
        <v>16617</v>
      </c>
      <c r="K1263" t="s">
        <v>54</v>
      </c>
      <c r="L1263">
        <v>448</v>
      </c>
      <c r="M1263" t="s">
        <v>1769</v>
      </c>
      <c r="N1263" t="s">
        <v>17890</v>
      </c>
      <c r="O1263" s="95">
        <v>44845.580130393515</v>
      </c>
      <c r="P1263">
        <v>1</v>
      </c>
      <c r="Q1263">
        <v>-52.81</v>
      </c>
      <c r="R1263">
        <v>-39.22</v>
      </c>
      <c r="S1263" t="s">
        <v>18603</v>
      </c>
      <c r="T1263" t="s">
        <v>8021</v>
      </c>
      <c r="U1263" t="s">
        <v>8022</v>
      </c>
      <c r="V1263" t="s">
        <v>18603</v>
      </c>
      <c r="W1263" t="s">
        <v>18604</v>
      </c>
      <c r="X1263" t="s">
        <v>8023</v>
      </c>
      <c r="Y1263" t="b">
        <v>1</v>
      </c>
      <c r="Z1263" t="s">
        <v>1761</v>
      </c>
    </row>
    <row r="1264" spans="1:26" x14ac:dyDescent="0.25">
      <c r="A1264" t="s">
        <v>8024</v>
      </c>
      <c r="B1264" t="s">
        <v>8025</v>
      </c>
      <c r="C1264" t="s">
        <v>14702</v>
      </c>
      <c r="D1264" t="s">
        <v>14702</v>
      </c>
      <c r="E1264" t="s">
        <v>17576</v>
      </c>
      <c r="F1264" t="s">
        <v>8026</v>
      </c>
      <c r="G1264">
        <v>1500</v>
      </c>
      <c r="H1264">
        <v>1500</v>
      </c>
      <c r="I1264">
        <v>1500</v>
      </c>
      <c r="J1264">
        <v>1500</v>
      </c>
      <c r="K1264" t="s">
        <v>54</v>
      </c>
      <c r="L1264">
        <v>840</v>
      </c>
      <c r="M1264" t="s">
        <v>1769</v>
      </c>
      <c r="N1264" t="s">
        <v>17826</v>
      </c>
      <c r="O1264" s="95">
        <v>44824.247283310186</v>
      </c>
      <c r="P1264">
        <v>1</v>
      </c>
      <c r="Q1264">
        <v>0</v>
      </c>
      <c r="R1264">
        <v>0</v>
      </c>
      <c r="S1264" t="s">
        <v>18605</v>
      </c>
      <c r="T1264" t="s">
        <v>8027</v>
      </c>
      <c r="U1264" t="s">
        <v>18606</v>
      </c>
      <c r="V1264" t="s">
        <v>18605</v>
      </c>
      <c r="W1264" t="s">
        <v>18607</v>
      </c>
      <c r="X1264" t="s">
        <v>8028</v>
      </c>
      <c r="Y1264" t="b">
        <v>1</v>
      </c>
      <c r="Z1264" t="s">
        <v>1761</v>
      </c>
    </row>
    <row r="1265" spans="1:26" x14ac:dyDescent="0.25">
      <c r="A1265" t="s">
        <v>8029</v>
      </c>
      <c r="B1265" t="s">
        <v>8030</v>
      </c>
      <c r="C1265" t="s">
        <v>14702</v>
      </c>
      <c r="D1265" t="s">
        <v>14703</v>
      </c>
      <c r="E1265" t="s">
        <v>17576</v>
      </c>
      <c r="F1265" t="s">
        <v>8031</v>
      </c>
      <c r="G1265">
        <v>200</v>
      </c>
      <c r="H1265">
        <v>200</v>
      </c>
      <c r="I1265">
        <v>200</v>
      </c>
      <c r="J1265">
        <v>200</v>
      </c>
      <c r="K1265" t="s">
        <v>54</v>
      </c>
      <c r="L1265">
        <v>112</v>
      </c>
      <c r="M1265" t="s">
        <v>1769</v>
      </c>
      <c r="N1265" t="s">
        <v>18608</v>
      </c>
      <c r="O1265" s="95">
        <v>44835.722316342595</v>
      </c>
      <c r="P1265">
        <v>1</v>
      </c>
      <c r="Q1265">
        <v>0</v>
      </c>
      <c r="R1265">
        <v>0</v>
      </c>
      <c r="S1265" t="s">
        <v>18609</v>
      </c>
      <c r="T1265" t="s">
        <v>8032</v>
      </c>
      <c r="U1265" t="s">
        <v>18610</v>
      </c>
      <c r="V1265" t="s">
        <v>18609</v>
      </c>
      <c r="W1265" t="s">
        <v>18611</v>
      </c>
      <c r="X1265" t="s">
        <v>8033</v>
      </c>
      <c r="Y1265" t="b">
        <v>1</v>
      </c>
      <c r="Z1265" t="s">
        <v>1761</v>
      </c>
    </row>
    <row r="1266" spans="1:26" x14ac:dyDescent="0.25">
      <c r="A1266" t="s">
        <v>8034</v>
      </c>
      <c r="B1266" t="s">
        <v>8035</v>
      </c>
      <c r="C1266" t="s">
        <v>14702</v>
      </c>
      <c r="D1266" t="s">
        <v>14703</v>
      </c>
      <c r="E1266" t="s">
        <v>17576</v>
      </c>
      <c r="F1266" t="s">
        <v>8036</v>
      </c>
      <c r="G1266">
        <v>8000</v>
      </c>
      <c r="H1266">
        <v>1007</v>
      </c>
      <c r="I1266">
        <v>7200</v>
      </c>
      <c r="J1266">
        <v>9661</v>
      </c>
      <c r="K1266" t="s">
        <v>54</v>
      </c>
      <c r="L1266">
        <v>564</v>
      </c>
      <c r="M1266" t="s">
        <v>1769</v>
      </c>
      <c r="N1266" t="s">
        <v>18612</v>
      </c>
      <c r="O1266" s="95">
        <v>44844.936758611111</v>
      </c>
      <c r="P1266">
        <v>1</v>
      </c>
      <c r="Q1266">
        <v>11.11</v>
      </c>
      <c r="R1266">
        <v>-17.190000000000001</v>
      </c>
      <c r="S1266" t="s">
        <v>18613</v>
      </c>
      <c r="T1266" t="s">
        <v>8037</v>
      </c>
      <c r="U1266" t="s">
        <v>8038</v>
      </c>
      <c r="V1266" t="s">
        <v>18613</v>
      </c>
      <c r="W1266" t="s">
        <v>18614</v>
      </c>
      <c r="X1266" t="s">
        <v>8039</v>
      </c>
      <c r="Y1266" t="b">
        <v>1</v>
      </c>
      <c r="Z1266" t="s">
        <v>1761</v>
      </c>
    </row>
    <row r="1267" spans="1:26" x14ac:dyDescent="0.25">
      <c r="A1267" t="s">
        <v>8040</v>
      </c>
      <c r="B1267" t="s">
        <v>8041</v>
      </c>
      <c r="C1267" t="s">
        <v>14702</v>
      </c>
      <c r="D1267" t="s">
        <v>14703</v>
      </c>
      <c r="E1267" t="s">
        <v>17576</v>
      </c>
      <c r="F1267" t="s">
        <v>8042</v>
      </c>
      <c r="G1267">
        <v>55454</v>
      </c>
      <c r="H1267">
        <v>400</v>
      </c>
      <c r="I1267">
        <v>55454</v>
      </c>
      <c r="J1267">
        <v>55454</v>
      </c>
      <c r="K1267" t="s">
        <v>54</v>
      </c>
      <c r="L1267">
        <v>224</v>
      </c>
      <c r="M1267" t="s">
        <v>1769</v>
      </c>
      <c r="N1267" t="s">
        <v>18535</v>
      </c>
      <c r="O1267" s="95">
        <v>44845.288543726849</v>
      </c>
      <c r="P1267">
        <v>1</v>
      </c>
      <c r="Q1267">
        <v>0</v>
      </c>
      <c r="R1267">
        <v>0</v>
      </c>
      <c r="S1267" t="s">
        <v>18615</v>
      </c>
      <c r="T1267" t="s">
        <v>8043</v>
      </c>
      <c r="U1267" t="s">
        <v>8044</v>
      </c>
      <c r="V1267" t="s">
        <v>18615</v>
      </c>
      <c r="W1267" t="s">
        <v>18616</v>
      </c>
      <c r="X1267" t="s">
        <v>8045</v>
      </c>
      <c r="Y1267" t="b">
        <v>1</v>
      </c>
      <c r="Z1267" t="s">
        <v>1761</v>
      </c>
    </row>
    <row r="1268" spans="1:26" x14ac:dyDescent="0.25">
      <c r="A1268" t="s">
        <v>8046</v>
      </c>
      <c r="B1268" t="s">
        <v>8047</v>
      </c>
      <c r="C1268" t="s">
        <v>14702</v>
      </c>
      <c r="D1268" t="s">
        <v>14703</v>
      </c>
      <c r="E1268" t="s">
        <v>17576</v>
      </c>
      <c r="F1268" t="s">
        <v>8048</v>
      </c>
      <c r="G1268">
        <v>49999</v>
      </c>
      <c r="H1268">
        <v>701</v>
      </c>
      <c r="I1268">
        <v>49499</v>
      </c>
      <c r="J1268">
        <v>49499</v>
      </c>
      <c r="K1268" t="s">
        <v>54</v>
      </c>
      <c r="L1268">
        <v>393</v>
      </c>
      <c r="M1268" t="s">
        <v>1769</v>
      </c>
      <c r="N1268" t="s">
        <v>17868</v>
      </c>
      <c r="O1268" s="95">
        <v>44840.923722268519</v>
      </c>
      <c r="P1268">
        <v>1</v>
      </c>
      <c r="Q1268">
        <v>0</v>
      </c>
      <c r="R1268">
        <v>1.01</v>
      </c>
      <c r="S1268" t="s">
        <v>18617</v>
      </c>
      <c r="T1268" t="s">
        <v>8049</v>
      </c>
      <c r="U1268" t="s">
        <v>8050</v>
      </c>
      <c r="V1268" t="s">
        <v>18617</v>
      </c>
      <c r="W1268" t="s">
        <v>18618</v>
      </c>
      <c r="X1268" t="s">
        <v>8051</v>
      </c>
      <c r="Y1268" t="b">
        <v>1</v>
      </c>
      <c r="Z1268" t="s">
        <v>1761</v>
      </c>
    </row>
    <row r="1269" spans="1:26" x14ac:dyDescent="0.25">
      <c r="A1269" t="s">
        <v>8052</v>
      </c>
      <c r="B1269" t="s">
        <v>8053</v>
      </c>
      <c r="C1269" t="s">
        <v>14702</v>
      </c>
      <c r="D1269" t="s">
        <v>14702</v>
      </c>
      <c r="E1269" t="s">
        <v>17576</v>
      </c>
      <c r="F1269" t="s">
        <v>8054</v>
      </c>
      <c r="G1269">
        <v>600</v>
      </c>
      <c r="H1269">
        <v>600</v>
      </c>
      <c r="I1269">
        <v>600</v>
      </c>
      <c r="J1269">
        <v>600</v>
      </c>
      <c r="K1269" t="s">
        <v>54</v>
      </c>
      <c r="L1269">
        <v>336</v>
      </c>
      <c r="M1269" t="s">
        <v>1769</v>
      </c>
      <c r="N1269" t="s">
        <v>18357</v>
      </c>
      <c r="O1269" s="95">
        <v>44803.403761365742</v>
      </c>
      <c r="P1269">
        <v>1</v>
      </c>
      <c r="Q1269">
        <v>0</v>
      </c>
      <c r="R1269">
        <v>0</v>
      </c>
      <c r="S1269" t="s">
        <v>18619</v>
      </c>
      <c r="T1269" t="s">
        <v>8055</v>
      </c>
      <c r="U1269" t="s">
        <v>8056</v>
      </c>
      <c r="V1269" t="s">
        <v>18619</v>
      </c>
      <c r="W1269" t="s">
        <v>18620</v>
      </c>
      <c r="X1269" t="s">
        <v>8057</v>
      </c>
      <c r="Y1269" t="b">
        <v>1</v>
      </c>
      <c r="Z1269" t="s">
        <v>1761</v>
      </c>
    </row>
    <row r="1270" spans="1:26" x14ac:dyDescent="0.25">
      <c r="A1270" t="s">
        <v>8058</v>
      </c>
      <c r="B1270" t="s">
        <v>8059</v>
      </c>
      <c r="C1270" t="s">
        <v>14702</v>
      </c>
      <c r="D1270" t="s">
        <v>14703</v>
      </c>
      <c r="E1270" t="s">
        <v>17576</v>
      </c>
      <c r="F1270" t="s">
        <v>8060</v>
      </c>
      <c r="G1270">
        <v>3000</v>
      </c>
      <c r="H1270">
        <v>300</v>
      </c>
      <c r="I1270">
        <v>3000</v>
      </c>
      <c r="J1270">
        <v>3000</v>
      </c>
      <c r="K1270" t="s">
        <v>54</v>
      </c>
      <c r="L1270">
        <v>168</v>
      </c>
      <c r="M1270" t="s">
        <v>1769</v>
      </c>
      <c r="N1270" t="s">
        <v>18621</v>
      </c>
      <c r="O1270" s="95">
        <v>44844.81247704861</v>
      </c>
      <c r="P1270">
        <v>1</v>
      </c>
      <c r="Q1270">
        <v>0</v>
      </c>
      <c r="R1270">
        <v>0</v>
      </c>
      <c r="S1270" t="s">
        <v>18622</v>
      </c>
      <c r="T1270" t="s">
        <v>8061</v>
      </c>
      <c r="U1270" t="s">
        <v>8062</v>
      </c>
      <c r="V1270" t="s">
        <v>18622</v>
      </c>
      <c r="W1270" t="s">
        <v>18623</v>
      </c>
      <c r="X1270" t="s">
        <v>8063</v>
      </c>
      <c r="Y1270" t="b">
        <v>1</v>
      </c>
      <c r="Z1270" t="s">
        <v>1761</v>
      </c>
    </row>
    <row r="1271" spans="1:26" x14ac:dyDescent="0.25">
      <c r="A1271" t="s">
        <v>8064</v>
      </c>
      <c r="B1271" t="s">
        <v>1697</v>
      </c>
      <c r="C1271" t="s">
        <v>14702</v>
      </c>
      <c r="D1271" t="s">
        <v>14703</v>
      </c>
      <c r="E1271" t="s">
        <v>17576</v>
      </c>
      <c r="F1271" t="s">
        <v>8065</v>
      </c>
      <c r="G1271">
        <v>18888</v>
      </c>
      <c r="H1271">
        <v>16500</v>
      </c>
      <c r="I1271">
        <v>25494</v>
      </c>
      <c r="J1271">
        <v>23098</v>
      </c>
      <c r="K1271" t="s">
        <v>54</v>
      </c>
      <c r="L1271">
        <v>9240</v>
      </c>
      <c r="M1271" t="s">
        <v>1769</v>
      </c>
      <c r="N1271" t="s">
        <v>18624</v>
      </c>
      <c r="O1271" s="95">
        <v>44845.70060152778</v>
      </c>
      <c r="P1271">
        <v>3</v>
      </c>
      <c r="Q1271">
        <v>-25.91</v>
      </c>
      <c r="R1271">
        <v>-18.23</v>
      </c>
      <c r="S1271" t="s">
        <v>18625</v>
      </c>
      <c r="T1271" t="s">
        <v>8066</v>
      </c>
      <c r="U1271" t="s">
        <v>18626</v>
      </c>
      <c r="V1271" t="s">
        <v>18625</v>
      </c>
      <c r="W1271" t="s">
        <v>18627</v>
      </c>
      <c r="X1271" t="s">
        <v>8067</v>
      </c>
      <c r="Y1271" t="b">
        <v>1</v>
      </c>
      <c r="Z1271" t="s">
        <v>1761</v>
      </c>
    </row>
    <row r="1272" spans="1:26" x14ac:dyDescent="0.25">
      <c r="A1272" t="s">
        <v>8068</v>
      </c>
      <c r="B1272" t="s">
        <v>8069</v>
      </c>
      <c r="C1272" t="s">
        <v>14702</v>
      </c>
      <c r="D1272" t="s">
        <v>14703</v>
      </c>
      <c r="E1272" t="s">
        <v>17576</v>
      </c>
      <c r="F1272" t="s">
        <v>6949</v>
      </c>
      <c r="G1272">
        <v>12000</v>
      </c>
      <c r="H1272">
        <v>2870</v>
      </c>
      <c r="I1272">
        <v>10969</v>
      </c>
      <c r="J1272">
        <v>10128</v>
      </c>
      <c r="K1272" t="s">
        <v>54</v>
      </c>
      <c r="L1272">
        <v>1607</v>
      </c>
      <c r="M1272" t="s">
        <v>1769</v>
      </c>
      <c r="N1272" t="s">
        <v>18628</v>
      </c>
      <c r="O1272" s="95">
        <v>44845.709238912037</v>
      </c>
      <c r="P1272">
        <v>1</v>
      </c>
      <c r="Q1272">
        <v>9.4</v>
      </c>
      <c r="R1272">
        <v>18.48</v>
      </c>
      <c r="S1272" t="s">
        <v>18629</v>
      </c>
      <c r="T1272" t="s">
        <v>8070</v>
      </c>
      <c r="U1272" t="s">
        <v>18630</v>
      </c>
      <c r="V1272" t="s">
        <v>18629</v>
      </c>
      <c r="W1272" t="s">
        <v>18631</v>
      </c>
      <c r="X1272" t="s">
        <v>8071</v>
      </c>
      <c r="Y1272" t="b">
        <v>1</v>
      </c>
      <c r="Z1272" t="s">
        <v>1761</v>
      </c>
    </row>
    <row r="1273" spans="1:26" x14ac:dyDescent="0.25">
      <c r="A1273" t="s">
        <v>8072</v>
      </c>
      <c r="B1273" t="s">
        <v>8073</v>
      </c>
      <c r="C1273" t="s">
        <v>14702</v>
      </c>
      <c r="D1273" t="s">
        <v>14703</v>
      </c>
      <c r="E1273" t="s">
        <v>17576</v>
      </c>
      <c r="F1273" t="s">
        <v>8074</v>
      </c>
      <c r="G1273">
        <v>28000</v>
      </c>
      <c r="H1273">
        <v>19400</v>
      </c>
      <c r="I1273">
        <v>30662</v>
      </c>
      <c r="J1273">
        <v>33285</v>
      </c>
      <c r="K1273" t="s">
        <v>54</v>
      </c>
      <c r="L1273">
        <v>10864</v>
      </c>
      <c r="M1273" t="s">
        <v>1769</v>
      </c>
      <c r="N1273" t="s">
        <v>18632</v>
      </c>
      <c r="O1273" s="95">
        <v>44845.671024305557</v>
      </c>
      <c r="P1273">
        <v>1</v>
      </c>
      <c r="Q1273">
        <v>-8.68</v>
      </c>
      <c r="R1273">
        <v>-15.88</v>
      </c>
      <c r="S1273" t="s">
        <v>18633</v>
      </c>
      <c r="T1273" t="s">
        <v>8075</v>
      </c>
      <c r="U1273" t="s">
        <v>8076</v>
      </c>
      <c r="V1273" t="s">
        <v>18633</v>
      </c>
      <c r="W1273" t="s">
        <v>18634</v>
      </c>
      <c r="X1273" t="s">
        <v>8077</v>
      </c>
      <c r="Y1273" t="b">
        <v>1</v>
      </c>
      <c r="Z1273" t="s">
        <v>1761</v>
      </c>
    </row>
    <row r="1274" spans="1:26" x14ac:dyDescent="0.25">
      <c r="A1274" t="s">
        <v>8078</v>
      </c>
      <c r="B1274" t="s">
        <v>1160</v>
      </c>
      <c r="C1274" t="s">
        <v>14702</v>
      </c>
      <c r="D1274" t="s">
        <v>14703</v>
      </c>
      <c r="E1274" t="s">
        <v>17576</v>
      </c>
      <c r="F1274" t="s">
        <v>8079</v>
      </c>
      <c r="G1274">
        <v>45000</v>
      </c>
      <c r="H1274">
        <v>28100</v>
      </c>
      <c r="I1274">
        <v>42110</v>
      </c>
      <c r="J1274">
        <v>41653</v>
      </c>
      <c r="K1274" t="s">
        <v>54</v>
      </c>
      <c r="L1274">
        <v>15736</v>
      </c>
      <c r="M1274" t="s">
        <v>1769</v>
      </c>
      <c r="N1274" t="s">
        <v>18635</v>
      </c>
      <c r="O1274" s="95">
        <v>44845.69324385417</v>
      </c>
      <c r="P1274">
        <v>2</v>
      </c>
      <c r="Q1274">
        <v>6.86</v>
      </c>
      <c r="R1274">
        <v>8.0399999999999991</v>
      </c>
      <c r="S1274" t="s">
        <v>18636</v>
      </c>
      <c r="T1274" t="s">
        <v>8080</v>
      </c>
      <c r="U1274" t="s">
        <v>8081</v>
      </c>
      <c r="V1274" t="s">
        <v>18636</v>
      </c>
      <c r="W1274" t="s">
        <v>18637</v>
      </c>
      <c r="X1274" t="s">
        <v>8082</v>
      </c>
      <c r="Y1274" t="b">
        <v>1</v>
      </c>
      <c r="Z1274" t="s">
        <v>1761</v>
      </c>
    </row>
    <row r="1275" spans="1:26" x14ac:dyDescent="0.25">
      <c r="A1275" t="s">
        <v>8083</v>
      </c>
      <c r="B1275" t="s">
        <v>1346</v>
      </c>
      <c r="C1275" t="s">
        <v>14702</v>
      </c>
      <c r="D1275" t="s">
        <v>14703</v>
      </c>
      <c r="E1275" t="s">
        <v>17576</v>
      </c>
      <c r="F1275" t="s">
        <v>8084</v>
      </c>
      <c r="G1275">
        <v>15420</v>
      </c>
      <c r="H1275">
        <v>29840</v>
      </c>
      <c r="I1275">
        <v>18346</v>
      </c>
      <c r="J1275">
        <v>18140</v>
      </c>
      <c r="K1275" t="s">
        <v>54</v>
      </c>
      <c r="L1275">
        <v>16710</v>
      </c>
      <c r="M1275" t="s">
        <v>1769</v>
      </c>
      <c r="N1275" t="s">
        <v>18638</v>
      </c>
      <c r="O1275" s="95">
        <v>44845.708247581017</v>
      </c>
      <c r="P1275">
        <v>2</v>
      </c>
      <c r="Q1275">
        <v>-15.95</v>
      </c>
      <c r="R1275">
        <v>-14.99</v>
      </c>
      <c r="S1275" t="s">
        <v>18639</v>
      </c>
      <c r="T1275" t="s">
        <v>8085</v>
      </c>
      <c r="U1275" t="s">
        <v>18640</v>
      </c>
      <c r="V1275" t="s">
        <v>18639</v>
      </c>
      <c r="W1275" t="s">
        <v>18641</v>
      </c>
      <c r="X1275" t="s">
        <v>8086</v>
      </c>
      <c r="Y1275" t="b">
        <v>1</v>
      </c>
      <c r="Z1275" t="s">
        <v>1761</v>
      </c>
    </row>
    <row r="1276" spans="1:26" x14ac:dyDescent="0.25">
      <c r="A1276" t="s">
        <v>8087</v>
      </c>
      <c r="B1276" t="s">
        <v>8088</v>
      </c>
      <c r="C1276" t="s">
        <v>14702</v>
      </c>
      <c r="D1276" t="s">
        <v>14703</v>
      </c>
      <c r="E1276" t="s">
        <v>17576</v>
      </c>
      <c r="F1276" t="s">
        <v>8089</v>
      </c>
      <c r="G1276">
        <v>19500</v>
      </c>
      <c r="H1276">
        <v>8637</v>
      </c>
      <c r="I1276">
        <v>16827</v>
      </c>
      <c r="J1276">
        <v>16037</v>
      </c>
      <c r="K1276" t="s">
        <v>54</v>
      </c>
      <c r="L1276">
        <v>4837</v>
      </c>
      <c r="M1276" t="s">
        <v>1769</v>
      </c>
      <c r="N1276" t="s">
        <v>18642</v>
      </c>
      <c r="O1276" s="95">
        <v>44845.716879247688</v>
      </c>
      <c r="P1276">
        <v>2</v>
      </c>
      <c r="Q1276">
        <v>15.89</v>
      </c>
      <c r="R1276">
        <v>21.59</v>
      </c>
      <c r="S1276" t="s">
        <v>18643</v>
      </c>
      <c r="T1276" t="s">
        <v>8090</v>
      </c>
      <c r="U1276" t="s">
        <v>8091</v>
      </c>
      <c r="V1276" t="s">
        <v>18643</v>
      </c>
      <c r="W1276" t="s">
        <v>18644</v>
      </c>
      <c r="X1276" t="s">
        <v>8092</v>
      </c>
      <c r="Y1276" t="b">
        <v>1</v>
      </c>
      <c r="Z1276" t="s">
        <v>1761</v>
      </c>
    </row>
    <row r="1277" spans="1:26" x14ac:dyDescent="0.25">
      <c r="A1277" t="s">
        <v>8093</v>
      </c>
      <c r="B1277" t="s">
        <v>8094</v>
      </c>
      <c r="C1277" t="s">
        <v>14702</v>
      </c>
      <c r="D1277" t="s">
        <v>14703</v>
      </c>
      <c r="E1277" t="s">
        <v>17576</v>
      </c>
      <c r="F1277" t="s">
        <v>4822</v>
      </c>
      <c r="G1277">
        <v>20000</v>
      </c>
      <c r="H1277">
        <v>7750</v>
      </c>
      <c r="I1277">
        <v>14000</v>
      </c>
      <c r="J1277">
        <v>17951</v>
      </c>
      <c r="K1277" t="s">
        <v>54</v>
      </c>
      <c r="L1277">
        <v>4340</v>
      </c>
      <c r="M1277" t="s">
        <v>1769</v>
      </c>
      <c r="N1277" t="s">
        <v>18645</v>
      </c>
      <c r="O1277" s="95">
        <v>44845.345521770832</v>
      </c>
      <c r="P1277">
        <v>2</v>
      </c>
      <c r="Q1277">
        <v>42.86</v>
      </c>
      <c r="R1277">
        <v>11.41</v>
      </c>
      <c r="S1277" t="s">
        <v>18646</v>
      </c>
      <c r="T1277" t="s">
        <v>8095</v>
      </c>
      <c r="U1277" t="s">
        <v>8096</v>
      </c>
      <c r="V1277" t="s">
        <v>18646</v>
      </c>
      <c r="W1277" t="s">
        <v>18647</v>
      </c>
      <c r="X1277" t="s">
        <v>8097</v>
      </c>
      <c r="Y1277" t="b">
        <v>1</v>
      </c>
      <c r="Z1277" t="s">
        <v>1761</v>
      </c>
    </row>
    <row r="1278" spans="1:26" x14ac:dyDescent="0.25">
      <c r="A1278" t="s">
        <v>8098</v>
      </c>
      <c r="B1278" t="s">
        <v>8099</v>
      </c>
      <c r="C1278" t="s">
        <v>14702</v>
      </c>
      <c r="D1278" t="s">
        <v>14703</v>
      </c>
      <c r="E1278" t="s">
        <v>17576</v>
      </c>
      <c r="F1278" t="s">
        <v>8100</v>
      </c>
      <c r="G1278">
        <v>19999</v>
      </c>
      <c r="H1278">
        <v>13327</v>
      </c>
      <c r="I1278">
        <v>21453</v>
      </c>
      <c r="J1278">
        <v>22302</v>
      </c>
      <c r="K1278" t="s">
        <v>54</v>
      </c>
      <c r="L1278">
        <v>7463</v>
      </c>
      <c r="M1278" t="s">
        <v>1769</v>
      </c>
      <c r="N1278" t="s">
        <v>18648</v>
      </c>
      <c r="O1278" s="95">
        <v>44845.696602986114</v>
      </c>
      <c r="P1278">
        <v>1</v>
      </c>
      <c r="Q1278">
        <v>-6.78</v>
      </c>
      <c r="R1278">
        <v>-10.33</v>
      </c>
      <c r="S1278" t="s">
        <v>18649</v>
      </c>
      <c r="T1278" t="s">
        <v>8101</v>
      </c>
      <c r="U1278" t="s">
        <v>8102</v>
      </c>
      <c r="V1278" t="s">
        <v>18649</v>
      </c>
      <c r="W1278" t="s">
        <v>18650</v>
      </c>
      <c r="X1278" t="s">
        <v>8103</v>
      </c>
      <c r="Y1278" t="b">
        <v>1</v>
      </c>
      <c r="Z1278" t="s">
        <v>1761</v>
      </c>
    </row>
    <row r="1279" spans="1:26" x14ac:dyDescent="0.25">
      <c r="A1279" t="s">
        <v>8104</v>
      </c>
      <c r="B1279" t="s">
        <v>8105</v>
      </c>
      <c r="C1279" t="s">
        <v>14702</v>
      </c>
      <c r="D1279" t="s">
        <v>14703</v>
      </c>
      <c r="E1279" t="s">
        <v>17576</v>
      </c>
      <c r="F1279" t="s">
        <v>8106</v>
      </c>
      <c r="G1279">
        <v>21000</v>
      </c>
      <c r="H1279">
        <v>16234</v>
      </c>
      <c r="I1279">
        <v>19485</v>
      </c>
      <c r="J1279">
        <v>19230</v>
      </c>
      <c r="K1279" t="s">
        <v>54</v>
      </c>
      <c r="L1279">
        <v>9091</v>
      </c>
      <c r="M1279" t="s">
        <v>1769</v>
      </c>
      <c r="N1279" t="s">
        <v>18651</v>
      </c>
      <c r="O1279" s="95">
        <v>44845.71987601852</v>
      </c>
      <c r="P1279">
        <v>1</v>
      </c>
      <c r="Q1279">
        <v>7.78</v>
      </c>
      <c r="R1279">
        <v>9.1999999999999993</v>
      </c>
      <c r="S1279" t="s">
        <v>18652</v>
      </c>
      <c r="T1279" t="s">
        <v>8107</v>
      </c>
      <c r="U1279" t="s">
        <v>8108</v>
      </c>
      <c r="V1279" t="s">
        <v>18652</v>
      </c>
      <c r="W1279" t="s">
        <v>18653</v>
      </c>
      <c r="X1279" t="s">
        <v>8109</v>
      </c>
      <c r="Y1279" t="b">
        <v>1</v>
      </c>
      <c r="Z1279" t="s">
        <v>1761</v>
      </c>
    </row>
    <row r="1280" spans="1:26" x14ac:dyDescent="0.25">
      <c r="A1280" t="s">
        <v>8110</v>
      </c>
      <c r="B1280" t="s">
        <v>1695</v>
      </c>
      <c r="C1280" t="s">
        <v>14702</v>
      </c>
      <c r="D1280" t="s">
        <v>14703</v>
      </c>
      <c r="E1280" t="s">
        <v>17576</v>
      </c>
      <c r="F1280" t="s">
        <v>8111</v>
      </c>
      <c r="G1280">
        <v>15000</v>
      </c>
      <c r="H1280">
        <v>16700</v>
      </c>
      <c r="I1280">
        <v>19767</v>
      </c>
      <c r="J1280">
        <v>19890</v>
      </c>
      <c r="K1280" t="s">
        <v>54</v>
      </c>
      <c r="L1280">
        <v>9352</v>
      </c>
      <c r="M1280" t="s">
        <v>1769</v>
      </c>
      <c r="N1280" t="s">
        <v>15209</v>
      </c>
      <c r="O1280" s="95">
        <v>44845.717051215281</v>
      </c>
      <c r="P1280">
        <v>2</v>
      </c>
      <c r="Q1280">
        <v>-24.12</v>
      </c>
      <c r="R1280">
        <v>-24.59</v>
      </c>
      <c r="S1280" t="s">
        <v>18654</v>
      </c>
      <c r="T1280" t="s">
        <v>8112</v>
      </c>
      <c r="U1280" t="s">
        <v>18655</v>
      </c>
      <c r="V1280" t="s">
        <v>18654</v>
      </c>
      <c r="W1280" t="s">
        <v>18656</v>
      </c>
      <c r="X1280" t="s">
        <v>8113</v>
      </c>
      <c r="Y1280" t="b">
        <v>1</v>
      </c>
      <c r="Z1280" t="s">
        <v>1761</v>
      </c>
    </row>
    <row r="1281" spans="1:26" x14ac:dyDescent="0.25">
      <c r="A1281" t="s">
        <v>8114</v>
      </c>
      <c r="B1281" t="s">
        <v>8115</v>
      </c>
      <c r="C1281" t="s">
        <v>14702</v>
      </c>
      <c r="D1281" t="s">
        <v>14703</v>
      </c>
      <c r="E1281" t="s">
        <v>17576</v>
      </c>
      <c r="F1281" t="s">
        <v>8116</v>
      </c>
      <c r="G1281">
        <v>13900</v>
      </c>
      <c r="H1281">
        <v>19200</v>
      </c>
      <c r="I1281">
        <v>15483</v>
      </c>
      <c r="J1281">
        <v>13992</v>
      </c>
      <c r="K1281" t="s">
        <v>54</v>
      </c>
      <c r="L1281">
        <v>10752</v>
      </c>
      <c r="M1281" t="s">
        <v>1769</v>
      </c>
      <c r="N1281" t="s">
        <v>18657</v>
      </c>
      <c r="O1281" s="95">
        <v>44845.720142916667</v>
      </c>
      <c r="P1281">
        <v>2</v>
      </c>
      <c r="Q1281">
        <v>-10.220000000000001</v>
      </c>
      <c r="R1281">
        <v>-0.66</v>
      </c>
      <c r="S1281" t="s">
        <v>18658</v>
      </c>
      <c r="T1281" t="s">
        <v>8117</v>
      </c>
      <c r="U1281" t="s">
        <v>8118</v>
      </c>
      <c r="V1281" t="s">
        <v>18658</v>
      </c>
      <c r="W1281" t="s">
        <v>18659</v>
      </c>
      <c r="X1281" t="s">
        <v>8119</v>
      </c>
      <c r="Y1281" t="b">
        <v>1</v>
      </c>
      <c r="Z1281" t="s">
        <v>1761</v>
      </c>
    </row>
    <row r="1282" spans="1:26" x14ac:dyDescent="0.25">
      <c r="A1282" t="s">
        <v>8120</v>
      </c>
      <c r="B1282" t="s">
        <v>1696</v>
      </c>
      <c r="C1282" t="s">
        <v>14702</v>
      </c>
      <c r="D1282" t="s">
        <v>14703</v>
      </c>
      <c r="E1282" t="s">
        <v>17576</v>
      </c>
      <c r="F1282" t="s">
        <v>8121</v>
      </c>
      <c r="G1282">
        <v>25555</v>
      </c>
      <c r="H1282">
        <v>18800</v>
      </c>
      <c r="I1282">
        <v>21836</v>
      </c>
      <c r="J1282">
        <v>22119</v>
      </c>
      <c r="K1282" t="s">
        <v>54</v>
      </c>
      <c r="L1282">
        <v>10528</v>
      </c>
      <c r="M1282" t="s">
        <v>1769</v>
      </c>
      <c r="N1282" t="s">
        <v>17130</v>
      </c>
      <c r="O1282" s="95">
        <v>44845.687834502314</v>
      </c>
      <c r="P1282">
        <v>2</v>
      </c>
      <c r="Q1282">
        <v>17.03</v>
      </c>
      <c r="R1282">
        <v>15.53</v>
      </c>
      <c r="S1282" t="s">
        <v>18660</v>
      </c>
      <c r="T1282" t="s">
        <v>8122</v>
      </c>
      <c r="U1282" t="s">
        <v>18661</v>
      </c>
      <c r="V1282" t="s">
        <v>18660</v>
      </c>
      <c r="W1282" t="s">
        <v>18662</v>
      </c>
      <c r="X1282" t="s">
        <v>8123</v>
      </c>
      <c r="Y1282" t="b">
        <v>1</v>
      </c>
      <c r="Z1282" t="s">
        <v>1761</v>
      </c>
    </row>
    <row r="1283" spans="1:26" x14ac:dyDescent="0.25">
      <c r="A1283" t="s">
        <v>8124</v>
      </c>
      <c r="B1283" t="s">
        <v>8125</v>
      </c>
      <c r="C1283" t="s">
        <v>14702</v>
      </c>
      <c r="D1283" t="s">
        <v>14703</v>
      </c>
      <c r="E1283" t="s">
        <v>17576</v>
      </c>
      <c r="F1283" t="s">
        <v>8126</v>
      </c>
      <c r="G1283">
        <v>38998</v>
      </c>
      <c r="H1283">
        <v>22090</v>
      </c>
      <c r="I1283">
        <v>35666</v>
      </c>
      <c r="J1283">
        <v>33178</v>
      </c>
      <c r="K1283" t="s">
        <v>54</v>
      </c>
      <c r="L1283">
        <v>12370</v>
      </c>
      <c r="M1283" t="s">
        <v>1769</v>
      </c>
      <c r="N1283" t="s">
        <v>18663</v>
      </c>
      <c r="O1283" s="95">
        <v>44845.656289525461</v>
      </c>
      <c r="P1283">
        <v>2</v>
      </c>
      <c r="Q1283">
        <v>9.34</v>
      </c>
      <c r="R1283">
        <v>17.54</v>
      </c>
      <c r="S1283" t="s">
        <v>18664</v>
      </c>
      <c r="T1283" t="s">
        <v>8127</v>
      </c>
      <c r="U1283" t="s">
        <v>8128</v>
      </c>
      <c r="V1283" t="s">
        <v>18664</v>
      </c>
      <c r="W1283" t="s">
        <v>18665</v>
      </c>
      <c r="X1283" t="s">
        <v>8129</v>
      </c>
      <c r="Y1283" t="b">
        <v>1</v>
      </c>
      <c r="Z1283" t="s">
        <v>1761</v>
      </c>
    </row>
    <row r="1284" spans="1:26" x14ac:dyDescent="0.25">
      <c r="A1284" t="s">
        <v>8130</v>
      </c>
      <c r="B1284" t="s">
        <v>8131</v>
      </c>
      <c r="C1284" t="s">
        <v>14702</v>
      </c>
      <c r="D1284" t="s">
        <v>14703</v>
      </c>
      <c r="E1284" t="s">
        <v>17576</v>
      </c>
      <c r="F1284" t="s">
        <v>8132</v>
      </c>
      <c r="G1284">
        <v>16999</v>
      </c>
      <c r="H1284">
        <v>7259</v>
      </c>
      <c r="I1284">
        <v>15801</v>
      </c>
      <c r="J1284">
        <v>12426</v>
      </c>
      <c r="K1284" t="s">
        <v>54</v>
      </c>
      <c r="L1284">
        <v>4065</v>
      </c>
      <c r="M1284" t="s">
        <v>1769</v>
      </c>
      <c r="N1284" t="s">
        <v>18666</v>
      </c>
      <c r="O1284" s="95">
        <v>44845.693993912035</v>
      </c>
      <c r="P1284">
        <v>1</v>
      </c>
      <c r="Q1284">
        <v>7.58</v>
      </c>
      <c r="R1284">
        <v>36.799999999999997</v>
      </c>
      <c r="S1284" t="s">
        <v>18667</v>
      </c>
      <c r="T1284" t="s">
        <v>8133</v>
      </c>
      <c r="U1284" t="s">
        <v>8134</v>
      </c>
      <c r="V1284" t="s">
        <v>18667</v>
      </c>
      <c r="W1284" t="s">
        <v>18668</v>
      </c>
      <c r="X1284" t="s">
        <v>8135</v>
      </c>
      <c r="Y1284" t="b">
        <v>1</v>
      </c>
      <c r="Z1284" t="s">
        <v>1761</v>
      </c>
    </row>
    <row r="1285" spans="1:26" x14ac:dyDescent="0.25">
      <c r="A1285" t="s">
        <v>8136</v>
      </c>
      <c r="B1285" t="s">
        <v>8137</v>
      </c>
      <c r="C1285" t="s">
        <v>14702</v>
      </c>
      <c r="D1285" t="s">
        <v>14703</v>
      </c>
      <c r="E1285" t="s">
        <v>17576</v>
      </c>
      <c r="F1285" t="s">
        <v>8138</v>
      </c>
      <c r="G1285">
        <v>15000</v>
      </c>
      <c r="H1285">
        <v>10638</v>
      </c>
      <c r="I1285">
        <v>14865</v>
      </c>
      <c r="J1285">
        <v>14439</v>
      </c>
      <c r="K1285" t="s">
        <v>54</v>
      </c>
      <c r="L1285">
        <v>5957</v>
      </c>
      <c r="M1285" t="s">
        <v>1769</v>
      </c>
      <c r="N1285" t="s">
        <v>18669</v>
      </c>
      <c r="O1285" s="95">
        <v>44845.712732557869</v>
      </c>
      <c r="P1285">
        <v>1</v>
      </c>
      <c r="Q1285">
        <v>0.91</v>
      </c>
      <c r="R1285">
        <v>3.89</v>
      </c>
      <c r="S1285" t="s">
        <v>18670</v>
      </c>
      <c r="T1285" t="s">
        <v>8139</v>
      </c>
      <c r="U1285" t="s">
        <v>8140</v>
      </c>
      <c r="V1285" t="s">
        <v>18670</v>
      </c>
      <c r="W1285" t="s">
        <v>18671</v>
      </c>
      <c r="X1285" t="s">
        <v>8141</v>
      </c>
      <c r="Y1285" t="b">
        <v>1</v>
      </c>
      <c r="Z1285" t="s">
        <v>1761</v>
      </c>
    </row>
    <row r="1286" spans="1:26" x14ac:dyDescent="0.25">
      <c r="A1286" t="s">
        <v>8142</v>
      </c>
      <c r="B1286" t="s">
        <v>1229</v>
      </c>
      <c r="C1286" t="s">
        <v>14702</v>
      </c>
      <c r="D1286" t="s">
        <v>14703</v>
      </c>
      <c r="E1286" t="s">
        <v>17576</v>
      </c>
      <c r="F1286" t="s">
        <v>8143</v>
      </c>
      <c r="G1286">
        <v>95555</v>
      </c>
      <c r="H1286">
        <v>29100</v>
      </c>
      <c r="I1286">
        <v>99382</v>
      </c>
      <c r="J1286">
        <v>95122</v>
      </c>
      <c r="K1286" t="s">
        <v>54</v>
      </c>
      <c r="L1286">
        <v>16296</v>
      </c>
      <c r="M1286" t="s">
        <v>1769</v>
      </c>
      <c r="N1286" t="s">
        <v>18672</v>
      </c>
      <c r="O1286" s="95">
        <v>44845.704678136572</v>
      </c>
      <c r="P1286">
        <v>3</v>
      </c>
      <c r="Q1286">
        <v>-3.85</v>
      </c>
      <c r="R1286">
        <v>0.46</v>
      </c>
      <c r="S1286" t="s">
        <v>18673</v>
      </c>
      <c r="T1286" t="s">
        <v>8144</v>
      </c>
      <c r="U1286" t="s">
        <v>8145</v>
      </c>
      <c r="V1286" t="s">
        <v>18673</v>
      </c>
      <c r="W1286" t="s">
        <v>18674</v>
      </c>
      <c r="X1286" t="s">
        <v>8146</v>
      </c>
      <c r="Y1286" t="b">
        <v>1</v>
      </c>
      <c r="Z1286" t="s">
        <v>1761</v>
      </c>
    </row>
    <row r="1287" spans="1:26" x14ac:dyDescent="0.25">
      <c r="A1287" t="s">
        <v>8147</v>
      </c>
      <c r="B1287" t="s">
        <v>1559</v>
      </c>
      <c r="C1287" t="s">
        <v>14702</v>
      </c>
      <c r="D1287" t="s">
        <v>14703</v>
      </c>
      <c r="E1287" t="s">
        <v>17576</v>
      </c>
      <c r="F1287" t="s">
        <v>8148</v>
      </c>
      <c r="G1287">
        <v>24000</v>
      </c>
      <c r="H1287">
        <v>17400</v>
      </c>
      <c r="I1287">
        <v>25627</v>
      </c>
      <c r="J1287">
        <v>25066</v>
      </c>
      <c r="K1287" t="s">
        <v>54</v>
      </c>
      <c r="L1287">
        <v>9744</v>
      </c>
      <c r="M1287" t="s">
        <v>1769</v>
      </c>
      <c r="N1287" t="s">
        <v>18675</v>
      </c>
      <c r="O1287" s="95">
        <v>44845.717218460646</v>
      </c>
      <c r="P1287">
        <v>2</v>
      </c>
      <c r="Q1287">
        <v>-6.35</v>
      </c>
      <c r="R1287">
        <v>-4.25</v>
      </c>
      <c r="S1287" t="s">
        <v>18676</v>
      </c>
      <c r="T1287" t="s">
        <v>8149</v>
      </c>
      <c r="U1287" t="s">
        <v>18677</v>
      </c>
      <c r="V1287" t="s">
        <v>18676</v>
      </c>
      <c r="W1287" t="s">
        <v>18678</v>
      </c>
      <c r="X1287" t="s">
        <v>8150</v>
      </c>
      <c r="Y1287" t="b">
        <v>1</v>
      </c>
      <c r="Z1287" t="s">
        <v>1761</v>
      </c>
    </row>
    <row r="1288" spans="1:26" x14ac:dyDescent="0.25">
      <c r="A1288" t="s">
        <v>8151</v>
      </c>
      <c r="B1288" t="s">
        <v>781</v>
      </c>
      <c r="C1288" t="s">
        <v>14702</v>
      </c>
      <c r="D1288" t="s">
        <v>14703</v>
      </c>
      <c r="E1288" t="s">
        <v>17576</v>
      </c>
      <c r="F1288" t="s">
        <v>8152</v>
      </c>
      <c r="G1288">
        <v>6000</v>
      </c>
      <c r="H1288">
        <v>6400</v>
      </c>
      <c r="I1288">
        <v>7623</v>
      </c>
      <c r="J1288">
        <v>9712</v>
      </c>
      <c r="K1288" t="s">
        <v>54</v>
      </c>
      <c r="L1288">
        <v>3584</v>
      </c>
      <c r="M1288" t="s">
        <v>1769</v>
      </c>
      <c r="N1288" t="s">
        <v>18679</v>
      </c>
      <c r="O1288" s="95">
        <v>44845.719992060185</v>
      </c>
      <c r="P1288">
        <v>1</v>
      </c>
      <c r="Q1288">
        <v>-21.29</v>
      </c>
      <c r="R1288">
        <v>-38.22</v>
      </c>
      <c r="S1288" t="s">
        <v>18680</v>
      </c>
      <c r="T1288" t="s">
        <v>8153</v>
      </c>
      <c r="U1288" t="s">
        <v>8154</v>
      </c>
      <c r="V1288" t="s">
        <v>18680</v>
      </c>
      <c r="W1288" t="s">
        <v>18681</v>
      </c>
      <c r="X1288" t="s">
        <v>8155</v>
      </c>
      <c r="Y1288" t="b">
        <v>1</v>
      </c>
      <c r="Z1288" t="s">
        <v>1761</v>
      </c>
    </row>
    <row r="1289" spans="1:26" x14ac:dyDescent="0.25">
      <c r="A1289" t="s">
        <v>8156</v>
      </c>
      <c r="B1289" t="s">
        <v>8157</v>
      </c>
      <c r="C1289" t="s">
        <v>14702</v>
      </c>
      <c r="D1289" t="s">
        <v>14703</v>
      </c>
      <c r="E1289" t="s">
        <v>17576</v>
      </c>
      <c r="F1289" t="s">
        <v>4732</v>
      </c>
      <c r="G1289">
        <v>200000</v>
      </c>
      <c r="H1289">
        <v>8665</v>
      </c>
      <c r="I1289">
        <v>200000</v>
      </c>
      <c r="J1289">
        <v>130320</v>
      </c>
      <c r="K1289" t="s">
        <v>54</v>
      </c>
      <c r="L1289">
        <v>4852</v>
      </c>
      <c r="M1289" t="s">
        <v>1769</v>
      </c>
      <c r="N1289" t="s">
        <v>18682</v>
      </c>
      <c r="O1289" s="95">
        <v>44845.345668032409</v>
      </c>
      <c r="P1289">
        <v>2</v>
      </c>
      <c r="Q1289">
        <v>0</v>
      </c>
      <c r="R1289">
        <v>53.47</v>
      </c>
      <c r="S1289" t="s">
        <v>18683</v>
      </c>
      <c r="T1289" t="s">
        <v>8158</v>
      </c>
      <c r="U1289" t="s">
        <v>8159</v>
      </c>
      <c r="V1289" t="s">
        <v>18683</v>
      </c>
      <c r="W1289" t="s">
        <v>18684</v>
      </c>
      <c r="X1289" t="s">
        <v>8160</v>
      </c>
      <c r="Y1289" t="b">
        <v>1</v>
      </c>
      <c r="Z1289" t="s">
        <v>1761</v>
      </c>
    </row>
    <row r="1290" spans="1:26" x14ac:dyDescent="0.25">
      <c r="A1290" t="s">
        <v>8161</v>
      </c>
      <c r="B1290" t="s">
        <v>8162</v>
      </c>
      <c r="C1290" t="s">
        <v>14702</v>
      </c>
      <c r="D1290" t="s">
        <v>14702</v>
      </c>
      <c r="E1290" t="s">
        <v>17576</v>
      </c>
      <c r="F1290" t="s">
        <v>4804</v>
      </c>
      <c r="G1290">
        <v>6500</v>
      </c>
      <c r="H1290">
        <v>6500</v>
      </c>
      <c r="I1290">
        <v>6500</v>
      </c>
      <c r="J1290">
        <v>6500</v>
      </c>
      <c r="K1290" t="s">
        <v>54</v>
      </c>
      <c r="L1290">
        <v>3640</v>
      </c>
      <c r="M1290" t="s">
        <v>1769</v>
      </c>
      <c r="N1290" t="s">
        <v>17998</v>
      </c>
      <c r="O1290" s="95">
        <v>44789.59667298611</v>
      </c>
      <c r="P1290">
        <v>2</v>
      </c>
      <c r="Q1290">
        <v>0</v>
      </c>
      <c r="R1290">
        <v>0</v>
      </c>
      <c r="S1290" t="s">
        <v>18685</v>
      </c>
      <c r="T1290" t="s">
        <v>8163</v>
      </c>
      <c r="U1290" t="s">
        <v>18686</v>
      </c>
      <c r="V1290" t="s">
        <v>18685</v>
      </c>
      <c r="W1290" t="s">
        <v>18687</v>
      </c>
      <c r="X1290" t="s">
        <v>8164</v>
      </c>
      <c r="Y1290" t="b">
        <v>1</v>
      </c>
      <c r="Z1290" t="s">
        <v>1761</v>
      </c>
    </row>
    <row r="1291" spans="1:26" x14ac:dyDescent="0.25">
      <c r="A1291" t="s">
        <v>8165</v>
      </c>
      <c r="B1291" t="s">
        <v>650</v>
      </c>
      <c r="C1291" t="s">
        <v>14702</v>
      </c>
      <c r="D1291" t="s">
        <v>14703</v>
      </c>
      <c r="E1291" t="s">
        <v>17576</v>
      </c>
      <c r="F1291" t="s">
        <v>7724</v>
      </c>
      <c r="G1291">
        <v>8900</v>
      </c>
      <c r="H1291">
        <v>6269</v>
      </c>
      <c r="I1291">
        <v>11202</v>
      </c>
      <c r="J1291">
        <v>11476</v>
      </c>
      <c r="K1291" t="s">
        <v>54</v>
      </c>
      <c r="L1291">
        <v>3511</v>
      </c>
      <c r="M1291" t="s">
        <v>1769</v>
      </c>
      <c r="N1291" t="s">
        <v>18688</v>
      </c>
      <c r="O1291" s="95">
        <v>44845.688002013892</v>
      </c>
      <c r="P1291">
        <v>2</v>
      </c>
      <c r="Q1291">
        <v>-20.55</v>
      </c>
      <c r="R1291">
        <v>-22.45</v>
      </c>
      <c r="S1291" t="s">
        <v>18689</v>
      </c>
      <c r="T1291" t="s">
        <v>8166</v>
      </c>
      <c r="U1291" t="s">
        <v>8167</v>
      </c>
      <c r="V1291" t="s">
        <v>18689</v>
      </c>
      <c r="W1291" t="s">
        <v>18690</v>
      </c>
      <c r="X1291" t="s">
        <v>8168</v>
      </c>
      <c r="Y1291" t="b">
        <v>1</v>
      </c>
      <c r="Z1291" t="s">
        <v>1761</v>
      </c>
    </row>
    <row r="1292" spans="1:26" x14ac:dyDescent="0.25">
      <c r="A1292" t="s">
        <v>8169</v>
      </c>
      <c r="B1292" t="s">
        <v>8170</v>
      </c>
      <c r="C1292" t="s">
        <v>14702</v>
      </c>
      <c r="D1292" t="s">
        <v>14703</v>
      </c>
      <c r="E1292" t="s">
        <v>17576</v>
      </c>
      <c r="F1292" t="s">
        <v>8171</v>
      </c>
      <c r="G1292">
        <v>19999</v>
      </c>
      <c r="H1292">
        <v>7852</v>
      </c>
      <c r="I1292">
        <v>48133</v>
      </c>
      <c r="J1292">
        <v>46605</v>
      </c>
      <c r="K1292" t="s">
        <v>54</v>
      </c>
      <c r="L1292">
        <v>4397</v>
      </c>
      <c r="M1292" t="s">
        <v>1769</v>
      </c>
      <c r="N1292" t="s">
        <v>18691</v>
      </c>
      <c r="O1292" s="95">
        <v>44845.657325763888</v>
      </c>
      <c r="P1292">
        <v>2</v>
      </c>
      <c r="Q1292">
        <v>-58.45</v>
      </c>
      <c r="R1292">
        <v>-57.09</v>
      </c>
      <c r="S1292" t="s">
        <v>18692</v>
      </c>
      <c r="T1292" t="s">
        <v>8172</v>
      </c>
      <c r="U1292" t="s">
        <v>8173</v>
      </c>
      <c r="V1292" t="s">
        <v>18692</v>
      </c>
      <c r="W1292" t="s">
        <v>18693</v>
      </c>
      <c r="X1292" t="s">
        <v>8174</v>
      </c>
      <c r="Y1292" t="b">
        <v>1</v>
      </c>
      <c r="Z1292" t="s">
        <v>1761</v>
      </c>
    </row>
    <row r="1293" spans="1:26" x14ac:dyDescent="0.25">
      <c r="A1293" t="s">
        <v>8175</v>
      </c>
      <c r="B1293" t="s">
        <v>8176</v>
      </c>
      <c r="C1293" t="s">
        <v>14702</v>
      </c>
      <c r="D1293" t="s">
        <v>14703</v>
      </c>
      <c r="E1293" t="s">
        <v>17576</v>
      </c>
      <c r="F1293" t="s">
        <v>8177</v>
      </c>
      <c r="G1293">
        <v>19000</v>
      </c>
      <c r="H1293">
        <v>17945</v>
      </c>
      <c r="I1293">
        <v>19213</v>
      </c>
      <c r="J1293">
        <v>18450</v>
      </c>
      <c r="K1293" t="s">
        <v>54</v>
      </c>
      <c r="L1293">
        <v>10049</v>
      </c>
      <c r="M1293" t="s">
        <v>1769</v>
      </c>
      <c r="N1293" t="s">
        <v>18694</v>
      </c>
      <c r="O1293" s="95">
        <v>44845.68151840278</v>
      </c>
      <c r="P1293">
        <v>2</v>
      </c>
      <c r="Q1293">
        <v>-1.1100000000000001</v>
      </c>
      <c r="R1293">
        <v>2.98</v>
      </c>
      <c r="S1293" t="s">
        <v>18695</v>
      </c>
      <c r="T1293" t="s">
        <v>8178</v>
      </c>
      <c r="U1293" t="s">
        <v>18696</v>
      </c>
      <c r="V1293" t="s">
        <v>18695</v>
      </c>
      <c r="W1293" t="s">
        <v>18697</v>
      </c>
      <c r="X1293" t="s">
        <v>8179</v>
      </c>
      <c r="Y1293" t="b">
        <v>1</v>
      </c>
      <c r="Z1293" t="s">
        <v>1761</v>
      </c>
    </row>
    <row r="1294" spans="1:26" x14ac:dyDescent="0.25">
      <c r="A1294" t="s">
        <v>8180</v>
      </c>
      <c r="B1294" t="s">
        <v>8181</v>
      </c>
      <c r="C1294" t="s">
        <v>14702</v>
      </c>
      <c r="D1294" t="s">
        <v>14703</v>
      </c>
      <c r="E1294" t="s">
        <v>17576</v>
      </c>
      <c r="F1294" t="s">
        <v>8182</v>
      </c>
      <c r="G1294">
        <v>14000</v>
      </c>
      <c r="H1294">
        <v>14200</v>
      </c>
      <c r="I1294">
        <v>23444</v>
      </c>
      <c r="J1294">
        <v>19522</v>
      </c>
      <c r="K1294" t="s">
        <v>54</v>
      </c>
      <c r="L1294">
        <v>7952</v>
      </c>
      <c r="M1294" t="s">
        <v>1769</v>
      </c>
      <c r="N1294" t="s">
        <v>15091</v>
      </c>
      <c r="O1294" s="95">
        <v>44845.69669434028</v>
      </c>
      <c r="P1294">
        <v>2</v>
      </c>
      <c r="Q1294">
        <v>-40.28</v>
      </c>
      <c r="R1294">
        <v>-28.29</v>
      </c>
      <c r="S1294" t="s">
        <v>18698</v>
      </c>
      <c r="T1294" t="s">
        <v>8183</v>
      </c>
      <c r="U1294" t="s">
        <v>8184</v>
      </c>
      <c r="V1294" t="s">
        <v>18698</v>
      </c>
      <c r="W1294" t="s">
        <v>18699</v>
      </c>
      <c r="X1294" t="s">
        <v>8185</v>
      </c>
      <c r="Y1294" t="b">
        <v>1</v>
      </c>
      <c r="Z1294" t="s">
        <v>1761</v>
      </c>
    </row>
    <row r="1295" spans="1:26" x14ac:dyDescent="0.25">
      <c r="A1295" t="s">
        <v>8186</v>
      </c>
      <c r="B1295" t="s">
        <v>8187</v>
      </c>
      <c r="C1295" t="s">
        <v>14702</v>
      </c>
      <c r="D1295" t="s">
        <v>14703</v>
      </c>
      <c r="E1295" t="s">
        <v>17576</v>
      </c>
      <c r="F1295" t="s">
        <v>4833</v>
      </c>
      <c r="G1295">
        <v>23000</v>
      </c>
      <c r="H1295">
        <v>16754</v>
      </c>
      <c r="I1295">
        <v>24060</v>
      </c>
      <c r="J1295">
        <v>24406</v>
      </c>
      <c r="K1295" t="s">
        <v>54</v>
      </c>
      <c r="L1295">
        <v>9382</v>
      </c>
      <c r="M1295" t="s">
        <v>1769</v>
      </c>
      <c r="N1295" t="s">
        <v>18700</v>
      </c>
      <c r="O1295" s="95">
        <v>44845.703843518517</v>
      </c>
      <c r="P1295">
        <v>2</v>
      </c>
      <c r="Q1295">
        <v>-4.41</v>
      </c>
      <c r="R1295">
        <v>-5.76</v>
      </c>
      <c r="S1295" t="s">
        <v>18701</v>
      </c>
      <c r="T1295" t="s">
        <v>8188</v>
      </c>
      <c r="U1295" t="s">
        <v>8189</v>
      </c>
      <c r="V1295" t="s">
        <v>18701</v>
      </c>
      <c r="W1295" t="s">
        <v>18702</v>
      </c>
      <c r="X1295" t="s">
        <v>8190</v>
      </c>
      <c r="Y1295" t="b">
        <v>1</v>
      </c>
      <c r="Z1295" t="s">
        <v>1761</v>
      </c>
    </row>
    <row r="1296" spans="1:26" x14ac:dyDescent="0.25">
      <c r="A1296" t="s">
        <v>8191</v>
      </c>
      <c r="B1296" t="s">
        <v>779</v>
      </c>
      <c r="C1296" t="s">
        <v>14702</v>
      </c>
      <c r="D1296" t="s">
        <v>14703</v>
      </c>
      <c r="E1296" t="s">
        <v>17576</v>
      </c>
      <c r="F1296" t="s">
        <v>8192</v>
      </c>
      <c r="G1296">
        <v>19500</v>
      </c>
      <c r="H1296">
        <v>14400</v>
      </c>
      <c r="I1296">
        <v>22058</v>
      </c>
      <c r="J1296">
        <v>25290</v>
      </c>
      <c r="K1296" t="s">
        <v>54</v>
      </c>
      <c r="L1296">
        <v>8064</v>
      </c>
      <c r="M1296" t="s">
        <v>1769</v>
      </c>
      <c r="N1296" t="s">
        <v>18703</v>
      </c>
      <c r="O1296" s="95">
        <v>44845.695813275466</v>
      </c>
      <c r="P1296">
        <v>2</v>
      </c>
      <c r="Q1296">
        <v>-11.6</v>
      </c>
      <c r="R1296">
        <v>-22.89</v>
      </c>
      <c r="S1296" t="s">
        <v>18704</v>
      </c>
      <c r="T1296" t="s">
        <v>8193</v>
      </c>
      <c r="U1296" t="s">
        <v>18705</v>
      </c>
      <c r="V1296" t="s">
        <v>18704</v>
      </c>
      <c r="W1296" t="s">
        <v>18706</v>
      </c>
      <c r="X1296" t="s">
        <v>8194</v>
      </c>
      <c r="Y1296" t="b">
        <v>1</v>
      </c>
      <c r="Z1296" t="s">
        <v>1761</v>
      </c>
    </row>
    <row r="1297" spans="1:26" x14ac:dyDescent="0.25">
      <c r="A1297" t="s">
        <v>8195</v>
      </c>
      <c r="B1297" t="s">
        <v>8196</v>
      </c>
      <c r="C1297" t="s">
        <v>14702</v>
      </c>
      <c r="D1297" t="s">
        <v>14703</v>
      </c>
      <c r="E1297" t="s">
        <v>17576</v>
      </c>
      <c r="F1297" t="s">
        <v>8197</v>
      </c>
      <c r="G1297">
        <v>13000</v>
      </c>
      <c r="H1297">
        <v>14500</v>
      </c>
      <c r="I1297">
        <v>16302</v>
      </c>
      <c r="J1297">
        <v>16614</v>
      </c>
      <c r="K1297" t="s">
        <v>54</v>
      </c>
      <c r="L1297">
        <v>8120</v>
      </c>
      <c r="M1297" t="s">
        <v>1769</v>
      </c>
      <c r="N1297" t="s">
        <v>15827</v>
      </c>
      <c r="O1297" s="95">
        <v>44845.703342118053</v>
      </c>
      <c r="P1297">
        <v>2</v>
      </c>
      <c r="Q1297">
        <v>-20.260000000000002</v>
      </c>
      <c r="R1297">
        <v>-21.75</v>
      </c>
      <c r="S1297" t="s">
        <v>18707</v>
      </c>
      <c r="T1297" t="s">
        <v>8198</v>
      </c>
      <c r="U1297" t="s">
        <v>8199</v>
      </c>
      <c r="V1297" t="s">
        <v>18707</v>
      </c>
      <c r="W1297" t="s">
        <v>18708</v>
      </c>
      <c r="X1297" t="s">
        <v>8200</v>
      </c>
      <c r="Y1297" t="b">
        <v>1</v>
      </c>
      <c r="Z1297" t="s">
        <v>1761</v>
      </c>
    </row>
    <row r="1298" spans="1:26" x14ac:dyDescent="0.25">
      <c r="A1298" t="s">
        <v>8201</v>
      </c>
      <c r="B1298" t="s">
        <v>8202</v>
      </c>
      <c r="C1298" t="s">
        <v>14702</v>
      </c>
      <c r="D1298" t="s">
        <v>14703</v>
      </c>
      <c r="E1298" t="s">
        <v>17576</v>
      </c>
      <c r="F1298" t="s">
        <v>8203</v>
      </c>
      <c r="G1298">
        <v>20000</v>
      </c>
      <c r="H1298">
        <v>7925</v>
      </c>
      <c r="I1298">
        <v>19178</v>
      </c>
      <c r="J1298">
        <v>16237</v>
      </c>
      <c r="K1298" t="s">
        <v>54</v>
      </c>
      <c r="L1298">
        <v>4438</v>
      </c>
      <c r="M1298" t="s">
        <v>1769</v>
      </c>
      <c r="N1298" t="s">
        <v>17679</v>
      </c>
      <c r="O1298" s="95">
        <v>44845.661824826391</v>
      </c>
      <c r="P1298">
        <v>1</v>
      </c>
      <c r="Q1298">
        <v>4.29</v>
      </c>
      <c r="R1298">
        <v>23.18</v>
      </c>
      <c r="S1298" t="s">
        <v>18709</v>
      </c>
      <c r="T1298" t="s">
        <v>8204</v>
      </c>
      <c r="U1298" t="s">
        <v>8205</v>
      </c>
      <c r="V1298" t="s">
        <v>18709</v>
      </c>
      <c r="W1298" t="s">
        <v>18710</v>
      </c>
      <c r="X1298" t="s">
        <v>8206</v>
      </c>
      <c r="Y1298" t="b">
        <v>1</v>
      </c>
      <c r="Z1298" t="s">
        <v>1761</v>
      </c>
    </row>
    <row r="1299" spans="1:26" x14ac:dyDescent="0.25">
      <c r="A1299" t="s">
        <v>8207</v>
      </c>
      <c r="B1299" t="s">
        <v>1560</v>
      </c>
      <c r="C1299" t="s">
        <v>14702</v>
      </c>
      <c r="D1299" t="s">
        <v>14703</v>
      </c>
      <c r="E1299" t="s">
        <v>17576</v>
      </c>
      <c r="F1299" t="s">
        <v>8208</v>
      </c>
      <c r="G1299">
        <v>17999</v>
      </c>
      <c r="H1299">
        <v>14641</v>
      </c>
      <c r="I1299">
        <v>18380</v>
      </c>
      <c r="J1299">
        <v>19129</v>
      </c>
      <c r="K1299" t="s">
        <v>54</v>
      </c>
      <c r="L1299">
        <v>8199</v>
      </c>
      <c r="M1299" t="s">
        <v>1769</v>
      </c>
      <c r="N1299" t="s">
        <v>18711</v>
      </c>
      <c r="O1299" s="95">
        <v>44845.6284078588</v>
      </c>
      <c r="P1299">
        <v>2</v>
      </c>
      <c r="Q1299">
        <v>-2.0699999999999998</v>
      </c>
      <c r="R1299">
        <v>-5.91</v>
      </c>
      <c r="S1299" t="s">
        <v>18712</v>
      </c>
      <c r="T1299" t="s">
        <v>8209</v>
      </c>
      <c r="U1299" t="s">
        <v>8210</v>
      </c>
      <c r="V1299" t="s">
        <v>18712</v>
      </c>
      <c r="W1299" t="s">
        <v>18713</v>
      </c>
      <c r="X1299" t="s">
        <v>8211</v>
      </c>
      <c r="Y1299" t="b">
        <v>1</v>
      </c>
      <c r="Z1299" t="s">
        <v>1761</v>
      </c>
    </row>
    <row r="1300" spans="1:26" x14ac:dyDescent="0.25">
      <c r="A1300" t="s">
        <v>8212</v>
      </c>
      <c r="B1300" t="s">
        <v>8213</v>
      </c>
      <c r="C1300" t="s">
        <v>14702</v>
      </c>
      <c r="D1300" t="s">
        <v>14703</v>
      </c>
      <c r="E1300" t="s">
        <v>17576</v>
      </c>
      <c r="F1300" t="s">
        <v>8214</v>
      </c>
      <c r="G1300">
        <v>8991</v>
      </c>
      <c r="H1300">
        <v>5194</v>
      </c>
      <c r="I1300">
        <v>11013</v>
      </c>
      <c r="J1300">
        <v>11255</v>
      </c>
      <c r="K1300" t="s">
        <v>54</v>
      </c>
      <c r="L1300">
        <v>2909</v>
      </c>
      <c r="M1300" t="s">
        <v>1769</v>
      </c>
      <c r="N1300" t="s">
        <v>18714</v>
      </c>
      <c r="O1300" s="95">
        <v>44845.698966284719</v>
      </c>
      <c r="P1300">
        <v>1</v>
      </c>
      <c r="Q1300">
        <v>-18.36</v>
      </c>
      <c r="R1300">
        <v>-20.12</v>
      </c>
      <c r="S1300" t="s">
        <v>18715</v>
      </c>
      <c r="T1300" t="s">
        <v>8215</v>
      </c>
      <c r="U1300" t="s">
        <v>8216</v>
      </c>
      <c r="V1300" t="s">
        <v>18715</v>
      </c>
      <c r="W1300" t="s">
        <v>18716</v>
      </c>
      <c r="X1300" t="s">
        <v>8217</v>
      </c>
      <c r="Y1300" t="b">
        <v>1</v>
      </c>
      <c r="Z1300" t="s">
        <v>1761</v>
      </c>
    </row>
    <row r="1301" spans="1:26" x14ac:dyDescent="0.25">
      <c r="A1301" t="s">
        <v>8218</v>
      </c>
      <c r="B1301" t="s">
        <v>1249</v>
      </c>
      <c r="C1301" t="s">
        <v>14702</v>
      </c>
      <c r="D1301" t="s">
        <v>14703</v>
      </c>
      <c r="E1301" t="s">
        <v>17576</v>
      </c>
      <c r="F1301" t="s">
        <v>8219</v>
      </c>
      <c r="G1301">
        <v>15333</v>
      </c>
      <c r="H1301">
        <v>18900</v>
      </c>
      <c r="I1301">
        <v>15806</v>
      </c>
      <c r="J1301">
        <v>14220</v>
      </c>
      <c r="K1301" t="s">
        <v>54</v>
      </c>
      <c r="L1301">
        <v>10584</v>
      </c>
      <c r="M1301" t="s">
        <v>1769</v>
      </c>
      <c r="N1301" t="s">
        <v>18717</v>
      </c>
      <c r="O1301" s="95">
        <v>44845.707747696761</v>
      </c>
      <c r="P1301">
        <v>3</v>
      </c>
      <c r="Q1301">
        <v>-2.99</v>
      </c>
      <c r="R1301">
        <v>7.83</v>
      </c>
      <c r="S1301" t="s">
        <v>18718</v>
      </c>
      <c r="T1301" t="s">
        <v>8220</v>
      </c>
      <c r="U1301" t="s">
        <v>18719</v>
      </c>
      <c r="V1301" t="s">
        <v>18718</v>
      </c>
      <c r="W1301" t="s">
        <v>18720</v>
      </c>
      <c r="X1301" t="s">
        <v>8221</v>
      </c>
      <c r="Y1301" t="b">
        <v>1</v>
      </c>
      <c r="Z1301" t="s">
        <v>1761</v>
      </c>
    </row>
    <row r="1302" spans="1:26" x14ac:dyDescent="0.25">
      <c r="A1302" t="s">
        <v>8222</v>
      </c>
      <c r="B1302" t="s">
        <v>8223</v>
      </c>
      <c r="C1302" t="s">
        <v>14702</v>
      </c>
      <c r="D1302" t="s">
        <v>14703</v>
      </c>
      <c r="E1302" t="s">
        <v>17576</v>
      </c>
      <c r="F1302" t="s">
        <v>8224</v>
      </c>
      <c r="G1302">
        <v>12000</v>
      </c>
      <c r="H1302">
        <v>13068</v>
      </c>
      <c r="I1302">
        <v>13981</v>
      </c>
      <c r="J1302">
        <v>14133</v>
      </c>
      <c r="K1302" t="s">
        <v>54</v>
      </c>
      <c r="L1302">
        <v>7318</v>
      </c>
      <c r="M1302" t="s">
        <v>1769</v>
      </c>
      <c r="N1302" t="s">
        <v>18721</v>
      </c>
      <c r="O1302" s="95">
        <v>44845.714203564814</v>
      </c>
      <c r="P1302">
        <v>2</v>
      </c>
      <c r="Q1302">
        <v>-14.17</v>
      </c>
      <c r="R1302">
        <v>-15.09</v>
      </c>
      <c r="S1302" t="s">
        <v>18722</v>
      </c>
      <c r="T1302" t="s">
        <v>8225</v>
      </c>
      <c r="U1302" t="s">
        <v>18723</v>
      </c>
      <c r="V1302" t="s">
        <v>18722</v>
      </c>
      <c r="W1302" t="s">
        <v>18724</v>
      </c>
      <c r="X1302" t="s">
        <v>8226</v>
      </c>
      <c r="Y1302" t="b">
        <v>1</v>
      </c>
      <c r="Z1302" t="s">
        <v>1761</v>
      </c>
    </row>
    <row r="1303" spans="1:26" x14ac:dyDescent="0.25">
      <c r="A1303" t="s">
        <v>8227</v>
      </c>
      <c r="B1303" t="s">
        <v>8228</v>
      </c>
      <c r="C1303" t="s">
        <v>14702</v>
      </c>
      <c r="D1303" t="s">
        <v>14703</v>
      </c>
      <c r="E1303" t="s">
        <v>17576</v>
      </c>
      <c r="F1303" t="s">
        <v>8229</v>
      </c>
      <c r="G1303">
        <v>18999</v>
      </c>
      <c r="H1303">
        <v>16262</v>
      </c>
      <c r="I1303">
        <v>19444</v>
      </c>
      <c r="J1303">
        <v>20294</v>
      </c>
      <c r="K1303" t="s">
        <v>54</v>
      </c>
      <c r="L1303">
        <v>9107</v>
      </c>
      <c r="M1303" t="s">
        <v>1769</v>
      </c>
      <c r="N1303" t="s">
        <v>18725</v>
      </c>
      <c r="O1303" s="95">
        <v>44845.696259050928</v>
      </c>
      <c r="P1303">
        <v>2</v>
      </c>
      <c r="Q1303">
        <v>-2.29</v>
      </c>
      <c r="R1303">
        <v>-6.38</v>
      </c>
      <c r="S1303" t="s">
        <v>18726</v>
      </c>
      <c r="T1303" t="s">
        <v>8230</v>
      </c>
      <c r="U1303" t="s">
        <v>8231</v>
      </c>
      <c r="V1303" t="s">
        <v>18726</v>
      </c>
      <c r="W1303" t="s">
        <v>18727</v>
      </c>
      <c r="X1303" t="s">
        <v>8232</v>
      </c>
      <c r="Y1303" t="b">
        <v>1</v>
      </c>
      <c r="Z1303" t="s">
        <v>1761</v>
      </c>
    </row>
    <row r="1304" spans="1:26" x14ac:dyDescent="0.25">
      <c r="A1304" t="s">
        <v>8233</v>
      </c>
      <c r="B1304" t="s">
        <v>1421</v>
      </c>
      <c r="C1304" t="s">
        <v>14702</v>
      </c>
      <c r="D1304" t="s">
        <v>14703</v>
      </c>
      <c r="E1304" t="s">
        <v>17576</v>
      </c>
      <c r="F1304" t="s">
        <v>8234</v>
      </c>
      <c r="G1304">
        <v>17777</v>
      </c>
      <c r="H1304">
        <v>10246</v>
      </c>
      <c r="I1304">
        <v>17320</v>
      </c>
      <c r="J1304">
        <v>17401</v>
      </c>
      <c r="K1304" t="s">
        <v>54</v>
      </c>
      <c r="L1304">
        <v>5738</v>
      </c>
      <c r="M1304" t="s">
        <v>1769</v>
      </c>
      <c r="N1304" t="s">
        <v>18728</v>
      </c>
      <c r="O1304" s="95">
        <v>44845.696101944442</v>
      </c>
      <c r="P1304">
        <v>2</v>
      </c>
      <c r="Q1304">
        <v>2.64</v>
      </c>
      <c r="R1304">
        <v>2.16</v>
      </c>
      <c r="S1304" t="s">
        <v>18729</v>
      </c>
      <c r="T1304" t="s">
        <v>8235</v>
      </c>
      <c r="U1304" t="s">
        <v>8236</v>
      </c>
      <c r="V1304" t="s">
        <v>18729</v>
      </c>
      <c r="W1304" t="s">
        <v>18730</v>
      </c>
      <c r="X1304" t="s">
        <v>8237</v>
      </c>
      <c r="Y1304" t="b">
        <v>1</v>
      </c>
      <c r="Z1304" t="s">
        <v>1761</v>
      </c>
    </row>
    <row r="1305" spans="1:26" x14ac:dyDescent="0.25">
      <c r="A1305" t="s">
        <v>8238</v>
      </c>
      <c r="B1305" t="s">
        <v>8239</v>
      </c>
      <c r="C1305" t="s">
        <v>14702</v>
      </c>
      <c r="D1305" t="s">
        <v>14703</v>
      </c>
      <c r="E1305" t="s">
        <v>17576</v>
      </c>
      <c r="F1305" t="s">
        <v>8240</v>
      </c>
      <c r="G1305">
        <v>30000</v>
      </c>
      <c r="H1305">
        <v>19988</v>
      </c>
      <c r="I1305">
        <v>44053</v>
      </c>
      <c r="J1305">
        <v>48400</v>
      </c>
      <c r="K1305" t="s">
        <v>54</v>
      </c>
      <c r="L1305">
        <v>11193</v>
      </c>
      <c r="M1305" t="s">
        <v>1769</v>
      </c>
      <c r="N1305" t="s">
        <v>18731</v>
      </c>
      <c r="O1305" s="95">
        <v>44845.562055555558</v>
      </c>
      <c r="P1305">
        <v>3</v>
      </c>
      <c r="Q1305">
        <v>-31.9</v>
      </c>
      <c r="R1305">
        <v>-38.020000000000003</v>
      </c>
      <c r="S1305" t="s">
        <v>18732</v>
      </c>
      <c r="T1305" t="s">
        <v>8241</v>
      </c>
      <c r="U1305" t="s">
        <v>8242</v>
      </c>
      <c r="V1305" t="s">
        <v>18732</v>
      </c>
      <c r="W1305" t="s">
        <v>18733</v>
      </c>
      <c r="X1305" t="s">
        <v>8243</v>
      </c>
      <c r="Y1305" t="b">
        <v>1</v>
      </c>
      <c r="Z1305" t="s">
        <v>1761</v>
      </c>
    </row>
    <row r="1306" spans="1:26" x14ac:dyDescent="0.25">
      <c r="A1306" t="s">
        <v>8244</v>
      </c>
      <c r="B1306" t="s">
        <v>822</v>
      </c>
      <c r="C1306" t="s">
        <v>14702</v>
      </c>
      <c r="D1306" t="s">
        <v>14703</v>
      </c>
      <c r="E1306" t="s">
        <v>17576</v>
      </c>
      <c r="F1306" t="s">
        <v>8245</v>
      </c>
      <c r="G1306">
        <v>30000</v>
      </c>
      <c r="H1306">
        <v>16700</v>
      </c>
      <c r="I1306">
        <v>26395</v>
      </c>
      <c r="J1306">
        <v>30463</v>
      </c>
      <c r="K1306" t="s">
        <v>54</v>
      </c>
      <c r="L1306">
        <v>9352</v>
      </c>
      <c r="M1306" t="s">
        <v>1769</v>
      </c>
      <c r="N1306" t="s">
        <v>15209</v>
      </c>
      <c r="O1306" s="95">
        <v>44845.67118809028</v>
      </c>
      <c r="P1306">
        <v>3</v>
      </c>
      <c r="Q1306">
        <v>13.66</v>
      </c>
      <c r="R1306">
        <v>-1.52</v>
      </c>
      <c r="S1306" t="s">
        <v>18734</v>
      </c>
      <c r="T1306" t="s">
        <v>8246</v>
      </c>
      <c r="U1306" t="s">
        <v>8247</v>
      </c>
      <c r="V1306" t="s">
        <v>18734</v>
      </c>
      <c r="W1306" t="s">
        <v>18735</v>
      </c>
      <c r="X1306" t="s">
        <v>8248</v>
      </c>
      <c r="Y1306" t="b">
        <v>1</v>
      </c>
      <c r="Z1306" t="s">
        <v>1761</v>
      </c>
    </row>
    <row r="1307" spans="1:26" x14ac:dyDescent="0.25">
      <c r="A1307" t="s">
        <v>8249</v>
      </c>
      <c r="B1307" t="s">
        <v>823</v>
      </c>
      <c r="C1307" t="s">
        <v>14702</v>
      </c>
      <c r="D1307" t="s">
        <v>14703</v>
      </c>
      <c r="E1307" t="s">
        <v>17576</v>
      </c>
      <c r="F1307" t="s">
        <v>8250</v>
      </c>
      <c r="G1307">
        <v>8000</v>
      </c>
      <c r="H1307">
        <v>14400</v>
      </c>
      <c r="I1307">
        <v>11901</v>
      </c>
      <c r="J1307">
        <v>12281</v>
      </c>
      <c r="K1307" t="s">
        <v>54</v>
      </c>
      <c r="L1307">
        <v>8064</v>
      </c>
      <c r="M1307" t="s">
        <v>1769</v>
      </c>
      <c r="N1307" t="s">
        <v>18703</v>
      </c>
      <c r="O1307" s="95">
        <v>44845.710729178238</v>
      </c>
      <c r="P1307">
        <v>3</v>
      </c>
      <c r="Q1307">
        <v>-32.78</v>
      </c>
      <c r="R1307">
        <v>-34.86</v>
      </c>
      <c r="S1307" t="s">
        <v>18736</v>
      </c>
      <c r="T1307" t="s">
        <v>8251</v>
      </c>
      <c r="U1307" t="s">
        <v>8252</v>
      </c>
      <c r="V1307" t="s">
        <v>18736</v>
      </c>
      <c r="W1307" t="s">
        <v>18737</v>
      </c>
      <c r="X1307" t="s">
        <v>8253</v>
      </c>
      <c r="Y1307" t="b">
        <v>1</v>
      </c>
      <c r="Z1307" t="s">
        <v>1761</v>
      </c>
    </row>
    <row r="1308" spans="1:26" x14ac:dyDescent="0.25">
      <c r="A1308" t="s">
        <v>8254</v>
      </c>
      <c r="B1308" t="s">
        <v>8255</v>
      </c>
      <c r="C1308" t="s">
        <v>14702</v>
      </c>
      <c r="D1308" t="s">
        <v>14703</v>
      </c>
      <c r="E1308" t="s">
        <v>17576</v>
      </c>
      <c r="F1308" t="s">
        <v>8256</v>
      </c>
      <c r="G1308">
        <v>18000</v>
      </c>
      <c r="H1308">
        <v>16845</v>
      </c>
      <c r="I1308">
        <v>17829</v>
      </c>
      <c r="J1308">
        <v>17648</v>
      </c>
      <c r="K1308" t="s">
        <v>54</v>
      </c>
      <c r="L1308">
        <v>9433</v>
      </c>
      <c r="M1308" t="s">
        <v>1769</v>
      </c>
      <c r="N1308" t="s">
        <v>17530</v>
      </c>
      <c r="O1308" s="95">
        <v>44845.710673726855</v>
      </c>
      <c r="P1308">
        <v>2</v>
      </c>
      <c r="Q1308">
        <v>0.96</v>
      </c>
      <c r="R1308">
        <v>1.99</v>
      </c>
      <c r="S1308" t="s">
        <v>18738</v>
      </c>
      <c r="T1308" t="s">
        <v>8257</v>
      </c>
      <c r="U1308" t="s">
        <v>8258</v>
      </c>
      <c r="V1308" t="s">
        <v>18738</v>
      </c>
      <c r="W1308" t="s">
        <v>18739</v>
      </c>
      <c r="X1308" t="s">
        <v>8259</v>
      </c>
      <c r="Y1308" t="b">
        <v>1</v>
      </c>
      <c r="Z1308" t="s">
        <v>1761</v>
      </c>
    </row>
    <row r="1309" spans="1:26" x14ac:dyDescent="0.25">
      <c r="A1309" t="s">
        <v>8260</v>
      </c>
      <c r="B1309" t="s">
        <v>1561</v>
      </c>
      <c r="C1309" t="s">
        <v>14702</v>
      </c>
      <c r="D1309" t="s">
        <v>14703</v>
      </c>
      <c r="E1309" t="s">
        <v>17576</v>
      </c>
      <c r="F1309" t="s">
        <v>8261</v>
      </c>
      <c r="G1309">
        <v>25500</v>
      </c>
      <c r="H1309">
        <v>15800</v>
      </c>
      <c r="I1309">
        <v>20849</v>
      </c>
      <c r="J1309">
        <v>21615</v>
      </c>
      <c r="K1309" t="s">
        <v>54</v>
      </c>
      <c r="L1309">
        <v>8848</v>
      </c>
      <c r="M1309" t="s">
        <v>1769</v>
      </c>
      <c r="N1309" t="s">
        <v>18740</v>
      </c>
      <c r="O1309" s="95">
        <v>44845.703959074075</v>
      </c>
      <c r="P1309">
        <v>2</v>
      </c>
      <c r="Q1309">
        <v>22.31</v>
      </c>
      <c r="R1309">
        <v>17.97</v>
      </c>
      <c r="S1309" t="s">
        <v>18741</v>
      </c>
      <c r="T1309" t="s">
        <v>8262</v>
      </c>
      <c r="U1309" t="s">
        <v>18742</v>
      </c>
      <c r="V1309" t="s">
        <v>18741</v>
      </c>
      <c r="W1309" t="s">
        <v>18743</v>
      </c>
      <c r="X1309" t="s">
        <v>8263</v>
      </c>
      <c r="Y1309" t="b">
        <v>1</v>
      </c>
      <c r="Z1309" t="s">
        <v>1761</v>
      </c>
    </row>
    <row r="1310" spans="1:26" x14ac:dyDescent="0.25">
      <c r="A1310" t="s">
        <v>8264</v>
      </c>
      <c r="B1310" t="s">
        <v>8265</v>
      </c>
      <c r="C1310" t="s">
        <v>14702</v>
      </c>
      <c r="D1310" t="s">
        <v>14703</v>
      </c>
      <c r="E1310" t="s">
        <v>17576</v>
      </c>
      <c r="F1310" t="s">
        <v>8266</v>
      </c>
      <c r="G1310">
        <v>20000</v>
      </c>
      <c r="H1310">
        <v>19200</v>
      </c>
      <c r="I1310">
        <v>24610</v>
      </c>
      <c r="J1310">
        <v>26165</v>
      </c>
      <c r="K1310" t="s">
        <v>54</v>
      </c>
      <c r="L1310">
        <v>10752</v>
      </c>
      <c r="M1310" t="s">
        <v>1769</v>
      </c>
      <c r="N1310" t="s">
        <v>18657</v>
      </c>
      <c r="O1310" s="95">
        <v>44845.676787199074</v>
      </c>
      <c r="P1310">
        <v>2</v>
      </c>
      <c r="Q1310">
        <v>-18.73</v>
      </c>
      <c r="R1310">
        <v>-23.56</v>
      </c>
      <c r="S1310" t="s">
        <v>18744</v>
      </c>
      <c r="T1310" t="s">
        <v>8267</v>
      </c>
      <c r="U1310" t="s">
        <v>8268</v>
      </c>
      <c r="V1310" t="s">
        <v>18744</v>
      </c>
      <c r="W1310" t="s">
        <v>18745</v>
      </c>
      <c r="X1310" t="s">
        <v>8269</v>
      </c>
      <c r="Y1310" t="b">
        <v>1</v>
      </c>
      <c r="Z1310" t="s">
        <v>1761</v>
      </c>
    </row>
    <row r="1311" spans="1:26" x14ac:dyDescent="0.25">
      <c r="A1311" t="s">
        <v>8270</v>
      </c>
      <c r="B1311" t="s">
        <v>8271</v>
      </c>
      <c r="C1311" t="s">
        <v>14702</v>
      </c>
      <c r="D1311" t="s">
        <v>14703</v>
      </c>
      <c r="E1311" t="s">
        <v>17576</v>
      </c>
      <c r="F1311" t="s">
        <v>8272</v>
      </c>
      <c r="G1311">
        <v>20000</v>
      </c>
      <c r="H1311">
        <v>15900</v>
      </c>
      <c r="I1311">
        <v>20916</v>
      </c>
      <c r="J1311">
        <v>19508</v>
      </c>
      <c r="K1311" t="s">
        <v>54</v>
      </c>
      <c r="L1311">
        <v>8904</v>
      </c>
      <c r="M1311" t="s">
        <v>1769</v>
      </c>
      <c r="N1311" t="s">
        <v>18746</v>
      </c>
      <c r="O1311" s="95">
        <v>44845.686093194447</v>
      </c>
      <c r="P1311">
        <v>3</v>
      </c>
      <c r="Q1311">
        <v>-4.38</v>
      </c>
      <c r="R1311">
        <v>2.52</v>
      </c>
      <c r="S1311" t="s">
        <v>18747</v>
      </c>
      <c r="T1311" t="s">
        <v>8273</v>
      </c>
      <c r="U1311" t="s">
        <v>18748</v>
      </c>
      <c r="V1311" t="s">
        <v>18747</v>
      </c>
      <c r="W1311" t="s">
        <v>18749</v>
      </c>
      <c r="X1311" t="s">
        <v>8274</v>
      </c>
      <c r="Y1311" t="b">
        <v>1</v>
      </c>
      <c r="Z1311" t="s">
        <v>1761</v>
      </c>
    </row>
    <row r="1312" spans="1:26" x14ac:dyDescent="0.25">
      <c r="A1312" t="s">
        <v>8275</v>
      </c>
      <c r="B1312" t="s">
        <v>1588</v>
      </c>
      <c r="C1312" t="s">
        <v>14702</v>
      </c>
      <c r="D1312" t="s">
        <v>14703</v>
      </c>
      <c r="E1312" t="s">
        <v>17576</v>
      </c>
      <c r="F1312" t="s">
        <v>8276</v>
      </c>
      <c r="G1312">
        <v>11000</v>
      </c>
      <c r="H1312">
        <v>11100</v>
      </c>
      <c r="I1312">
        <v>13991</v>
      </c>
      <c r="J1312">
        <v>14616</v>
      </c>
      <c r="K1312" t="s">
        <v>54</v>
      </c>
      <c r="L1312">
        <v>6216</v>
      </c>
      <c r="M1312" t="s">
        <v>1769</v>
      </c>
      <c r="N1312" t="s">
        <v>18750</v>
      </c>
      <c r="O1312" s="95">
        <v>44845.711268263891</v>
      </c>
      <c r="P1312">
        <v>2</v>
      </c>
      <c r="Q1312">
        <v>-21.38</v>
      </c>
      <c r="R1312">
        <v>-24.74</v>
      </c>
      <c r="S1312" t="s">
        <v>18751</v>
      </c>
      <c r="T1312" t="s">
        <v>8277</v>
      </c>
      <c r="U1312" t="s">
        <v>18752</v>
      </c>
      <c r="V1312" t="s">
        <v>18751</v>
      </c>
      <c r="W1312" t="s">
        <v>18753</v>
      </c>
      <c r="X1312" t="s">
        <v>8278</v>
      </c>
      <c r="Y1312" t="b">
        <v>1</v>
      </c>
      <c r="Z1312" t="s">
        <v>1761</v>
      </c>
    </row>
    <row r="1313" spans="1:26" x14ac:dyDescent="0.25">
      <c r="A1313" t="s">
        <v>8279</v>
      </c>
      <c r="B1313" t="s">
        <v>8280</v>
      </c>
      <c r="C1313" t="s">
        <v>14702</v>
      </c>
      <c r="D1313" t="s">
        <v>14703</v>
      </c>
      <c r="E1313" t="s">
        <v>17576</v>
      </c>
      <c r="F1313" t="s">
        <v>8281</v>
      </c>
      <c r="G1313">
        <v>16000</v>
      </c>
      <c r="H1313">
        <v>20355</v>
      </c>
      <c r="I1313">
        <v>14767</v>
      </c>
      <c r="J1313">
        <v>14536</v>
      </c>
      <c r="K1313" t="s">
        <v>54</v>
      </c>
      <c r="L1313">
        <v>11399</v>
      </c>
      <c r="M1313" t="s">
        <v>1769</v>
      </c>
      <c r="N1313" t="s">
        <v>18754</v>
      </c>
      <c r="O1313" s="95">
        <v>44845.679225763888</v>
      </c>
      <c r="P1313">
        <v>2</v>
      </c>
      <c r="Q1313">
        <v>8.35</v>
      </c>
      <c r="R1313">
        <v>10.07</v>
      </c>
      <c r="S1313" t="s">
        <v>18755</v>
      </c>
      <c r="T1313" t="s">
        <v>8282</v>
      </c>
      <c r="U1313" t="s">
        <v>8283</v>
      </c>
      <c r="V1313" t="s">
        <v>18755</v>
      </c>
      <c r="W1313" t="s">
        <v>18756</v>
      </c>
      <c r="X1313" t="s">
        <v>8284</v>
      </c>
      <c r="Y1313" t="b">
        <v>1</v>
      </c>
      <c r="Z1313" t="s">
        <v>1761</v>
      </c>
    </row>
    <row r="1314" spans="1:26" x14ac:dyDescent="0.25">
      <c r="A1314" t="s">
        <v>8285</v>
      </c>
      <c r="B1314" t="s">
        <v>8286</v>
      </c>
      <c r="C1314" t="s">
        <v>14702</v>
      </c>
      <c r="D1314" t="s">
        <v>14703</v>
      </c>
      <c r="E1314" t="s">
        <v>17576</v>
      </c>
      <c r="F1314" t="s">
        <v>8287</v>
      </c>
      <c r="G1314">
        <v>37999</v>
      </c>
      <c r="H1314">
        <v>24900</v>
      </c>
      <c r="I1314">
        <v>41926</v>
      </c>
      <c r="J1314">
        <v>38497</v>
      </c>
      <c r="K1314" t="s">
        <v>54</v>
      </c>
      <c r="L1314">
        <v>13944</v>
      </c>
      <c r="M1314" t="s">
        <v>1769</v>
      </c>
      <c r="N1314" t="s">
        <v>18757</v>
      </c>
      <c r="O1314" s="95">
        <v>44845.690561412041</v>
      </c>
      <c r="P1314">
        <v>2</v>
      </c>
      <c r="Q1314">
        <v>-9.3699999999999992</v>
      </c>
      <c r="R1314">
        <v>-1.29</v>
      </c>
      <c r="S1314" t="s">
        <v>18758</v>
      </c>
      <c r="T1314" t="s">
        <v>8288</v>
      </c>
      <c r="U1314" t="s">
        <v>8289</v>
      </c>
      <c r="V1314" t="s">
        <v>18758</v>
      </c>
      <c r="W1314" t="s">
        <v>18759</v>
      </c>
      <c r="X1314" t="s">
        <v>8290</v>
      </c>
      <c r="Y1314" t="b">
        <v>1</v>
      </c>
      <c r="Z1314" t="s">
        <v>1761</v>
      </c>
    </row>
    <row r="1315" spans="1:26" x14ac:dyDescent="0.25">
      <c r="A1315" t="s">
        <v>8291</v>
      </c>
      <c r="B1315" t="s">
        <v>8292</v>
      </c>
      <c r="C1315" t="s">
        <v>14702</v>
      </c>
      <c r="D1315" t="s">
        <v>14703</v>
      </c>
      <c r="E1315" t="s">
        <v>17576</v>
      </c>
      <c r="F1315" t="s">
        <v>8293</v>
      </c>
      <c r="G1315">
        <v>23000</v>
      </c>
      <c r="H1315">
        <v>19200</v>
      </c>
      <c r="I1315">
        <v>21538</v>
      </c>
      <c r="J1315">
        <v>22120</v>
      </c>
      <c r="K1315" t="s">
        <v>54</v>
      </c>
      <c r="L1315">
        <v>10752</v>
      </c>
      <c r="M1315" t="s">
        <v>1769</v>
      </c>
      <c r="N1315" t="s">
        <v>18657</v>
      </c>
      <c r="O1315" s="95">
        <v>44845.676544699076</v>
      </c>
      <c r="P1315">
        <v>2</v>
      </c>
      <c r="Q1315">
        <v>6.79</v>
      </c>
      <c r="R1315">
        <v>3.98</v>
      </c>
      <c r="S1315" t="s">
        <v>18760</v>
      </c>
      <c r="T1315" t="s">
        <v>8294</v>
      </c>
      <c r="U1315" t="s">
        <v>8295</v>
      </c>
      <c r="V1315" t="s">
        <v>18760</v>
      </c>
      <c r="W1315" t="s">
        <v>18761</v>
      </c>
      <c r="X1315" t="s">
        <v>8296</v>
      </c>
      <c r="Y1315" t="b">
        <v>1</v>
      </c>
      <c r="Z1315" t="s">
        <v>1761</v>
      </c>
    </row>
    <row r="1316" spans="1:26" x14ac:dyDescent="0.25">
      <c r="A1316" t="s">
        <v>8297</v>
      </c>
      <c r="B1316" t="s">
        <v>8298</v>
      </c>
      <c r="C1316" t="s">
        <v>14702</v>
      </c>
      <c r="D1316" t="s">
        <v>14703</v>
      </c>
      <c r="E1316" t="s">
        <v>17576</v>
      </c>
      <c r="F1316" t="s">
        <v>8299</v>
      </c>
      <c r="G1316">
        <v>28000</v>
      </c>
      <c r="H1316">
        <v>19900</v>
      </c>
      <c r="I1316">
        <v>37427</v>
      </c>
      <c r="J1316">
        <v>30163</v>
      </c>
      <c r="K1316" t="s">
        <v>54</v>
      </c>
      <c r="L1316">
        <v>11144</v>
      </c>
      <c r="M1316" t="s">
        <v>1769</v>
      </c>
      <c r="N1316" t="s">
        <v>18762</v>
      </c>
      <c r="O1316" s="95">
        <v>44845.711436215279</v>
      </c>
      <c r="P1316">
        <v>3</v>
      </c>
      <c r="Q1316">
        <v>-25.19</v>
      </c>
      <c r="R1316">
        <v>-7.17</v>
      </c>
      <c r="S1316" t="s">
        <v>18763</v>
      </c>
      <c r="T1316" t="s">
        <v>8300</v>
      </c>
      <c r="U1316" t="s">
        <v>18764</v>
      </c>
      <c r="V1316" t="s">
        <v>18763</v>
      </c>
      <c r="W1316" t="s">
        <v>18765</v>
      </c>
      <c r="X1316" t="s">
        <v>8301</v>
      </c>
      <c r="Y1316" t="b">
        <v>1</v>
      </c>
      <c r="Z1316" t="s">
        <v>1761</v>
      </c>
    </row>
    <row r="1317" spans="1:26" x14ac:dyDescent="0.25">
      <c r="A1317" t="s">
        <v>8302</v>
      </c>
      <c r="B1317" t="s">
        <v>8303</v>
      </c>
      <c r="C1317" t="s">
        <v>14702</v>
      </c>
      <c r="D1317" t="s">
        <v>14703</v>
      </c>
      <c r="E1317" t="s">
        <v>17576</v>
      </c>
      <c r="F1317" t="s">
        <v>8304</v>
      </c>
      <c r="G1317">
        <v>40000</v>
      </c>
      <c r="H1317">
        <v>9150</v>
      </c>
      <c r="I1317">
        <v>70505</v>
      </c>
      <c r="J1317">
        <v>198335</v>
      </c>
      <c r="K1317" t="s">
        <v>54</v>
      </c>
      <c r="L1317">
        <v>5124</v>
      </c>
      <c r="M1317" t="s">
        <v>1769</v>
      </c>
      <c r="N1317" t="s">
        <v>18766</v>
      </c>
      <c r="O1317" s="95">
        <v>44845.69690949074</v>
      </c>
      <c r="P1317">
        <v>2</v>
      </c>
      <c r="Q1317">
        <v>-43.27</v>
      </c>
      <c r="R1317">
        <v>-79.83</v>
      </c>
      <c r="S1317" t="s">
        <v>18767</v>
      </c>
      <c r="T1317" t="s">
        <v>8305</v>
      </c>
      <c r="U1317" t="s">
        <v>8306</v>
      </c>
      <c r="V1317" t="s">
        <v>18767</v>
      </c>
      <c r="W1317" t="s">
        <v>18768</v>
      </c>
      <c r="X1317" t="s">
        <v>8307</v>
      </c>
      <c r="Y1317" t="b">
        <v>1</v>
      </c>
      <c r="Z1317" t="s">
        <v>1761</v>
      </c>
    </row>
    <row r="1318" spans="1:26" x14ac:dyDescent="0.25">
      <c r="A1318" t="s">
        <v>8308</v>
      </c>
      <c r="B1318" t="s">
        <v>1125</v>
      </c>
      <c r="C1318" t="s">
        <v>14702</v>
      </c>
      <c r="D1318" t="s">
        <v>14703</v>
      </c>
      <c r="E1318" t="s">
        <v>17576</v>
      </c>
      <c r="F1318" t="s">
        <v>8309</v>
      </c>
      <c r="G1318">
        <v>4200</v>
      </c>
      <c r="H1318">
        <v>3000</v>
      </c>
      <c r="I1318">
        <v>4170</v>
      </c>
      <c r="J1318">
        <v>10968</v>
      </c>
      <c r="K1318" t="s">
        <v>54</v>
      </c>
      <c r="L1318">
        <v>1680</v>
      </c>
      <c r="M1318" t="s">
        <v>1769</v>
      </c>
      <c r="N1318" t="s">
        <v>17809</v>
      </c>
      <c r="O1318" s="95">
        <v>44845.223550578703</v>
      </c>
      <c r="P1318">
        <v>1</v>
      </c>
      <c r="Q1318">
        <v>0.72</v>
      </c>
      <c r="R1318">
        <v>-61.71</v>
      </c>
      <c r="S1318" t="s">
        <v>18769</v>
      </c>
      <c r="T1318" t="s">
        <v>8310</v>
      </c>
      <c r="U1318" t="s">
        <v>8311</v>
      </c>
      <c r="V1318" t="s">
        <v>18769</v>
      </c>
      <c r="W1318" t="s">
        <v>18770</v>
      </c>
      <c r="X1318" t="s">
        <v>8312</v>
      </c>
      <c r="Y1318" t="b">
        <v>1</v>
      </c>
      <c r="Z1318" t="s">
        <v>1761</v>
      </c>
    </row>
    <row r="1319" spans="1:26" x14ac:dyDescent="0.25">
      <c r="A1319" t="s">
        <v>8313</v>
      </c>
      <c r="B1319" t="s">
        <v>8314</v>
      </c>
      <c r="C1319" t="s">
        <v>14702</v>
      </c>
      <c r="D1319" t="s">
        <v>14703</v>
      </c>
      <c r="E1319" t="s">
        <v>17576</v>
      </c>
      <c r="F1319" t="s">
        <v>8315</v>
      </c>
      <c r="G1319">
        <v>17000</v>
      </c>
      <c r="H1319">
        <v>13900</v>
      </c>
      <c r="I1319">
        <v>15697</v>
      </c>
      <c r="J1319">
        <v>16766</v>
      </c>
      <c r="K1319" t="s">
        <v>54</v>
      </c>
      <c r="L1319">
        <v>7784</v>
      </c>
      <c r="M1319" t="s">
        <v>1769</v>
      </c>
      <c r="N1319" t="s">
        <v>18771</v>
      </c>
      <c r="O1319" s="95">
        <v>44845.689543773151</v>
      </c>
      <c r="P1319">
        <v>3</v>
      </c>
      <c r="Q1319">
        <v>8.3000000000000007</v>
      </c>
      <c r="R1319">
        <v>1.4</v>
      </c>
      <c r="S1319" t="s">
        <v>18772</v>
      </c>
      <c r="T1319" t="s">
        <v>8316</v>
      </c>
      <c r="U1319" t="s">
        <v>8317</v>
      </c>
      <c r="V1319" t="s">
        <v>18772</v>
      </c>
      <c r="W1319" t="s">
        <v>18773</v>
      </c>
      <c r="X1319" t="s">
        <v>8318</v>
      </c>
      <c r="Y1319" t="b">
        <v>1</v>
      </c>
      <c r="Z1319" t="s">
        <v>1761</v>
      </c>
    </row>
    <row r="1320" spans="1:26" x14ac:dyDescent="0.25">
      <c r="A1320" t="s">
        <v>8319</v>
      </c>
      <c r="B1320" t="s">
        <v>1221</v>
      </c>
      <c r="C1320" t="s">
        <v>14702</v>
      </c>
      <c r="D1320" t="s">
        <v>14703</v>
      </c>
      <c r="E1320" t="s">
        <v>17576</v>
      </c>
      <c r="F1320" t="s">
        <v>8276</v>
      </c>
      <c r="G1320">
        <v>12500</v>
      </c>
      <c r="H1320">
        <v>8800</v>
      </c>
      <c r="I1320">
        <v>13070</v>
      </c>
      <c r="J1320">
        <v>13094</v>
      </c>
      <c r="K1320" t="s">
        <v>54</v>
      </c>
      <c r="L1320">
        <v>4928</v>
      </c>
      <c r="M1320" t="s">
        <v>1769</v>
      </c>
      <c r="N1320" t="s">
        <v>18774</v>
      </c>
      <c r="O1320" s="95">
        <v>44845.628249849535</v>
      </c>
      <c r="P1320">
        <v>2</v>
      </c>
      <c r="Q1320">
        <v>-4.3600000000000003</v>
      </c>
      <c r="R1320">
        <v>-4.54</v>
      </c>
      <c r="S1320" t="s">
        <v>18775</v>
      </c>
      <c r="T1320" t="s">
        <v>8320</v>
      </c>
      <c r="U1320" t="s">
        <v>18776</v>
      </c>
      <c r="V1320" t="s">
        <v>18775</v>
      </c>
      <c r="W1320" t="s">
        <v>18777</v>
      </c>
      <c r="X1320" t="s">
        <v>8321</v>
      </c>
      <c r="Y1320" t="b">
        <v>1</v>
      </c>
      <c r="Z1320" t="s">
        <v>1761</v>
      </c>
    </row>
    <row r="1321" spans="1:26" x14ac:dyDescent="0.25">
      <c r="A1321" t="s">
        <v>8322</v>
      </c>
      <c r="B1321" t="s">
        <v>8323</v>
      </c>
      <c r="C1321" t="s">
        <v>14702</v>
      </c>
      <c r="D1321" t="s">
        <v>14703</v>
      </c>
      <c r="E1321" t="s">
        <v>17576</v>
      </c>
      <c r="F1321" t="s">
        <v>8324</v>
      </c>
      <c r="G1321">
        <v>10000</v>
      </c>
      <c r="H1321">
        <v>11300</v>
      </c>
      <c r="I1321">
        <v>12502</v>
      </c>
      <c r="J1321">
        <v>12181</v>
      </c>
      <c r="K1321" t="s">
        <v>54</v>
      </c>
      <c r="L1321">
        <v>6328</v>
      </c>
      <c r="M1321" t="s">
        <v>1769</v>
      </c>
      <c r="N1321" t="s">
        <v>18778</v>
      </c>
      <c r="O1321" s="95">
        <v>44845.697979606484</v>
      </c>
      <c r="P1321">
        <v>3</v>
      </c>
      <c r="Q1321">
        <v>-20.010000000000002</v>
      </c>
      <c r="R1321">
        <v>-17.899999999999999</v>
      </c>
      <c r="S1321" t="s">
        <v>18779</v>
      </c>
      <c r="T1321" t="s">
        <v>8325</v>
      </c>
      <c r="U1321" t="s">
        <v>8326</v>
      </c>
      <c r="V1321" t="s">
        <v>18779</v>
      </c>
      <c r="W1321" t="s">
        <v>18780</v>
      </c>
      <c r="X1321" t="s">
        <v>8327</v>
      </c>
      <c r="Y1321" t="b">
        <v>1</v>
      </c>
      <c r="Z1321" t="s">
        <v>1761</v>
      </c>
    </row>
    <row r="1322" spans="1:26" x14ac:dyDescent="0.25">
      <c r="A1322" t="s">
        <v>8328</v>
      </c>
      <c r="B1322" t="s">
        <v>8329</v>
      </c>
      <c r="C1322" t="s">
        <v>14702</v>
      </c>
      <c r="D1322" t="s">
        <v>14703</v>
      </c>
      <c r="E1322" t="s">
        <v>17576</v>
      </c>
      <c r="F1322" t="s">
        <v>8330</v>
      </c>
      <c r="G1322">
        <v>5998</v>
      </c>
      <c r="H1322">
        <v>8350</v>
      </c>
      <c r="I1322">
        <v>8828</v>
      </c>
      <c r="J1322">
        <v>8252</v>
      </c>
      <c r="K1322" t="s">
        <v>54</v>
      </c>
      <c r="L1322">
        <v>4676</v>
      </c>
      <c r="M1322" t="s">
        <v>1769</v>
      </c>
      <c r="N1322" t="s">
        <v>18781</v>
      </c>
      <c r="O1322" s="95">
        <v>44845.686401886574</v>
      </c>
      <c r="P1322">
        <v>2</v>
      </c>
      <c r="Q1322">
        <v>-32.06</v>
      </c>
      <c r="R1322">
        <v>-27.31</v>
      </c>
      <c r="S1322" t="s">
        <v>18782</v>
      </c>
      <c r="T1322" t="s">
        <v>8331</v>
      </c>
      <c r="U1322" t="s">
        <v>18783</v>
      </c>
      <c r="V1322" t="s">
        <v>18782</v>
      </c>
      <c r="W1322" t="s">
        <v>18784</v>
      </c>
      <c r="X1322" t="s">
        <v>8332</v>
      </c>
      <c r="Y1322" t="b">
        <v>1</v>
      </c>
      <c r="Z1322" t="s">
        <v>1761</v>
      </c>
    </row>
    <row r="1323" spans="1:26" x14ac:dyDescent="0.25">
      <c r="A1323" t="s">
        <v>8333</v>
      </c>
      <c r="B1323" t="s">
        <v>8334</v>
      </c>
      <c r="C1323" t="s">
        <v>14702</v>
      </c>
      <c r="D1323" t="s">
        <v>14703</v>
      </c>
      <c r="E1323" t="s">
        <v>17576</v>
      </c>
      <c r="F1323" t="s">
        <v>8335</v>
      </c>
      <c r="G1323">
        <v>17800</v>
      </c>
      <c r="H1323">
        <v>7800</v>
      </c>
      <c r="I1323">
        <v>17200</v>
      </c>
      <c r="J1323">
        <v>18663</v>
      </c>
      <c r="K1323" t="s">
        <v>54</v>
      </c>
      <c r="L1323">
        <v>4368</v>
      </c>
      <c r="M1323" t="s">
        <v>1769</v>
      </c>
      <c r="N1323" t="s">
        <v>18183</v>
      </c>
      <c r="O1323" s="95">
        <v>44845.714654421296</v>
      </c>
      <c r="P1323">
        <v>2</v>
      </c>
      <c r="Q1323">
        <v>3.49</v>
      </c>
      <c r="R1323">
        <v>-4.62</v>
      </c>
      <c r="S1323" t="s">
        <v>18785</v>
      </c>
      <c r="T1323" t="s">
        <v>8336</v>
      </c>
      <c r="U1323" t="s">
        <v>18786</v>
      </c>
      <c r="V1323" t="s">
        <v>18785</v>
      </c>
      <c r="W1323" t="s">
        <v>18787</v>
      </c>
      <c r="X1323" t="s">
        <v>8337</v>
      </c>
      <c r="Y1323" t="b">
        <v>1</v>
      </c>
      <c r="Z1323" t="s">
        <v>1761</v>
      </c>
    </row>
    <row r="1324" spans="1:26" x14ac:dyDescent="0.25">
      <c r="A1324" t="s">
        <v>8338</v>
      </c>
      <c r="B1324" t="s">
        <v>8339</v>
      </c>
      <c r="C1324" t="s">
        <v>14702</v>
      </c>
      <c r="D1324" t="s">
        <v>14703</v>
      </c>
      <c r="E1324" t="s">
        <v>17576</v>
      </c>
      <c r="F1324" t="s">
        <v>8340</v>
      </c>
      <c r="G1324">
        <v>6999</v>
      </c>
      <c r="H1324">
        <v>5194</v>
      </c>
      <c r="I1324">
        <v>8030</v>
      </c>
      <c r="J1324">
        <v>7812</v>
      </c>
      <c r="K1324" t="s">
        <v>54</v>
      </c>
      <c r="L1324">
        <v>2909</v>
      </c>
      <c r="M1324" t="s">
        <v>1769</v>
      </c>
      <c r="N1324" t="s">
        <v>18714</v>
      </c>
      <c r="O1324" s="95">
        <v>44845.686245486111</v>
      </c>
      <c r="P1324">
        <v>1</v>
      </c>
      <c r="Q1324">
        <v>-12.84</v>
      </c>
      <c r="R1324">
        <v>-10.41</v>
      </c>
      <c r="S1324" t="s">
        <v>18788</v>
      </c>
      <c r="T1324" t="s">
        <v>8341</v>
      </c>
      <c r="U1324" t="s">
        <v>8342</v>
      </c>
      <c r="V1324" t="s">
        <v>18788</v>
      </c>
      <c r="W1324" t="s">
        <v>18789</v>
      </c>
      <c r="X1324" t="s">
        <v>8343</v>
      </c>
      <c r="Y1324" t="b">
        <v>1</v>
      </c>
      <c r="Z1324" t="s">
        <v>1761</v>
      </c>
    </row>
    <row r="1325" spans="1:26" x14ac:dyDescent="0.25">
      <c r="A1325" t="s">
        <v>8344</v>
      </c>
      <c r="B1325" t="s">
        <v>8345</v>
      </c>
      <c r="C1325" t="s">
        <v>14702</v>
      </c>
      <c r="D1325" t="s">
        <v>14703</v>
      </c>
      <c r="E1325" t="s">
        <v>17576</v>
      </c>
      <c r="F1325" t="s">
        <v>8346</v>
      </c>
      <c r="G1325">
        <v>9710</v>
      </c>
      <c r="H1325">
        <v>4200</v>
      </c>
      <c r="I1325">
        <v>11076</v>
      </c>
      <c r="J1325">
        <v>10472</v>
      </c>
      <c r="K1325" t="s">
        <v>54</v>
      </c>
      <c r="L1325">
        <v>2352</v>
      </c>
      <c r="M1325" t="s">
        <v>1769</v>
      </c>
      <c r="N1325" t="s">
        <v>18790</v>
      </c>
      <c r="O1325" s="95">
        <v>44845.700903935183</v>
      </c>
      <c r="P1325">
        <v>1</v>
      </c>
      <c r="Q1325">
        <v>-12.33</v>
      </c>
      <c r="R1325">
        <v>-7.28</v>
      </c>
      <c r="S1325" t="s">
        <v>18791</v>
      </c>
      <c r="T1325" t="s">
        <v>8347</v>
      </c>
      <c r="U1325" t="s">
        <v>8348</v>
      </c>
      <c r="V1325" t="s">
        <v>18791</v>
      </c>
      <c r="W1325" t="s">
        <v>18792</v>
      </c>
      <c r="X1325" t="s">
        <v>8349</v>
      </c>
      <c r="Y1325" t="b">
        <v>1</v>
      </c>
      <c r="Z1325" t="s">
        <v>1761</v>
      </c>
    </row>
    <row r="1326" spans="1:26" x14ac:dyDescent="0.25">
      <c r="A1326" t="s">
        <v>8350</v>
      </c>
      <c r="B1326" t="s">
        <v>8351</v>
      </c>
      <c r="C1326" t="s">
        <v>14702</v>
      </c>
      <c r="D1326" t="s">
        <v>14703</v>
      </c>
      <c r="E1326" t="s">
        <v>17576</v>
      </c>
      <c r="F1326" t="s">
        <v>8352</v>
      </c>
      <c r="G1326">
        <v>24999</v>
      </c>
      <c r="H1326">
        <v>4900</v>
      </c>
      <c r="I1326">
        <v>24999</v>
      </c>
      <c r="J1326">
        <v>40515</v>
      </c>
      <c r="K1326" t="s">
        <v>54</v>
      </c>
      <c r="L1326">
        <v>2744</v>
      </c>
      <c r="M1326" t="s">
        <v>1769</v>
      </c>
      <c r="N1326" t="s">
        <v>17645</v>
      </c>
      <c r="O1326" s="95">
        <v>44844.925342974537</v>
      </c>
      <c r="P1326">
        <v>1</v>
      </c>
      <c r="Q1326">
        <v>0</v>
      </c>
      <c r="R1326">
        <v>-38.299999999999997</v>
      </c>
      <c r="S1326" t="s">
        <v>18793</v>
      </c>
      <c r="T1326" t="s">
        <v>8353</v>
      </c>
      <c r="U1326" t="s">
        <v>8354</v>
      </c>
      <c r="V1326" t="s">
        <v>18793</v>
      </c>
      <c r="W1326" t="s">
        <v>18794</v>
      </c>
      <c r="X1326" t="s">
        <v>8355</v>
      </c>
      <c r="Y1326" t="b">
        <v>1</v>
      </c>
      <c r="Z1326" t="s">
        <v>1761</v>
      </c>
    </row>
    <row r="1327" spans="1:26" x14ac:dyDescent="0.25">
      <c r="A1327" t="s">
        <v>8356</v>
      </c>
      <c r="B1327" t="s">
        <v>8357</v>
      </c>
      <c r="C1327" t="s">
        <v>14702</v>
      </c>
      <c r="D1327" t="s">
        <v>14703</v>
      </c>
      <c r="E1327" t="s">
        <v>17576</v>
      </c>
      <c r="F1327" t="s">
        <v>8358</v>
      </c>
      <c r="G1327">
        <v>20555</v>
      </c>
      <c r="H1327">
        <v>3700</v>
      </c>
      <c r="I1327">
        <v>19818</v>
      </c>
      <c r="J1327">
        <v>16592</v>
      </c>
      <c r="K1327" t="s">
        <v>54</v>
      </c>
      <c r="L1327">
        <v>2072</v>
      </c>
      <c r="M1327" t="s">
        <v>1769</v>
      </c>
      <c r="N1327" t="s">
        <v>17410</v>
      </c>
      <c r="O1327" s="95">
        <v>44845.625073414354</v>
      </c>
      <c r="P1327">
        <v>1</v>
      </c>
      <c r="Q1327">
        <v>3.72</v>
      </c>
      <c r="R1327">
        <v>23.89</v>
      </c>
      <c r="S1327" t="s">
        <v>18795</v>
      </c>
      <c r="T1327" t="s">
        <v>8359</v>
      </c>
      <c r="U1327" t="s">
        <v>8360</v>
      </c>
      <c r="V1327" t="s">
        <v>18795</v>
      </c>
      <c r="W1327" t="s">
        <v>18796</v>
      </c>
      <c r="X1327" t="s">
        <v>8361</v>
      </c>
      <c r="Y1327" t="b">
        <v>1</v>
      </c>
      <c r="Z1327" t="s">
        <v>1761</v>
      </c>
    </row>
    <row r="1328" spans="1:26" x14ac:dyDescent="0.25">
      <c r="A1328" t="s">
        <v>8362</v>
      </c>
      <c r="B1328" t="s">
        <v>8363</v>
      </c>
      <c r="C1328" t="s">
        <v>14702</v>
      </c>
      <c r="D1328" t="s">
        <v>14703</v>
      </c>
      <c r="E1328" t="s">
        <v>17576</v>
      </c>
      <c r="F1328" t="s">
        <v>8364</v>
      </c>
      <c r="G1328">
        <v>500</v>
      </c>
      <c r="H1328">
        <v>500</v>
      </c>
      <c r="I1328">
        <v>500</v>
      </c>
      <c r="J1328">
        <v>500</v>
      </c>
      <c r="K1328" t="s">
        <v>54</v>
      </c>
      <c r="L1328">
        <v>280</v>
      </c>
      <c r="M1328" t="s">
        <v>1769</v>
      </c>
      <c r="N1328" t="s">
        <v>18504</v>
      </c>
      <c r="O1328" s="95">
        <v>44832.953088668983</v>
      </c>
      <c r="P1328">
        <v>1</v>
      </c>
      <c r="Q1328">
        <v>0</v>
      </c>
      <c r="R1328">
        <v>0</v>
      </c>
      <c r="S1328" t="s">
        <v>18797</v>
      </c>
      <c r="T1328" t="s">
        <v>8365</v>
      </c>
      <c r="U1328" t="s">
        <v>8366</v>
      </c>
      <c r="V1328" t="s">
        <v>18797</v>
      </c>
      <c r="W1328" t="s">
        <v>18798</v>
      </c>
      <c r="X1328" t="s">
        <v>8367</v>
      </c>
      <c r="Y1328" t="b">
        <v>1</v>
      </c>
      <c r="Z1328" t="s">
        <v>1761</v>
      </c>
    </row>
    <row r="1329" spans="1:26" x14ac:dyDescent="0.25">
      <c r="A1329" t="s">
        <v>8368</v>
      </c>
      <c r="B1329" t="s">
        <v>8369</v>
      </c>
      <c r="C1329" t="s">
        <v>14702</v>
      </c>
      <c r="D1329" t="s">
        <v>14702</v>
      </c>
      <c r="E1329" t="s">
        <v>17576</v>
      </c>
      <c r="F1329" t="s">
        <v>8370</v>
      </c>
      <c r="G1329">
        <v>500</v>
      </c>
      <c r="H1329">
        <v>500</v>
      </c>
      <c r="I1329">
        <v>500</v>
      </c>
      <c r="J1329">
        <v>500</v>
      </c>
      <c r="K1329" t="s">
        <v>54</v>
      </c>
      <c r="L1329">
        <v>280</v>
      </c>
      <c r="M1329" t="s">
        <v>1769</v>
      </c>
      <c r="N1329" t="s">
        <v>18504</v>
      </c>
      <c r="O1329" s="95">
        <v>44800.455607152777</v>
      </c>
      <c r="P1329">
        <v>1</v>
      </c>
      <c r="Q1329">
        <v>0</v>
      </c>
      <c r="R1329">
        <v>0</v>
      </c>
      <c r="S1329" t="s">
        <v>18799</v>
      </c>
      <c r="T1329" t="s">
        <v>8371</v>
      </c>
      <c r="U1329" t="s">
        <v>8372</v>
      </c>
      <c r="V1329" t="s">
        <v>18799</v>
      </c>
      <c r="W1329" t="s">
        <v>18800</v>
      </c>
      <c r="X1329" t="s">
        <v>8373</v>
      </c>
      <c r="Y1329" t="b">
        <v>1</v>
      </c>
      <c r="Z1329" t="s">
        <v>1761</v>
      </c>
    </row>
    <row r="1330" spans="1:26" x14ac:dyDescent="0.25">
      <c r="A1330" t="s">
        <v>8374</v>
      </c>
      <c r="B1330" t="s">
        <v>8375</v>
      </c>
      <c r="C1330" t="s">
        <v>14702</v>
      </c>
      <c r="D1330" t="s">
        <v>14702</v>
      </c>
      <c r="E1330" t="s">
        <v>17576</v>
      </c>
      <c r="F1330" t="s">
        <v>8376</v>
      </c>
      <c r="G1330">
        <v>550</v>
      </c>
      <c r="H1330">
        <v>550</v>
      </c>
      <c r="I1330">
        <v>550</v>
      </c>
      <c r="J1330">
        <v>550</v>
      </c>
      <c r="K1330" t="s">
        <v>54</v>
      </c>
      <c r="L1330">
        <v>308</v>
      </c>
      <c r="M1330" t="s">
        <v>1769</v>
      </c>
      <c r="N1330" t="s">
        <v>18801</v>
      </c>
      <c r="O1330" s="95">
        <v>44823.103780474536</v>
      </c>
      <c r="P1330">
        <v>1</v>
      </c>
      <c r="Q1330">
        <v>0</v>
      </c>
      <c r="R1330">
        <v>0</v>
      </c>
      <c r="S1330" t="s">
        <v>18802</v>
      </c>
      <c r="T1330" t="s">
        <v>8377</v>
      </c>
      <c r="U1330" t="s">
        <v>8378</v>
      </c>
      <c r="V1330" t="s">
        <v>18802</v>
      </c>
      <c r="W1330" t="s">
        <v>18803</v>
      </c>
      <c r="X1330" t="s">
        <v>8379</v>
      </c>
      <c r="Y1330" t="b">
        <v>1</v>
      </c>
      <c r="Z1330" t="s">
        <v>1761</v>
      </c>
    </row>
    <row r="1331" spans="1:26" x14ac:dyDescent="0.25">
      <c r="A1331" t="s">
        <v>8380</v>
      </c>
      <c r="B1331" t="s">
        <v>796</v>
      </c>
      <c r="C1331" t="s">
        <v>14702</v>
      </c>
      <c r="D1331" t="s">
        <v>14703</v>
      </c>
      <c r="E1331" t="s">
        <v>17576</v>
      </c>
      <c r="F1331" t="s">
        <v>8381</v>
      </c>
      <c r="G1331">
        <v>19875</v>
      </c>
      <c r="H1331">
        <v>7000</v>
      </c>
      <c r="I1331">
        <v>38295</v>
      </c>
      <c r="J1331">
        <v>33252</v>
      </c>
      <c r="K1331" t="s">
        <v>54</v>
      </c>
      <c r="L1331">
        <v>3920</v>
      </c>
      <c r="M1331" t="s">
        <v>1769</v>
      </c>
      <c r="N1331" t="s">
        <v>18804</v>
      </c>
      <c r="O1331" s="95">
        <v>44845.638583356478</v>
      </c>
      <c r="P1331">
        <v>1</v>
      </c>
      <c r="Q1331">
        <v>-48.1</v>
      </c>
      <c r="R1331">
        <v>-40.229999999999997</v>
      </c>
      <c r="S1331" t="s">
        <v>18805</v>
      </c>
      <c r="T1331" t="s">
        <v>8382</v>
      </c>
      <c r="U1331" t="s">
        <v>18806</v>
      </c>
      <c r="V1331" t="s">
        <v>18805</v>
      </c>
      <c r="W1331" t="s">
        <v>18807</v>
      </c>
      <c r="X1331" t="s">
        <v>8383</v>
      </c>
      <c r="Y1331" t="b">
        <v>1</v>
      </c>
      <c r="Z1331" t="s">
        <v>1761</v>
      </c>
    </row>
    <row r="1332" spans="1:26" x14ac:dyDescent="0.25">
      <c r="A1332" t="s">
        <v>8384</v>
      </c>
      <c r="B1332" t="s">
        <v>8385</v>
      </c>
      <c r="C1332" t="s">
        <v>14702</v>
      </c>
      <c r="D1332" t="s">
        <v>14703</v>
      </c>
      <c r="E1332" t="s">
        <v>1895</v>
      </c>
      <c r="F1332" t="s">
        <v>8386</v>
      </c>
      <c r="G1332">
        <v>7500</v>
      </c>
      <c r="H1332">
        <v>500</v>
      </c>
      <c r="I1332">
        <v>8746</v>
      </c>
      <c r="J1332">
        <v>8746</v>
      </c>
      <c r="K1332" t="s">
        <v>54</v>
      </c>
      <c r="L1332">
        <v>280</v>
      </c>
      <c r="M1332" t="s">
        <v>1769</v>
      </c>
      <c r="N1332" t="s">
        <v>18504</v>
      </c>
      <c r="O1332" s="95">
        <v>44844.507331782406</v>
      </c>
      <c r="P1332">
        <v>1</v>
      </c>
      <c r="Q1332">
        <v>0</v>
      </c>
      <c r="R1332">
        <v>-14.25</v>
      </c>
      <c r="S1332" t="s">
        <v>18808</v>
      </c>
      <c r="T1332" t="s">
        <v>8387</v>
      </c>
      <c r="U1332" t="s">
        <v>18809</v>
      </c>
      <c r="V1332" t="s">
        <v>18808</v>
      </c>
      <c r="W1332" t="s">
        <v>18810</v>
      </c>
      <c r="X1332" t="s">
        <v>8388</v>
      </c>
      <c r="Y1332" t="b">
        <v>1</v>
      </c>
      <c r="Z1332" t="s">
        <v>1761</v>
      </c>
    </row>
    <row r="1333" spans="1:26" x14ac:dyDescent="0.25">
      <c r="A1333" t="s">
        <v>8389</v>
      </c>
      <c r="B1333" t="s">
        <v>858</v>
      </c>
      <c r="C1333" t="s">
        <v>14702</v>
      </c>
      <c r="D1333" t="s">
        <v>14703</v>
      </c>
      <c r="E1333" t="s">
        <v>1895</v>
      </c>
      <c r="F1333" t="s">
        <v>6176</v>
      </c>
      <c r="G1333">
        <v>10000</v>
      </c>
      <c r="H1333">
        <v>2100</v>
      </c>
      <c r="I1333">
        <v>8795</v>
      </c>
      <c r="J1333">
        <v>5806</v>
      </c>
      <c r="K1333" t="s">
        <v>54</v>
      </c>
      <c r="L1333">
        <v>1176</v>
      </c>
      <c r="M1333" t="s">
        <v>1769</v>
      </c>
      <c r="N1333" t="s">
        <v>17248</v>
      </c>
      <c r="O1333" s="95">
        <v>44845.547854548611</v>
      </c>
      <c r="P1333">
        <v>2</v>
      </c>
      <c r="Q1333">
        <v>13.7</v>
      </c>
      <c r="R1333">
        <v>72.239999999999995</v>
      </c>
      <c r="S1333" t="s">
        <v>18811</v>
      </c>
      <c r="T1333" t="s">
        <v>8390</v>
      </c>
      <c r="U1333" t="s">
        <v>6178</v>
      </c>
      <c r="V1333" t="s">
        <v>18811</v>
      </c>
      <c r="W1333" t="s">
        <v>18812</v>
      </c>
      <c r="X1333" t="s">
        <v>8391</v>
      </c>
      <c r="Y1333" t="b">
        <v>1</v>
      </c>
      <c r="Z1333" t="s">
        <v>1761</v>
      </c>
    </row>
    <row r="1334" spans="1:26" x14ac:dyDescent="0.25">
      <c r="A1334" t="s">
        <v>8392</v>
      </c>
      <c r="B1334" t="s">
        <v>674</v>
      </c>
      <c r="C1334" t="s">
        <v>14702</v>
      </c>
      <c r="D1334" t="s">
        <v>14703</v>
      </c>
      <c r="E1334" t="s">
        <v>1895</v>
      </c>
      <c r="F1334" t="s">
        <v>8393</v>
      </c>
      <c r="G1334">
        <v>15000</v>
      </c>
      <c r="H1334">
        <v>2200</v>
      </c>
      <c r="I1334">
        <v>15081</v>
      </c>
      <c r="J1334">
        <v>15695</v>
      </c>
      <c r="K1334" t="s">
        <v>54</v>
      </c>
      <c r="L1334">
        <v>1232</v>
      </c>
      <c r="M1334" t="s">
        <v>1769</v>
      </c>
      <c r="N1334" t="s">
        <v>18088</v>
      </c>
      <c r="O1334" s="95">
        <v>44845.629541041664</v>
      </c>
      <c r="P1334">
        <v>1</v>
      </c>
      <c r="Q1334">
        <v>-0.54</v>
      </c>
      <c r="R1334">
        <v>-4.43</v>
      </c>
      <c r="S1334" t="s">
        <v>18813</v>
      </c>
      <c r="T1334" t="s">
        <v>8394</v>
      </c>
      <c r="U1334" t="s">
        <v>8395</v>
      </c>
      <c r="V1334" t="s">
        <v>18813</v>
      </c>
      <c r="W1334" t="s">
        <v>18814</v>
      </c>
      <c r="X1334" t="s">
        <v>8396</v>
      </c>
      <c r="Y1334" t="b">
        <v>1</v>
      </c>
      <c r="Z1334" t="s">
        <v>1761</v>
      </c>
    </row>
    <row r="1335" spans="1:26" x14ac:dyDescent="0.25">
      <c r="A1335" t="s">
        <v>8397</v>
      </c>
      <c r="B1335" t="s">
        <v>1025</v>
      </c>
      <c r="C1335" t="s">
        <v>14702</v>
      </c>
      <c r="D1335" t="s">
        <v>14703</v>
      </c>
      <c r="E1335" t="s">
        <v>1895</v>
      </c>
      <c r="F1335" t="s">
        <v>8398</v>
      </c>
      <c r="G1335">
        <v>14441</v>
      </c>
      <c r="H1335">
        <v>4700</v>
      </c>
      <c r="I1335">
        <v>21229</v>
      </c>
      <c r="J1335">
        <v>23411</v>
      </c>
      <c r="K1335" t="s">
        <v>54</v>
      </c>
      <c r="L1335">
        <v>2632</v>
      </c>
      <c r="M1335" t="s">
        <v>1769</v>
      </c>
      <c r="N1335" t="s">
        <v>18815</v>
      </c>
      <c r="O1335" s="95">
        <v>44845.699268206015</v>
      </c>
      <c r="P1335">
        <v>2</v>
      </c>
      <c r="Q1335">
        <v>-31.98</v>
      </c>
      <c r="R1335">
        <v>-38.32</v>
      </c>
      <c r="S1335" t="s">
        <v>18816</v>
      </c>
      <c r="T1335" t="s">
        <v>8399</v>
      </c>
      <c r="U1335" t="s">
        <v>18817</v>
      </c>
      <c r="V1335" t="s">
        <v>18816</v>
      </c>
      <c r="W1335" t="s">
        <v>18818</v>
      </c>
      <c r="X1335" t="s">
        <v>8400</v>
      </c>
      <c r="Y1335" t="b">
        <v>1</v>
      </c>
      <c r="Z1335" t="s">
        <v>1761</v>
      </c>
    </row>
    <row r="1336" spans="1:26" x14ac:dyDescent="0.25">
      <c r="A1336" t="s">
        <v>8401</v>
      </c>
      <c r="B1336" t="s">
        <v>8402</v>
      </c>
      <c r="C1336" t="s">
        <v>14702</v>
      </c>
      <c r="D1336" t="s">
        <v>14703</v>
      </c>
      <c r="E1336" t="s">
        <v>1895</v>
      </c>
      <c r="F1336" t="s">
        <v>5835</v>
      </c>
      <c r="G1336">
        <v>25677</v>
      </c>
      <c r="H1336">
        <v>3113</v>
      </c>
      <c r="I1336">
        <v>15891</v>
      </c>
      <c r="J1336">
        <v>28590</v>
      </c>
      <c r="K1336" t="s">
        <v>54</v>
      </c>
      <c r="L1336">
        <v>1743</v>
      </c>
      <c r="M1336" t="s">
        <v>1769</v>
      </c>
      <c r="N1336" t="s">
        <v>17299</v>
      </c>
      <c r="O1336" s="95">
        <v>44845.674380625002</v>
      </c>
      <c r="P1336">
        <v>2</v>
      </c>
      <c r="Q1336">
        <v>61.58</v>
      </c>
      <c r="R1336">
        <v>-10.19</v>
      </c>
      <c r="S1336" t="s">
        <v>18819</v>
      </c>
      <c r="T1336" t="s">
        <v>8403</v>
      </c>
      <c r="U1336" t="s">
        <v>18820</v>
      </c>
      <c r="V1336" t="s">
        <v>18819</v>
      </c>
      <c r="W1336" t="s">
        <v>18821</v>
      </c>
      <c r="X1336" t="s">
        <v>8404</v>
      </c>
      <c r="Y1336" t="b">
        <v>1</v>
      </c>
      <c r="Z1336" t="s">
        <v>1761</v>
      </c>
    </row>
    <row r="1337" spans="1:26" x14ac:dyDescent="0.25">
      <c r="A1337" t="s">
        <v>8405</v>
      </c>
      <c r="B1337" t="s">
        <v>8406</v>
      </c>
      <c r="C1337" t="s">
        <v>14702</v>
      </c>
      <c r="D1337" t="s">
        <v>14703</v>
      </c>
      <c r="E1337" t="s">
        <v>1895</v>
      </c>
      <c r="F1337" t="s">
        <v>5835</v>
      </c>
      <c r="G1337">
        <v>19420</v>
      </c>
      <c r="H1337">
        <v>5183</v>
      </c>
      <c r="I1337">
        <v>29755</v>
      </c>
      <c r="J1337">
        <v>30782</v>
      </c>
      <c r="K1337" t="s">
        <v>54</v>
      </c>
      <c r="L1337">
        <v>2902</v>
      </c>
      <c r="M1337" t="s">
        <v>1769</v>
      </c>
      <c r="N1337" t="s">
        <v>18822</v>
      </c>
      <c r="O1337" s="95">
        <v>44845.657556122685</v>
      </c>
      <c r="P1337">
        <v>2</v>
      </c>
      <c r="Q1337">
        <v>-34.729999999999997</v>
      </c>
      <c r="R1337">
        <v>-36.909999999999997</v>
      </c>
      <c r="S1337" t="s">
        <v>18823</v>
      </c>
      <c r="T1337" t="s">
        <v>8407</v>
      </c>
      <c r="U1337" t="s">
        <v>5994</v>
      </c>
      <c r="V1337" t="s">
        <v>18823</v>
      </c>
      <c r="W1337" t="s">
        <v>18824</v>
      </c>
      <c r="X1337" t="s">
        <v>8408</v>
      </c>
      <c r="Y1337" t="b">
        <v>1</v>
      </c>
      <c r="Z1337" t="s">
        <v>1761</v>
      </c>
    </row>
    <row r="1338" spans="1:26" x14ac:dyDescent="0.25">
      <c r="A1338" t="s">
        <v>8409</v>
      </c>
      <c r="B1338" t="s">
        <v>8410</v>
      </c>
      <c r="C1338" t="s">
        <v>14702</v>
      </c>
      <c r="D1338" t="s">
        <v>14703</v>
      </c>
      <c r="E1338" t="s">
        <v>1895</v>
      </c>
      <c r="F1338" t="s">
        <v>8411</v>
      </c>
      <c r="G1338">
        <v>33333</v>
      </c>
      <c r="H1338">
        <v>1500</v>
      </c>
      <c r="I1338">
        <v>33333</v>
      </c>
      <c r="J1338">
        <v>33333</v>
      </c>
      <c r="K1338" t="s">
        <v>54</v>
      </c>
      <c r="L1338">
        <v>840</v>
      </c>
      <c r="M1338" t="s">
        <v>1769</v>
      </c>
      <c r="N1338" t="s">
        <v>17826</v>
      </c>
      <c r="O1338" s="95">
        <v>44843.360204166667</v>
      </c>
      <c r="P1338">
        <v>1</v>
      </c>
      <c r="Q1338">
        <v>0</v>
      </c>
      <c r="R1338">
        <v>0</v>
      </c>
      <c r="S1338" t="s">
        <v>18825</v>
      </c>
      <c r="T1338" t="s">
        <v>8412</v>
      </c>
      <c r="U1338" t="s">
        <v>18826</v>
      </c>
      <c r="V1338" t="s">
        <v>18825</v>
      </c>
      <c r="W1338" t="s">
        <v>18827</v>
      </c>
      <c r="X1338" t="s">
        <v>8413</v>
      </c>
      <c r="Y1338" t="b">
        <v>1</v>
      </c>
      <c r="Z1338" t="s">
        <v>1761</v>
      </c>
    </row>
    <row r="1339" spans="1:26" x14ac:dyDescent="0.25">
      <c r="A1339" t="s">
        <v>8414</v>
      </c>
      <c r="B1339" t="s">
        <v>8415</v>
      </c>
      <c r="C1339" t="s">
        <v>14702</v>
      </c>
      <c r="D1339" t="s">
        <v>14703</v>
      </c>
      <c r="E1339" t="s">
        <v>1895</v>
      </c>
      <c r="F1339" t="s">
        <v>8416</v>
      </c>
      <c r="G1339">
        <v>3999</v>
      </c>
      <c r="H1339">
        <v>1200</v>
      </c>
      <c r="I1339">
        <v>7177</v>
      </c>
      <c r="J1339">
        <v>8921</v>
      </c>
      <c r="K1339" t="s">
        <v>54</v>
      </c>
      <c r="L1339">
        <v>672</v>
      </c>
      <c r="M1339" t="s">
        <v>1769</v>
      </c>
      <c r="N1339" t="s">
        <v>18529</v>
      </c>
      <c r="O1339" s="95">
        <v>44845.670264768516</v>
      </c>
      <c r="P1339">
        <v>1</v>
      </c>
      <c r="Q1339">
        <v>-44.28</v>
      </c>
      <c r="R1339">
        <v>-55.17</v>
      </c>
      <c r="S1339" t="s">
        <v>18828</v>
      </c>
      <c r="T1339" t="s">
        <v>8417</v>
      </c>
      <c r="U1339" t="s">
        <v>8418</v>
      </c>
      <c r="V1339" t="s">
        <v>18828</v>
      </c>
      <c r="W1339" t="s">
        <v>18829</v>
      </c>
      <c r="X1339" t="s">
        <v>8419</v>
      </c>
      <c r="Y1339" t="b">
        <v>1</v>
      </c>
      <c r="Z1339" t="s">
        <v>1761</v>
      </c>
    </row>
    <row r="1340" spans="1:26" x14ac:dyDescent="0.25">
      <c r="A1340" t="s">
        <v>8420</v>
      </c>
      <c r="B1340" t="s">
        <v>8421</v>
      </c>
      <c r="C1340" t="s">
        <v>14702</v>
      </c>
      <c r="D1340" t="s">
        <v>14702</v>
      </c>
      <c r="E1340" t="s">
        <v>1895</v>
      </c>
      <c r="F1340" t="s">
        <v>14527</v>
      </c>
      <c r="G1340">
        <v>1030</v>
      </c>
      <c r="H1340">
        <v>1030</v>
      </c>
      <c r="I1340">
        <v>1030</v>
      </c>
      <c r="J1340">
        <v>1030</v>
      </c>
      <c r="K1340" t="s">
        <v>54</v>
      </c>
      <c r="L1340">
        <v>577</v>
      </c>
      <c r="M1340" t="s">
        <v>1769</v>
      </c>
      <c r="N1340" t="s">
        <v>17182</v>
      </c>
      <c r="O1340" s="95">
        <v>44678.175493437499</v>
      </c>
      <c r="P1340">
        <v>1</v>
      </c>
      <c r="Q1340">
        <v>0</v>
      </c>
      <c r="R1340">
        <v>0</v>
      </c>
      <c r="S1340" t="s">
        <v>14523</v>
      </c>
      <c r="T1340" t="s">
        <v>8422</v>
      </c>
      <c r="U1340" t="s">
        <v>14523</v>
      </c>
      <c r="V1340" t="s">
        <v>14523</v>
      </c>
      <c r="W1340" t="s">
        <v>14523</v>
      </c>
      <c r="X1340" t="s">
        <v>8423</v>
      </c>
      <c r="Y1340" t="b">
        <v>1</v>
      </c>
      <c r="Z1340" t="s">
        <v>1761</v>
      </c>
    </row>
    <row r="1341" spans="1:26" x14ac:dyDescent="0.25">
      <c r="A1341" t="s">
        <v>8424</v>
      </c>
      <c r="B1341" t="s">
        <v>8425</v>
      </c>
      <c r="C1341" t="s">
        <v>14702</v>
      </c>
      <c r="D1341" t="s">
        <v>14703</v>
      </c>
      <c r="E1341" t="s">
        <v>1895</v>
      </c>
      <c r="F1341" t="s">
        <v>8426</v>
      </c>
      <c r="G1341">
        <v>19999</v>
      </c>
      <c r="H1341">
        <v>2100</v>
      </c>
      <c r="I1341">
        <v>19999</v>
      </c>
      <c r="J1341">
        <v>20868</v>
      </c>
      <c r="K1341" t="s">
        <v>54</v>
      </c>
      <c r="L1341">
        <v>1176</v>
      </c>
      <c r="M1341" t="s">
        <v>1769</v>
      </c>
      <c r="N1341" t="s">
        <v>17248</v>
      </c>
      <c r="O1341" s="95">
        <v>44845.373554849539</v>
      </c>
      <c r="P1341">
        <v>1</v>
      </c>
      <c r="Q1341">
        <v>0</v>
      </c>
      <c r="R1341">
        <v>-4.16</v>
      </c>
      <c r="S1341" t="s">
        <v>18830</v>
      </c>
      <c r="T1341" t="s">
        <v>8427</v>
      </c>
      <c r="U1341" t="s">
        <v>8428</v>
      </c>
      <c r="V1341" t="s">
        <v>18830</v>
      </c>
      <c r="W1341" t="s">
        <v>18831</v>
      </c>
      <c r="X1341" t="s">
        <v>8429</v>
      </c>
      <c r="Y1341" t="b">
        <v>1</v>
      </c>
      <c r="Z1341" t="s">
        <v>1761</v>
      </c>
    </row>
    <row r="1342" spans="1:26" x14ac:dyDescent="0.25">
      <c r="A1342" t="s">
        <v>8430</v>
      </c>
      <c r="B1342" t="s">
        <v>8431</v>
      </c>
      <c r="C1342" t="s">
        <v>14702</v>
      </c>
      <c r="D1342" t="s">
        <v>14703</v>
      </c>
      <c r="E1342" t="s">
        <v>17576</v>
      </c>
      <c r="F1342" t="s">
        <v>8432</v>
      </c>
      <c r="G1342">
        <v>30000</v>
      </c>
      <c r="H1342">
        <v>5900</v>
      </c>
      <c r="I1342">
        <v>24556</v>
      </c>
      <c r="J1342">
        <v>37427</v>
      </c>
      <c r="K1342" t="s">
        <v>54</v>
      </c>
      <c r="L1342">
        <v>3304</v>
      </c>
      <c r="M1342" t="s">
        <v>1769</v>
      </c>
      <c r="N1342" t="s">
        <v>18832</v>
      </c>
      <c r="O1342" s="95">
        <v>44845.69963101852</v>
      </c>
      <c r="P1342">
        <v>3</v>
      </c>
      <c r="Q1342">
        <v>22.17</v>
      </c>
      <c r="R1342">
        <v>-19.84</v>
      </c>
      <c r="S1342" t="s">
        <v>18833</v>
      </c>
      <c r="T1342" t="s">
        <v>8433</v>
      </c>
      <c r="U1342" t="s">
        <v>18834</v>
      </c>
      <c r="V1342" t="s">
        <v>18833</v>
      </c>
      <c r="W1342" t="s">
        <v>18835</v>
      </c>
      <c r="X1342" t="s">
        <v>8434</v>
      </c>
      <c r="Y1342" t="b">
        <v>1</v>
      </c>
      <c r="Z1342" t="s">
        <v>1761</v>
      </c>
    </row>
    <row r="1343" spans="1:26" x14ac:dyDescent="0.25">
      <c r="A1343" t="s">
        <v>8435</v>
      </c>
      <c r="B1343" t="s">
        <v>8436</v>
      </c>
      <c r="C1343" t="s">
        <v>14702</v>
      </c>
      <c r="D1343" t="s">
        <v>14703</v>
      </c>
      <c r="E1343" t="s">
        <v>635</v>
      </c>
      <c r="F1343" t="s">
        <v>8437</v>
      </c>
      <c r="G1343">
        <v>48000</v>
      </c>
      <c r="H1343">
        <v>12000</v>
      </c>
      <c r="I1343">
        <v>64022</v>
      </c>
      <c r="J1343">
        <v>76919</v>
      </c>
      <c r="K1343" t="s">
        <v>54</v>
      </c>
      <c r="L1343">
        <v>6720</v>
      </c>
      <c r="M1343" t="s">
        <v>1769</v>
      </c>
      <c r="N1343" t="s">
        <v>18836</v>
      </c>
      <c r="O1343" s="95">
        <v>44845.70156523148</v>
      </c>
      <c r="P1343">
        <v>1</v>
      </c>
      <c r="Q1343">
        <v>-25.03</v>
      </c>
      <c r="R1343">
        <v>-37.6</v>
      </c>
      <c r="S1343" t="s">
        <v>18837</v>
      </c>
      <c r="T1343" t="s">
        <v>8438</v>
      </c>
      <c r="U1343" t="s">
        <v>8439</v>
      </c>
      <c r="V1343" t="s">
        <v>18837</v>
      </c>
      <c r="W1343" t="s">
        <v>18838</v>
      </c>
      <c r="X1343" t="s">
        <v>8440</v>
      </c>
      <c r="Y1343" t="b">
        <v>1</v>
      </c>
      <c r="Z1343" t="s">
        <v>1761</v>
      </c>
    </row>
    <row r="1344" spans="1:26" x14ac:dyDescent="0.25">
      <c r="A1344" t="s">
        <v>8441</v>
      </c>
      <c r="B1344" t="s">
        <v>8442</v>
      </c>
      <c r="C1344" t="s">
        <v>14702</v>
      </c>
      <c r="D1344" t="s">
        <v>14703</v>
      </c>
      <c r="E1344" t="s">
        <v>17576</v>
      </c>
      <c r="F1344" t="s">
        <v>8443</v>
      </c>
      <c r="G1344">
        <v>80000</v>
      </c>
      <c r="H1344">
        <v>12000</v>
      </c>
      <c r="I1344">
        <v>59587</v>
      </c>
      <c r="J1344">
        <v>60764</v>
      </c>
      <c r="K1344" t="s">
        <v>54</v>
      </c>
      <c r="L1344">
        <v>6720</v>
      </c>
      <c r="M1344" t="s">
        <v>1769</v>
      </c>
      <c r="N1344" t="s">
        <v>18836</v>
      </c>
      <c r="O1344" s="95">
        <v>44845.701276562497</v>
      </c>
      <c r="P1344">
        <v>1</v>
      </c>
      <c r="Q1344">
        <v>34.26</v>
      </c>
      <c r="R1344">
        <v>31.66</v>
      </c>
      <c r="S1344" t="s">
        <v>18839</v>
      </c>
      <c r="T1344" t="s">
        <v>8444</v>
      </c>
      <c r="U1344" t="s">
        <v>18840</v>
      </c>
      <c r="V1344" t="s">
        <v>18839</v>
      </c>
      <c r="W1344" t="s">
        <v>18841</v>
      </c>
      <c r="X1344" t="s">
        <v>8445</v>
      </c>
      <c r="Y1344" t="b">
        <v>1</v>
      </c>
      <c r="Z1344" t="s">
        <v>1761</v>
      </c>
    </row>
    <row r="1345" spans="1:26" x14ac:dyDescent="0.25">
      <c r="A1345" t="s">
        <v>8446</v>
      </c>
      <c r="B1345" t="s">
        <v>8447</v>
      </c>
      <c r="C1345" t="s">
        <v>14702</v>
      </c>
      <c r="D1345" t="s">
        <v>14703</v>
      </c>
      <c r="E1345" t="s">
        <v>17576</v>
      </c>
      <c r="F1345" t="s">
        <v>8448</v>
      </c>
      <c r="G1345">
        <v>30000</v>
      </c>
      <c r="H1345">
        <v>2640</v>
      </c>
      <c r="I1345">
        <v>25000</v>
      </c>
      <c r="J1345">
        <v>19898</v>
      </c>
      <c r="K1345" t="s">
        <v>54</v>
      </c>
      <c r="L1345">
        <v>1478</v>
      </c>
      <c r="M1345" t="s">
        <v>1769</v>
      </c>
      <c r="N1345" t="s">
        <v>18842</v>
      </c>
      <c r="O1345" s="95">
        <v>44845.576310138887</v>
      </c>
      <c r="P1345">
        <v>2</v>
      </c>
      <c r="Q1345">
        <v>20</v>
      </c>
      <c r="R1345">
        <v>50.77</v>
      </c>
      <c r="S1345" t="s">
        <v>18843</v>
      </c>
      <c r="T1345" t="s">
        <v>8449</v>
      </c>
      <c r="U1345" t="s">
        <v>18844</v>
      </c>
      <c r="V1345" t="s">
        <v>18843</v>
      </c>
      <c r="W1345" t="s">
        <v>18845</v>
      </c>
      <c r="X1345" t="s">
        <v>8450</v>
      </c>
      <c r="Y1345" t="b">
        <v>1</v>
      </c>
      <c r="Z1345" t="s">
        <v>1761</v>
      </c>
    </row>
    <row r="1346" spans="1:26" x14ac:dyDescent="0.25">
      <c r="A1346" t="s">
        <v>8451</v>
      </c>
      <c r="B1346" t="s">
        <v>8452</v>
      </c>
      <c r="C1346" t="s">
        <v>14702</v>
      </c>
      <c r="D1346" t="s">
        <v>14703</v>
      </c>
      <c r="E1346" t="s">
        <v>17576</v>
      </c>
      <c r="F1346" t="s">
        <v>8453</v>
      </c>
      <c r="G1346">
        <v>14900</v>
      </c>
      <c r="H1346">
        <v>2900</v>
      </c>
      <c r="I1346">
        <v>11483</v>
      </c>
      <c r="J1346">
        <v>12641</v>
      </c>
      <c r="K1346" t="s">
        <v>54</v>
      </c>
      <c r="L1346">
        <v>1624</v>
      </c>
      <c r="M1346" t="s">
        <v>1769</v>
      </c>
      <c r="N1346" t="s">
        <v>18846</v>
      </c>
      <c r="O1346" s="95">
        <v>44845.679975601852</v>
      </c>
      <c r="P1346">
        <v>1</v>
      </c>
      <c r="Q1346">
        <v>29.76</v>
      </c>
      <c r="R1346">
        <v>17.87</v>
      </c>
      <c r="S1346" t="s">
        <v>18847</v>
      </c>
      <c r="T1346" t="s">
        <v>8454</v>
      </c>
      <c r="U1346" t="s">
        <v>8455</v>
      </c>
      <c r="V1346" t="s">
        <v>18847</v>
      </c>
      <c r="W1346" t="s">
        <v>18848</v>
      </c>
      <c r="X1346" t="s">
        <v>8456</v>
      </c>
      <c r="Y1346" t="b">
        <v>1</v>
      </c>
      <c r="Z1346" t="s">
        <v>1761</v>
      </c>
    </row>
    <row r="1347" spans="1:26" x14ac:dyDescent="0.25">
      <c r="A1347" t="s">
        <v>8457</v>
      </c>
      <c r="B1347" t="s">
        <v>8458</v>
      </c>
      <c r="C1347" t="s">
        <v>14702</v>
      </c>
      <c r="D1347" t="s">
        <v>14703</v>
      </c>
      <c r="E1347" t="s">
        <v>17576</v>
      </c>
      <c r="F1347" t="s">
        <v>8459</v>
      </c>
      <c r="G1347">
        <v>4000</v>
      </c>
      <c r="H1347">
        <v>2300</v>
      </c>
      <c r="I1347">
        <v>21663</v>
      </c>
      <c r="J1347">
        <v>19417</v>
      </c>
      <c r="K1347" t="s">
        <v>54</v>
      </c>
      <c r="L1347">
        <v>1288</v>
      </c>
      <c r="M1347" t="s">
        <v>1769</v>
      </c>
      <c r="N1347" t="s">
        <v>18849</v>
      </c>
      <c r="O1347" s="95">
        <v>44845.701476550923</v>
      </c>
      <c r="P1347">
        <v>1</v>
      </c>
      <c r="Q1347">
        <v>-81.540000000000006</v>
      </c>
      <c r="R1347">
        <v>-79.400000000000006</v>
      </c>
      <c r="S1347" t="s">
        <v>18850</v>
      </c>
      <c r="T1347" t="s">
        <v>8460</v>
      </c>
      <c r="U1347" t="s">
        <v>8461</v>
      </c>
      <c r="V1347" t="s">
        <v>18850</v>
      </c>
      <c r="W1347" t="s">
        <v>18851</v>
      </c>
      <c r="X1347" t="s">
        <v>8462</v>
      </c>
      <c r="Y1347" t="b">
        <v>1</v>
      </c>
      <c r="Z1347" t="s">
        <v>1761</v>
      </c>
    </row>
    <row r="1348" spans="1:26" x14ac:dyDescent="0.25">
      <c r="A1348" t="s">
        <v>8463</v>
      </c>
      <c r="B1348" t="s">
        <v>8464</v>
      </c>
      <c r="C1348" t="s">
        <v>14702</v>
      </c>
      <c r="D1348" t="s">
        <v>14703</v>
      </c>
      <c r="E1348" t="s">
        <v>17576</v>
      </c>
      <c r="F1348" t="s">
        <v>8465</v>
      </c>
      <c r="G1348">
        <v>16000</v>
      </c>
      <c r="H1348">
        <v>2125</v>
      </c>
      <c r="I1348">
        <v>16644</v>
      </c>
      <c r="J1348">
        <v>16638</v>
      </c>
      <c r="K1348" t="s">
        <v>54</v>
      </c>
      <c r="L1348">
        <v>1190</v>
      </c>
      <c r="M1348" t="s">
        <v>1769</v>
      </c>
      <c r="N1348" t="s">
        <v>18852</v>
      </c>
      <c r="O1348" s="95">
        <v>44845.517948668981</v>
      </c>
      <c r="P1348">
        <v>1</v>
      </c>
      <c r="Q1348">
        <v>-3.87</v>
      </c>
      <c r="R1348">
        <v>-3.83</v>
      </c>
      <c r="S1348" t="s">
        <v>18853</v>
      </c>
      <c r="T1348" t="s">
        <v>8466</v>
      </c>
      <c r="U1348" t="s">
        <v>8467</v>
      </c>
      <c r="V1348" t="s">
        <v>18853</v>
      </c>
      <c r="W1348" t="s">
        <v>18854</v>
      </c>
      <c r="X1348" t="s">
        <v>8468</v>
      </c>
      <c r="Y1348" t="b">
        <v>1</v>
      </c>
      <c r="Z1348" t="s">
        <v>1761</v>
      </c>
    </row>
    <row r="1349" spans="1:26" x14ac:dyDescent="0.25">
      <c r="A1349" t="s">
        <v>8469</v>
      </c>
      <c r="B1349" t="s">
        <v>8470</v>
      </c>
      <c r="C1349" t="s">
        <v>14702</v>
      </c>
      <c r="D1349" t="s">
        <v>14703</v>
      </c>
      <c r="E1349" t="s">
        <v>17576</v>
      </c>
      <c r="F1349" t="s">
        <v>8471</v>
      </c>
      <c r="G1349">
        <v>19999</v>
      </c>
      <c r="H1349">
        <v>8824</v>
      </c>
      <c r="I1349">
        <v>16013</v>
      </c>
      <c r="J1349">
        <v>14995</v>
      </c>
      <c r="K1349" t="s">
        <v>54</v>
      </c>
      <c r="L1349">
        <v>4941</v>
      </c>
      <c r="M1349" t="s">
        <v>1769</v>
      </c>
      <c r="N1349" t="s">
        <v>18855</v>
      </c>
      <c r="O1349" s="95">
        <v>44845.664289918983</v>
      </c>
      <c r="P1349">
        <v>2</v>
      </c>
      <c r="Q1349">
        <v>24.89</v>
      </c>
      <c r="R1349">
        <v>33.369999999999997</v>
      </c>
      <c r="S1349" t="s">
        <v>18856</v>
      </c>
      <c r="T1349" t="s">
        <v>8472</v>
      </c>
      <c r="U1349" t="s">
        <v>18857</v>
      </c>
      <c r="V1349" t="s">
        <v>18856</v>
      </c>
      <c r="W1349" t="s">
        <v>18858</v>
      </c>
      <c r="X1349" t="s">
        <v>8473</v>
      </c>
      <c r="Y1349" t="b">
        <v>1</v>
      </c>
      <c r="Z1349" t="s">
        <v>1761</v>
      </c>
    </row>
    <row r="1350" spans="1:26" x14ac:dyDescent="0.25">
      <c r="A1350" t="s">
        <v>8474</v>
      </c>
      <c r="B1350" t="s">
        <v>8475</v>
      </c>
      <c r="C1350" t="s">
        <v>14702</v>
      </c>
      <c r="D1350" t="s">
        <v>14703</v>
      </c>
      <c r="E1350" t="s">
        <v>17576</v>
      </c>
      <c r="F1350" t="s">
        <v>8476</v>
      </c>
      <c r="G1350">
        <v>11000</v>
      </c>
      <c r="H1350">
        <v>1900</v>
      </c>
      <c r="I1350">
        <v>28000</v>
      </c>
      <c r="J1350">
        <v>23703</v>
      </c>
      <c r="K1350" t="s">
        <v>54</v>
      </c>
      <c r="L1350">
        <v>1064</v>
      </c>
      <c r="M1350" t="s">
        <v>1769</v>
      </c>
      <c r="N1350" t="s">
        <v>18597</v>
      </c>
      <c r="O1350" s="95">
        <v>44845.682911944445</v>
      </c>
      <c r="P1350">
        <v>2</v>
      </c>
      <c r="Q1350">
        <v>-60.71</v>
      </c>
      <c r="R1350">
        <v>-53.59</v>
      </c>
      <c r="S1350" t="s">
        <v>18859</v>
      </c>
      <c r="T1350" t="s">
        <v>8477</v>
      </c>
      <c r="U1350" t="s">
        <v>8478</v>
      </c>
      <c r="V1350" t="s">
        <v>18859</v>
      </c>
      <c r="W1350" t="s">
        <v>18860</v>
      </c>
      <c r="X1350" t="s">
        <v>8479</v>
      </c>
      <c r="Y1350" t="b">
        <v>1</v>
      </c>
      <c r="Z1350" t="s">
        <v>1761</v>
      </c>
    </row>
    <row r="1351" spans="1:26" x14ac:dyDescent="0.25">
      <c r="A1351" t="s">
        <v>8480</v>
      </c>
      <c r="B1351" t="s">
        <v>8481</v>
      </c>
      <c r="C1351" t="s">
        <v>14702</v>
      </c>
      <c r="D1351" t="s">
        <v>14703</v>
      </c>
      <c r="E1351" t="s">
        <v>17576</v>
      </c>
      <c r="F1351" t="s">
        <v>8482</v>
      </c>
      <c r="G1351">
        <v>60000</v>
      </c>
      <c r="H1351">
        <v>1486</v>
      </c>
      <c r="I1351">
        <v>60000</v>
      </c>
      <c r="J1351">
        <v>48555</v>
      </c>
      <c r="K1351" t="s">
        <v>54</v>
      </c>
      <c r="L1351">
        <v>832</v>
      </c>
      <c r="M1351" t="s">
        <v>1769</v>
      </c>
      <c r="N1351" t="s">
        <v>15681</v>
      </c>
      <c r="O1351" s="95">
        <v>44845.238794826386</v>
      </c>
      <c r="P1351">
        <v>2</v>
      </c>
      <c r="Q1351">
        <v>0</v>
      </c>
      <c r="R1351">
        <v>23.57</v>
      </c>
      <c r="S1351" t="s">
        <v>18861</v>
      </c>
      <c r="T1351" t="s">
        <v>8483</v>
      </c>
      <c r="U1351" t="s">
        <v>8484</v>
      </c>
      <c r="V1351" t="s">
        <v>18861</v>
      </c>
      <c r="W1351" t="s">
        <v>18862</v>
      </c>
      <c r="X1351" t="s">
        <v>8485</v>
      </c>
      <c r="Y1351" t="b">
        <v>1</v>
      </c>
      <c r="Z1351" t="s">
        <v>1761</v>
      </c>
    </row>
    <row r="1352" spans="1:26" x14ac:dyDescent="0.25">
      <c r="A1352" t="s">
        <v>8486</v>
      </c>
      <c r="B1352" t="s">
        <v>8487</v>
      </c>
      <c r="C1352" t="s">
        <v>14702</v>
      </c>
      <c r="D1352" t="s">
        <v>14702</v>
      </c>
      <c r="E1352" t="s">
        <v>17576</v>
      </c>
      <c r="F1352" t="s">
        <v>8488</v>
      </c>
      <c r="G1352">
        <v>1500</v>
      </c>
      <c r="H1352">
        <v>1500</v>
      </c>
      <c r="I1352">
        <v>1500</v>
      </c>
      <c r="J1352">
        <v>1500</v>
      </c>
      <c r="K1352" t="s">
        <v>54</v>
      </c>
      <c r="L1352">
        <v>840</v>
      </c>
      <c r="M1352" t="s">
        <v>1769</v>
      </c>
      <c r="N1352" t="s">
        <v>17826</v>
      </c>
      <c r="O1352" s="95">
        <v>44829.435794953701</v>
      </c>
      <c r="P1352">
        <v>2</v>
      </c>
      <c r="Q1352">
        <v>0</v>
      </c>
      <c r="R1352">
        <v>0</v>
      </c>
      <c r="S1352" t="s">
        <v>18863</v>
      </c>
      <c r="T1352" t="s">
        <v>8489</v>
      </c>
      <c r="U1352" t="s">
        <v>18864</v>
      </c>
      <c r="V1352" t="s">
        <v>18863</v>
      </c>
      <c r="W1352" t="s">
        <v>18865</v>
      </c>
      <c r="X1352" t="s">
        <v>8490</v>
      </c>
      <c r="Y1352" t="b">
        <v>1</v>
      </c>
      <c r="Z1352" t="s">
        <v>1761</v>
      </c>
    </row>
    <row r="1353" spans="1:26" x14ac:dyDescent="0.25">
      <c r="A1353" t="s">
        <v>8491</v>
      </c>
      <c r="B1353" t="s">
        <v>8492</v>
      </c>
      <c r="C1353" t="s">
        <v>14702</v>
      </c>
      <c r="D1353" t="s">
        <v>14703</v>
      </c>
      <c r="E1353" t="s">
        <v>17576</v>
      </c>
      <c r="F1353" t="s">
        <v>8493</v>
      </c>
      <c r="G1353">
        <v>44888</v>
      </c>
      <c r="H1353">
        <v>21300</v>
      </c>
      <c r="I1353">
        <v>56920</v>
      </c>
      <c r="J1353">
        <v>58062</v>
      </c>
      <c r="K1353" t="s">
        <v>54</v>
      </c>
      <c r="L1353">
        <v>11928</v>
      </c>
      <c r="M1353" t="s">
        <v>1769</v>
      </c>
      <c r="N1353" t="s">
        <v>18866</v>
      </c>
      <c r="O1353" s="95">
        <v>44845.704299386576</v>
      </c>
      <c r="P1353">
        <v>2</v>
      </c>
      <c r="Q1353">
        <v>-21.14</v>
      </c>
      <c r="R1353">
        <v>-22.69</v>
      </c>
      <c r="S1353" t="s">
        <v>18867</v>
      </c>
      <c r="T1353" t="s">
        <v>8494</v>
      </c>
      <c r="U1353" t="s">
        <v>8495</v>
      </c>
      <c r="V1353" t="s">
        <v>18867</v>
      </c>
      <c r="W1353" t="s">
        <v>18868</v>
      </c>
      <c r="X1353" t="s">
        <v>8496</v>
      </c>
      <c r="Y1353" t="b">
        <v>1</v>
      </c>
      <c r="Z1353" t="s">
        <v>1761</v>
      </c>
    </row>
    <row r="1354" spans="1:26" x14ac:dyDescent="0.25">
      <c r="A1354" t="s">
        <v>8497</v>
      </c>
      <c r="B1354" t="s">
        <v>8498</v>
      </c>
      <c r="C1354" t="s">
        <v>14702</v>
      </c>
      <c r="D1354" t="s">
        <v>14703</v>
      </c>
      <c r="E1354" t="s">
        <v>17576</v>
      </c>
      <c r="F1354" t="s">
        <v>8499</v>
      </c>
      <c r="G1354">
        <v>8000</v>
      </c>
      <c r="H1354">
        <v>2600</v>
      </c>
      <c r="I1354">
        <v>12542</v>
      </c>
      <c r="J1354">
        <v>11865</v>
      </c>
      <c r="K1354" t="s">
        <v>54</v>
      </c>
      <c r="L1354">
        <v>1456</v>
      </c>
      <c r="M1354" t="s">
        <v>1769</v>
      </c>
      <c r="N1354" t="s">
        <v>18216</v>
      </c>
      <c r="O1354" s="95">
        <v>44845.715855752314</v>
      </c>
      <c r="P1354">
        <v>1</v>
      </c>
      <c r="Q1354">
        <v>-36.21</v>
      </c>
      <c r="R1354">
        <v>-32.57</v>
      </c>
      <c r="S1354" t="s">
        <v>18869</v>
      </c>
      <c r="T1354" t="s">
        <v>8500</v>
      </c>
      <c r="U1354" t="s">
        <v>18870</v>
      </c>
      <c r="V1354" t="s">
        <v>18869</v>
      </c>
      <c r="W1354" t="s">
        <v>18871</v>
      </c>
      <c r="X1354" t="s">
        <v>8501</v>
      </c>
      <c r="Y1354" t="b">
        <v>1</v>
      </c>
      <c r="Z1354" t="s">
        <v>1761</v>
      </c>
    </row>
    <row r="1355" spans="1:26" x14ac:dyDescent="0.25">
      <c r="A1355" t="s">
        <v>8502</v>
      </c>
      <c r="B1355" t="s">
        <v>8503</v>
      </c>
      <c r="C1355" t="s">
        <v>14702</v>
      </c>
      <c r="D1355" t="s">
        <v>14703</v>
      </c>
      <c r="E1355" t="s">
        <v>17576</v>
      </c>
      <c r="F1355" t="s">
        <v>8504</v>
      </c>
      <c r="G1355">
        <v>45999</v>
      </c>
      <c r="H1355">
        <v>5400</v>
      </c>
      <c r="I1355">
        <v>29591</v>
      </c>
      <c r="J1355">
        <v>29680</v>
      </c>
      <c r="K1355" t="s">
        <v>54</v>
      </c>
      <c r="L1355">
        <v>3024</v>
      </c>
      <c r="M1355" t="s">
        <v>1769</v>
      </c>
      <c r="N1355" t="s">
        <v>18872</v>
      </c>
      <c r="O1355" s="95">
        <v>44845.697411134257</v>
      </c>
      <c r="P1355">
        <v>4</v>
      </c>
      <c r="Q1355">
        <v>55.45</v>
      </c>
      <c r="R1355">
        <v>54.98</v>
      </c>
      <c r="S1355" t="s">
        <v>18873</v>
      </c>
      <c r="T1355" t="s">
        <v>8505</v>
      </c>
      <c r="U1355" t="s">
        <v>18874</v>
      </c>
      <c r="V1355" t="s">
        <v>18873</v>
      </c>
      <c r="W1355" t="s">
        <v>18875</v>
      </c>
      <c r="X1355" t="s">
        <v>8506</v>
      </c>
      <c r="Y1355" t="b">
        <v>1</v>
      </c>
      <c r="Z1355" t="s">
        <v>1761</v>
      </c>
    </row>
    <row r="1356" spans="1:26" x14ac:dyDescent="0.25">
      <c r="A1356" t="s">
        <v>8507</v>
      </c>
      <c r="B1356" t="s">
        <v>8508</v>
      </c>
      <c r="C1356" t="s">
        <v>14702</v>
      </c>
      <c r="D1356" t="s">
        <v>14703</v>
      </c>
      <c r="E1356" t="s">
        <v>17576</v>
      </c>
      <c r="F1356" t="s">
        <v>8509</v>
      </c>
      <c r="G1356">
        <v>20000</v>
      </c>
      <c r="H1356">
        <v>8100</v>
      </c>
      <c r="I1356">
        <v>42000</v>
      </c>
      <c r="J1356">
        <v>34145</v>
      </c>
      <c r="K1356" t="s">
        <v>54</v>
      </c>
      <c r="L1356">
        <v>4536</v>
      </c>
      <c r="M1356" t="s">
        <v>1769</v>
      </c>
      <c r="N1356" t="s">
        <v>18876</v>
      </c>
      <c r="O1356" s="95">
        <v>44845.606403287034</v>
      </c>
      <c r="P1356">
        <v>3</v>
      </c>
      <c r="Q1356">
        <v>-52.38</v>
      </c>
      <c r="R1356">
        <v>-41.43</v>
      </c>
      <c r="S1356" t="s">
        <v>18877</v>
      </c>
      <c r="T1356" t="s">
        <v>8510</v>
      </c>
      <c r="U1356" t="s">
        <v>8511</v>
      </c>
      <c r="V1356" t="s">
        <v>18877</v>
      </c>
      <c r="W1356" t="s">
        <v>18878</v>
      </c>
      <c r="X1356" t="s">
        <v>8512</v>
      </c>
      <c r="Y1356" t="b">
        <v>1</v>
      </c>
      <c r="Z1356" t="s">
        <v>1761</v>
      </c>
    </row>
    <row r="1357" spans="1:26" x14ac:dyDescent="0.25">
      <c r="A1357" t="s">
        <v>8513</v>
      </c>
      <c r="B1357" t="s">
        <v>8514</v>
      </c>
      <c r="C1357" t="s">
        <v>14702</v>
      </c>
      <c r="D1357" t="s">
        <v>14703</v>
      </c>
      <c r="E1357" t="s">
        <v>17576</v>
      </c>
      <c r="F1357" t="s">
        <v>8515</v>
      </c>
      <c r="G1357">
        <v>35000</v>
      </c>
      <c r="H1357">
        <v>7403</v>
      </c>
      <c r="I1357">
        <v>31750</v>
      </c>
      <c r="J1357">
        <v>36604</v>
      </c>
      <c r="K1357" t="s">
        <v>54</v>
      </c>
      <c r="L1357">
        <v>4146</v>
      </c>
      <c r="M1357" t="s">
        <v>1769</v>
      </c>
      <c r="N1357" t="s">
        <v>18879</v>
      </c>
      <c r="O1357" s="95">
        <v>44845.318363784725</v>
      </c>
      <c r="P1357">
        <v>5</v>
      </c>
      <c r="Q1357">
        <v>10.24</v>
      </c>
      <c r="R1357">
        <v>-4.38</v>
      </c>
      <c r="S1357" t="s">
        <v>18880</v>
      </c>
      <c r="T1357" t="s">
        <v>8516</v>
      </c>
      <c r="U1357" t="s">
        <v>8517</v>
      </c>
      <c r="V1357" t="s">
        <v>18880</v>
      </c>
      <c r="W1357" t="s">
        <v>18881</v>
      </c>
      <c r="X1357" t="s">
        <v>8518</v>
      </c>
      <c r="Y1357" t="b">
        <v>1</v>
      </c>
      <c r="Z1357" t="s">
        <v>1761</v>
      </c>
    </row>
    <row r="1358" spans="1:26" x14ac:dyDescent="0.25">
      <c r="A1358" t="s">
        <v>8519</v>
      </c>
      <c r="B1358" t="s">
        <v>8520</v>
      </c>
      <c r="C1358" t="s">
        <v>14702</v>
      </c>
      <c r="D1358" t="s">
        <v>14703</v>
      </c>
      <c r="E1358" t="s">
        <v>17576</v>
      </c>
      <c r="F1358" t="s">
        <v>8521</v>
      </c>
      <c r="G1358">
        <v>100000</v>
      </c>
      <c r="H1358">
        <v>15700</v>
      </c>
      <c r="I1358">
        <v>100000</v>
      </c>
      <c r="J1358">
        <v>100000</v>
      </c>
      <c r="K1358" t="s">
        <v>54</v>
      </c>
      <c r="L1358">
        <v>8792</v>
      </c>
      <c r="M1358" t="s">
        <v>1769</v>
      </c>
      <c r="N1358" t="s">
        <v>18882</v>
      </c>
      <c r="O1358" s="95">
        <v>44844.683741851855</v>
      </c>
      <c r="P1358">
        <v>3</v>
      </c>
      <c r="Q1358">
        <v>0</v>
      </c>
      <c r="R1358">
        <v>0</v>
      </c>
      <c r="S1358" t="s">
        <v>18883</v>
      </c>
      <c r="T1358" t="s">
        <v>8522</v>
      </c>
      <c r="U1358" t="s">
        <v>8523</v>
      </c>
      <c r="V1358" t="s">
        <v>18883</v>
      </c>
      <c r="W1358" t="s">
        <v>18884</v>
      </c>
      <c r="X1358" t="s">
        <v>8524</v>
      </c>
      <c r="Y1358" t="b">
        <v>1</v>
      </c>
      <c r="Z1358" t="s">
        <v>1761</v>
      </c>
    </row>
    <row r="1359" spans="1:26" x14ac:dyDescent="0.25">
      <c r="A1359" t="s">
        <v>8525</v>
      </c>
      <c r="B1359" t="s">
        <v>8526</v>
      </c>
      <c r="C1359" t="s">
        <v>14702</v>
      </c>
      <c r="D1359" t="s">
        <v>14703</v>
      </c>
      <c r="E1359" t="s">
        <v>17576</v>
      </c>
      <c r="F1359" t="s">
        <v>8527</v>
      </c>
      <c r="G1359">
        <v>49994</v>
      </c>
      <c r="H1359">
        <v>9800</v>
      </c>
      <c r="I1359">
        <v>49994</v>
      </c>
      <c r="J1359">
        <v>49994</v>
      </c>
      <c r="K1359" t="s">
        <v>54</v>
      </c>
      <c r="L1359">
        <v>5488</v>
      </c>
      <c r="M1359" t="s">
        <v>1769</v>
      </c>
      <c r="N1359" t="s">
        <v>18885</v>
      </c>
      <c r="O1359" s="95">
        <v>44845.005621145836</v>
      </c>
      <c r="P1359">
        <v>3</v>
      </c>
      <c r="Q1359">
        <v>0</v>
      </c>
      <c r="R1359">
        <v>0</v>
      </c>
      <c r="S1359" t="s">
        <v>18886</v>
      </c>
      <c r="T1359" t="s">
        <v>8528</v>
      </c>
      <c r="U1359" t="s">
        <v>18887</v>
      </c>
      <c r="V1359" t="s">
        <v>18886</v>
      </c>
      <c r="W1359" t="s">
        <v>18888</v>
      </c>
      <c r="X1359" t="s">
        <v>8529</v>
      </c>
      <c r="Y1359" t="b">
        <v>1</v>
      </c>
      <c r="Z1359" t="s">
        <v>1761</v>
      </c>
    </row>
    <row r="1360" spans="1:26" x14ac:dyDescent="0.25">
      <c r="A1360" t="s">
        <v>8530</v>
      </c>
      <c r="B1360" t="s">
        <v>8531</v>
      </c>
      <c r="C1360" t="s">
        <v>14702</v>
      </c>
      <c r="D1360" t="s">
        <v>14703</v>
      </c>
      <c r="E1360" t="s">
        <v>17576</v>
      </c>
      <c r="F1360" t="s">
        <v>8532</v>
      </c>
      <c r="G1360">
        <v>16000</v>
      </c>
      <c r="H1360">
        <v>3200</v>
      </c>
      <c r="I1360">
        <v>18333</v>
      </c>
      <c r="J1360">
        <v>21497</v>
      </c>
      <c r="K1360" t="s">
        <v>54</v>
      </c>
      <c r="L1360">
        <v>1792</v>
      </c>
      <c r="M1360" t="s">
        <v>1769</v>
      </c>
      <c r="N1360" t="s">
        <v>18889</v>
      </c>
      <c r="O1360" s="95">
        <v>44845.659257881947</v>
      </c>
      <c r="P1360">
        <v>1</v>
      </c>
      <c r="Q1360">
        <v>-12.73</v>
      </c>
      <c r="R1360">
        <v>-25.57</v>
      </c>
      <c r="S1360" t="s">
        <v>18890</v>
      </c>
      <c r="T1360" t="s">
        <v>8533</v>
      </c>
      <c r="U1360" t="s">
        <v>8534</v>
      </c>
      <c r="V1360" t="s">
        <v>18890</v>
      </c>
      <c r="W1360" t="s">
        <v>18891</v>
      </c>
      <c r="X1360" t="s">
        <v>8535</v>
      </c>
      <c r="Y1360" t="b">
        <v>1</v>
      </c>
      <c r="Z1360" t="s">
        <v>1761</v>
      </c>
    </row>
    <row r="1361" spans="1:26" x14ac:dyDescent="0.25">
      <c r="A1361" t="s">
        <v>8536</v>
      </c>
      <c r="B1361" t="s">
        <v>8537</v>
      </c>
      <c r="C1361" t="s">
        <v>14702</v>
      </c>
      <c r="D1361" t="s">
        <v>14703</v>
      </c>
      <c r="E1361" t="s">
        <v>17576</v>
      </c>
      <c r="F1361" t="s">
        <v>8538</v>
      </c>
      <c r="G1361">
        <v>3100</v>
      </c>
      <c r="H1361">
        <v>3100</v>
      </c>
      <c r="I1361">
        <v>3100</v>
      </c>
      <c r="J1361">
        <v>3100</v>
      </c>
      <c r="K1361" t="s">
        <v>54</v>
      </c>
      <c r="L1361">
        <v>1736</v>
      </c>
      <c r="M1361" t="s">
        <v>1769</v>
      </c>
      <c r="N1361" t="s">
        <v>17186</v>
      </c>
      <c r="O1361" s="95">
        <v>44836.131564675925</v>
      </c>
      <c r="P1361">
        <v>1</v>
      </c>
      <c r="Q1361">
        <v>0</v>
      </c>
      <c r="R1361">
        <v>0</v>
      </c>
      <c r="S1361" t="s">
        <v>18892</v>
      </c>
      <c r="T1361" t="s">
        <v>8539</v>
      </c>
      <c r="U1361" t="s">
        <v>8540</v>
      </c>
      <c r="V1361" t="s">
        <v>18892</v>
      </c>
      <c r="W1361" t="s">
        <v>18893</v>
      </c>
      <c r="X1361" t="s">
        <v>8541</v>
      </c>
      <c r="Y1361" t="b">
        <v>1</v>
      </c>
      <c r="Z1361" t="s">
        <v>1761</v>
      </c>
    </row>
    <row r="1362" spans="1:26" x14ac:dyDescent="0.25">
      <c r="A1362" t="s">
        <v>8542</v>
      </c>
      <c r="B1362" t="s">
        <v>8543</v>
      </c>
      <c r="C1362" t="s">
        <v>14703</v>
      </c>
      <c r="D1362" t="s">
        <v>14702</v>
      </c>
      <c r="E1362" t="s">
        <v>635</v>
      </c>
      <c r="F1362" t="s">
        <v>4171</v>
      </c>
      <c r="G1362">
        <v>384968</v>
      </c>
      <c r="H1362">
        <v>384968</v>
      </c>
      <c r="I1362">
        <v>384968</v>
      </c>
      <c r="J1362">
        <v>384968</v>
      </c>
      <c r="K1362" t="s">
        <v>45</v>
      </c>
      <c r="L1362">
        <v>15399</v>
      </c>
      <c r="M1362" t="s">
        <v>1769</v>
      </c>
      <c r="N1362" t="s">
        <v>18894</v>
      </c>
      <c r="O1362" s="95">
        <v>44540.133468749998</v>
      </c>
      <c r="P1362">
        <v>16</v>
      </c>
      <c r="Q1362">
        <v>0</v>
      </c>
      <c r="R1362">
        <v>0</v>
      </c>
      <c r="S1362" t="s">
        <v>18895</v>
      </c>
      <c r="T1362" t="s">
        <v>8544</v>
      </c>
      <c r="U1362" t="s">
        <v>16130</v>
      </c>
      <c r="V1362" t="s">
        <v>18895</v>
      </c>
      <c r="W1362" t="s">
        <v>18896</v>
      </c>
      <c r="X1362" t="s">
        <v>4173</v>
      </c>
      <c r="Y1362" t="b">
        <v>0</v>
      </c>
      <c r="Z1362" t="s">
        <v>1761</v>
      </c>
    </row>
    <row r="1363" spans="1:26" x14ac:dyDescent="0.25">
      <c r="A1363" t="s">
        <v>8545</v>
      </c>
      <c r="B1363" t="s">
        <v>8546</v>
      </c>
      <c r="C1363" t="s">
        <v>14702</v>
      </c>
      <c r="D1363" t="s">
        <v>14703</v>
      </c>
      <c r="E1363" t="s">
        <v>1756</v>
      </c>
      <c r="F1363" t="s">
        <v>2577</v>
      </c>
      <c r="G1363">
        <v>25000</v>
      </c>
      <c r="H1363">
        <v>50000</v>
      </c>
      <c r="I1363">
        <v>32911</v>
      </c>
      <c r="J1363">
        <v>29614</v>
      </c>
      <c r="K1363" t="s">
        <v>55</v>
      </c>
      <c r="L1363">
        <v>3150</v>
      </c>
      <c r="M1363" t="s">
        <v>1769</v>
      </c>
      <c r="N1363" t="s">
        <v>18897</v>
      </c>
      <c r="O1363" s="95">
        <v>44845.665890659722</v>
      </c>
      <c r="P1363">
        <v>4</v>
      </c>
      <c r="Q1363">
        <v>-24.04</v>
      </c>
      <c r="R1363">
        <v>-15.58</v>
      </c>
      <c r="S1363" t="s">
        <v>18898</v>
      </c>
      <c r="T1363" t="s">
        <v>8547</v>
      </c>
      <c r="U1363" t="s">
        <v>18899</v>
      </c>
      <c r="V1363" t="s">
        <v>18898</v>
      </c>
      <c r="W1363" t="s">
        <v>18900</v>
      </c>
      <c r="X1363" t="s">
        <v>2580</v>
      </c>
      <c r="Y1363" t="b">
        <v>0</v>
      </c>
      <c r="Z1363" t="s">
        <v>1761</v>
      </c>
    </row>
    <row r="1364" spans="1:26" x14ac:dyDescent="0.25">
      <c r="A1364" t="s">
        <v>8548</v>
      </c>
      <c r="B1364" t="s">
        <v>8549</v>
      </c>
      <c r="C1364" t="s">
        <v>14702</v>
      </c>
      <c r="D1364" t="s">
        <v>14703</v>
      </c>
      <c r="E1364" t="s">
        <v>17576</v>
      </c>
      <c r="F1364" t="s">
        <v>8550</v>
      </c>
      <c r="G1364">
        <v>6495</v>
      </c>
      <c r="H1364">
        <v>5800</v>
      </c>
      <c r="I1364">
        <v>31720</v>
      </c>
      <c r="J1364">
        <v>33380</v>
      </c>
      <c r="K1364" t="s">
        <v>54</v>
      </c>
      <c r="L1364">
        <v>3248</v>
      </c>
      <c r="M1364" t="s">
        <v>1769</v>
      </c>
      <c r="N1364" t="s">
        <v>18901</v>
      </c>
      <c r="O1364" s="95">
        <v>44845.608085150459</v>
      </c>
      <c r="P1364">
        <v>1</v>
      </c>
      <c r="Q1364">
        <v>-79.52</v>
      </c>
      <c r="R1364">
        <v>-80.540000000000006</v>
      </c>
      <c r="S1364" t="s">
        <v>18902</v>
      </c>
      <c r="T1364" t="s">
        <v>8551</v>
      </c>
      <c r="U1364" t="s">
        <v>8552</v>
      </c>
      <c r="V1364" t="s">
        <v>18902</v>
      </c>
      <c r="W1364" t="s">
        <v>18903</v>
      </c>
      <c r="X1364" t="s">
        <v>8553</v>
      </c>
      <c r="Y1364" t="b">
        <v>1</v>
      </c>
      <c r="Z1364" t="s">
        <v>1761</v>
      </c>
    </row>
    <row r="1365" spans="1:26" x14ac:dyDescent="0.25">
      <c r="A1365" t="s">
        <v>8554</v>
      </c>
      <c r="B1365" t="s">
        <v>8555</v>
      </c>
      <c r="C1365" t="s">
        <v>14702</v>
      </c>
      <c r="D1365" t="s">
        <v>14702</v>
      </c>
      <c r="E1365" t="s">
        <v>17576</v>
      </c>
      <c r="F1365" t="s">
        <v>8556</v>
      </c>
      <c r="G1365">
        <v>1247</v>
      </c>
      <c r="H1365">
        <v>1247</v>
      </c>
      <c r="I1365">
        <v>1247</v>
      </c>
      <c r="J1365">
        <v>1247</v>
      </c>
      <c r="K1365" t="s">
        <v>54</v>
      </c>
      <c r="L1365">
        <v>698</v>
      </c>
      <c r="M1365" t="s">
        <v>1769</v>
      </c>
      <c r="N1365" t="s">
        <v>18904</v>
      </c>
      <c r="O1365" s="95">
        <v>44528.666721863425</v>
      </c>
      <c r="P1365">
        <v>1</v>
      </c>
      <c r="Q1365">
        <v>0</v>
      </c>
      <c r="R1365">
        <v>0</v>
      </c>
      <c r="S1365" t="s">
        <v>18905</v>
      </c>
      <c r="T1365" t="s">
        <v>8557</v>
      </c>
      <c r="U1365" t="s">
        <v>6749</v>
      </c>
      <c r="V1365" t="s">
        <v>18905</v>
      </c>
      <c r="W1365" t="s">
        <v>18906</v>
      </c>
      <c r="X1365" t="s">
        <v>8558</v>
      </c>
      <c r="Y1365" t="b">
        <v>1</v>
      </c>
      <c r="Z1365" t="s">
        <v>1761</v>
      </c>
    </row>
    <row r="1366" spans="1:26" x14ac:dyDescent="0.25">
      <c r="A1366" t="s">
        <v>8559</v>
      </c>
      <c r="B1366" t="s">
        <v>8560</v>
      </c>
      <c r="C1366" t="s">
        <v>14702</v>
      </c>
      <c r="D1366" t="s">
        <v>14702</v>
      </c>
      <c r="E1366" t="s">
        <v>17576</v>
      </c>
      <c r="F1366" t="s">
        <v>8561</v>
      </c>
      <c r="G1366">
        <v>2900</v>
      </c>
      <c r="H1366">
        <v>2900</v>
      </c>
      <c r="I1366">
        <v>2900</v>
      </c>
      <c r="J1366">
        <v>2900</v>
      </c>
      <c r="K1366" t="s">
        <v>54</v>
      </c>
      <c r="L1366">
        <v>1624</v>
      </c>
      <c r="M1366" t="s">
        <v>1769</v>
      </c>
      <c r="N1366" t="s">
        <v>18846</v>
      </c>
      <c r="O1366" s="95">
        <v>44845.704060393517</v>
      </c>
      <c r="P1366">
        <v>1</v>
      </c>
      <c r="Q1366">
        <v>0</v>
      </c>
      <c r="R1366">
        <v>0</v>
      </c>
      <c r="S1366" t="s">
        <v>18907</v>
      </c>
      <c r="T1366" t="s">
        <v>8562</v>
      </c>
      <c r="U1366" t="s">
        <v>8563</v>
      </c>
      <c r="V1366" t="s">
        <v>18907</v>
      </c>
      <c r="W1366" t="s">
        <v>18908</v>
      </c>
      <c r="X1366" t="s">
        <v>8564</v>
      </c>
      <c r="Y1366" t="b">
        <v>1</v>
      </c>
      <c r="Z1366" t="s">
        <v>1761</v>
      </c>
    </row>
    <row r="1367" spans="1:26" x14ac:dyDescent="0.25">
      <c r="A1367" t="s">
        <v>8565</v>
      </c>
      <c r="B1367" t="s">
        <v>8566</v>
      </c>
      <c r="C1367" t="s">
        <v>14702</v>
      </c>
      <c r="D1367" t="s">
        <v>14703</v>
      </c>
      <c r="E1367" t="s">
        <v>17576</v>
      </c>
      <c r="F1367" t="s">
        <v>8567</v>
      </c>
      <c r="G1367">
        <v>50000</v>
      </c>
      <c r="H1367">
        <v>2608</v>
      </c>
      <c r="I1367">
        <v>28700</v>
      </c>
      <c r="J1367">
        <v>21543</v>
      </c>
      <c r="K1367" t="s">
        <v>54</v>
      </c>
      <c r="L1367">
        <v>1460</v>
      </c>
      <c r="M1367" t="s">
        <v>1769</v>
      </c>
      <c r="N1367" t="s">
        <v>17819</v>
      </c>
      <c r="O1367" s="95">
        <v>44845.395125069444</v>
      </c>
      <c r="P1367">
        <v>1</v>
      </c>
      <c r="Q1367">
        <v>74.22</v>
      </c>
      <c r="R1367">
        <v>132.09</v>
      </c>
      <c r="S1367" t="s">
        <v>18909</v>
      </c>
      <c r="T1367" t="s">
        <v>8568</v>
      </c>
      <c r="U1367" t="s">
        <v>18910</v>
      </c>
      <c r="V1367" t="s">
        <v>18909</v>
      </c>
      <c r="W1367" t="s">
        <v>18911</v>
      </c>
      <c r="X1367" t="s">
        <v>8569</v>
      </c>
      <c r="Y1367" t="b">
        <v>1</v>
      </c>
      <c r="Z1367" t="s">
        <v>1761</v>
      </c>
    </row>
    <row r="1368" spans="1:26" x14ac:dyDescent="0.25">
      <c r="A1368" t="s">
        <v>8570</v>
      </c>
      <c r="B1368" t="s">
        <v>8571</v>
      </c>
      <c r="C1368" t="s">
        <v>14702</v>
      </c>
      <c r="D1368" t="s">
        <v>14702</v>
      </c>
      <c r="E1368" t="s">
        <v>17576</v>
      </c>
      <c r="F1368" t="s">
        <v>8416</v>
      </c>
      <c r="G1368">
        <v>1200</v>
      </c>
      <c r="H1368">
        <v>1200</v>
      </c>
      <c r="I1368">
        <v>1200</v>
      </c>
      <c r="J1368">
        <v>1200</v>
      </c>
      <c r="K1368" t="s">
        <v>54</v>
      </c>
      <c r="L1368">
        <v>672</v>
      </c>
      <c r="M1368" t="s">
        <v>1769</v>
      </c>
      <c r="N1368" t="s">
        <v>18529</v>
      </c>
      <c r="O1368" s="95">
        <v>44822.917674895834</v>
      </c>
      <c r="P1368">
        <v>1</v>
      </c>
      <c r="Q1368">
        <v>0</v>
      </c>
      <c r="R1368">
        <v>0</v>
      </c>
      <c r="S1368" t="s">
        <v>18912</v>
      </c>
      <c r="T1368" t="s">
        <v>8572</v>
      </c>
      <c r="U1368" t="s">
        <v>8573</v>
      </c>
      <c r="V1368" t="s">
        <v>18912</v>
      </c>
      <c r="W1368" t="s">
        <v>18913</v>
      </c>
      <c r="X1368" t="s">
        <v>8574</v>
      </c>
      <c r="Y1368" t="b">
        <v>1</v>
      </c>
      <c r="Z1368" t="s">
        <v>1761</v>
      </c>
    </row>
    <row r="1369" spans="1:26" x14ac:dyDescent="0.25">
      <c r="A1369" t="s">
        <v>8575</v>
      </c>
      <c r="B1369" t="s">
        <v>8576</v>
      </c>
      <c r="C1369" t="s">
        <v>14702</v>
      </c>
      <c r="D1369" t="s">
        <v>14703</v>
      </c>
      <c r="E1369" t="s">
        <v>635</v>
      </c>
      <c r="F1369" t="s">
        <v>4489</v>
      </c>
      <c r="G1369">
        <v>89000</v>
      </c>
      <c r="H1369">
        <v>89000</v>
      </c>
      <c r="I1369">
        <v>89000</v>
      </c>
      <c r="J1369">
        <v>89000</v>
      </c>
      <c r="K1369" t="s">
        <v>45</v>
      </c>
      <c r="L1369">
        <v>3560</v>
      </c>
      <c r="M1369" t="s">
        <v>1769</v>
      </c>
      <c r="N1369" t="s">
        <v>18914</v>
      </c>
      <c r="O1369" s="95">
        <v>44832.40998452546</v>
      </c>
      <c r="P1369">
        <v>9</v>
      </c>
      <c r="Q1369">
        <v>0</v>
      </c>
      <c r="R1369">
        <v>0</v>
      </c>
      <c r="S1369" t="s">
        <v>18915</v>
      </c>
      <c r="T1369" t="s">
        <v>8577</v>
      </c>
      <c r="U1369" t="s">
        <v>16340</v>
      </c>
      <c r="V1369" t="s">
        <v>18915</v>
      </c>
      <c r="W1369" t="s">
        <v>18916</v>
      </c>
      <c r="X1369" t="s">
        <v>4491</v>
      </c>
      <c r="Y1369" t="b">
        <v>0</v>
      </c>
      <c r="Z1369" t="s">
        <v>1761</v>
      </c>
    </row>
    <row r="1370" spans="1:26" x14ac:dyDescent="0.25">
      <c r="A1370" t="s">
        <v>8578</v>
      </c>
      <c r="B1370" t="s">
        <v>4764</v>
      </c>
      <c r="C1370" t="s">
        <v>14702</v>
      </c>
      <c r="D1370" t="s">
        <v>14703</v>
      </c>
      <c r="E1370" t="s">
        <v>370</v>
      </c>
      <c r="F1370" t="s">
        <v>4765</v>
      </c>
      <c r="G1370">
        <v>120000</v>
      </c>
      <c r="H1370">
        <v>24397</v>
      </c>
      <c r="I1370">
        <v>102659</v>
      </c>
      <c r="J1370">
        <v>98877</v>
      </c>
      <c r="K1370" t="s">
        <v>54</v>
      </c>
      <c r="L1370">
        <v>13662</v>
      </c>
      <c r="M1370" t="s">
        <v>1769</v>
      </c>
      <c r="N1370" t="s">
        <v>16536</v>
      </c>
      <c r="O1370" s="95">
        <v>44845.709105289352</v>
      </c>
      <c r="P1370">
        <v>12</v>
      </c>
      <c r="Q1370">
        <v>16.89</v>
      </c>
      <c r="R1370">
        <v>21.36</v>
      </c>
      <c r="S1370" t="s">
        <v>18917</v>
      </c>
      <c r="T1370" t="s">
        <v>8579</v>
      </c>
      <c r="U1370" t="s">
        <v>4767</v>
      </c>
      <c r="V1370" t="s">
        <v>18917</v>
      </c>
      <c r="W1370" t="s">
        <v>18918</v>
      </c>
      <c r="X1370" t="s">
        <v>4768</v>
      </c>
      <c r="Y1370" t="b">
        <v>1</v>
      </c>
      <c r="Z1370" t="s">
        <v>1761</v>
      </c>
    </row>
    <row r="1371" spans="1:26" x14ac:dyDescent="0.25">
      <c r="A1371" t="s">
        <v>8580</v>
      </c>
      <c r="B1371" t="s">
        <v>4758</v>
      </c>
      <c r="C1371" t="s">
        <v>14702</v>
      </c>
      <c r="D1371" t="s">
        <v>14703</v>
      </c>
      <c r="E1371" t="s">
        <v>370</v>
      </c>
      <c r="F1371" t="s">
        <v>4759</v>
      </c>
      <c r="G1371">
        <v>21000</v>
      </c>
      <c r="H1371">
        <v>6300</v>
      </c>
      <c r="I1371">
        <v>26546</v>
      </c>
      <c r="J1371">
        <v>26069</v>
      </c>
      <c r="K1371" t="s">
        <v>54</v>
      </c>
      <c r="L1371">
        <v>3528</v>
      </c>
      <c r="M1371" t="s">
        <v>1769</v>
      </c>
      <c r="N1371" t="s">
        <v>16533</v>
      </c>
      <c r="O1371" s="95">
        <v>44845.680161377313</v>
      </c>
      <c r="P1371">
        <v>10</v>
      </c>
      <c r="Q1371">
        <v>-20.89</v>
      </c>
      <c r="R1371">
        <v>-19.440000000000001</v>
      </c>
      <c r="S1371" t="s">
        <v>18919</v>
      </c>
      <c r="T1371" t="s">
        <v>8581</v>
      </c>
      <c r="U1371" t="s">
        <v>4761</v>
      </c>
      <c r="V1371" t="s">
        <v>18919</v>
      </c>
      <c r="W1371" t="s">
        <v>18920</v>
      </c>
      <c r="X1371" t="s">
        <v>4762</v>
      </c>
      <c r="Y1371" t="b">
        <v>1</v>
      </c>
      <c r="Z1371" t="s">
        <v>1761</v>
      </c>
    </row>
    <row r="1372" spans="1:26" x14ac:dyDescent="0.25">
      <c r="A1372" t="s">
        <v>8582</v>
      </c>
      <c r="B1372" t="s">
        <v>4726</v>
      </c>
      <c r="C1372" t="s">
        <v>14702</v>
      </c>
      <c r="D1372" t="s">
        <v>14703</v>
      </c>
      <c r="E1372" t="s">
        <v>370</v>
      </c>
      <c r="F1372" t="s">
        <v>4727</v>
      </c>
      <c r="G1372">
        <v>36000</v>
      </c>
      <c r="H1372">
        <v>31093</v>
      </c>
      <c r="I1372">
        <v>33873</v>
      </c>
      <c r="J1372">
        <v>34761</v>
      </c>
      <c r="K1372" t="s">
        <v>54</v>
      </c>
      <c r="L1372">
        <v>17412</v>
      </c>
      <c r="M1372" t="s">
        <v>1769</v>
      </c>
      <c r="N1372" t="s">
        <v>16509</v>
      </c>
      <c r="O1372" s="95">
        <v>44845.668158449073</v>
      </c>
      <c r="P1372">
        <v>10</v>
      </c>
      <c r="Q1372">
        <v>6.28</v>
      </c>
      <c r="R1372">
        <v>3.56</v>
      </c>
      <c r="S1372" t="s">
        <v>18921</v>
      </c>
      <c r="T1372" t="s">
        <v>8583</v>
      </c>
      <c r="U1372" t="s">
        <v>4729</v>
      </c>
      <c r="V1372" t="s">
        <v>18921</v>
      </c>
      <c r="W1372" t="s">
        <v>18922</v>
      </c>
      <c r="X1372" t="s">
        <v>4730</v>
      </c>
      <c r="Y1372" t="b">
        <v>1</v>
      </c>
      <c r="Z1372" t="s">
        <v>1761</v>
      </c>
    </row>
    <row r="1373" spans="1:26" x14ac:dyDescent="0.25">
      <c r="A1373" t="s">
        <v>8584</v>
      </c>
      <c r="B1373" t="s">
        <v>1397</v>
      </c>
      <c r="C1373" t="s">
        <v>14702</v>
      </c>
      <c r="D1373" t="s">
        <v>14703</v>
      </c>
      <c r="E1373" t="s">
        <v>370</v>
      </c>
      <c r="F1373" t="s">
        <v>4732</v>
      </c>
      <c r="G1373">
        <v>52555</v>
      </c>
      <c r="H1373">
        <v>45230</v>
      </c>
      <c r="I1373">
        <v>61106</v>
      </c>
      <c r="J1373">
        <v>59849</v>
      </c>
      <c r="K1373" t="s">
        <v>54</v>
      </c>
      <c r="L1373">
        <v>25329</v>
      </c>
      <c r="M1373" t="s">
        <v>1769</v>
      </c>
      <c r="N1373" t="s">
        <v>16512</v>
      </c>
      <c r="O1373" s="95">
        <v>44845.578650289353</v>
      </c>
      <c r="P1373">
        <v>8</v>
      </c>
      <c r="Q1373">
        <v>-13.99</v>
      </c>
      <c r="R1373">
        <v>-12.19</v>
      </c>
      <c r="S1373" t="s">
        <v>18923</v>
      </c>
      <c r="T1373" t="s">
        <v>8585</v>
      </c>
      <c r="U1373" t="s">
        <v>4734</v>
      </c>
      <c r="V1373" t="s">
        <v>18923</v>
      </c>
      <c r="W1373" t="s">
        <v>18924</v>
      </c>
      <c r="X1373" t="s">
        <v>4735</v>
      </c>
      <c r="Y1373" t="b">
        <v>1</v>
      </c>
      <c r="Z1373" t="s">
        <v>1761</v>
      </c>
    </row>
    <row r="1374" spans="1:26" x14ac:dyDescent="0.25">
      <c r="A1374" t="s">
        <v>8586</v>
      </c>
      <c r="B1374" t="s">
        <v>1398</v>
      </c>
      <c r="C1374" t="s">
        <v>14703</v>
      </c>
      <c r="D1374" t="s">
        <v>14702</v>
      </c>
      <c r="E1374" t="s">
        <v>370</v>
      </c>
      <c r="F1374" t="s">
        <v>4732</v>
      </c>
      <c r="G1374">
        <v>111111</v>
      </c>
      <c r="H1374">
        <v>63230</v>
      </c>
      <c r="I1374">
        <v>81700</v>
      </c>
      <c r="J1374">
        <v>81700</v>
      </c>
      <c r="K1374" t="s">
        <v>54</v>
      </c>
      <c r="L1374">
        <v>35409</v>
      </c>
      <c r="M1374" t="s">
        <v>1769</v>
      </c>
      <c r="N1374" t="s">
        <v>16530</v>
      </c>
      <c r="O1374" s="95">
        <v>44546.710983888886</v>
      </c>
      <c r="P1374">
        <v>8</v>
      </c>
      <c r="Q1374">
        <v>0</v>
      </c>
      <c r="R1374">
        <v>36</v>
      </c>
      <c r="S1374" t="s">
        <v>18925</v>
      </c>
      <c r="T1374" t="s">
        <v>8587</v>
      </c>
      <c r="U1374" t="s">
        <v>4755</v>
      </c>
      <c r="V1374" t="s">
        <v>18925</v>
      </c>
      <c r="W1374" t="s">
        <v>18926</v>
      </c>
      <c r="X1374" t="s">
        <v>4756</v>
      </c>
      <c r="Y1374" t="b">
        <v>1</v>
      </c>
      <c r="Z1374" t="s">
        <v>1761</v>
      </c>
    </row>
    <row r="1375" spans="1:26" x14ac:dyDescent="0.25">
      <c r="A1375" t="s">
        <v>8588</v>
      </c>
      <c r="B1375" t="s">
        <v>1362</v>
      </c>
      <c r="C1375" t="s">
        <v>14702</v>
      </c>
      <c r="D1375" t="s">
        <v>14703</v>
      </c>
      <c r="E1375" t="s">
        <v>370</v>
      </c>
      <c r="F1375" t="s">
        <v>4721</v>
      </c>
      <c r="G1375">
        <v>51000</v>
      </c>
      <c r="H1375">
        <v>18397</v>
      </c>
      <c r="I1375">
        <v>54803</v>
      </c>
      <c r="J1375">
        <v>55402</v>
      </c>
      <c r="K1375" t="s">
        <v>54</v>
      </c>
      <c r="L1375">
        <v>10302</v>
      </c>
      <c r="M1375" t="s">
        <v>1769</v>
      </c>
      <c r="N1375" t="s">
        <v>16506</v>
      </c>
      <c r="O1375" s="95">
        <v>44845.705402395834</v>
      </c>
      <c r="P1375">
        <v>10</v>
      </c>
      <c r="Q1375">
        <v>-6.94</v>
      </c>
      <c r="R1375">
        <v>-7.95</v>
      </c>
      <c r="S1375" t="s">
        <v>18927</v>
      </c>
      <c r="T1375" t="s">
        <v>8589</v>
      </c>
      <c r="U1375" t="s">
        <v>4723</v>
      </c>
      <c r="V1375" t="s">
        <v>18927</v>
      </c>
      <c r="W1375" t="s">
        <v>18928</v>
      </c>
      <c r="X1375" t="s">
        <v>4724</v>
      </c>
      <c r="Y1375" t="b">
        <v>1</v>
      </c>
      <c r="Z1375" t="s">
        <v>1761</v>
      </c>
    </row>
    <row r="1376" spans="1:26" x14ac:dyDescent="0.25">
      <c r="A1376" t="s">
        <v>8590</v>
      </c>
      <c r="B1376" t="s">
        <v>1553</v>
      </c>
      <c r="C1376" t="s">
        <v>14702</v>
      </c>
      <c r="D1376" t="s">
        <v>14703</v>
      </c>
      <c r="E1376" t="s">
        <v>370</v>
      </c>
      <c r="F1376" t="s">
        <v>8465</v>
      </c>
      <c r="G1376">
        <v>54999</v>
      </c>
      <c r="H1376">
        <v>23300</v>
      </c>
      <c r="I1376">
        <v>51196</v>
      </c>
      <c r="J1376">
        <v>51699</v>
      </c>
      <c r="K1376" t="s">
        <v>128</v>
      </c>
      <c r="L1376">
        <v>13980</v>
      </c>
      <c r="M1376" t="s">
        <v>1769</v>
      </c>
      <c r="N1376" t="s">
        <v>18929</v>
      </c>
      <c r="O1376" s="95">
        <v>44845.670584756946</v>
      </c>
      <c r="P1376">
        <v>8</v>
      </c>
      <c r="Q1376">
        <v>7.43</v>
      </c>
      <c r="R1376">
        <v>6.38</v>
      </c>
      <c r="S1376" t="s">
        <v>18930</v>
      </c>
      <c r="T1376" t="s">
        <v>8591</v>
      </c>
      <c r="U1376" t="s">
        <v>18931</v>
      </c>
      <c r="V1376" t="s">
        <v>18930</v>
      </c>
      <c r="W1376" t="s">
        <v>18932</v>
      </c>
      <c r="X1376" t="s">
        <v>8592</v>
      </c>
      <c r="Y1376" t="b">
        <v>1</v>
      </c>
      <c r="Z1376" t="s">
        <v>1761</v>
      </c>
    </row>
    <row r="1377" spans="1:26" x14ac:dyDescent="0.25">
      <c r="A1377" t="s">
        <v>8593</v>
      </c>
      <c r="B1377" t="s">
        <v>8594</v>
      </c>
      <c r="C1377" t="s">
        <v>14702</v>
      </c>
      <c r="D1377" t="s">
        <v>14703</v>
      </c>
      <c r="E1377" t="s">
        <v>370</v>
      </c>
      <c r="F1377" t="s">
        <v>8595</v>
      </c>
      <c r="G1377">
        <v>60000</v>
      </c>
      <c r="H1377">
        <v>27800</v>
      </c>
      <c r="I1377">
        <v>55400</v>
      </c>
      <c r="J1377">
        <v>58437</v>
      </c>
      <c r="K1377" t="s">
        <v>54</v>
      </c>
      <c r="L1377">
        <v>15568</v>
      </c>
      <c r="M1377" t="s">
        <v>1769</v>
      </c>
      <c r="N1377" t="s">
        <v>18933</v>
      </c>
      <c r="O1377" s="95">
        <v>44845.68486267361</v>
      </c>
      <c r="P1377">
        <v>4</v>
      </c>
      <c r="Q1377">
        <v>8.3000000000000007</v>
      </c>
      <c r="R1377">
        <v>2.67</v>
      </c>
      <c r="S1377" t="s">
        <v>18934</v>
      </c>
      <c r="T1377" t="s">
        <v>8596</v>
      </c>
      <c r="U1377" t="s">
        <v>8597</v>
      </c>
      <c r="V1377" t="s">
        <v>18934</v>
      </c>
      <c r="W1377" t="s">
        <v>18935</v>
      </c>
      <c r="X1377" t="s">
        <v>8598</v>
      </c>
      <c r="Y1377" t="b">
        <v>1</v>
      </c>
      <c r="Z1377" t="s">
        <v>1761</v>
      </c>
    </row>
    <row r="1378" spans="1:26" x14ac:dyDescent="0.25">
      <c r="A1378" t="s">
        <v>8599</v>
      </c>
      <c r="B1378" t="s">
        <v>8600</v>
      </c>
      <c r="C1378" t="s">
        <v>14702</v>
      </c>
      <c r="D1378" t="s">
        <v>14703</v>
      </c>
      <c r="E1378" t="s">
        <v>370</v>
      </c>
      <c r="F1378" t="s">
        <v>8601</v>
      </c>
      <c r="G1378">
        <v>72999</v>
      </c>
      <c r="H1378">
        <v>31650</v>
      </c>
      <c r="I1378">
        <v>64555</v>
      </c>
      <c r="J1378">
        <v>70161</v>
      </c>
      <c r="K1378" t="s">
        <v>54</v>
      </c>
      <c r="L1378">
        <v>17724</v>
      </c>
      <c r="M1378" t="s">
        <v>1769</v>
      </c>
      <c r="N1378" t="s">
        <v>18936</v>
      </c>
      <c r="O1378" s="95">
        <v>44845.699804837961</v>
      </c>
      <c r="P1378">
        <v>4</v>
      </c>
      <c r="Q1378">
        <v>13.08</v>
      </c>
      <c r="R1378">
        <v>4.04</v>
      </c>
      <c r="S1378" t="s">
        <v>18937</v>
      </c>
      <c r="T1378" t="s">
        <v>8602</v>
      </c>
      <c r="U1378" t="s">
        <v>8603</v>
      </c>
      <c r="V1378" t="s">
        <v>18937</v>
      </c>
      <c r="W1378" t="s">
        <v>18938</v>
      </c>
      <c r="X1378" t="s">
        <v>8604</v>
      </c>
      <c r="Y1378" t="b">
        <v>1</v>
      </c>
      <c r="Z1378" t="s">
        <v>1761</v>
      </c>
    </row>
    <row r="1379" spans="1:26" x14ac:dyDescent="0.25">
      <c r="A1379" t="s">
        <v>8605</v>
      </c>
      <c r="B1379" t="s">
        <v>1692</v>
      </c>
      <c r="C1379" t="s">
        <v>14702</v>
      </c>
      <c r="D1379" t="s">
        <v>14703</v>
      </c>
      <c r="E1379" t="s">
        <v>370</v>
      </c>
      <c r="F1379" t="s">
        <v>8606</v>
      </c>
      <c r="G1379">
        <v>35000</v>
      </c>
      <c r="H1379">
        <v>26500</v>
      </c>
      <c r="I1379">
        <v>39240</v>
      </c>
      <c r="J1379">
        <v>36598</v>
      </c>
      <c r="K1379" t="s">
        <v>54</v>
      </c>
      <c r="L1379">
        <v>14840</v>
      </c>
      <c r="M1379" t="s">
        <v>1769</v>
      </c>
      <c r="N1379" t="s">
        <v>18939</v>
      </c>
      <c r="O1379" s="95">
        <v>44845.663210497682</v>
      </c>
      <c r="P1379">
        <v>4</v>
      </c>
      <c r="Q1379">
        <v>-10.81</v>
      </c>
      <c r="R1379">
        <v>-4.37</v>
      </c>
      <c r="S1379" t="s">
        <v>18940</v>
      </c>
      <c r="T1379" t="s">
        <v>8607</v>
      </c>
      <c r="U1379" t="s">
        <v>8608</v>
      </c>
      <c r="V1379" t="s">
        <v>18940</v>
      </c>
      <c r="W1379" t="s">
        <v>18941</v>
      </c>
      <c r="X1379" t="s">
        <v>8609</v>
      </c>
      <c r="Y1379" t="b">
        <v>1</v>
      </c>
      <c r="Z1379" t="s">
        <v>1761</v>
      </c>
    </row>
    <row r="1380" spans="1:26" x14ac:dyDescent="0.25">
      <c r="A1380" t="s">
        <v>8610</v>
      </c>
      <c r="B1380" t="s">
        <v>941</v>
      </c>
      <c r="C1380" t="s">
        <v>14702</v>
      </c>
      <c r="D1380" t="s">
        <v>14703</v>
      </c>
      <c r="E1380" t="s">
        <v>635</v>
      </c>
      <c r="F1380" t="s">
        <v>8611</v>
      </c>
      <c r="G1380">
        <v>10000</v>
      </c>
      <c r="H1380">
        <v>5000</v>
      </c>
      <c r="I1380">
        <v>10941</v>
      </c>
      <c r="J1380">
        <v>11103</v>
      </c>
      <c r="K1380" t="s">
        <v>53</v>
      </c>
      <c r="L1380">
        <v>3100</v>
      </c>
      <c r="M1380" t="s">
        <v>1769</v>
      </c>
      <c r="N1380" t="s">
        <v>18942</v>
      </c>
      <c r="O1380" s="95">
        <v>44845.665955208337</v>
      </c>
      <c r="P1380">
        <v>6</v>
      </c>
      <c r="Q1380">
        <v>-8.6</v>
      </c>
      <c r="R1380">
        <v>-9.93</v>
      </c>
      <c r="S1380" t="s">
        <v>18943</v>
      </c>
      <c r="T1380" t="s">
        <v>8612</v>
      </c>
      <c r="U1380" t="s">
        <v>8613</v>
      </c>
      <c r="V1380" t="s">
        <v>18943</v>
      </c>
      <c r="W1380" t="s">
        <v>18944</v>
      </c>
      <c r="X1380" t="s">
        <v>8614</v>
      </c>
      <c r="Y1380" t="b">
        <v>1</v>
      </c>
      <c r="Z1380" t="s">
        <v>1761</v>
      </c>
    </row>
    <row r="1381" spans="1:26" x14ac:dyDescent="0.25">
      <c r="A1381" t="s">
        <v>8615</v>
      </c>
      <c r="B1381" t="s">
        <v>772</v>
      </c>
      <c r="C1381" t="s">
        <v>14702</v>
      </c>
      <c r="D1381" t="s">
        <v>14703</v>
      </c>
      <c r="E1381" t="s">
        <v>635</v>
      </c>
      <c r="F1381" t="s">
        <v>8616</v>
      </c>
      <c r="G1381">
        <v>19995</v>
      </c>
      <c r="H1381">
        <v>3900</v>
      </c>
      <c r="I1381">
        <v>21592</v>
      </c>
      <c r="J1381">
        <v>20990</v>
      </c>
      <c r="K1381" t="s">
        <v>53</v>
      </c>
      <c r="L1381">
        <v>2418</v>
      </c>
      <c r="M1381" t="s">
        <v>1769</v>
      </c>
      <c r="N1381" t="s">
        <v>18945</v>
      </c>
      <c r="O1381" s="95">
        <v>44845.697578206018</v>
      </c>
      <c r="P1381">
        <v>6</v>
      </c>
      <c r="Q1381">
        <v>-7.4</v>
      </c>
      <c r="R1381">
        <v>-4.74</v>
      </c>
      <c r="S1381" t="s">
        <v>18946</v>
      </c>
      <c r="T1381" t="s">
        <v>8617</v>
      </c>
      <c r="U1381" t="s">
        <v>8618</v>
      </c>
      <c r="V1381" t="s">
        <v>18946</v>
      </c>
      <c r="W1381" t="s">
        <v>18947</v>
      </c>
      <c r="X1381" t="s">
        <v>8619</v>
      </c>
      <c r="Y1381" t="b">
        <v>1</v>
      </c>
      <c r="Z1381" t="s">
        <v>1761</v>
      </c>
    </row>
    <row r="1382" spans="1:26" x14ac:dyDescent="0.25">
      <c r="A1382" t="s">
        <v>8620</v>
      </c>
      <c r="B1382" t="s">
        <v>1012</v>
      </c>
      <c r="C1382" t="s">
        <v>14702</v>
      </c>
      <c r="D1382" t="s">
        <v>14703</v>
      </c>
      <c r="E1382" t="s">
        <v>635</v>
      </c>
      <c r="F1382" t="s">
        <v>8621</v>
      </c>
      <c r="G1382">
        <v>26111</v>
      </c>
      <c r="H1382">
        <v>40020</v>
      </c>
      <c r="I1382">
        <v>25365</v>
      </c>
      <c r="J1382">
        <v>25921</v>
      </c>
      <c r="K1382" t="s">
        <v>53</v>
      </c>
      <c r="L1382">
        <v>24812</v>
      </c>
      <c r="M1382" t="s">
        <v>1769</v>
      </c>
      <c r="N1382" t="s">
        <v>18948</v>
      </c>
      <c r="O1382" s="95">
        <v>44845.718291435187</v>
      </c>
      <c r="P1382">
        <v>9</v>
      </c>
      <c r="Q1382">
        <v>2.94</v>
      </c>
      <c r="R1382">
        <v>0.73</v>
      </c>
      <c r="S1382" t="s">
        <v>18949</v>
      </c>
      <c r="T1382" t="s">
        <v>8622</v>
      </c>
      <c r="U1382" t="s">
        <v>8623</v>
      </c>
      <c r="V1382" t="s">
        <v>18949</v>
      </c>
      <c r="W1382" t="s">
        <v>18950</v>
      </c>
      <c r="X1382" t="s">
        <v>8624</v>
      </c>
      <c r="Y1382" t="b">
        <v>1</v>
      </c>
      <c r="Z1382" t="s">
        <v>1761</v>
      </c>
    </row>
    <row r="1383" spans="1:26" x14ac:dyDescent="0.25">
      <c r="A1383" t="s">
        <v>8625</v>
      </c>
      <c r="B1383" t="s">
        <v>914</v>
      </c>
      <c r="C1383" t="s">
        <v>14702</v>
      </c>
      <c r="D1383" t="s">
        <v>14703</v>
      </c>
      <c r="E1383" t="s">
        <v>370</v>
      </c>
      <c r="F1383" t="s">
        <v>8626</v>
      </c>
      <c r="G1383">
        <v>55000</v>
      </c>
      <c r="H1383">
        <v>21300</v>
      </c>
      <c r="I1383">
        <v>52630</v>
      </c>
      <c r="J1383">
        <v>53443</v>
      </c>
      <c r="K1383" t="s">
        <v>54</v>
      </c>
      <c r="L1383">
        <v>11928</v>
      </c>
      <c r="M1383" t="s">
        <v>1769</v>
      </c>
      <c r="N1383" t="s">
        <v>18866</v>
      </c>
      <c r="O1383" s="95">
        <v>44845.709282245371</v>
      </c>
      <c r="P1383">
        <v>10</v>
      </c>
      <c r="Q1383">
        <v>4.5</v>
      </c>
      <c r="R1383">
        <v>2.91</v>
      </c>
      <c r="S1383" t="s">
        <v>18951</v>
      </c>
      <c r="T1383" t="s">
        <v>8627</v>
      </c>
      <c r="U1383" t="s">
        <v>18952</v>
      </c>
      <c r="V1383" t="s">
        <v>18951</v>
      </c>
      <c r="W1383" t="s">
        <v>18953</v>
      </c>
      <c r="X1383" t="s">
        <v>8628</v>
      </c>
      <c r="Y1383" t="b">
        <v>1</v>
      </c>
      <c r="Z1383" t="s">
        <v>1761</v>
      </c>
    </row>
    <row r="1384" spans="1:26" x14ac:dyDescent="0.25">
      <c r="A1384" t="s">
        <v>8629</v>
      </c>
      <c r="B1384" t="s">
        <v>955</v>
      </c>
      <c r="C1384" t="s">
        <v>14703</v>
      </c>
      <c r="D1384" t="s">
        <v>14702</v>
      </c>
      <c r="E1384" t="s">
        <v>370</v>
      </c>
      <c r="F1384" t="s">
        <v>8630</v>
      </c>
      <c r="G1384">
        <v>44400</v>
      </c>
      <c r="H1384">
        <v>64400</v>
      </c>
      <c r="I1384">
        <v>44400</v>
      </c>
      <c r="J1384">
        <v>44400</v>
      </c>
      <c r="K1384" t="s">
        <v>128</v>
      </c>
      <c r="L1384">
        <v>38640</v>
      </c>
      <c r="M1384" t="s">
        <v>1769</v>
      </c>
      <c r="N1384" t="s">
        <v>18954</v>
      </c>
      <c r="O1384" s="95">
        <v>44540.159748055557</v>
      </c>
      <c r="P1384">
        <v>2</v>
      </c>
      <c r="Q1384">
        <v>0</v>
      </c>
      <c r="R1384">
        <v>0</v>
      </c>
      <c r="S1384" t="s">
        <v>18955</v>
      </c>
      <c r="T1384" t="s">
        <v>8631</v>
      </c>
      <c r="U1384" t="s">
        <v>8632</v>
      </c>
      <c r="V1384" t="s">
        <v>18955</v>
      </c>
      <c r="W1384" t="s">
        <v>18956</v>
      </c>
      <c r="X1384" t="s">
        <v>8633</v>
      </c>
      <c r="Y1384" t="b">
        <v>1</v>
      </c>
      <c r="Z1384" t="s">
        <v>1761</v>
      </c>
    </row>
    <row r="1385" spans="1:26" x14ac:dyDescent="0.25">
      <c r="A1385" t="s">
        <v>8634</v>
      </c>
      <c r="B1385" t="s">
        <v>805</v>
      </c>
      <c r="C1385" t="s">
        <v>14702</v>
      </c>
      <c r="D1385" t="s">
        <v>14703</v>
      </c>
      <c r="E1385" t="s">
        <v>357</v>
      </c>
      <c r="F1385" t="s">
        <v>284</v>
      </c>
      <c r="G1385">
        <v>300</v>
      </c>
      <c r="H1385">
        <v>79</v>
      </c>
      <c r="I1385">
        <v>431</v>
      </c>
      <c r="J1385">
        <v>362</v>
      </c>
      <c r="K1385" t="s">
        <v>54</v>
      </c>
      <c r="L1385">
        <v>44</v>
      </c>
      <c r="M1385" t="s">
        <v>1769</v>
      </c>
      <c r="N1385" t="s">
        <v>16942</v>
      </c>
      <c r="O1385" s="95">
        <v>44845.680295162034</v>
      </c>
      <c r="P1385">
        <v>1</v>
      </c>
      <c r="Q1385">
        <v>-30.39</v>
      </c>
      <c r="R1385">
        <v>-17.13</v>
      </c>
      <c r="S1385" t="s">
        <v>18957</v>
      </c>
      <c r="T1385" t="s">
        <v>8635</v>
      </c>
      <c r="U1385" t="s">
        <v>18958</v>
      </c>
      <c r="V1385" t="s">
        <v>18957</v>
      </c>
      <c r="W1385" t="s">
        <v>18959</v>
      </c>
      <c r="X1385" t="s">
        <v>8636</v>
      </c>
      <c r="Y1385" t="b">
        <v>1</v>
      </c>
      <c r="Z1385" t="s">
        <v>1761</v>
      </c>
    </row>
    <row r="1386" spans="1:26" x14ac:dyDescent="0.25">
      <c r="A1386" t="s">
        <v>8637</v>
      </c>
      <c r="B1386" t="s">
        <v>8638</v>
      </c>
      <c r="C1386" t="s">
        <v>14703</v>
      </c>
      <c r="D1386" t="s">
        <v>14702</v>
      </c>
      <c r="E1386" t="s">
        <v>357</v>
      </c>
      <c r="F1386" t="s">
        <v>251</v>
      </c>
      <c r="G1386">
        <v>243</v>
      </c>
      <c r="H1386">
        <v>243</v>
      </c>
      <c r="I1386">
        <v>243</v>
      </c>
      <c r="J1386">
        <v>243</v>
      </c>
      <c r="K1386" t="s">
        <v>54</v>
      </c>
      <c r="L1386">
        <v>136</v>
      </c>
      <c r="M1386" t="s">
        <v>1769</v>
      </c>
      <c r="N1386" t="s">
        <v>18960</v>
      </c>
      <c r="O1386" s="95">
        <v>44540.180517488428</v>
      </c>
      <c r="P1386">
        <v>1</v>
      </c>
      <c r="Q1386">
        <v>0</v>
      </c>
      <c r="R1386">
        <v>0</v>
      </c>
      <c r="S1386" t="s">
        <v>18961</v>
      </c>
      <c r="T1386" t="s">
        <v>8639</v>
      </c>
      <c r="U1386" t="s">
        <v>18962</v>
      </c>
      <c r="V1386" t="s">
        <v>18961</v>
      </c>
      <c r="W1386" t="s">
        <v>18963</v>
      </c>
      <c r="X1386" t="s">
        <v>8640</v>
      </c>
      <c r="Y1386" t="b">
        <v>1</v>
      </c>
      <c r="Z1386" t="s">
        <v>1761</v>
      </c>
    </row>
    <row r="1387" spans="1:26" x14ac:dyDescent="0.25">
      <c r="A1387" t="s">
        <v>8641</v>
      </c>
      <c r="B1387" t="s">
        <v>8642</v>
      </c>
      <c r="C1387" t="s">
        <v>14703</v>
      </c>
      <c r="D1387" t="s">
        <v>14702</v>
      </c>
      <c r="E1387" t="s">
        <v>357</v>
      </c>
      <c r="F1387" t="s">
        <v>251</v>
      </c>
      <c r="G1387">
        <v>2650</v>
      </c>
      <c r="H1387">
        <v>2650</v>
      </c>
      <c r="I1387">
        <v>2650</v>
      </c>
      <c r="J1387">
        <v>2650</v>
      </c>
      <c r="K1387" t="s">
        <v>54</v>
      </c>
      <c r="L1387">
        <v>1484</v>
      </c>
      <c r="M1387" t="s">
        <v>1769</v>
      </c>
      <c r="N1387" t="s">
        <v>17589</v>
      </c>
      <c r="O1387" s="95">
        <v>44539.579613668982</v>
      </c>
      <c r="P1387">
        <v>1</v>
      </c>
      <c r="Q1387">
        <v>0</v>
      </c>
      <c r="R1387">
        <v>0</v>
      </c>
      <c r="S1387" t="s">
        <v>18964</v>
      </c>
      <c r="T1387" t="s">
        <v>8643</v>
      </c>
      <c r="U1387" t="s">
        <v>8644</v>
      </c>
      <c r="V1387" t="s">
        <v>18964</v>
      </c>
      <c r="W1387" t="s">
        <v>18965</v>
      </c>
      <c r="X1387" t="s">
        <v>8645</v>
      </c>
      <c r="Y1387" t="b">
        <v>1</v>
      </c>
      <c r="Z1387" t="s">
        <v>1761</v>
      </c>
    </row>
    <row r="1388" spans="1:26" x14ac:dyDescent="0.25">
      <c r="A1388" t="s">
        <v>8646</v>
      </c>
      <c r="B1388" t="s">
        <v>808</v>
      </c>
      <c r="C1388" t="s">
        <v>14703</v>
      </c>
      <c r="D1388" t="s">
        <v>14702</v>
      </c>
      <c r="E1388" t="s">
        <v>357</v>
      </c>
      <c r="F1388" t="s">
        <v>188</v>
      </c>
      <c r="G1388">
        <v>12500</v>
      </c>
      <c r="H1388">
        <v>960</v>
      </c>
      <c r="I1388">
        <v>6900</v>
      </c>
      <c r="J1388">
        <v>4023</v>
      </c>
      <c r="K1388" t="s">
        <v>54</v>
      </c>
      <c r="L1388">
        <v>538</v>
      </c>
      <c r="M1388" t="s">
        <v>1769</v>
      </c>
      <c r="N1388" t="s">
        <v>18966</v>
      </c>
      <c r="O1388" s="95">
        <v>44578.406730254632</v>
      </c>
      <c r="P1388">
        <v>1</v>
      </c>
      <c r="Q1388">
        <v>81.16</v>
      </c>
      <c r="R1388">
        <v>210.71</v>
      </c>
      <c r="S1388" t="s">
        <v>18967</v>
      </c>
      <c r="T1388" t="s">
        <v>8647</v>
      </c>
      <c r="U1388" t="s">
        <v>8648</v>
      </c>
      <c r="V1388" t="s">
        <v>18967</v>
      </c>
      <c r="W1388" t="s">
        <v>18968</v>
      </c>
      <c r="X1388" t="s">
        <v>8649</v>
      </c>
      <c r="Y1388" t="b">
        <v>1</v>
      </c>
      <c r="Z1388" t="s">
        <v>1761</v>
      </c>
    </row>
    <row r="1389" spans="1:26" x14ac:dyDescent="0.25">
      <c r="A1389" t="s">
        <v>8650</v>
      </c>
      <c r="B1389" t="s">
        <v>8651</v>
      </c>
      <c r="C1389" t="s">
        <v>14702</v>
      </c>
      <c r="D1389" t="s">
        <v>14703</v>
      </c>
      <c r="E1389" t="s">
        <v>357</v>
      </c>
      <c r="F1389" t="s">
        <v>8652</v>
      </c>
      <c r="G1389">
        <v>1995</v>
      </c>
      <c r="H1389">
        <v>750</v>
      </c>
      <c r="I1389">
        <v>1376</v>
      </c>
      <c r="J1389">
        <v>1714</v>
      </c>
      <c r="K1389" t="s">
        <v>54</v>
      </c>
      <c r="L1389">
        <v>420</v>
      </c>
      <c r="M1389" t="s">
        <v>1769</v>
      </c>
      <c r="N1389" t="s">
        <v>18969</v>
      </c>
      <c r="O1389" s="95">
        <v>44845.665108055553</v>
      </c>
      <c r="P1389">
        <v>1</v>
      </c>
      <c r="Q1389">
        <v>44.99</v>
      </c>
      <c r="R1389">
        <v>16.39</v>
      </c>
      <c r="S1389" t="s">
        <v>18970</v>
      </c>
      <c r="T1389" t="s">
        <v>8653</v>
      </c>
      <c r="U1389" t="s">
        <v>8654</v>
      </c>
      <c r="V1389" t="s">
        <v>18970</v>
      </c>
      <c r="W1389" t="s">
        <v>18971</v>
      </c>
      <c r="X1389" t="s">
        <v>8655</v>
      </c>
      <c r="Y1389" t="b">
        <v>1</v>
      </c>
      <c r="Z1389" t="s">
        <v>1761</v>
      </c>
    </row>
    <row r="1390" spans="1:26" x14ac:dyDescent="0.25">
      <c r="A1390" t="s">
        <v>8656</v>
      </c>
      <c r="B1390" t="s">
        <v>907</v>
      </c>
      <c r="C1390" t="s">
        <v>14703</v>
      </c>
      <c r="D1390" t="s">
        <v>14702</v>
      </c>
      <c r="E1390" t="s">
        <v>357</v>
      </c>
      <c r="F1390" t="s">
        <v>8657</v>
      </c>
      <c r="G1390">
        <v>625</v>
      </c>
      <c r="H1390">
        <v>1100</v>
      </c>
      <c r="I1390">
        <v>774</v>
      </c>
      <c r="J1390">
        <v>744</v>
      </c>
      <c r="K1390" t="s">
        <v>54</v>
      </c>
      <c r="L1390">
        <v>616</v>
      </c>
      <c r="M1390" t="s">
        <v>1769</v>
      </c>
      <c r="N1390" t="s">
        <v>17384</v>
      </c>
      <c r="O1390" s="95">
        <v>44578.405316701392</v>
      </c>
      <c r="P1390">
        <v>1</v>
      </c>
      <c r="Q1390">
        <v>-19.25</v>
      </c>
      <c r="R1390">
        <v>-15.99</v>
      </c>
      <c r="S1390" t="s">
        <v>18972</v>
      </c>
      <c r="T1390" t="s">
        <v>8658</v>
      </c>
      <c r="U1390" t="s">
        <v>8659</v>
      </c>
      <c r="V1390" t="s">
        <v>18972</v>
      </c>
      <c r="W1390" t="s">
        <v>18973</v>
      </c>
      <c r="X1390" t="s">
        <v>8660</v>
      </c>
      <c r="Y1390" t="b">
        <v>1</v>
      </c>
      <c r="Z1390" t="s">
        <v>1761</v>
      </c>
    </row>
    <row r="1391" spans="1:26" x14ac:dyDescent="0.25">
      <c r="A1391" t="s">
        <v>8661</v>
      </c>
      <c r="B1391" t="s">
        <v>8662</v>
      </c>
      <c r="C1391" t="s">
        <v>14703</v>
      </c>
      <c r="D1391" t="s">
        <v>14702</v>
      </c>
      <c r="E1391" t="s">
        <v>635</v>
      </c>
      <c r="F1391" t="s">
        <v>8663</v>
      </c>
      <c r="G1391">
        <v>210000</v>
      </c>
      <c r="H1391">
        <v>210000</v>
      </c>
      <c r="I1391">
        <v>210000</v>
      </c>
      <c r="J1391">
        <v>210000</v>
      </c>
      <c r="K1391" t="s">
        <v>53</v>
      </c>
      <c r="L1391">
        <v>130200</v>
      </c>
      <c r="M1391" t="s">
        <v>1769</v>
      </c>
      <c r="N1391" t="s">
        <v>18974</v>
      </c>
      <c r="O1391" s="95">
        <v>44540.132985717595</v>
      </c>
      <c r="P1391">
        <v>9</v>
      </c>
      <c r="Q1391">
        <v>0</v>
      </c>
      <c r="R1391">
        <v>0</v>
      </c>
      <c r="S1391" t="s">
        <v>18975</v>
      </c>
      <c r="T1391" t="s">
        <v>8664</v>
      </c>
      <c r="U1391" t="s">
        <v>8665</v>
      </c>
      <c r="V1391" t="s">
        <v>18975</v>
      </c>
      <c r="W1391" t="s">
        <v>18976</v>
      </c>
      <c r="X1391" t="s">
        <v>8666</v>
      </c>
      <c r="Y1391" t="b">
        <v>1</v>
      </c>
      <c r="Z1391" t="s">
        <v>1761</v>
      </c>
    </row>
    <row r="1392" spans="1:26" x14ac:dyDescent="0.25">
      <c r="A1392" t="s">
        <v>8667</v>
      </c>
      <c r="B1392" t="s">
        <v>8668</v>
      </c>
      <c r="C1392" t="s">
        <v>14702</v>
      </c>
      <c r="D1392" t="s">
        <v>14703</v>
      </c>
      <c r="E1392" t="s">
        <v>365</v>
      </c>
      <c r="F1392" t="s">
        <v>8669</v>
      </c>
      <c r="G1392">
        <v>35999</v>
      </c>
      <c r="H1392">
        <v>37742</v>
      </c>
      <c r="I1392">
        <v>31965</v>
      </c>
      <c r="J1392">
        <v>32592</v>
      </c>
      <c r="K1392" t="s">
        <v>54</v>
      </c>
      <c r="L1392">
        <v>21136</v>
      </c>
      <c r="M1392" t="s">
        <v>1769</v>
      </c>
      <c r="N1392" t="s">
        <v>18977</v>
      </c>
      <c r="O1392" s="95">
        <v>44845.685030497683</v>
      </c>
      <c r="P1392">
        <v>2</v>
      </c>
      <c r="Q1392">
        <v>12.62</v>
      </c>
      <c r="R1392">
        <v>10.45</v>
      </c>
      <c r="S1392" t="s">
        <v>18978</v>
      </c>
      <c r="T1392" t="s">
        <v>8670</v>
      </c>
      <c r="U1392" t="s">
        <v>8671</v>
      </c>
      <c r="V1392" t="s">
        <v>18978</v>
      </c>
      <c r="W1392" t="s">
        <v>18979</v>
      </c>
      <c r="X1392" t="s">
        <v>8672</v>
      </c>
      <c r="Y1392" t="b">
        <v>1</v>
      </c>
      <c r="Z1392" t="s">
        <v>1761</v>
      </c>
    </row>
    <row r="1393" spans="1:26" x14ac:dyDescent="0.25">
      <c r="A1393" t="s">
        <v>8673</v>
      </c>
      <c r="B1393" t="s">
        <v>977</v>
      </c>
      <c r="C1393" t="s">
        <v>14702</v>
      </c>
      <c r="D1393" t="s">
        <v>14703</v>
      </c>
      <c r="E1393" t="s">
        <v>365</v>
      </c>
      <c r="F1393" t="s">
        <v>8674</v>
      </c>
      <c r="G1393">
        <v>59999</v>
      </c>
      <c r="H1393">
        <v>52020</v>
      </c>
      <c r="I1393">
        <v>57293</v>
      </c>
      <c r="J1393">
        <v>57104</v>
      </c>
      <c r="K1393" t="s">
        <v>54</v>
      </c>
      <c r="L1393">
        <v>29131</v>
      </c>
      <c r="M1393" t="s">
        <v>1769</v>
      </c>
      <c r="N1393" t="s">
        <v>18980</v>
      </c>
      <c r="O1393" s="95">
        <v>44845.659350740738</v>
      </c>
      <c r="P1393">
        <v>2</v>
      </c>
      <c r="Q1393">
        <v>4.72</v>
      </c>
      <c r="R1393">
        <v>5.07</v>
      </c>
      <c r="S1393" t="s">
        <v>18981</v>
      </c>
      <c r="T1393" t="s">
        <v>8675</v>
      </c>
      <c r="U1393" t="s">
        <v>8676</v>
      </c>
      <c r="V1393" t="s">
        <v>18981</v>
      </c>
      <c r="W1393" t="s">
        <v>18982</v>
      </c>
      <c r="X1393" t="s">
        <v>8677</v>
      </c>
      <c r="Y1393" t="b">
        <v>1</v>
      </c>
      <c r="Z1393" t="s">
        <v>1761</v>
      </c>
    </row>
    <row r="1394" spans="1:26" x14ac:dyDescent="0.25">
      <c r="A1394" t="s">
        <v>8678</v>
      </c>
      <c r="B1394" t="s">
        <v>976</v>
      </c>
      <c r="C1394" t="s">
        <v>14702</v>
      </c>
      <c r="D1394" t="s">
        <v>14703</v>
      </c>
      <c r="E1394" t="s">
        <v>365</v>
      </c>
      <c r="F1394" t="s">
        <v>8679</v>
      </c>
      <c r="G1394">
        <v>48000</v>
      </c>
      <c r="H1394">
        <v>54520</v>
      </c>
      <c r="I1394">
        <v>38681</v>
      </c>
      <c r="J1394">
        <v>39079</v>
      </c>
      <c r="K1394" t="s">
        <v>54</v>
      </c>
      <c r="L1394">
        <v>30531</v>
      </c>
      <c r="M1394" t="s">
        <v>1769</v>
      </c>
      <c r="N1394" t="s">
        <v>18983</v>
      </c>
      <c r="O1394" s="95">
        <v>44845.699977141201</v>
      </c>
      <c r="P1394">
        <v>2</v>
      </c>
      <c r="Q1394">
        <v>24.09</v>
      </c>
      <c r="R1394">
        <v>22.83</v>
      </c>
      <c r="S1394" t="s">
        <v>18984</v>
      </c>
      <c r="T1394" t="s">
        <v>8680</v>
      </c>
      <c r="U1394" t="s">
        <v>8681</v>
      </c>
      <c r="V1394" t="s">
        <v>18984</v>
      </c>
      <c r="W1394" t="s">
        <v>18985</v>
      </c>
      <c r="X1394" t="s">
        <v>8682</v>
      </c>
      <c r="Y1394" t="b">
        <v>1</v>
      </c>
      <c r="Z1394" t="s">
        <v>1761</v>
      </c>
    </row>
    <row r="1395" spans="1:26" x14ac:dyDescent="0.25">
      <c r="A1395" t="s">
        <v>8683</v>
      </c>
      <c r="B1395" t="s">
        <v>8684</v>
      </c>
      <c r="C1395" t="s">
        <v>14702</v>
      </c>
      <c r="D1395" t="s">
        <v>14703</v>
      </c>
      <c r="E1395" t="s">
        <v>17576</v>
      </c>
      <c r="F1395" t="s">
        <v>8685</v>
      </c>
      <c r="G1395">
        <v>14444</v>
      </c>
      <c r="H1395">
        <v>1050</v>
      </c>
      <c r="I1395">
        <v>14444</v>
      </c>
      <c r="J1395">
        <v>15866</v>
      </c>
      <c r="K1395" t="s">
        <v>54</v>
      </c>
      <c r="L1395">
        <v>588</v>
      </c>
      <c r="M1395" t="s">
        <v>1769</v>
      </c>
      <c r="N1395" t="s">
        <v>18153</v>
      </c>
      <c r="O1395" s="95">
        <v>44844.713844895836</v>
      </c>
      <c r="P1395">
        <v>1</v>
      </c>
      <c r="Q1395">
        <v>0</v>
      </c>
      <c r="R1395">
        <v>-8.9600000000000009</v>
      </c>
      <c r="S1395" t="s">
        <v>18986</v>
      </c>
      <c r="T1395" t="s">
        <v>8686</v>
      </c>
      <c r="U1395" t="s">
        <v>8687</v>
      </c>
      <c r="V1395" t="s">
        <v>18986</v>
      </c>
      <c r="W1395" t="s">
        <v>18987</v>
      </c>
      <c r="X1395" t="s">
        <v>8688</v>
      </c>
      <c r="Y1395" t="b">
        <v>1</v>
      </c>
      <c r="Z1395" t="s">
        <v>1761</v>
      </c>
    </row>
    <row r="1396" spans="1:26" x14ac:dyDescent="0.25">
      <c r="A1396" t="s">
        <v>8689</v>
      </c>
      <c r="B1396" t="s">
        <v>1353</v>
      </c>
      <c r="C1396" t="s">
        <v>14702</v>
      </c>
      <c r="D1396" t="s">
        <v>14703</v>
      </c>
      <c r="E1396" t="s">
        <v>370</v>
      </c>
      <c r="F1396" t="s">
        <v>8690</v>
      </c>
      <c r="G1396">
        <v>22222</v>
      </c>
      <c r="H1396">
        <v>35000</v>
      </c>
      <c r="I1396">
        <v>35026</v>
      </c>
      <c r="J1396">
        <v>41873</v>
      </c>
      <c r="K1396" t="s">
        <v>128</v>
      </c>
      <c r="L1396">
        <v>21000</v>
      </c>
      <c r="M1396" t="s">
        <v>1769</v>
      </c>
      <c r="N1396" t="s">
        <v>18988</v>
      </c>
      <c r="O1396" s="95">
        <v>44845.670073425928</v>
      </c>
      <c r="P1396">
        <v>2</v>
      </c>
      <c r="Q1396">
        <v>-36.56</v>
      </c>
      <c r="R1396">
        <v>-46.93</v>
      </c>
      <c r="S1396" t="s">
        <v>18989</v>
      </c>
      <c r="T1396" t="s">
        <v>8691</v>
      </c>
      <c r="U1396" t="s">
        <v>8692</v>
      </c>
      <c r="V1396" t="s">
        <v>18989</v>
      </c>
      <c r="W1396" t="s">
        <v>18990</v>
      </c>
      <c r="X1396" t="s">
        <v>8693</v>
      </c>
      <c r="Y1396" t="b">
        <v>1</v>
      </c>
      <c r="Z1396" t="s">
        <v>1761</v>
      </c>
    </row>
    <row r="1397" spans="1:26" x14ac:dyDescent="0.25">
      <c r="A1397" t="s">
        <v>8694</v>
      </c>
      <c r="B1397" t="s">
        <v>8695</v>
      </c>
      <c r="C1397" t="s">
        <v>14702</v>
      </c>
      <c r="D1397" t="s">
        <v>14703</v>
      </c>
      <c r="E1397" t="s">
        <v>2672</v>
      </c>
      <c r="F1397" t="s">
        <v>8696</v>
      </c>
      <c r="G1397">
        <v>50999</v>
      </c>
      <c r="H1397">
        <v>80600</v>
      </c>
      <c r="I1397">
        <v>51009</v>
      </c>
      <c r="J1397">
        <v>51171</v>
      </c>
      <c r="K1397" t="s">
        <v>55</v>
      </c>
      <c r="L1397">
        <v>50778</v>
      </c>
      <c r="M1397" t="s">
        <v>1769</v>
      </c>
      <c r="N1397" t="s">
        <v>18991</v>
      </c>
      <c r="O1397" s="95">
        <v>44845.687875983793</v>
      </c>
      <c r="P1397">
        <v>1</v>
      </c>
      <c r="Q1397">
        <v>-0.02</v>
      </c>
      <c r="R1397">
        <v>-0.34</v>
      </c>
      <c r="S1397" t="s">
        <v>18992</v>
      </c>
      <c r="T1397" t="s">
        <v>8697</v>
      </c>
      <c r="U1397" t="s">
        <v>8698</v>
      </c>
      <c r="V1397" t="s">
        <v>18992</v>
      </c>
      <c r="W1397" t="s">
        <v>18993</v>
      </c>
      <c r="X1397" t="s">
        <v>8699</v>
      </c>
      <c r="Y1397" t="b">
        <v>1</v>
      </c>
      <c r="Z1397" t="s">
        <v>1761</v>
      </c>
    </row>
    <row r="1398" spans="1:26" x14ac:dyDescent="0.25">
      <c r="A1398" t="s">
        <v>8700</v>
      </c>
      <c r="B1398" t="s">
        <v>964</v>
      </c>
      <c r="C1398" t="s">
        <v>14702</v>
      </c>
      <c r="D1398" t="s">
        <v>14702</v>
      </c>
      <c r="E1398" t="s">
        <v>2672</v>
      </c>
      <c r="F1398" t="s">
        <v>8701</v>
      </c>
      <c r="G1398">
        <v>89700</v>
      </c>
      <c r="H1398">
        <v>89700</v>
      </c>
      <c r="I1398">
        <v>89700</v>
      </c>
      <c r="J1398">
        <v>89700</v>
      </c>
      <c r="K1398" t="s">
        <v>55</v>
      </c>
      <c r="L1398">
        <v>56511</v>
      </c>
      <c r="M1398" t="s">
        <v>1769</v>
      </c>
      <c r="N1398" t="s">
        <v>18994</v>
      </c>
      <c r="O1398" s="95">
        <v>44826.795845300927</v>
      </c>
      <c r="P1398">
        <v>1</v>
      </c>
      <c r="Q1398">
        <v>0</v>
      </c>
      <c r="R1398">
        <v>0</v>
      </c>
      <c r="S1398" t="s">
        <v>18995</v>
      </c>
      <c r="T1398" t="s">
        <v>8702</v>
      </c>
      <c r="U1398" t="s">
        <v>8703</v>
      </c>
      <c r="V1398" t="s">
        <v>18995</v>
      </c>
      <c r="W1398" t="s">
        <v>18996</v>
      </c>
      <c r="X1398" t="s">
        <v>8704</v>
      </c>
      <c r="Y1398" t="b">
        <v>1</v>
      </c>
      <c r="Z1398" t="s">
        <v>1761</v>
      </c>
    </row>
    <row r="1399" spans="1:26" x14ac:dyDescent="0.25">
      <c r="A1399" t="s">
        <v>8705</v>
      </c>
      <c r="B1399" t="s">
        <v>1242</v>
      </c>
      <c r="C1399" t="s">
        <v>14702</v>
      </c>
      <c r="D1399" t="s">
        <v>14703</v>
      </c>
      <c r="E1399" t="s">
        <v>17576</v>
      </c>
      <c r="F1399" t="s">
        <v>8706</v>
      </c>
      <c r="G1399">
        <v>19999</v>
      </c>
      <c r="H1399">
        <v>7109</v>
      </c>
      <c r="I1399">
        <v>18372</v>
      </c>
      <c r="J1399">
        <v>18219</v>
      </c>
      <c r="K1399" t="s">
        <v>54</v>
      </c>
      <c r="L1399">
        <v>3981</v>
      </c>
      <c r="M1399" t="s">
        <v>1769</v>
      </c>
      <c r="N1399" t="s">
        <v>17638</v>
      </c>
      <c r="O1399" s="95">
        <v>44845.685195925929</v>
      </c>
      <c r="P1399">
        <v>1</v>
      </c>
      <c r="Q1399">
        <v>8.86</v>
      </c>
      <c r="R1399">
        <v>9.77</v>
      </c>
      <c r="S1399" t="s">
        <v>18997</v>
      </c>
      <c r="T1399" t="s">
        <v>8707</v>
      </c>
      <c r="U1399" t="s">
        <v>6405</v>
      </c>
      <c r="V1399" t="s">
        <v>18997</v>
      </c>
      <c r="W1399" t="s">
        <v>18998</v>
      </c>
      <c r="X1399" t="s">
        <v>8708</v>
      </c>
      <c r="Y1399" t="b">
        <v>1</v>
      </c>
      <c r="Z1399" t="s">
        <v>1761</v>
      </c>
    </row>
    <row r="1400" spans="1:26" x14ac:dyDescent="0.25">
      <c r="A1400" t="s">
        <v>8709</v>
      </c>
      <c r="B1400" t="s">
        <v>8710</v>
      </c>
      <c r="C1400" t="s">
        <v>14702</v>
      </c>
      <c r="D1400" t="s">
        <v>14703</v>
      </c>
      <c r="E1400" t="s">
        <v>17576</v>
      </c>
      <c r="F1400" t="s">
        <v>8711</v>
      </c>
      <c r="G1400">
        <v>8746</v>
      </c>
      <c r="H1400">
        <v>7809</v>
      </c>
      <c r="I1400">
        <v>15151</v>
      </c>
      <c r="J1400">
        <v>13034</v>
      </c>
      <c r="K1400" t="s">
        <v>54</v>
      </c>
      <c r="L1400">
        <v>4373</v>
      </c>
      <c r="M1400" t="s">
        <v>1769</v>
      </c>
      <c r="N1400" t="s">
        <v>18999</v>
      </c>
      <c r="O1400" s="95">
        <v>44845.678801782407</v>
      </c>
      <c r="P1400">
        <v>1</v>
      </c>
      <c r="Q1400">
        <v>-42.27</v>
      </c>
      <c r="R1400">
        <v>-32.9</v>
      </c>
      <c r="S1400" t="s">
        <v>19000</v>
      </c>
      <c r="T1400" t="s">
        <v>8712</v>
      </c>
      <c r="U1400" t="s">
        <v>19001</v>
      </c>
      <c r="V1400" t="s">
        <v>19000</v>
      </c>
      <c r="W1400" t="s">
        <v>19002</v>
      </c>
      <c r="X1400" t="s">
        <v>8713</v>
      </c>
      <c r="Y1400" t="b">
        <v>1</v>
      </c>
      <c r="Z1400" t="s">
        <v>1761</v>
      </c>
    </row>
    <row r="1401" spans="1:26" x14ac:dyDescent="0.25">
      <c r="A1401" t="s">
        <v>8714</v>
      </c>
      <c r="B1401" t="s">
        <v>1243</v>
      </c>
      <c r="C1401" t="s">
        <v>14702</v>
      </c>
      <c r="D1401" t="s">
        <v>14703</v>
      </c>
      <c r="E1401" t="s">
        <v>17576</v>
      </c>
      <c r="F1401" t="s">
        <v>8715</v>
      </c>
      <c r="G1401">
        <v>12000</v>
      </c>
      <c r="H1401">
        <v>5400</v>
      </c>
      <c r="I1401">
        <v>13221</v>
      </c>
      <c r="J1401">
        <v>13263</v>
      </c>
      <c r="K1401" t="s">
        <v>54</v>
      </c>
      <c r="L1401">
        <v>3024</v>
      </c>
      <c r="M1401" t="s">
        <v>1769</v>
      </c>
      <c r="N1401" t="s">
        <v>18872</v>
      </c>
      <c r="O1401" s="95">
        <v>44845.70944885417</v>
      </c>
      <c r="P1401">
        <v>1</v>
      </c>
      <c r="Q1401">
        <v>-9.24</v>
      </c>
      <c r="R1401">
        <v>-9.52</v>
      </c>
      <c r="S1401" t="s">
        <v>19003</v>
      </c>
      <c r="T1401" t="s">
        <v>8716</v>
      </c>
      <c r="U1401" t="s">
        <v>8717</v>
      </c>
      <c r="V1401" t="s">
        <v>19003</v>
      </c>
      <c r="W1401" t="s">
        <v>19004</v>
      </c>
      <c r="X1401" t="s">
        <v>8718</v>
      </c>
      <c r="Y1401" t="b">
        <v>1</v>
      </c>
      <c r="Z1401" t="s">
        <v>1761</v>
      </c>
    </row>
    <row r="1402" spans="1:26" x14ac:dyDescent="0.25">
      <c r="A1402" t="s">
        <v>8719</v>
      </c>
      <c r="B1402" t="s">
        <v>8720</v>
      </c>
      <c r="C1402" t="s">
        <v>14702</v>
      </c>
      <c r="D1402" t="s">
        <v>14703</v>
      </c>
      <c r="E1402" t="s">
        <v>17576</v>
      </c>
      <c r="F1402" t="s">
        <v>8721</v>
      </c>
      <c r="G1402">
        <v>5039</v>
      </c>
      <c r="H1402">
        <v>4500</v>
      </c>
      <c r="I1402">
        <v>5039</v>
      </c>
      <c r="J1402">
        <v>5039</v>
      </c>
      <c r="K1402" t="s">
        <v>54</v>
      </c>
      <c r="L1402">
        <v>2520</v>
      </c>
      <c r="M1402" t="s">
        <v>1769</v>
      </c>
      <c r="N1402" t="s">
        <v>17753</v>
      </c>
      <c r="O1402" s="95">
        <v>44844.866342013891</v>
      </c>
      <c r="P1402">
        <v>1</v>
      </c>
      <c r="Q1402">
        <v>0</v>
      </c>
      <c r="R1402">
        <v>0</v>
      </c>
      <c r="S1402" t="s">
        <v>19005</v>
      </c>
      <c r="T1402" t="s">
        <v>8722</v>
      </c>
      <c r="U1402" t="s">
        <v>8723</v>
      </c>
      <c r="V1402" t="s">
        <v>19005</v>
      </c>
      <c r="W1402" t="s">
        <v>19006</v>
      </c>
      <c r="X1402" t="s">
        <v>8724</v>
      </c>
      <c r="Y1402" t="b">
        <v>1</v>
      </c>
      <c r="Z1402" t="s">
        <v>1761</v>
      </c>
    </row>
    <row r="1403" spans="1:26" x14ac:dyDescent="0.25">
      <c r="A1403" t="s">
        <v>8725</v>
      </c>
      <c r="B1403" t="s">
        <v>8726</v>
      </c>
      <c r="C1403" t="s">
        <v>14702</v>
      </c>
      <c r="D1403" t="s">
        <v>14702</v>
      </c>
      <c r="E1403" t="s">
        <v>17576</v>
      </c>
      <c r="F1403" t="s">
        <v>8727</v>
      </c>
      <c r="G1403">
        <v>8050</v>
      </c>
      <c r="H1403">
        <v>8050</v>
      </c>
      <c r="I1403">
        <v>8050</v>
      </c>
      <c r="J1403">
        <v>8050</v>
      </c>
      <c r="K1403" t="s">
        <v>54</v>
      </c>
      <c r="L1403">
        <v>4508</v>
      </c>
      <c r="M1403" t="s">
        <v>1769</v>
      </c>
      <c r="N1403" t="s">
        <v>19007</v>
      </c>
      <c r="O1403" s="95">
        <v>44826.614246944446</v>
      </c>
      <c r="P1403">
        <v>1</v>
      </c>
      <c r="Q1403">
        <v>0</v>
      </c>
      <c r="R1403">
        <v>0</v>
      </c>
      <c r="S1403" t="s">
        <v>19008</v>
      </c>
      <c r="T1403" t="s">
        <v>8728</v>
      </c>
      <c r="U1403" t="s">
        <v>8729</v>
      </c>
      <c r="V1403" t="s">
        <v>19008</v>
      </c>
      <c r="W1403" t="s">
        <v>19009</v>
      </c>
      <c r="X1403" t="s">
        <v>8730</v>
      </c>
      <c r="Y1403" t="b">
        <v>1</v>
      </c>
      <c r="Z1403" t="s">
        <v>1761</v>
      </c>
    </row>
    <row r="1404" spans="1:26" x14ac:dyDescent="0.25">
      <c r="A1404" t="s">
        <v>8731</v>
      </c>
      <c r="B1404" t="s">
        <v>819</v>
      </c>
      <c r="C1404" t="s">
        <v>14702</v>
      </c>
      <c r="D1404" t="s">
        <v>14703</v>
      </c>
      <c r="E1404" t="s">
        <v>17576</v>
      </c>
      <c r="F1404" t="s">
        <v>8732</v>
      </c>
      <c r="G1404">
        <v>7777</v>
      </c>
      <c r="H1404">
        <v>1840</v>
      </c>
      <c r="I1404">
        <v>10533</v>
      </c>
      <c r="J1404">
        <v>9749</v>
      </c>
      <c r="K1404" t="s">
        <v>54</v>
      </c>
      <c r="L1404">
        <v>1030</v>
      </c>
      <c r="M1404" t="s">
        <v>1769</v>
      </c>
      <c r="N1404" t="s">
        <v>19010</v>
      </c>
      <c r="O1404" s="95">
        <v>44845.708608414352</v>
      </c>
      <c r="P1404">
        <v>1</v>
      </c>
      <c r="Q1404">
        <v>-26.17</v>
      </c>
      <c r="R1404">
        <v>-20.23</v>
      </c>
      <c r="S1404" t="s">
        <v>19011</v>
      </c>
      <c r="T1404" t="s">
        <v>8733</v>
      </c>
      <c r="U1404" t="s">
        <v>8734</v>
      </c>
      <c r="V1404" t="s">
        <v>19011</v>
      </c>
      <c r="W1404" t="s">
        <v>19012</v>
      </c>
      <c r="X1404" t="s">
        <v>8735</v>
      </c>
      <c r="Y1404" t="b">
        <v>1</v>
      </c>
      <c r="Z1404" t="s">
        <v>1761</v>
      </c>
    </row>
    <row r="1405" spans="1:26" x14ac:dyDescent="0.25">
      <c r="A1405" t="s">
        <v>8736</v>
      </c>
      <c r="B1405" t="s">
        <v>8737</v>
      </c>
      <c r="C1405" t="s">
        <v>14702</v>
      </c>
      <c r="D1405" t="s">
        <v>14703</v>
      </c>
      <c r="E1405" t="s">
        <v>17576</v>
      </c>
      <c r="F1405" t="s">
        <v>8738</v>
      </c>
      <c r="G1405">
        <v>18888</v>
      </c>
      <c r="H1405">
        <v>2340</v>
      </c>
      <c r="I1405">
        <v>9022</v>
      </c>
      <c r="J1405">
        <v>11529</v>
      </c>
      <c r="K1405" t="s">
        <v>54</v>
      </c>
      <c r="L1405">
        <v>1310</v>
      </c>
      <c r="M1405" t="s">
        <v>1769</v>
      </c>
      <c r="N1405" t="s">
        <v>17567</v>
      </c>
      <c r="O1405" s="95">
        <v>44845.681410937497</v>
      </c>
      <c r="P1405">
        <v>1</v>
      </c>
      <c r="Q1405">
        <v>109.35</v>
      </c>
      <c r="R1405">
        <v>63.83</v>
      </c>
      <c r="S1405" t="s">
        <v>19013</v>
      </c>
      <c r="T1405" t="s">
        <v>8739</v>
      </c>
      <c r="U1405" t="s">
        <v>8740</v>
      </c>
      <c r="V1405" t="s">
        <v>19013</v>
      </c>
      <c r="W1405" t="s">
        <v>19014</v>
      </c>
      <c r="X1405" t="s">
        <v>8741</v>
      </c>
      <c r="Y1405" t="b">
        <v>1</v>
      </c>
      <c r="Z1405" t="s">
        <v>1761</v>
      </c>
    </row>
    <row r="1406" spans="1:26" x14ac:dyDescent="0.25">
      <c r="A1406" t="s">
        <v>8742</v>
      </c>
      <c r="B1406" t="s">
        <v>8743</v>
      </c>
      <c r="C1406" t="s">
        <v>14702</v>
      </c>
      <c r="D1406" t="s">
        <v>14703</v>
      </c>
      <c r="E1406" t="s">
        <v>17576</v>
      </c>
      <c r="F1406" t="s">
        <v>8744</v>
      </c>
      <c r="G1406">
        <v>12000</v>
      </c>
      <c r="H1406">
        <v>1340</v>
      </c>
      <c r="I1406">
        <v>21000</v>
      </c>
      <c r="J1406">
        <v>13083</v>
      </c>
      <c r="K1406" t="s">
        <v>54</v>
      </c>
      <c r="L1406">
        <v>750</v>
      </c>
      <c r="M1406" t="s">
        <v>1769</v>
      </c>
      <c r="N1406" t="s">
        <v>18477</v>
      </c>
      <c r="O1406" s="95">
        <v>44845.431467986113</v>
      </c>
      <c r="P1406">
        <v>1</v>
      </c>
      <c r="Q1406">
        <v>-42.86</v>
      </c>
      <c r="R1406">
        <v>-8.2799999999999994</v>
      </c>
      <c r="S1406" t="s">
        <v>19015</v>
      </c>
      <c r="T1406" t="s">
        <v>8745</v>
      </c>
      <c r="U1406" t="s">
        <v>8746</v>
      </c>
      <c r="V1406" t="s">
        <v>19015</v>
      </c>
      <c r="W1406" t="s">
        <v>19016</v>
      </c>
      <c r="X1406" t="s">
        <v>8747</v>
      </c>
      <c r="Y1406" t="b">
        <v>1</v>
      </c>
      <c r="Z1406" t="s">
        <v>1761</v>
      </c>
    </row>
    <row r="1407" spans="1:26" x14ac:dyDescent="0.25">
      <c r="A1407" t="s">
        <v>8748</v>
      </c>
      <c r="B1407" t="s">
        <v>8749</v>
      </c>
      <c r="C1407" t="s">
        <v>14702</v>
      </c>
      <c r="D1407" t="s">
        <v>14703</v>
      </c>
      <c r="E1407" t="s">
        <v>17576</v>
      </c>
      <c r="F1407" t="s">
        <v>8750</v>
      </c>
      <c r="G1407">
        <v>7000</v>
      </c>
      <c r="H1407">
        <v>8120</v>
      </c>
      <c r="I1407">
        <v>7019</v>
      </c>
      <c r="J1407">
        <v>7514</v>
      </c>
      <c r="K1407" t="s">
        <v>54</v>
      </c>
      <c r="L1407">
        <v>4547</v>
      </c>
      <c r="M1407" t="s">
        <v>1769</v>
      </c>
      <c r="N1407" t="s">
        <v>17728</v>
      </c>
      <c r="O1407" s="95">
        <v>44845.697741574077</v>
      </c>
      <c r="P1407">
        <v>1</v>
      </c>
      <c r="Q1407">
        <v>-0.27</v>
      </c>
      <c r="R1407">
        <v>-6.84</v>
      </c>
      <c r="S1407" t="s">
        <v>19017</v>
      </c>
      <c r="T1407" t="s">
        <v>8751</v>
      </c>
      <c r="U1407" t="s">
        <v>19018</v>
      </c>
      <c r="V1407" t="s">
        <v>19017</v>
      </c>
      <c r="W1407" t="s">
        <v>19019</v>
      </c>
      <c r="X1407" t="s">
        <v>8752</v>
      </c>
      <c r="Y1407" t="b">
        <v>1</v>
      </c>
      <c r="Z1407" t="s">
        <v>1761</v>
      </c>
    </row>
    <row r="1408" spans="1:26" x14ac:dyDescent="0.25">
      <c r="A1408" t="s">
        <v>8753</v>
      </c>
      <c r="B1408" t="s">
        <v>1373</v>
      </c>
      <c r="C1408" t="s">
        <v>14702</v>
      </c>
      <c r="D1408" t="s">
        <v>14703</v>
      </c>
      <c r="E1408" t="s">
        <v>17576</v>
      </c>
      <c r="F1408" t="s">
        <v>8595</v>
      </c>
      <c r="G1408">
        <v>7778</v>
      </c>
      <c r="H1408">
        <v>1340</v>
      </c>
      <c r="I1408">
        <v>8116</v>
      </c>
      <c r="J1408">
        <v>10239</v>
      </c>
      <c r="K1408" t="s">
        <v>54</v>
      </c>
      <c r="L1408">
        <v>750</v>
      </c>
      <c r="M1408" t="s">
        <v>1769</v>
      </c>
      <c r="N1408" t="s">
        <v>18477</v>
      </c>
      <c r="O1408" s="95">
        <v>44845.337382881946</v>
      </c>
      <c r="P1408">
        <v>1</v>
      </c>
      <c r="Q1408">
        <v>-4.16</v>
      </c>
      <c r="R1408">
        <v>-24.04</v>
      </c>
      <c r="S1408" t="s">
        <v>19020</v>
      </c>
      <c r="T1408" t="s">
        <v>8754</v>
      </c>
      <c r="U1408" t="s">
        <v>8755</v>
      </c>
      <c r="V1408" t="s">
        <v>19020</v>
      </c>
      <c r="W1408" t="s">
        <v>19021</v>
      </c>
      <c r="X1408" t="s">
        <v>8756</v>
      </c>
      <c r="Y1408" t="b">
        <v>1</v>
      </c>
      <c r="Z1408" t="s">
        <v>1761</v>
      </c>
    </row>
    <row r="1409" spans="1:26" x14ac:dyDescent="0.25">
      <c r="A1409" t="s">
        <v>8757</v>
      </c>
      <c r="B1409" t="s">
        <v>8758</v>
      </c>
      <c r="C1409" t="s">
        <v>14702</v>
      </c>
      <c r="D1409" t="s">
        <v>14703</v>
      </c>
      <c r="E1409" t="s">
        <v>17576</v>
      </c>
      <c r="F1409" t="s">
        <v>8759</v>
      </c>
      <c r="G1409">
        <v>18888</v>
      </c>
      <c r="H1409">
        <v>5800</v>
      </c>
      <c r="I1409">
        <v>26522</v>
      </c>
      <c r="J1409">
        <v>18744</v>
      </c>
      <c r="K1409" t="s">
        <v>54</v>
      </c>
      <c r="L1409">
        <v>3248</v>
      </c>
      <c r="M1409" t="s">
        <v>1769</v>
      </c>
      <c r="N1409" t="s">
        <v>18901</v>
      </c>
      <c r="O1409" s="95">
        <v>44845.638232812496</v>
      </c>
      <c r="P1409">
        <v>1</v>
      </c>
      <c r="Q1409">
        <v>-28.78</v>
      </c>
      <c r="R1409">
        <v>0.77</v>
      </c>
      <c r="S1409" t="s">
        <v>19022</v>
      </c>
      <c r="T1409" t="s">
        <v>8760</v>
      </c>
      <c r="U1409" t="s">
        <v>8761</v>
      </c>
      <c r="V1409" t="s">
        <v>19022</v>
      </c>
      <c r="W1409" t="s">
        <v>19023</v>
      </c>
      <c r="X1409" t="s">
        <v>8762</v>
      </c>
      <c r="Y1409" t="b">
        <v>1</v>
      </c>
      <c r="Z1409" t="s">
        <v>1761</v>
      </c>
    </row>
    <row r="1410" spans="1:26" x14ac:dyDescent="0.25">
      <c r="A1410" t="s">
        <v>8763</v>
      </c>
      <c r="B1410" t="s">
        <v>8764</v>
      </c>
      <c r="C1410" t="s">
        <v>14702</v>
      </c>
      <c r="D1410" t="s">
        <v>14703</v>
      </c>
      <c r="E1410" t="s">
        <v>17576</v>
      </c>
      <c r="F1410" t="s">
        <v>8765</v>
      </c>
      <c r="G1410">
        <v>38000</v>
      </c>
      <c r="H1410">
        <v>4230</v>
      </c>
      <c r="I1410">
        <v>25900</v>
      </c>
      <c r="J1410">
        <v>26160</v>
      </c>
      <c r="K1410" t="s">
        <v>54</v>
      </c>
      <c r="L1410">
        <v>2369</v>
      </c>
      <c r="M1410" t="s">
        <v>1769</v>
      </c>
      <c r="N1410" t="s">
        <v>18411</v>
      </c>
      <c r="O1410" s="95">
        <v>44845.615282222221</v>
      </c>
      <c r="P1410">
        <v>1</v>
      </c>
      <c r="Q1410">
        <v>46.72</v>
      </c>
      <c r="R1410">
        <v>45.26</v>
      </c>
      <c r="S1410" t="s">
        <v>19024</v>
      </c>
      <c r="T1410" t="s">
        <v>8766</v>
      </c>
      <c r="U1410" t="s">
        <v>8767</v>
      </c>
      <c r="V1410" t="s">
        <v>19024</v>
      </c>
      <c r="W1410" t="s">
        <v>19025</v>
      </c>
      <c r="X1410" t="s">
        <v>8768</v>
      </c>
      <c r="Y1410" t="b">
        <v>1</v>
      </c>
      <c r="Z1410" t="s">
        <v>1761</v>
      </c>
    </row>
    <row r="1411" spans="1:26" x14ac:dyDescent="0.25">
      <c r="A1411" t="s">
        <v>8769</v>
      </c>
      <c r="B1411" t="s">
        <v>8770</v>
      </c>
      <c r="C1411" t="s">
        <v>14702</v>
      </c>
      <c r="D1411" t="s">
        <v>14703</v>
      </c>
      <c r="E1411" t="s">
        <v>17576</v>
      </c>
      <c r="F1411" t="s">
        <v>8771</v>
      </c>
      <c r="G1411">
        <v>7069</v>
      </c>
      <c r="H1411">
        <v>400</v>
      </c>
      <c r="I1411">
        <v>7866</v>
      </c>
      <c r="J1411">
        <v>7866</v>
      </c>
      <c r="K1411" t="s">
        <v>54</v>
      </c>
      <c r="L1411">
        <v>224</v>
      </c>
      <c r="M1411" t="s">
        <v>1769</v>
      </c>
      <c r="N1411" t="s">
        <v>18535</v>
      </c>
      <c r="O1411" s="95">
        <v>44844.54039574074</v>
      </c>
      <c r="P1411">
        <v>1</v>
      </c>
      <c r="Q1411">
        <v>0</v>
      </c>
      <c r="R1411">
        <v>-10.130000000000001</v>
      </c>
      <c r="S1411" t="s">
        <v>19026</v>
      </c>
      <c r="T1411" t="s">
        <v>8772</v>
      </c>
      <c r="U1411" t="s">
        <v>8773</v>
      </c>
      <c r="V1411" t="s">
        <v>19026</v>
      </c>
      <c r="W1411" t="s">
        <v>19027</v>
      </c>
      <c r="X1411" t="s">
        <v>8774</v>
      </c>
      <c r="Y1411" t="b">
        <v>1</v>
      </c>
      <c r="Z1411" t="s">
        <v>1761</v>
      </c>
    </row>
    <row r="1412" spans="1:26" x14ac:dyDescent="0.25">
      <c r="A1412" t="s">
        <v>8775</v>
      </c>
      <c r="B1412" t="s">
        <v>8776</v>
      </c>
      <c r="C1412" t="s">
        <v>14702</v>
      </c>
      <c r="D1412" t="s">
        <v>14703</v>
      </c>
      <c r="E1412" t="s">
        <v>17576</v>
      </c>
      <c r="F1412" t="s">
        <v>8777</v>
      </c>
      <c r="G1412">
        <v>17777</v>
      </c>
      <c r="H1412">
        <v>3750</v>
      </c>
      <c r="I1412">
        <v>16678</v>
      </c>
      <c r="J1412">
        <v>17168</v>
      </c>
      <c r="K1412" t="s">
        <v>54</v>
      </c>
      <c r="L1412">
        <v>2100</v>
      </c>
      <c r="M1412" t="s">
        <v>1769</v>
      </c>
      <c r="N1412" t="s">
        <v>17207</v>
      </c>
      <c r="O1412" s="95">
        <v>44845.666902546298</v>
      </c>
      <c r="P1412">
        <v>1</v>
      </c>
      <c r="Q1412">
        <v>6.59</v>
      </c>
      <c r="R1412">
        <v>3.55</v>
      </c>
      <c r="S1412" t="s">
        <v>19028</v>
      </c>
      <c r="T1412" t="s">
        <v>8778</v>
      </c>
      <c r="U1412" t="s">
        <v>8779</v>
      </c>
      <c r="V1412" t="s">
        <v>19028</v>
      </c>
      <c r="W1412" t="s">
        <v>19029</v>
      </c>
      <c r="X1412" t="s">
        <v>8780</v>
      </c>
      <c r="Y1412" t="b">
        <v>1</v>
      </c>
      <c r="Z1412" t="s">
        <v>1761</v>
      </c>
    </row>
    <row r="1413" spans="1:26" x14ac:dyDescent="0.25">
      <c r="A1413" t="s">
        <v>8781</v>
      </c>
      <c r="B1413" t="s">
        <v>8782</v>
      </c>
      <c r="C1413" t="s">
        <v>14702</v>
      </c>
      <c r="D1413" t="s">
        <v>14703</v>
      </c>
      <c r="E1413" t="s">
        <v>17576</v>
      </c>
      <c r="F1413" t="s">
        <v>8783</v>
      </c>
      <c r="G1413">
        <v>10000</v>
      </c>
      <c r="H1413">
        <v>3990</v>
      </c>
      <c r="I1413">
        <v>16333</v>
      </c>
      <c r="J1413">
        <v>12858</v>
      </c>
      <c r="K1413" t="s">
        <v>54</v>
      </c>
      <c r="L1413">
        <v>2234</v>
      </c>
      <c r="M1413" t="s">
        <v>1769</v>
      </c>
      <c r="N1413" t="s">
        <v>19030</v>
      </c>
      <c r="O1413" s="95">
        <v>44845.670613055554</v>
      </c>
      <c r="P1413">
        <v>1</v>
      </c>
      <c r="Q1413">
        <v>-38.770000000000003</v>
      </c>
      <c r="R1413">
        <v>-22.23</v>
      </c>
      <c r="S1413" t="s">
        <v>19031</v>
      </c>
      <c r="T1413" t="s">
        <v>8784</v>
      </c>
      <c r="U1413" t="s">
        <v>8785</v>
      </c>
      <c r="V1413" t="s">
        <v>19031</v>
      </c>
      <c r="W1413" t="s">
        <v>19032</v>
      </c>
      <c r="X1413" t="s">
        <v>8786</v>
      </c>
      <c r="Y1413" t="b">
        <v>1</v>
      </c>
      <c r="Z1413" t="s">
        <v>1761</v>
      </c>
    </row>
    <row r="1414" spans="1:26" x14ac:dyDescent="0.25">
      <c r="A1414" t="s">
        <v>8787</v>
      </c>
      <c r="B1414" t="s">
        <v>791</v>
      </c>
      <c r="C1414" t="s">
        <v>14702</v>
      </c>
      <c r="D1414" t="s">
        <v>14703</v>
      </c>
      <c r="E1414" t="s">
        <v>17576</v>
      </c>
      <c r="F1414" t="s">
        <v>8771</v>
      </c>
      <c r="G1414">
        <v>9900</v>
      </c>
      <c r="H1414">
        <v>400</v>
      </c>
      <c r="I1414">
        <v>9900</v>
      </c>
      <c r="J1414">
        <v>10026</v>
      </c>
      <c r="K1414" t="s">
        <v>54</v>
      </c>
      <c r="L1414">
        <v>224</v>
      </c>
      <c r="M1414" t="s">
        <v>1769</v>
      </c>
      <c r="N1414" t="s">
        <v>18535</v>
      </c>
      <c r="O1414" s="95">
        <v>44845.281279305556</v>
      </c>
      <c r="P1414">
        <v>1</v>
      </c>
      <c r="Q1414">
        <v>0</v>
      </c>
      <c r="R1414">
        <v>-1.26</v>
      </c>
      <c r="S1414" t="s">
        <v>19033</v>
      </c>
      <c r="T1414" t="s">
        <v>8788</v>
      </c>
      <c r="U1414" t="s">
        <v>8789</v>
      </c>
      <c r="V1414" t="s">
        <v>19033</v>
      </c>
      <c r="W1414" t="s">
        <v>19034</v>
      </c>
      <c r="X1414" t="s">
        <v>8790</v>
      </c>
      <c r="Y1414" t="b">
        <v>1</v>
      </c>
      <c r="Z1414" t="s">
        <v>1761</v>
      </c>
    </row>
    <row r="1415" spans="1:26" x14ac:dyDescent="0.25">
      <c r="A1415" t="s">
        <v>8791</v>
      </c>
      <c r="B1415" t="s">
        <v>8792</v>
      </c>
      <c r="C1415" t="s">
        <v>14702</v>
      </c>
      <c r="D1415" t="s">
        <v>14703</v>
      </c>
      <c r="E1415" t="s">
        <v>17576</v>
      </c>
      <c r="F1415" t="s">
        <v>8793</v>
      </c>
      <c r="G1415">
        <v>2700</v>
      </c>
      <c r="H1415">
        <v>2350</v>
      </c>
      <c r="I1415">
        <v>5794</v>
      </c>
      <c r="J1415">
        <v>13269</v>
      </c>
      <c r="K1415" t="s">
        <v>54</v>
      </c>
      <c r="L1415">
        <v>1316</v>
      </c>
      <c r="M1415" t="s">
        <v>1769</v>
      </c>
      <c r="N1415" t="s">
        <v>17979</v>
      </c>
      <c r="O1415" s="95">
        <v>44844.92093734954</v>
      </c>
      <c r="P1415">
        <v>1</v>
      </c>
      <c r="Q1415">
        <v>-53.4</v>
      </c>
      <c r="R1415">
        <v>-79.650000000000006</v>
      </c>
      <c r="S1415" t="s">
        <v>19035</v>
      </c>
      <c r="T1415" t="s">
        <v>8794</v>
      </c>
      <c r="U1415" t="s">
        <v>8795</v>
      </c>
      <c r="V1415" t="s">
        <v>19035</v>
      </c>
      <c r="W1415" t="s">
        <v>19036</v>
      </c>
      <c r="X1415" t="s">
        <v>8796</v>
      </c>
      <c r="Y1415" t="b">
        <v>1</v>
      </c>
      <c r="Z1415" t="s">
        <v>1761</v>
      </c>
    </row>
    <row r="1416" spans="1:26" x14ac:dyDescent="0.25">
      <c r="A1416" t="s">
        <v>8797</v>
      </c>
      <c r="B1416" t="s">
        <v>8798</v>
      </c>
      <c r="C1416" t="s">
        <v>14702</v>
      </c>
      <c r="D1416" t="s">
        <v>14703</v>
      </c>
      <c r="E1416" t="s">
        <v>17576</v>
      </c>
      <c r="F1416" t="s">
        <v>8799</v>
      </c>
      <c r="G1416">
        <v>4444</v>
      </c>
      <c r="H1416">
        <v>2200</v>
      </c>
      <c r="I1416">
        <v>8582</v>
      </c>
      <c r="J1416">
        <v>15728</v>
      </c>
      <c r="K1416" t="s">
        <v>54</v>
      </c>
      <c r="L1416">
        <v>1232</v>
      </c>
      <c r="M1416" t="s">
        <v>1769</v>
      </c>
      <c r="N1416" t="s">
        <v>18088</v>
      </c>
      <c r="O1416" s="95">
        <v>44845.719483159723</v>
      </c>
      <c r="P1416">
        <v>1</v>
      </c>
      <c r="Q1416">
        <v>-48.22</v>
      </c>
      <c r="R1416">
        <v>-71.739999999999995</v>
      </c>
      <c r="S1416" t="s">
        <v>19037</v>
      </c>
      <c r="T1416" t="s">
        <v>8800</v>
      </c>
      <c r="U1416" t="s">
        <v>8801</v>
      </c>
      <c r="V1416" t="s">
        <v>19037</v>
      </c>
      <c r="W1416" t="s">
        <v>19038</v>
      </c>
      <c r="X1416" t="s">
        <v>8802</v>
      </c>
      <c r="Y1416" t="b">
        <v>1</v>
      </c>
      <c r="Z1416" t="s">
        <v>1761</v>
      </c>
    </row>
    <row r="1417" spans="1:26" x14ac:dyDescent="0.25">
      <c r="A1417" t="s">
        <v>8803</v>
      </c>
      <c r="B1417" t="s">
        <v>8804</v>
      </c>
      <c r="C1417" t="s">
        <v>14702</v>
      </c>
      <c r="D1417" t="s">
        <v>14703</v>
      </c>
      <c r="E1417" t="s">
        <v>17576</v>
      </c>
      <c r="F1417" t="s">
        <v>8805</v>
      </c>
      <c r="G1417">
        <v>9999</v>
      </c>
      <c r="H1417">
        <v>3200</v>
      </c>
      <c r="I1417">
        <v>19113</v>
      </c>
      <c r="J1417">
        <v>14620</v>
      </c>
      <c r="K1417" t="s">
        <v>54</v>
      </c>
      <c r="L1417">
        <v>1792</v>
      </c>
      <c r="M1417" t="s">
        <v>1769</v>
      </c>
      <c r="N1417" t="s">
        <v>18889</v>
      </c>
      <c r="O1417" s="95">
        <v>44845.63838877315</v>
      </c>
      <c r="P1417">
        <v>1</v>
      </c>
      <c r="Q1417">
        <v>-47.68</v>
      </c>
      <c r="R1417">
        <v>-31.61</v>
      </c>
      <c r="S1417" t="s">
        <v>19039</v>
      </c>
      <c r="T1417" t="s">
        <v>8806</v>
      </c>
      <c r="U1417" t="s">
        <v>19040</v>
      </c>
      <c r="V1417" t="s">
        <v>19039</v>
      </c>
      <c r="W1417" t="s">
        <v>19041</v>
      </c>
      <c r="X1417" t="s">
        <v>8807</v>
      </c>
      <c r="Y1417" t="b">
        <v>1</v>
      </c>
      <c r="Z1417" t="s">
        <v>1761</v>
      </c>
    </row>
    <row r="1418" spans="1:26" x14ac:dyDescent="0.25">
      <c r="A1418" t="s">
        <v>8808</v>
      </c>
      <c r="B1418" t="s">
        <v>8809</v>
      </c>
      <c r="C1418" t="s">
        <v>14702</v>
      </c>
      <c r="D1418" t="s">
        <v>14703</v>
      </c>
      <c r="E1418" t="s">
        <v>17576</v>
      </c>
      <c r="F1418" t="s">
        <v>8810</v>
      </c>
      <c r="G1418">
        <v>733</v>
      </c>
      <c r="H1418">
        <v>733</v>
      </c>
      <c r="I1418">
        <v>733</v>
      </c>
      <c r="J1418">
        <v>733</v>
      </c>
      <c r="K1418" t="s">
        <v>54</v>
      </c>
      <c r="L1418">
        <v>410</v>
      </c>
      <c r="M1418" t="s">
        <v>1769</v>
      </c>
      <c r="N1418" t="s">
        <v>18143</v>
      </c>
      <c r="O1418" s="95">
        <v>44832.833455972221</v>
      </c>
      <c r="P1418">
        <v>1</v>
      </c>
      <c r="Q1418">
        <v>0</v>
      </c>
      <c r="R1418">
        <v>0</v>
      </c>
      <c r="S1418" t="s">
        <v>19042</v>
      </c>
      <c r="T1418" t="s">
        <v>8811</v>
      </c>
      <c r="U1418" t="s">
        <v>8812</v>
      </c>
      <c r="V1418" t="s">
        <v>19042</v>
      </c>
      <c r="W1418" t="s">
        <v>19043</v>
      </c>
      <c r="X1418" t="s">
        <v>8813</v>
      </c>
      <c r="Y1418" t="b">
        <v>1</v>
      </c>
      <c r="Z1418" t="s">
        <v>1761</v>
      </c>
    </row>
    <row r="1419" spans="1:26" x14ac:dyDescent="0.25">
      <c r="A1419" t="s">
        <v>8814</v>
      </c>
      <c r="B1419" t="s">
        <v>8815</v>
      </c>
      <c r="C1419" t="s">
        <v>14702</v>
      </c>
      <c r="D1419" t="s">
        <v>14703</v>
      </c>
      <c r="E1419" t="s">
        <v>1895</v>
      </c>
      <c r="F1419" t="s">
        <v>8816</v>
      </c>
      <c r="G1419">
        <v>15000</v>
      </c>
      <c r="H1419">
        <v>4100</v>
      </c>
      <c r="I1419">
        <v>15000</v>
      </c>
      <c r="J1419">
        <v>41938</v>
      </c>
      <c r="K1419" t="s">
        <v>54</v>
      </c>
      <c r="L1419">
        <v>2296</v>
      </c>
      <c r="M1419" t="s">
        <v>1769</v>
      </c>
      <c r="N1419" t="s">
        <v>17235</v>
      </c>
      <c r="O1419" s="95">
        <v>44845.296526817132</v>
      </c>
      <c r="P1419">
        <v>2</v>
      </c>
      <c r="Q1419">
        <v>0</v>
      </c>
      <c r="R1419">
        <v>-64.23</v>
      </c>
      <c r="S1419" t="s">
        <v>19044</v>
      </c>
      <c r="T1419" t="s">
        <v>8817</v>
      </c>
      <c r="U1419" t="s">
        <v>8818</v>
      </c>
      <c r="V1419" t="s">
        <v>19044</v>
      </c>
      <c r="W1419" t="s">
        <v>19045</v>
      </c>
      <c r="X1419" t="s">
        <v>8819</v>
      </c>
      <c r="Y1419" t="b">
        <v>1</v>
      </c>
      <c r="Z1419" t="s">
        <v>1761</v>
      </c>
    </row>
    <row r="1420" spans="1:26" x14ac:dyDescent="0.25">
      <c r="A1420" t="s">
        <v>8820</v>
      </c>
      <c r="B1420" t="s">
        <v>8821</v>
      </c>
      <c r="C1420" t="s">
        <v>14702</v>
      </c>
      <c r="D1420" t="s">
        <v>14703</v>
      </c>
      <c r="E1420" t="s">
        <v>1895</v>
      </c>
      <c r="F1420" t="s">
        <v>8822</v>
      </c>
      <c r="G1420">
        <v>20000</v>
      </c>
      <c r="H1420">
        <v>1550</v>
      </c>
      <c r="I1420">
        <v>20000</v>
      </c>
      <c r="J1420">
        <v>9271</v>
      </c>
      <c r="K1420" t="s">
        <v>54</v>
      </c>
      <c r="L1420">
        <v>868</v>
      </c>
      <c r="M1420" t="s">
        <v>1769</v>
      </c>
      <c r="N1420" t="s">
        <v>18173</v>
      </c>
      <c r="O1420" s="95">
        <v>44845.718583379632</v>
      </c>
      <c r="P1420">
        <v>1</v>
      </c>
      <c r="Q1420">
        <v>0</v>
      </c>
      <c r="R1420">
        <v>115.73</v>
      </c>
      <c r="S1420" t="s">
        <v>19046</v>
      </c>
      <c r="T1420" t="s">
        <v>8823</v>
      </c>
      <c r="U1420" t="s">
        <v>8824</v>
      </c>
      <c r="V1420" t="s">
        <v>19046</v>
      </c>
      <c r="W1420" t="s">
        <v>19047</v>
      </c>
      <c r="X1420" t="s">
        <v>8825</v>
      </c>
      <c r="Y1420" t="b">
        <v>1</v>
      </c>
      <c r="Z1420" t="s">
        <v>1761</v>
      </c>
    </row>
    <row r="1421" spans="1:26" x14ac:dyDescent="0.25">
      <c r="A1421" t="s">
        <v>8826</v>
      </c>
      <c r="B1421" t="s">
        <v>8827</v>
      </c>
      <c r="C1421" t="s">
        <v>14702</v>
      </c>
      <c r="D1421" t="s">
        <v>14703</v>
      </c>
      <c r="E1421" t="s">
        <v>1895</v>
      </c>
      <c r="F1421" t="s">
        <v>8606</v>
      </c>
      <c r="G1421">
        <v>16000</v>
      </c>
      <c r="H1421">
        <v>2300</v>
      </c>
      <c r="I1421">
        <v>24098</v>
      </c>
      <c r="J1421">
        <v>28244</v>
      </c>
      <c r="K1421" t="s">
        <v>54</v>
      </c>
      <c r="L1421">
        <v>1288</v>
      </c>
      <c r="M1421" t="s">
        <v>1769</v>
      </c>
      <c r="N1421" t="s">
        <v>18849</v>
      </c>
      <c r="O1421" s="95">
        <v>44845.612277893517</v>
      </c>
      <c r="P1421">
        <v>2</v>
      </c>
      <c r="Q1421">
        <v>-33.6</v>
      </c>
      <c r="R1421">
        <v>-43.35</v>
      </c>
      <c r="S1421" t="s">
        <v>19048</v>
      </c>
      <c r="T1421" t="s">
        <v>8828</v>
      </c>
      <c r="U1421" t="s">
        <v>8829</v>
      </c>
      <c r="V1421" t="s">
        <v>19048</v>
      </c>
      <c r="W1421" t="s">
        <v>19049</v>
      </c>
      <c r="X1421" t="s">
        <v>8830</v>
      </c>
      <c r="Y1421" t="b">
        <v>1</v>
      </c>
      <c r="Z1421" t="s">
        <v>1761</v>
      </c>
    </row>
    <row r="1422" spans="1:26" x14ac:dyDescent="0.25">
      <c r="A1422" t="s">
        <v>8831</v>
      </c>
      <c r="B1422" t="s">
        <v>8832</v>
      </c>
      <c r="C1422" t="s">
        <v>14702</v>
      </c>
      <c r="D1422" t="s">
        <v>14703</v>
      </c>
      <c r="E1422" t="s">
        <v>1895</v>
      </c>
      <c r="F1422" t="s">
        <v>8833</v>
      </c>
      <c r="G1422">
        <v>17000</v>
      </c>
      <c r="H1422">
        <v>14600</v>
      </c>
      <c r="I1422">
        <v>15645</v>
      </c>
      <c r="J1422">
        <v>15981</v>
      </c>
      <c r="K1422" t="s">
        <v>54</v>
      </c>
      <c r="L1422">
        <v>8176</v>
      </c>
      <c r="M1422" t="s">
        <v>1769</v>
      </c>
      <c r="N1422" t="s">
        <v>19050</v>
      </c>
      <c r="O1422" s="95">
        <v>44845.660030381943</v>
      </c>
      <c r="P1422">
        <v>2</v>
      </c>
      <c r="Q1422">
        <v>8.66</v>
      </c>
      <c r="R1422">
        <v>6.38</v>
      </c>
      <c r="S1422" t="s">
        <v>19051</v>
      </c>
      <c r="T1422" t="s">
        <v>8834</v>
      </c>
      <c r="U1422" t="s">
        <v>8835</v>
      </c>
      <c r="V1422" t="s">
        <v>19051</v>
      </c>
      <c r="W1422" t="s">
        <v>19052</v>
      </c>
      <c r="X1422" t="s">
        <v>8836</v>
      </c>
      <c r="Y1422" t="b">
        <v>1</v>
      </c>
      <c r="Z1422" t="s">
        <v>1761</v>
      </c>
    </row>
    <row r="1423" spans="1:26" x14ac:dyDescent="0.25">
      <c r="A1423" t="s">
        <v>8837</v>
      </c>
      <c r="B1423" t="s">
        <v>8838</v>
      </c>
      <c r="C1423" t="s">
        <v>14702</v>
      </c>
      <c r="D1423" t="s">
        <v>14703</v>
      </c>
      <c r="E1423" t="s">
        <v>17576</v>
      </c>
      <c r="F1423" t="s">
        <v>8839</v>
      </c>
      <c r="G1423">
        <v>15777</v>
      </c>
      <c r="H1423">
        <v>1100</v>
      </c>
      <c r="I1423">
        <v>7005</v>
      </c>
      <c r="J1423">
        <v>12048</v>
      </c>
      <c r="K1423" t="s">
        <v>54</v>
      </c>
      <c r="L1423">
        <v>616</v>
      </c>
      <c r="M1423" t="s">
        <v>1769</v>
      </c>
      <c r="N1423" t="s">
        <v>17384</v>
      </c>
      <c r="O1423" s="95">
        <v>44845.683189722222</v>
      </c>
      <c r="P1423">
        <v>1</v>
      </c>
      <c r="Q1423">
        <v>125.22</v>
      </c>
      <c r="R1423">
        <v>30.95</v>
      </c>
      <c r="S1423" t="s">
        <v>19053</v>
      </c>
      <c r="T1423" t="s">
        <v>8840</v>
      </c>
      <c r="U1423" t="s">
        <v>8841</v>
      </c>
      <c r="V1423" t="s">
        <v>19053</v>
      </c>
      <c r="W1423" t="s">
        <v>19054</v>
      </c>
      <c r="X1423" t="s">
        <v>8842</v>
      </c>
      <c r="Y1423" t="b">
        <v>1</v>
      </c>
      <c r="Z1423" t="s">
        <v>1761</v>
      </c>
    </row>
    <row r="1424" spans="1:26" x14ac:dyDescent="0.25">
      <c r="A1424" t="s">
        <v>8843</v>
      </c>
      <c r="B1424" t="s">
        <v>8844</v>
      </c>
      <c r="C1424" t="s">
        <v>14702</v>
      </c>
      <c r="D1424" t="s">
        <v>14703</v>
      </c>
      <c r="E1424" t="s">
        <v>17576</v>
      </c>
      <c r="F1424" t="s">
        <v>8845</v>
      </c>
      <c r="G1424">
        <v>12000</v>
      </c>
      <c r="H1424">
        <v>1573</v>
      </c>
      <c r="I1424">
        <v>10722</v>
      </c>
      <c r="J1424">
        <v>13838</v>
      </c>
      <c r="K1424" t="s">
        <v>54</v>
      </c>
      <c r="L1424">
        <v>881</v>
      </c>
      <c r="M1424" t="s">
        <v>1769</v>
      </c>
      <c r="N1424" t="s">
        <v>19055</v>
      </c>
      <c r="O1424" s="95">
        <v>44845.427300138886</v>
      </c>
      <c r="P1424">
        <v>1</v>
      </c>
      <c r="Q1424">
        <v>11.92</v>
      </c>
      <c r="R1424">
        <v>-13.28</v>
      </c>
      <c r="S1424" t="s">
        <v>19056</v>
      </c>
      <c r="T1424" t="s">
        <v>8846</v>
      </c>
      <c r="U1424" t="s">
        <v>8847</v>
      </c>
      <c r="V1424" t="s">
        <v>19056</v>
      </c>
      <c r="W1424" t="s">
        <v>19057</v>
      </c>
      <c r="X1424" t="s">
        <v>8848</v>
      </c>
      <c r="Y1424" t="b">
        <v>1</v>
      </c>
      <c r="Z1424" t="s">
        <v>1761</v>
      </c>
    </row>
    <row r="1425" spans="1:26" x14ac:dyDescent="0.25">
      <c r="A1425" t="s">
        <v>8849</v>
      </c>
      <c r="B1425" t="s">
        <v>8850</v>
      </c>
      <c r="C1425" t="s">
        <v>14702</v>
      </c>
      <c r="D1425" t="s">
        <v>14703</v>
      </c>
      <c r="E1425" t="s">
        <v>17576</v>
      </c>
      <c r="F1425" t="s">
        <v>8851</v>
      </c>
      <c r="G1425">
        <v>9000</v>
      </c>
      <c r="H1425">
        <v>1033</v>
      </c>
      <c r="I1425">
        <v>9055</v>
      </c>
      <c r="J1425">
        <v>9889</v>
      </c>
      <c r="K1425" t="s">
        <v>54</v>
      </c>
      <c r="L1425">
        <v>578</v>
      </c>
      <c r="M1425" t="s">
        <v>1769</v>
      </c>
      <c r="N1425" t="s">
        <v>19058</v>
      </c>
      <c r="O1425" s="95">
        <v>44845.687369120373</v>
      </c>
      <c r="P1425">
        <v>1</v>
      </c>
      <c r="Q1425">
        <v>-0.61</v>
      </c>
      <c r="R1425">
        <v>-8.99</v>
      </c>
      <c r="S1425" t="s">
        <v>19059</v>
      </c>
      <c r="T1425" t="s">
        <v>8852</v>
      </c>
      <c r="U1425" t="s">
        <v>8853</v>
      </c>
      <c r="V1425" t="s">
        <v>19059</v>
      </c>
      <c r="W1425" t="s">
        <v>19060</v>
      </c>
      <c r="X1425" t="s">
        <v>8854</v>
      </c>
      <c r="Y1425" t="b">
        <v>1</v>
      </c>
      <c r="Z1425" t="s">
        <v>1761</v>
      </c>
    </row>
    <row r="1426" spans="1:26" x14ac:dyDescent="0.25">
      <c r="A1426" t="s">
        <v>8855</v>
      </c>
      <c r="B1426" t="s">
        <v>8856</v>
      </c>
      <c r="C1426" t="s">
        <v>14702</v>
      </c>
      <c r="D1426" t="s">
        <v>14703</v>
      </c>
      <c r="E1426" t="s">
        <v>17576</v>
      </c>
      <c r="F1426" t="s">
        <v>8857</v>
      </c>
      <c r="G1426">
        <v>3000</v>
      </c>
      <c r="H1426">
        <v>2200</v>
      </c>
      <c r="I1426">
        <v>6293</v>
      </c>
      <c r="J1426">
        <v>8616</v>
      </c>
      <c r="K1426" t="s">
        <v>54</v>
      </c>
      <c r="L1426">
        <v>1232</v>
      </c>
      <c r="M1426" t="s">
        <v>1769</v>
      </c>
      <c r="N1426" t="s">
        <v>18088</v>
      </c>
      <c r="O1426" s="95">
        <v>44845.667947685186</v>
      </c>
      <c r="P1426">
        <v>1</v>
      </c>
      <c r="Q1426">
        <v>-52.33</v>
      </c>
      <c r="R1426">
        <v>-65.180000000000007</v>
      </c>
      <c r="S1426" t="s">
        <v>19061</v>
      </c>
      <c r="T1426" t="s">
        <v>8858</v>
      </c>
      <c r="U1426" t="s">
        <v>8859</v>
      </c>
      <c r="V1426" t="s">
        <v>19061</v>
      </c>
      <c r="W1426" t="s">
        <v>19062</v>
      </c>
      <c r="X1426" t="s">
        <v>8860</v>
      </c>
      <c r="Y1426" t="b">
        <v>1</v>
      </c>
      <c r="Z1426" t="s">
        <v>1761</v>
      </c>
    </row>
    <row r="1427" spans="1:26" x14ac:dyDescent="0.25">
      <c r="A1427" t="s">
        <v>8861</v>
      </c>
      <c r="B1427" t="s">
        <v>8862</v>
      </c>
      <c r="C1427" t="s">
        <v>14702</v>
      </c>
      <c r="D1427" t="s">
        <v>14703</v>
      </c>
      <c r="E1427" t="s">
        <v>17576</v>
      </c>
      <c r="F1427" t="s">
        <v>8863</v>
      </c>
      <c r="G1427">
        <v>5000</v>
      </c>
      <c r="H1427">
        <v>1033</v>
      </c>
      <c r="I1427">
        <v>8500</v>
      </c>
      <c r="J1427">
        <v>8125</v>
      </c>
      <c r="K1427" t="s">
        <v>54</v>
      </c>
      <c r="L1427">
        <v>578</v>
      </c>
      <c r="M1427" t="s">
        <v>1769</v>
      </c>
      <c r="N1427" t="s">
        <v>19058</v>
      </c>
      <c r="O1427" s="95">
        <v>44845.365597974538</v>
      </c>
      <c r="P1427">
        <v>1</v>
      </c>
      <c r="Q1427">
        <v>-41.18</v>
      </c>
      <c r="R1427">
        <v>-38.46</v>
      </c>
      <c r="S1427" t="s">
        <v>19063</v>
      </c>
      <c r="T1427" t="s">
        <v>8864</v>
      </c>
      <c r="U1427" t="s">
        <v>8865</v>
      </c>
      <c r="V1427" t="s">
        <v>19063</v>
      </c>
      <c r="W1427" t="s">
        <v>19064</v>
      </c>
      <c r="X1427" t="s">
        <v>8866</v>
      </c>
      <c r="Y1427" t="b">
        <v>1</v>
      </c>
      <c r="Z1427" t="s">
        <v>1761</v>
      </c>
    </row>
    <row r="1428" spans="1:26" x14ac:dyDescent="0.25">
      <c r="A1428" t="s">
        <v>8867</v>
      </c>
      <c r="B1428" t="s">
        <v>8868</v>
      </c>
      <c r="C1428" t="s">
        <v>14702</v>
      </c>
      <c r="D1428" t="s">
        <v>14703</v>
      </c>
      <c r="E1428" t="s">
        <v>17576</v>
      </c>
      <c r="F1428" t="s">
        <v>8869</v>
      </c>
      <c r="G1428">
        <v>34000</v>
      </c>
      <c r="H1428">
        <v>18500</v>
      </c>
      <c r="I1428">
        <v>30216</v>
      </c>
      <c r="J1428">
        <v>29919</v>
      </c>
      <c r="K1428" t="s">
        <v>54</v>
      </c>
      <c r="L1428">
        <v>10360</v>
      </c>
      <c r="M1428" t="s">
        <v>1769</v>
      </c>
      <c r="N1428" t="s">
        <v>16742</v>
      </c>
      <c r="O1428" s="95">
        <v>44845.678637569443</v>
      </c>
      <c r="P1428">
        <v>2</v>
      </c>
      <c r="Q1428">
        <v>12.52</v>
      </c>
      <c r="R1428">
        <v>13.64</v>
      </c>
      <c r="S1428" t="s">
        <v>19065</v>
      </c>
      <c r="T1428" t="s">
        <v>8870</v>
      </c>
      <c r="U1428" t="s">
        <v>8871</v>
      </c>
      <c r="V1428" t="s">
        <v>19065</v>
      </c>
      <c r="W1428" t="s">
        <v>19066</v>
      </c>
      <c r="X1428" t="s">
        <v>8872</v>
      </c>
      <c r="Y1428" t="b">
        <v>1</v>
      </c>
      <c r="Z1428" t="s">
        <v>1761</v>
      </c>
    </row>
    <row r="1429" spans="1:26" x14ac:dyDescent="0.25">
      <c r="A1429" t="s">
        <v>8873</v>
      </c>
      <c r="B1429" t="s">
        <v>8874</v>
      </c>
      <c r="C1429" t="s">
        <v>14702</v>
      </c>
      <c r="D1429" t="s">
        <v>14703</v>
      </c>
      <c r="E1429" t="s">
        <v>17576</v>
      </c>
      <c r="F1429" t="s">
        <v>8875</v>
      </c>
      <c r="G1429">
        <v>24999</v>
      </c>
      <c r="H1429">
        <v>6500</v>
      </c>
      <c r="I1429">
        <v>21000</v>
      </c>
      <c r="J1429">
        <v>23523</v>
      </c>
      <c r="K1429" t="s">
        <v>54</v>
      </c>
      <c r="L1429">
        <v>3640</v>
      </c>
      <c r="M1429" t="s">
        <v>1769</v>
      </c>
      <c r="N1429" t="s">
        <v>17998</v>
      </c>
      <c r="O1429" s="95">
        <v>44845.363333055553</v>
      </c>
      <c r="P1429">
        <v>2</v>
      </c>
      <c r="Q1429">
        <v>19.04</v>
      </c>
      <c r="R1429">
        <v>6.27</v>
      </c>
      <c r="S1429" t="s">
        <v>19067</v>
      </c>
      <c r="T1429" t="s">
        <v>8876</v>
      </c>
      <c r="U1429" t="s">
        <v>8877</v>
      </c>
      <c r="V1429" t="s">
        <v>19067</v>
      </c>
      <c r="W1429" t="s">
        <v>19068</v>
      </c>
      <c r="X1429" t="s">
        <v>8878</v>
      </c>
      <c r="Y1429" t="b">
        <v>1</v>
      </c>
      <c r="Z1429" t="s">
        <v>1761</v>
      </c>
    </row>
    <row r="1430" spans="1:26" x14ac:dyDescent="0.25">
      <c r="A1430" t="s">
        <v>8879</v>
      </c>
      <c r="B1430" t="s">
        <v>8880</v>
      </c>
      <c r="C1430" t="s">
        <v>14702</v>
      </c>
      <c r="D1430" t="s">
        <v>14703</v>
      </c>
      <c r="E1430" t="s">
        <v>17576</v>
      </c>
      <c r="F1430" t="s">
        <v>8881</v>
      </c>
      <c r="G1430">
        <v>11111</v>
      </c>
      <c r="H1430">
        <v>3900</v>
      </c>
      <c r="I1430">
        <v>31319</v>
      </c>
      <c r="J1430">
        <v>23285</v>
      </c>
      <c r="K1430" t="s">
        <v>54</v>
      </c>
      <c r="L1430">
        <v>2184</v>
      </c>
      <c r="M1430" t="s">
        <v>1769</v>
      </c>
      <c r="N1430" t="s">
        <v>17197</v>
      </c>
      <c r="O1430" s="95">
        <v>44845.661119837961</v>
      </c>
      <c r="P1430">
        <v>1</v>
      </c>
      <c r="Q1430">
        <v>-64.52</v>
      </c>
      <c r="R1430">
        <v>-52.28</v>
      </c>
      <c r="S1430" t="s">
        <v>19069</v>
      </c>
      <c r="T1430" t="s">
        <v>8882</v>
      </c>
      <c r="U1430" t="s">
        <v>8883</v>
      </c>
      <c r="V1430" t="s">
        <v>19069</v>
      </c>
      <c r="W1430" t="s">
        <v>19070</v>
      </c>
      <c r="X1430" t="s">
        <v>8884</v>
      </c>
      <c r="Y1430" t="b">
        <v>1</v>
      </c>
      <c r="Z1430" t="s">
        <v>1761</v>
      </c>
    </row>
    <row r="1431" spans="1:26" x14ac:dyDescent="0.25">
      <c r="A1431" t="s">
        <v>8885</v>
      </c>
      <c r="B1431" t="s">
        <v>8886</v>
      </c>
      <c r="C1431" t="s">
        <v>14702</v>
      </c>
      <c r="D1431" t="s">
        <v>14703</v>
      </c>
      <c r="E1431" t="s">
        <v>17576</v>
      </c>
      <c r="F1431" t="s">
        <v>8887</v>
      </c>
      <c r="G1431">
        <v>1555</v>
      </c>
      <c r="H1431">
        <v>1500</v>
      </c>
      <c r="I1431">
        <v>3578</v>
      </c>
      <c r="J1431">
        <v>4432</v>
      </c>
      <c r="K1431" t="s">
        <v>54</v>
      </c>
      <c r="L1431">
        <v>840</v>
      </c>
      <c r="M1431" t="s">
        <v>1769</v>
      </c>
      <c r="N1431" t="s">
        <v>17826</v>
      </c>
      <c r="O1431" s="95">
        <v>44845.675838136573</v>
      </c>
      <c r="P1431">
        <v>1</v>
      </c>
      <c r="Q1431">
        <v>-56.54</v>
      </c>
      <c r="R1431">
        <v>-64.91</v>
      </c>
      <c r="S1431" t="s">
        <v>19071</v>
      </c>
      <c r="T1431" t="s">
        <v>8888</v>
      </c>
      <c r="U1431" t="s">
        <v>8889</v>
      </c>
      <c r="V1431" t="s">
        <v>19071</v>
      </c>
      <c r="W1431" t="s">
        <v>19072</v>
      </c>
      <c r="X1431" t="s">
        <v>8890</v>
      </c>
      <c r="Y1431" t="b">
        <v>1</v>
      </c>
      <c r="Z1431" t="s">
        <v>1761</v>
      </c>
    </row>
    <row r="1432" spans="1:26" x14ac:dyDescent="0.25">
      <c r="A1432" t="s">
        <v>8891</v>
      </c>
      <c r="B1432" t="s">
        <v>1326</v>
      </c>
      <c r="C1432" t="s">
        <v>14702</v>
      </c>
      <c r="D1432" t="s">
        <v>14703</v>
      </c>
      <c r="E1432" t="s">
        <v>17576</v>
      </c>
      <c r="F1432" t="s">
        <v>8892</v>
      </c>
      <c r="G1432">
        <v>17420</v>
      </c>
      <c r="H1432">
        <v>7900</v>
      </c>
      <c r="I1432">
        <v>20788</v>
      </c>
      <c r="J1432">
        <v>18565</v>
      </c>
      <c r="K1432" t="s">
        <v>54</v>
      </c>
      <c r="L1432">
        <v>4424</v>
      </c>
      <c r="M1432" t="s">
        <v>1769</v>
      </c>
      <c r="N1432" t="s">
        <v>19073</v>
      </c>
      <c r="O1432" s="95">
        <v>44845.670251018521</v>
      </c>
      <c r="P1432">
        <v>2</v>
      </c>
      <c r="Q1432">
        <v>-16.2</v>
      </c>
      <c r="R1432">
        <v>-6.17</v>
      </c>
      <c r="S1432" t="s">
        <v>19074</v>
      </c>
      <c r="T1432" t="s">
        <v>8893</v>
      </c>
      <c r="U1432" t="s">
        <v>8894</v>
      </c>
      <c r="V1432" t="s">
        <v>19074</v>
      </c>
      <c r="W1432" t="s">
        <v>19075</v>
      </c>
      <c r="X1432" t="s">
        <v>8895</v>
      </c>
      <c r="Y1432" t="b">
        <v>1</v>
      </c>
      <c r="Z1432" t="s">
        <v>1761</v>
      </c>
    </row>
    <row r="1433" spans="1:26" x14ac:dyDescent="0.25">
      <c r="A1433" t="s">
        <v>8896</v>
      </c>
      <c r="B1433" t="s">
        <v>1413</v>
      </c>
      <c r="C1433" t="s">
        <v>14702</v>
      </c>
      <c r="D1433" t="s">
        <v>14703</v>
      </c>
      <c r="E1433" t="s">
        <v>17576</v>
      </c>
      <c r="F1433" t="s">
        <v>8897</v>
      </c>
      <c r="G1433">
        <v>35000</v>
      </c>
      <c r="H1433">
        <v>6900</v>
      </c>
      <c r="I1433">
        <v>18558</v>
      </c>
      <c r="J1433">
        <v>16409</v>
      </c>
      <c r="K1433" t="s">
        <v>54</v>
      </c>
      <c r="L1433">
        <v>3864</v>
      </c>
      <c r="M1433" t="s">
        <v>1769</v>
      </c>
      <c r="N1433" t="s">
        <v>19076</v>
      </c>
      <c r="O1433" s="95">
        <v>44845.711340451388</v>
      </c>
      <c r="P1433">
        <v>2</v>
      </c>
      <c r="Q1433">
        <v>88.6</v>
      </c>
      <c r="R1433">
        <v>113.3</v>
      </c>
      <c r="S1433" t="s">
        <v>19077</v>
      </c>
      <c r="T1433" t="s">
        <v>8898</v>
      </c>
      <c r="U1433" t="s">
        <v>19078</v>
      </c>
      <c r="V1433" t="s">
        <v>19077</v>
      </c>
      <c r="W1433" t="s">
        <v>19079</v>
      </c>
      <c r="X1433" t="s">
        <v>8899</v>
      </c>
      <c r="Y1433" t="b">
        <v>1</v>
      </c>
      <c r="Z1433" t="s">
        <v>1761</v>
      </c>
    </row>
    <row r="1434" spans="1:26" x14ac:dyDescent="0.25">
      <c r="A1434" t="s">
        <v>8900</v>
      </c>
      <c r="B1434" t="s">
        <v>1327</v>
      </c>
      <c r="C1434" t="s">
        <v>14702</v>
      </c>
      <c r="D1434" t="s">
        <v>14703</v>
      </c>
      <c r="E1434" t="s">
        <v>17576</v>
      </c>
      <c r="F1434" t="s">
        <v>8901</v>
      </c>
      <c r="G1434">
        <v>11500</v>
      </c>
      <c r="H1434">
        <v>7900</v>
      </c>
      <c r="I1434">
        <v>15421</v>
      </c>
      <c r="J1434">
        <v>16279</v>
      </c>
      <c r="K1434" t="s">
        <v>54</v>
      </c>
      <c r="L1434">
        <v>4424</v>
      </c>
      <c r="M1434" t="s">
        <v>1769</v>
      </c>
      <c r="N1434" t="s">
        <v>19073</v>
      </c>
      <c r="O1434" s="95">
        <v>44845.702706689815</v>
      </c>
      <c r="P1434">
        <v>2</v>
      </c>
      <c r="Q1434">
        <v>-25.43</v>
      </c>
      <c r="R1434">
        <v>-29.36</v>
      </c>
      <c r="S1434" t="s">
        <v>19080</v>
      </c>
      <c r="T1434" t="s">
        <v>8902</v>
      </c>
      <c r="U1434" t="s">
        <v>8894</v>
      </c>
      <c r="V1434" t="s">
        <v>19080</v>
      </c>
      <c r="W1434" t="s">
        <v>19081</v>
      </c>
      <c r="X1434" t="s">
        <v>8903</v>
      </c>
      <c r="Y1434" t="b">
        <v>1</v>
      </c>
      <c r="Z1434" t="s">
        <v>1761</v>
      </c>
    </row>
    <row r="1435" spans="1:26" x14ac:dyDescent="0.25">
      <c r="A1435" t="s">
        <v>8904</v>
      </c>
      <c r="B1435" t="s">
        <v>8905</v>
      </c>
      <c r="C1435" t="s">
        <v>14702</v>
      </c>
      <c r="D1435" t="s">
        <v>14703</v>
      </c>
      <c r="E1435" t="s">
        <v>17576</v>
      </c>
      <c r="F1435" t="s">
        <v>8906</v>
      </c>
      <c r="G1435">
        <v>7999</v>
      </c>
      <c r="H1435">
        <v>6120</v>
      </c>
      <c r="I1435">
        <v>8136</v>
      </c>
      <c r="J1435">
        <v>9511</v>
      </c>
      <c r="K1435" t="s">
        <v>54</v>
      </c>
      <c r="L1435">
        <v>3427</v>
      </c>
      <c r="M1435" t="s">
        <v>1769</v>
      </c>
      <c r="N1435" t="s">
        <v>19082</v>
      </c>
      <c r="O1435" s="95">
        <v>44845.709163252315</v>
      </c>
      <c r="P1435">
        <v>2</v>
      </c>
      <c r="Q1435">
        <v>-1.68</v>
      </c>
      <c r="R1435">
        <v>-15.9</v>
      </c>
      <c r="S1435" t="s">
        <v>19083</v>
      </c>
      <c r="T1435" t="s">
        <v>8907</v>
      </c>
      <c r="U1435" t="s">
        <v>8908</v>
      </c>
      <c r="V1435" t="s">
        <v>19083</v>
      </c>
      <c r="W1435" t="s">
        <v>19084</v>
      </c>
      <c r="X1435" t="s">
        <v>8909</v>
      </c>
      <c r="Y1435" t="b">
        <v>1</v>
      </c>
      <c r="Z1435" t="s">
        <v>1761</v>
      </c>
    </row>
    <row r="1436" spans="1:26" x14ac:dyDescent="0.25">
      <c r="A1436" t="s">
        <v>8910</v>
      </c>
      <c r="B1436" t="s">
        <v>8911</v>
      </c>
      <c r="C1436" t="s">
        <v>14702</v>
      </c>
      <c r="D1436" t="s">
        <v>14703</v>
      </c>
      <c r="E1436" t="s">
        <v>17576</v>
      </c>
      <c r="F1436" t="s">
        <v>8912</v>
      </c>
      <c r="G1436">
        <v>14000</v>
      </c>
      <c r="H1436">
        <v>4839</v>
      </c>
      <c r="I1436">
        <v>14747</v>
      </c>
      <c r="J1436">
        <v>16797</v>
      </c>
      <c r="K1436" t="s">
        <v>54</v>
      </c>
      <c r="L1436">
        <v>2710</v>
      </c>
      <c r="M1436" t="s">
        <v>1769</v>
      </c>
      <c r="N1436" t="s">
        <v>19085</v>
      </c>
      <c r="O1436" s="95">
        <v>44845.578778206022</v>
      </c>
      <c r="P1436">
        <v>2</v>
      </c>
      <c r="Q1436">
        <v>-5.07</v>
      </c>
      <c r="R1436">
        <v>-16.649999999999999</v>
      </c>
      <c r="S1436" t="s">
        <v>19086</v>
      </c>
      <c r="T1436" t="s">
        <v>8913</v>
      </c>
      <c r="U1436" t="s">
        <v>19087</v>
      </c>
      <c r="V1436" t="s">
        <v>19086</v>
      </c>
      <c r="W1436" t="s">
        <v>19088</v>
      </c>
      <c r="X1436" t="s">
        <v>8914</v>
      </c>
      <c r="Y1436" t="b">
        <v>1</v>
      </c>
      <c r="Z1436" t="s">
        <v>1761</v>
      </c>
    </row>
    <row r="1437" spans="1:26" x14ac:dyDescent="0.25">
      <c r="A1437" t="s">
        <v>8915</v>
      </c>
      <c r="B1437" t="s">
        <v>8916</v>
      </c>
      <c r="C1437" t="s">
        <v>14702</v>
      </c>
      <c r="D1437" t="s">
        <v>14703</v>
      </c>
      <c r="E1437" t="s">
        <v>17576</v>
      </c>
      <c r="F1437" t="s">
        <v>8917</v>
      </c>
      <c r="G1437">
        <v>9500</v>
      </c>
      <c r="H1437">
        <v>16118</v>
      </c>
      <c r="I1437">
        <v>14814</v>
      </c>
      <c r="J1437">
        <v>14977</v>
      </c>
      <c r="K1437" t="s">
        <v>54</v>
      </c>
      <c r="L1437">
        <v>9026</v>
      </c>
      <c r="M1437" t="s">
        <v>1769</v>
      </c>
      <c r="N1437" t="s">
        <v>19089</v>
      </c>
      <c r="O1437" s="95">
        <v>44845.636826377318</v>
      </c>
      <c r="P1437">
        <v>2</v>
      </c>
      <c r="Q1437">
        <v>-35.869999999999997</v>
      </c>
      <c r="R1437">
        <v>-36.57</v>
      </c>
      <c r="S1437" t="s">
        <v>19090</v>
      </c>
      <c r="T1437" t="s">
        <v>8918</v>
      </c>
      <c r="U1437" t="s">
        <v>8919</v>
      </c>
      <c r="V1437" t="s">
        <v>19090</v>
      </c>
      <c r="W1437" t="s">
        <v>19091</v>
      </c>
      <c r="X1437" t="s">
        <v>8920</v>
      </c>
      <c r="Y1437" t="b">
        <v>1</v>
      </c>
      <c r="Z1437" t="s">
        <v>1761</v>
      </c>
    </row>
    <row r="1438" spans="1:26" x14ac:dyDescent="0.25">
      <c r="A1438" t="s">
        <v>8921</v>
      </c>
      <c r="B1438" t="s">
        <v>8922</v>
      </c>
      <c r="C1438" t="s">
        <v>14702</v>
      </c>
      <c r="D1438" t="s">
        <v>14703</v>
      </c>
      <c r="E1438" t="s">
        <v>17576</v>
      </c>
      <c r="F1438" t="s">
        <v>8923</v>
      </c>
      <c r="G1438">
        <v>14000</v>
      </c>
      <c r="H1438">
        <v>19418</v>
      </c>
      <c r="I1438">
        <v>20121</v>
      </c>
      <c r="J1438">
        <v>24538</v>
      </c>
      <c r="K1438" t="s">
        <v>54</v>
      </c>
      <c r="L1438">
        <v>10874</v>
      </c>
      <c r="M1438" t="s">
        <v>1769</v>
      </c>
      <c r="N1438" t="s">
        <v>15501</v>
      </c>
      <c r="O1438" s="95">
        <v>44845.670429675927</v>
      </c>
      <c r="P1438">
        <v>2</v>
      </c>
      <c r="Q1438">
        <v>-30.42</v>
      </c>
      <c r="R1438">
        <v>-42.95</v>
      </c>
      <c r="S1438" t="s">
        <v>19092</v>
      </c>
      <c r="T1438" t="s">
        <v>8924</v>
      </c>
      <c r="U1438" t="s">
        <v>8925</v>
      </c>
      <c r="V1438" t="s">
        <v>19092</v>
      </c>
      <c r="W1438" t="s">
        <v>19093</v>
      </c>
      <c r="X1438" t="s">
        <v>8926</v>
      </c>
      <c r="Y1438" t="b">
        <v>1</v>
      </c>
      <c r="Z1438" t="s">
        <v>1761</v>
      </c>
    </row>
    <row r="1439" spans="1:26" x14ac:dyDescent="0.25">
      <c r="A1439" t="s">
        <v>8927</v>
      </c>
      <c r="B1439" t="s">
        <v>8928</v>
      </c>
      <c r="C1439" t="s">
        <v>14702</v>
      </c>
      <c r="D1439" t="s">
        <v>14702</v>
      </c>
      <c r="E1439" t="s">
        <v>17576</v>
      </c>
      <c r="F1439" t="s">
        <v>8929</v>
      </c>
      <c r="G1439">
        <v>63567</v>
      </c>
      <c r="H1439">
        <v>63567</v>
      </c>
      <c r="I1439">
        <v>63567</v>
      </c>
      <c r="J1439">
        <v>63567</v>
      </c>
      <c r="K1439" t="s">
        <v>54</v>
      </c>
      <c r="L1439">
        <v>35598</v>
      </c>
      <c r="M1439" t="s">
        <v>1769</v>
      </c>
      <c r="N1439" t="s">
        <v>19094</v>
      </c>
      <c r="O1439" s="95">
        <v>44713.776226585651</v>
      </c>
      <c r="P1439">
        <v>4</v>
      </c>
      <c r="Q1439">
        <v>0</v>
      </c>
      <c r="R1439">
        <v>0</v>
      </c>
      <c r="S1439" t="s">
        <v>19095</v>
      </c>
      <c r="T1439" t="s">
        <v>8930</v>
      </c>
      <c r="U1439" t="s">
        <v>8931</v>
      </c>
      <c r="V1439" t="s">
        <v>19095</v>
      </c>
      <c r="W1439" t="s">
        <v>19096</v>
      </c>
      <c r="X1439" t="s">
        <v>8932</v>
      </c>
      <c r="Y1439" t="b">
        <v>1</v>
      </c>
      <c r="Z1439" t="s">
        <v>1761</v>
      </c>
    </row>
    <row r="1440" spans="1:26" x14ac:dyDescent="0.25">
      <c r="A1440" t="s">
        <v>8933</v>
      </c>
      <c r="B1440" t="s">
        <v>8934</v>
      </c>
      <c r="C1440" t="s">
        <v>14702</v>
      </c>
      <c r="D1440" t="s">
        <v>14703</v>
      </c>
      <c r="E1440" t="s">
        <v>17576</v>
      </c>
      <c r="F1440" t="s">
        <v>8935</v>
      </c>
      <c r="G1440">
        <v>9000</v>
      </c>
      <c r="H1440">
        <v>8200</v>
      </c>
      <c r="I1440">
        <v>14778</v>
      </c>
      <c r="J1440">
        <v>14358</v>
      </c>
      <c r="K1440" t="s">
        <v>54</v>
      </c>
      <c r="L1440">
        <v>4592</v>
      </c>
      <c r="M1440" t="s">
        <v>1769</v>
      </c>
      <c r="N1440" t="s">
        <v>19097</v>
      </c>
      <c r="O1440" s="95">
        <v>44845.719577037038</v>
      </c>
      <c r="P1440">
        <v>2</v>
      </c>
      <c r="Q1440">
        <v>-39.1</v>
      </c>
      <c r="R1440">
        <v>-37.32</v>
      </c>
      <c r="S1440" t="s">
        <v>19098</v>
      </c>
      <c r="T1440" t="s">
        <v>8936</v>
      </c>
      <c r="U1440" t="s">
        <v>8937</v>
      </c>
      <c r="V1440" t="s">
        <v>19098</v>
      </c>
      <c r="W1440" t="s">
        <v>19099</v>
      </c>
      <c r="X1440" t="s">
        <v>8938</v>
      </c>
      <c r="Y1440" t="b">
        <v>1</v>
      </c>
      <c r="Z1440" t="s">
        <v>1761</v>
      </c>
    </row>
    <row r="1441" spans="1:26" x14ac:dyDescent="0.25">
      <c r="A1441" t="s">
        <v>8939</v>
      </c>
      <c r="B1441" t="s">
        <v>8940</v>
      </c>
      <c r="C1441" t="s">
        <v>14702</v>
      </c>
      <c r="D1441" t="s">
        <v>14703</v>
      </c>
      <c r="E1441" t="s">
        <v>17576</v>
      </c>
      <c r="F1441" t="s">
        <v>8941</v>
      </c>
      <c r="G1441">
        <v>15000</v>
      </c>
      <c r="H1441">
        <v>10700</v>
      </c>
      <c r="I1441">
        <v>16217</v>
      </c>
      <c r="J1441">
        <v>21910</v>
      </c>
      <c r="K1441" t="s">
        <v>54</v>
      </c>
      <c r="L1441">
        <v>5992</v>
      </c>
      <c r="M1441" t="s">
        <v>1769</v>
      </c>
      <c r="N1441" t="s">
        <v>19100</v>
      </c>
      <c r="O1441" s="95">
        <v>44845.378168842595</v>
      </c>
      <c r="P1441">
        <v>2</v>
      </c>
      <c r="Q1441">
        <v>-7.5</v>
      </c>
      <c r="R1441">
        <v>-31.54</v>
      </c>
      <c r="S1441" t="s">
        <v>19101</v>
      </c>
      <c r="T1441" t="s">
        <v>8942</v>
      </c>
      <c r="U1441" t="s">
        <v>8943</v>
      </c>
      <c r="V1441" t="s">
        <v>19101</v>
      </c>
      <c r="W1441" t="s">
        <v>19102</v>
      </c>
      <c r="X1441" t="s">
        <v>8944</v>
      </c>
      <c r="Y1441" t="b">
        <v>1</v>
      </c>
      <c r="Z1441" t="s">
        <v>1761</v>
      </c>
    </row>
    <row r="1442" spans="1:26" x14ac:dyDescent="0.25">
      <c r="A1442" t="s">
        <v>8945</v>
      </c>
      <c r="B1442" t="s">
        <v>8946</v>
      </c>
      <c r="C1442" t="s">
        <v>14702</v>
      </c>
      <c r="D1442" t="s">
        <v>14703</v>
      </c>
      <c r="E1442" t="s">
        <v>17576</v>
      </c>
      <c r="F1442" t="s">
        <v>8947</v>
      </c>
      <c r="G1442">
        <v>30000</v>
      </c>
      <c r="H1442">
        <v>6900</v>
      </c>
      <c r="I1442">
        <v>39528</v>
      </c>
      <c r="J1442">
        <v>32680</v>
      </c>
      <c r="K1442" t="s">
        <v>54</v>
      </c>
      <c r="L1442">
        <v>3864</v>
      </c>
      <c r="M1442" t="s">
        <v>1769</v>
      </c>
      <c r="N1442" t="s">
        <v>19076</v>
      </c>
      <c r="O1442" s="95">
        <v>44845.293467222225</v>
      </c>
      <c r="P1442">
        <v>2</v>
      </c>
      <c r="Q1442">
        <v>-24.1</v>
      </c>
      <c r="R1442">
        <v>-8.1999999999999993</v>
      </c>
      <c r="S1442" t="s">
        <v>19103</v>
      </c>
      <c r="T1442" t="s">
        <v>8948</v>
      </c>
      <c r="U1442" t="s">
        <v>8949</v>
      </c>
      <c r="V1442" t="s">
        <v>19103</v>
      </c>
      <c r="W1442" t="s">
        <v>19104</v>
      </c>
      <c r="X1442" t="s">
        <v>8950</v>
      </c>
      <c r="Y1442" t="b">
        <v>1</v>
      </c>
      <c r="Z1442" t="s">
        <v>1761</v>
      </c>
    </row>
    <row r="1443" spans="1:26" x14ac:dyDescent="0.25">
      <c r="A1443" t="s">
        <v>8951</v>
      </c>
      <c r="B1443" t="s">
        <v>8952</v>
      </c>
      <c r="C1443" t="s">
        <v>14702</v>
      </c>
      <c r="D1443" t="s">
        <v>14703</v>
      </c>
      <c r="E1443" t="s">
        <v>17576</v>
      </c>
      <c r="F1443" t="s">
        <v>8953</v>
      </c>
      <c r="G1443">
        <v>9999</v>
      </c>
      <c r="H1443">
        <v>8900</v>
      </c>
      <c r="I1443">
        <v>11500</v>
      </c>
      <c r="J1443">
        <v>12502</v>
      </c>
      <c r="K1443" t="s">
        <v>54</v>
      </c>
      <c r="L1443">
        <v>4984</v>
      </c>
      <c r="M1443" t="s">
        <v>1769</v>
      </c>
      <c r="N1443" t="s">
        <v>18313</v>
      </c>
      <c r="O1443" s="95">
        <v>44845.719637430557</v>
      </c>
      <c r="P1443">
        <v>2</v>
      </c>
      <c r="Q1443">
        <v>-13.05</v>
      </c>
      <c r="R1443">
        <v>-20.02</v>
      </c>
      <c r="S1443" t="s">
        <v>19105</v>
      </c>
      <c r="T1443" t="s">
        <v>8954</v>
      </c>
      <c r="U1443" t="s">
        <v>8955</v>
      </c>
      <c r="V1443" t="s">
        <v>19105</v>
      </c>
      <c r="W1443" t="s">
        <v>19106</v>
      </c>
      <c r="X1443" t="s">
        <v>8956</v>
      </c>
      <c r="Y1443" t="b">
        <v>1</v>
      </c>
      <c r="Z1443" t="s">
        <v>1761</v>
      </c>
    </row>
    <row r="1444" spans="1:26" x14ac:dyDescent="0.25">
      <c r="A1444" t="s">
        <v>8957</v>
      </c>
      <c r="B1444" t="s">
        <v>790</v>
      </c>
      <c r="C1444" t="s">
        <v>14702</v>
      </c>
      <c r="D1444" t="s">
        <v>14703</v>
      </c>
      <c r="E1444" t="s">
        <v>17576</v>
      </c>
      <c r="F1444" t="s">
        <v>8958</v>
      </c>
      <c r="G1444">
        <v>15000</v>
      </c>
      <c r="H1444">
        <v>9700</v>
      </c>
      <c r="I1444">
        <v>21569</v>
      </c>
      <c r="J1444">
        <v>22968</v>
      </c>
      <c r="K1444" t="s">
        <v>54</v>
      </c>
      <c r="L1444">
        <v>5432</v>
      </c>
      <c r="M1444" t="s">
        <v>1769</v>
      </c>
      <c r="N1444" t="s">
        <v>19107</v>
      </c>
      <c r="O1444" s="95">
        <v>44845.637098761574</v>
      </c>
      <c r="P1444">
        <v>2</v>
      </c>
      <c r="Q1444">
        <v>-30.46</v>
      </c>
      <c r="R1444">
        <v>-34.69</v>
      </c>
      <c r="S1444" t="s">
        <v>19108</v>
      </c>
      <c r="T1444" t="s">
        <v>8959</v>
      </c>
      <c r="U1444" t="s">
        <v>8960</v>
      </c>
      <c r="V1444" t="s">
        <v>19108</v>
      </c>
      <c r="W1444" t="s">
        <v>19109</v>
      </c>
      <c r="X1444" t="s">
        <v>8961</v>
      </c>
      <c r="Y1444" t="b">
        <v>1</v>
      </c>
      <c r="Z1444" t="s">
        <v>1761</v>
      </c>
    </row>
    <row r="1445" spans="1:26" x14ac:dyDescent="0.25">
      <c r="A1445" t="s">
        <v>8962</v>
      </c>
      <c r="B1445" t="s">
        <v>8963</v>
      </c>
      <c r="C1445" t="s">
        <v>14702</v>
      </c>
      <c r="D1445" t="s">
        <v>14703</v>
      </c>
      <c r="E1445" t="s">
        <v>17576</v>
      </c>
      <c r="F1445" t="s">
        <v>8964</v>
      </c>
      <c r="G1445">
        <v>19999</v>
      </c>
      <c r="H1445">
        <v>10000</v>
      </c>
      <c r="I1445">
        <v>18736</v>
      </c>
      <c r="J1445">
        <v>18562</v>
      </c>
      <c r="K1445" t="s">
        <v>54</v>
      </c>
      <c r="L1445">
        <v>5600</v>
      </c>
      <c r="M1445" t="s">
        <v>1769</v>
      </c>
      <c r="N1445" t="s">
        <v>16226</v>
      </c>
      <c r="O1445" s="95">
        <v>44845.545502789355</v>
      </c>
      <c r="P1445">
        <v>3</v>
      </c>
      <c r="Q1445">
        <v>6.74</v>
      </c>
      <c r="R1445">
        <v>7.74</v>
      </c>
      <c r="S1445" t="s">
        <v>19110</v>
      </c>
      <c r="T1445" t="s">
        <v>8965</v>
      </c>
      <c r="U1445" t="s">
        <v>8966</v>
      </c>
      <c r="V1445" t="s">
        <v>19110</v>
      </c>
      <c r="W1445" t="s">
        <v>19111</v>
      </c>
      <c r="X1445" t="s">
        <v>8967</v>
      </c>
      <c r="Y1445" t="b">
        <v>1</v>
      </c>
      <c r="Z1445" t="s">
        <v>1761</v>
      </c>
    </row>
    <row r="1446" spans="1:26" x14ac:dyDescent="0.25">
      <c r="A1446" t="s">
        <v>8968</v>
      </c>
      <c r="B1446" t="s">
        <v>8969</v>
      </c>
      <c r="C1446" t="s">
        <v>14702</v>
      </c>
      <c r="D1446" t="s">
        <v>14702</v>
      </c>
      <c r="E1446" t="s">
        <v>17576</v>
      </c>
      <c r="F1446" t="s">
        <v>8970</v>
      </c>
      <c r="G1446">
        <v>16400</v>
      </c>
      <c r="H1446">
        <v>16400</v>
      </c>
      <c r="I1446">
        <v>16400</v>
      </c>
      <c r="J1446">
        <v>16400</v>
      </c>
      <c r="K1446" t="s">
        <v>54</v>
      </c>
      <c r="L1446">
        <v>9184</v>
      </c>
      <c r="M1446" t="s">
        <v>1769</v>
      </c>
      <c r="N1446" t="s">
        <v>19112</v>
      </c>
      <c r="O1446" s="95">
        <v>44817.675900543982</v>
      </c>
      <c r="P1446">
        <v>3</v>
      </c>
      <c r="Q1446">
        <v>0</v>
      </c>
      <c r="R1446">
        <v>0</v>
      </c>
      <c r="S1446" t="s">
        <v>19113</v>
      </c>
      <c r="T1446" t="s">
        <v>8971</v>
      </c>
      <c r="U1446" t="s">
        <v>8972</v>
      </c>
      <c r="V1446" t="s">
        <v>19113</v>
      </c>
      <c r="W1446" t="s">
        <v>19114</v>
      </c>
      <c r="X1446" t="s">
        <v>8973</v>
      </c>
      <c r="Y1446" t="b">
        <v>1</v>
      </c>
      <c r="Z1446" t="s">
        <v>1761</v>
      </c>
    </row>
    <row r="1447" spans="1:26" x14ac:dyDescent="0.25">
      <c r="A1447" t="s">
        <v>8974</v>
      </c>
      <c r="B1447" t="s">
        <v>8975</v>
      </c>
      <c r="C1447" t="s">
        <v>14702</v>
      </c>
      <c r="D1447" t="s">
        <v>14703</v>
      </c>
      <c r="E1447" t="s">
        <v>17576</v>
      </c>
      <c r="F1447" t="s">
        <v>8976</v>
      </c>
      <c r="G1447">
        <v>8900</v>
      </c>
      <c r="H1447">
        <v>8000</v>
      </c>
      <c r="I1447">
        <v>7927</v>
      </c>
      <c r="J1447">
        <v>9248</v>
      </c>
      <c r="K1447" t="s">
        <v>54</v>
      </c>
      <c r="L1447">
        <v>4480</v>
      </c>
      <c r="M1447" t="s">
        <v>1769</v>
      </c>
      <c r="N1447" t="s">
        <v>16192</v>
      </c>
      <c r="O1447" s="95">
        <v>44845.708764050927</v>
      </c>
      <c r="P1447">
        <v>2</v>
      </c>
      <c r="Q1447">
        <v>12.27</v>
      </c>
      <c r="R1447">
        <v>-3.76</v>
      </c>
      <c r="S1447" t="s">
        <v>19115</v>
      </c>
      <c r="T1447" t="s">
        <v>8977</v>
      </c>
      <c r="U1447" t="s">
        <v>8978</v>
      </c>
      <c r="V1447" t="s">
        <v>19115</v>
      </c>
      <c r="W1447" t="s">
        <v>19116</v>
      </c>
      <c r="X1447" t="s">
        <v>8979</v>
      </c>
      <c r="Y1447" t="b">
        <v>1</v>
      </c>
      <c r="Z1447" t="s">
        <v>1761</v>
      </c>
    </row>
    <row r="1448" spans="1:26" x14ac:dyDescent="0.25">
      <c r="A1448" t="s">
        <v>8980</v>
      </c>
      <c r="B1448" t="s">
        <v>8981</v>
      </c>
      <c r="C1448" t="s">
        <v>14702</v>
      </c>
      <c r="D1448" t="s">
        <v>14703</v>
      </c>
      <c r="E1448" t="s">
        <v>17576</v>
      </c>
      <c r="F1448" t="s">
        <v>8810</v>
      </c>
      <c r="G1448">
        <v>7700</v>
      </c>
      <c r="H1448">
        <v>2400</v>
      </c>
      <c r="I1448">
        <v>9200</v>
      </c>
      <c r="J1448">
        <v>9476</v>
      </c>
      <c r="K1448" t="s">
        <v>54</v>
      </c>
      <c r="L1448">
        <v>1344</v>
      </c>
      <c r="M1448" t="s">
        <v>1769</v>
      </c>
      <c r="N1448" t="s">
        <v>17228</v>
      </c>
      <c r="O1448" s="95">
        <v>44845.666751157405</v>
      </c>
      <c r="P1448">
        <v>1</v>
      </c>
      <c r="Q1448">
        <v>-16.3</v>
      </c>
      <c r="R1448">
        <v>-18.739999999999998</v>
      </c>
      <c r="S1448" t="s">
        <v>19117</v>
      </c>
      <c r="T1448" t="s">
        <v>8982</v>
      </c>
      <c r="U1448" t="s">
        <v>8983</v>
      </c>
      <c r="V1448" t="s">
        <v>19117</v>
      </c>
      <c r="W1448" t="s">
        <v>19118</v>
      </c>
      <c r="X1448" t="s">
        <v>8984</v>
      </c>
      <c r="Y1448" t="b">
        <v>1</v>
      </c>
      <c r="Z1448" t="s">
        <v>1761</v>
      </c>
    </row>
    <row r="1449" spans="1:26" x14ac:dyDescent="0.25">
      <c r="A1449" t="s">
        <v>8985</v>
      </c>
      <c r="B1449" t="s">
        <v>8986</v>
      </c>
      <c r="C1449" t="s">
        <v>14702</v>
      </c>
      <c r="D1449" t="s">
        <v>14703</v>
      </c>
      <c r="E1449" t="s">
        <v>17576</v>
      </c>
      <c r="F1449" t="s">
        <v>8987</v>
      </c>
      <c r="G1449">
        <v>100000</v>
      </c>
      <c r="H1449">
        <v>3509</v>
      </c>
      <c r="I1449">
        <v>100000</v>
      </c>
      <c r="J1449">
        <v>100000</v>
      </c>
      <c r="K1449" t="s">
        <v>54</v>
      </c>
      <c r="L1449">
        <v>1965</v>
      </c>
      <c r="M1449" t="s">
        <v>1769</v>
      </c>
      <c r="N1449" t="s">
        <v>18045</v>
      </c>
      <c r="O1449" s="95">
        <v>44841.858621458334</v>
      </c>
      <c r="P1449">
        <v>2</v>
      </c>
      <c r="Q1449">
        <v>0</v>
      </c>
      <c r="R1449">
        <v>0</v>
      </c>
      <c r="S1449" t="s">
        <v>19119</v>
      </c>
      <c r="T1449" t="s">
        <v>8988</v>
      </c>
      <c r="U1449" t="s">
        <v>19120</v>
      </c>
      <c r="V1449" t="s">
        <v>19119</v>
      </c>
      <c r="W1449" t="s">
        <v>19121</v>
      </c>
      <c r="X1449" t="s">
        <v>8989</v>
      </c>
      <c r="Y1449" t="b">
        <v>1</v>
      </c>
      <c r="Z1449" t="s">
        <v>1761</v>
      </c>
    </row>
    <row r="1450" spans="1:26" x14ac:dyDescent="0.25">
      <c r="A1450" t="s">
        <v>8990</v>
      </c>
      <c r="B1450" t="s">
        <v>8991</v>
      </c>
      <c r="C1450" t="s">
        <v>14702</v>
      </c>
      <c r="D1450" t="s">
        <v>14702</v>
      </c>
      <c r="E1450" t="s">
        <v>17576</v>
      </c>
      <c r="F1450" t="s">
        <v>8833</v>
      </c>
      <c r="G1450">
        <v>22150</v>
      </c>
      <c r="H1450">
        <v>22150</v>
      </c>
      <c r="I1450">
        <v>22150</v>
      </c>
      <c r="J1450">
        <v>22150</v>
      </c>
      <c r="K1450" t="s">
        <v>54</v>
      </c>
      <c r="L1450">
        <v>12404</v>
      </c>
      <c r="M1450" t="s">
        <v>1769</v>
      </c>
      <c r="N1450" t="s">
        <v>19122</v>
      </c>
      <c r="O1450" s="95">
        <v>44817.420175266205</v>
      </c>
      <c r="P1450">
        <v>2</v>
      </c>
      <c r="Q1450">
        <v>0</v>
      </c>
      <c r="R1450">
        <v>0</v>
      </c>
      <c r="S1450" t="s">
        <v>19123</v>
      </c>
      <c r="T1450" t="s">
        <v>8992</v>
      </c>
      <c r="U1450" t="s">
        <v>8993</v>
      </c>
      <c r="V1450" t="s">
        <v>19123</v>
      </c>
      <c r="W1450" t="s">
        <v>19124</v>
      </c>
      <c r="X1450" t="s">
        <v>8994</v>
      </c>
      <c r="Y1450" t="b">
        <v>1</v>
      </c>
      <c r="Z1450" t="s">
        <v>1761</v>
      </c>
    </row>
    <row r="1451" spans="1:26" x14ac:dyDescent="0.25">
      <c r="A1451" t="s">
        <v>8995</v>
      </c>
      <c r="B1451" t="s">
        <v>574</v>
      </c>
      <c r="C1451" t="s">
        <v>14702</v>
      </c>
      <c r="D1451" t="s">
        <v>14703</v>
      </c>
      <c r="E1451" t="s">
        <v>635</v>
      </c>
      <c r="F1451" t="s">
        <v>8996</v>
      </c>
      <c r="G1451">
        <v>27500</v>
      </c>
      <c r="H1451">
        <v>44300</v>
      </c>
      <c r="I1451">
        <v>28116</v>
      </c>
      <c r="J1451">
        <v>27736</v>
      </c>
      <c r="K1451" t="s">
        <v>53</v>
      </c>
      <c r="L1451">
        <v>27466</v>
      </c>
      <c r="M1451" t="s">
        <v>1769</v>
      </c>
      <c r="N1451" t="s">
        <v>19125</v>
      </c>
      <c r="O1451" s="95">
        <v>44845.721176932871</v>
      </c>
      <c r="P1451">
        <v>1</v>
      </c>
      <c r="Q1451">
        <v>-2.19</v>
      </c>
      <c r="R1451">
        <v>-0.85</v>
      </c>
      <c r="S1451" t="s">
        <v>19126</v>
      </c>
      <c r="T1451" t="s">
        <v>8997</v>
      </c>
      <c r="U1451" t="s">
        <v>8998</v>
      </c>
      <c r="V1451" t="s">
        <v>19126</v>
      </c>
      <c r="W1451" t="s">
        <v>19127</v>
      </c>
      <c r="X1451" t="s">
        <v>8999</v>
      </c>
      <c r="Y1451" t="b">
        <v>1</v>
      </c>
      <c r="Z1451" t="s">
        <v>1761</v>
      </c>
    </row>
    <row r="1452" spans="1:26" x14ac:dyDescent="0.25">
      <c r="A1452" t="s">
        <v>9000</v>
      </c>
      <c r="B1452" t="s">
        <v>9001</v>
      </c>
      <c r="C1452" t="s">
        <v>14702</v>
      </c>
      <c r="D1452" t="s">
        <v>14703</v>
      </c>
      <c r="E1452" t="s">
        <v>9002</v>
      </c>
      <c r="F1452" t="s">
        <v>5412</v>
      </c>
      <c r="G1452">
        <v>500</v>
      </c>
      <c r="H1452">
        <v>1000</v>
      </c>
      <c r="I1452">
        <v>1192</v>
      </c>
      <c r="J1452">
        <v>1192</v>
      </c>
      <c r="K1452" t="s">
        <v>54</v>
      </c>
      <c r="L1452">
        <v>560</v>
      </c>
      <c r="M1452" t="s">
        <v>1769</v>
      </c>
      <c r="N1452" t="s">
        <v>19128</v>
      </c>
      <c r="O1452" s="95">
        <v>44839.413841770831</v>
      </c>
      <c r="P1452">
        <v>1</v>
      </c>
      <c r="Q1452">
        <v>0</v>
      </c>
      <c r="R1452">
        <v>-58.05</v>
      </c>
      <c r="S1452" t="s">
        <v>14523</v>
      </c>
      <c r="T1452" t="s">
        <v>9003</v>
      </c>
      <c r="U1452" t="s">
        <v>19129</v>
      </c>
      <c r="V1452" t="s">
        <v>14523</v>
      </c>
      <c r="W1452" t="s">
        <v>14523</v>
      </c>
      <c r="X1452" t="s">
        <v>9004</v>
      </c>
      <c r="Y1452" t="b">
        <v>1</v>
      </c>
      <c r="Z1452" t="s">
        <v>1761</v>
      </c>
    </row>
    <row r="1453" spans="1:26" x14ac:dyDescent="0.25">
      <c r="A1453" t="s">
        <v>9005</v>
      </c>
      <c r="B1453" t="s">
        <v>9006</v>
      </c>
      <c r="C1453" t="s">
        <v>14702</v>
      </c>
      <c r="D1453" t="s">
        <v>14702</v>
      </c>
      <c r="E1453" t="s">
        <v>9002</v>
      </c>
      <c r="F1453" t="s">
        <v>5291</v>
      </c>
      <c r="G1453">
        <v>1000</v>
      </c>
      <c r="H1453">
        <v>1000</v>
      </c>
      <c r="I1453">
        <v>1000</v>
      </c>
      <c r="J1453">
        <v>1000</v>
      </c>
      <c r="K1453" t="s">
        <v>54</v>
      </c>
      <c r="L1453">
        <v>560</v>
      </c>
      <c r="M1453" t="s">
        <v>1769</v>
      </c>
      <c r="N1453" t="s">
        <v>19128</v>
      </c>
      <c r="O1453" s="95">
        <v>44845.687219074076</v>
      </c>
      <c r="P1453">
        <v>1</v>
      </c>
      <c r="Q1453">
        <v>0</v>
      </c>
      <c r="R1453">
        <v>0</v>
      </c>
      <c r="S1453" t="s">
        <v>14523</v>
      </c>
      <c r="T1453" t="s">
        <v>9007</v>
      </c>
      <c r="U1453" t="s">
        <v>9008</v>
      </c>
      <c r="V1453" t="s">
        <v>14523</v>
      </c>
      <c r="W1453" t="s">
        <v>14523</v>
      </c>
      <c r="X1453" t="s">
        <v>9009</v>
      </c>
      <c r="Y1453" t="b">
        <v>1</v>
      </c>
      <c r="Z1453" t="s">
        <v>1761</v>
      </c>
    </row>
    <row r="1454" spans="1:26" x14ac:dyDescent="0.25">
      <c r="A1454" t="s">
        <v>9010</v>
      </c>
      <c r="B1454" t="s">
        <v>9011</v>
      </c>
      <c r="C1454" t="s">
        <v>14702</v>
      </c>
      <c r="D1454" t="s">
        <v>14703</v>
      </c>
      <c r="E1454" t="s">
        <v>9002</v>
      </c>
      <c r="F1454" t="s">
        <v>5463</v>
      </c>
      <c r="G1454">
        <v>2800</v>
      </c>
      <c r="H1454">
        <v>1000</v>
      </c>
      <c r="I1454">
        <v>2678</v>
      </c>
      <c r="J1454">
        <v>2678</v>
      </c>
      <c r="K1454" t="s">
        <v>54</v>
      </c>
      <c r="L1454">
        <v>560</v>
      </c>
      <c r="M1454" t="s">
        <v>1769</v>
      </c>
      <c r="N1454" t="s">
        <v>19128</v>
      </c>
      <c r="O1454" s="95">
        <v>44844.600937071758</v>
      </c>
      <c r="P1454">
        <v>1</v>
      </c>
      <c r="Q1454">
        <v>0</v>
      </c>
      <c r="R1454">
        <v>4.5599999999999996</v>
      </c>
      <c r="S1454" t="s">
        <v>14523</v>
      </c>
      <c r="T1454" t="s">
        <v>9012</v>
      </c>
      <c r="U1454" t="s">
        <v>9013</v>
      </c>
      <c r="V1454" t="s">
        <v>14523</v>
      </c>
      <c r="W1454" t="s">
        <v>14523</v>
      </c>
      <c r="X1454" t="s">
        <v>9014</v>
      </c>
      <c r="Y1454" t="b">
        <v>1</v>
      </c>
      <c r="Z1454" t="s">
        <v>1761</v>
      </c>
    </row>
    <row r="1455" spans="1:26" x14ac:dyDescent="0.25">
      <c r="A1455" t="s">
        <v>9015</v>
      </c>
      <c r="B1455" t="s">
        <v>9016</v>
      </c>
      <c r="C1455" t="s">
        <v>14702</v>
      </c>
      <c r="D1455" t="s">
        <v>14702</v>
      </c>
      <c r="E1455" t="s">
        <v>9002</v>
      </c>
      <c r="F1455" t="s">
        <v>5508</v>
      </c>
      <c r="G1455">
        <v>1000</v>
      </c>
      <c r="H1455">
        <v>1000</v>
      </c>
      <c r="I1455">
        <v>1000</v>
      </c>
      <c r="J1455">
        <v>1000</v>
      </c>
      <c r="K1455" t="s">
        <v>54</v>
      </c>
      <c r="L1455">
        <v>560</v>
      </c>
      <c r="M1455" t="s">
        <v>1769</v>
      </c>
      <c r="N1455" t="s">
        <v>19128</v>
      </c>
      <c r="O1455" s="95">
        <v>44845.660299918978</v>
      </c>
      <c r="P1455">
        <v>1</v>
      </c>
      <c r="Q1455">
        <v>0</v>
      </c>
      <c r="R1455">
        <v>0</v>
      </c>
      <c r="S1455" t="s">
        <v>14523</v>
      </c>
      <c r="T1455" t="s">
        <v>9017</v>
      </c>
      <c r="U1455" t="s">
        <v>9018</v>
      </c>
      <c r="V1455" t="s">
        <v>14523</v>
      </c>
      <c r="W1455" t="s">
        <v>14523</v>
      </c>
      <c r="X1455" t="s">
        <v>9019</v>
      </c>
      <c r="Y1455" t="b">
        <v>1</v>
      </c>
      <c r="Z1455" t="s">
        <v>1761</v>
      </c>
    </row>
    <row r="1456" spans="1:26" x14ac:dyDescent="0.25">
      <c r="A1456" t="s">
        <v>9020</v>
      </c>
      <c r="B1456" t="s">
        <v>9021</v>
      </c>
      <c r="C1456" t="s">
        <v>14702</v>
      </c>
      <c r="D1456" t="s">
        <v>14702</v>
      </c>
      <c r="E1456" t="s">
        <v>9002</v>
      </c>
      <c r="F1456" t="s">
        <v>189</v>
      </c>
      <c r="G1456">
        <v>1000</v>
      </c>
      <c r="H1456">
        <v>1000</v>
      </c>
      <c r="I1456">
        <v>1000</v>
      </c>
      <c r="J1456">
        <v>1000</v>
      </c>
      <c r="K1456" t="s">
        <v>54</v>
      </c>
      <c r="L1456">
        <v>560</v>
      </c>
      <c r="M1456" t="s">
        <v>1769</v>
      </c>
      <c r="N1456" t="s">
        <v>19128</v>
      </c>
      <c r="O1456" s="95">
        <v>44818.709065208335</v>
      </c>
      <c r="P1456">
        <v>1</v>
      </c>
      <c r="Q1456">
        <v>0</v>
      </c>
      <c r="R1456">
        <v>0</v>
      </c>
      <c r="S1456" t="s">
        <v>14523</v>
      </c>
      <c r="T1456" t="s">
        <v>9022</v>
      </c>
      <c r="U1456" t="s">
        <v>9023</v>
      </c>
      <c r="V1456" t="s">
        <v>14523</v>
      </c>
      <c r="W1456" t="s">
        <v>14523</v>
      </c>
      <c r="X1456" t="s">
        <v>9024</v>
      </c>
      <c r="Y1456" t="b">
        <v>1</v>
      </c>
      <c r="Z1456" t="s">
        <v>1761</v>
      </c>
    </row>
    <row r="1457" spans="1:26" x14ac:dyDescent="0.25">
      <c r="A1457" t="s">
        <v>9025</v>
      </c>
      <c r="B1457" t="s">
        <v>9026</v>
      </c>
      <c r="C1457" t="s">
        <v>14702</v>
      </c>
      <c r="D1457" t="s">
        <v>14702</v>
      </c>
      <c r="E1457" t="s">
        <v>9002</v>
      </c>
      <c r="F1457" t="s">
        <v>5372</v>
      </c>
      <c r="G1457">
        <v>1000</v>
      </c>
      <c r="H1457">
        <v>1000</v>
      </c>
      <c r="I1457">
        <v>1000</v>
      </c>
      <c r="J1457">
        <v>1000</v>
      </c>
      <c r="K1457" t="s">
        <v>54</v>
      </c>
      <c r="L1457">
        <v>560</v>
      </c>
      <c r="M1457" t="s">
        <v>1769</v>
      </c>
      <c r="N1457" t="s">
        <v>19128</v>
      </c>
      <c r="O1457" s="95">
        <v>44823.249923020834</v>
      </c>
      <c r="P1457">
        <v>1</v>
      </c>
      <c r="Q1457">
        <v>0</v>
      </c>
      <c r="R1457">
        <v>0</v>
      </c>
      <c r="S1457" t="s">
        <v>14523</v>
      </c>
      <c r="T1457" t="s">
        <v>9027</v>
      </c>
      <c r="U1457" t="s">
        <v>9028</v>
      </c>
      <c r="V1457" t="s">
        <v>14523</v>
      </c>
      <c r="W1457" t="s">
        <v>14523</v>
      </c>
      <c r="X1457" t="s">
        <v>9029</v>
      </c>
      <c r="Y1457" t="b">
        <v>1</v>
      </c>
      <c r="Z1457" t="s">
        <v>1761</v>
      </c>
    </row>
    <row r="1458" spans="1:26" x14ac:dyDescent="0.25">
      <c r="A1458" t="s">
        <v>9030</v>
      </c>
      <c r="B1458" t="s">
        <v>854</v>
      </c>
      <c r="C1458" t="s">
        <v>14702</v>
      </c>
      <c r="D1458" t="s">
        <v>14703</v>
      </c>
      <c r="E1458" t="s">
        <v>9002</v>
      </c>
      <c r="F1458" t="s">
        <v>5160</v>
      </c>
      <c r="G1458">
        <v>2999</v>
      </c>
      <c r="H1458">
        <v>1000</v>
      </c>
      <c r="I1458">
        <v>23333</v>
      </c>
      <c r="J1458">
        <v>17700</v>
      </c>
      <c r="K1458" t="s">
        <v>54</v>
      </c>
      <c r="L1458">
        <v>560</v>
      </c>
      <c r="M1458" t="s">
        <v>1769</v>
      </c>
      <c r="N1458" t="s">
        <v>19128</v>
      </c>
      <c r="O1458" s="95">
        <v>44845.629814930558</v>
      </c>
      <c r="P1458">
        <v>2</v>
      </c>
      <c r="Q1458">
        <v>-87.15</v>
      </c>
      <c r="R1458">
        <v>-83.06</v>
      </c>
      <c r="S1458" t="s">
        <v>19130</v>
      </c>
      <c r="T1458" t="s">
        <v>9031</v>
      </c>
      <c r="U1458" t="s">
        <v>19131</v>
      </c>
      <c r="V1458" t="s">
        <v>19130</v>
      </c>
      <c r="W1458" t="s">
        <v>19132</v>
      </c>
      <c r="X1458" t="s">
        <v>9032</v>
      </c>
      <c r="Y1458" t="b">
        <v>1</v>
      </c>
      <c r="Z1458" t="s">
        <v>1761</v>
      </c>
    </row>
    <row r="1459" spans="1:26" x14ac:dyDescent="0.25">
      <c r="A1459" t="s">
        <v>9033</v>
      </c>
      <c r="B1459" t="s">
        <v>9034</v>
      </c>
      <c r="C1459" t="s">
        <v>14702</v>
      </c>
      <c r="D1459" t="s">
        <v>14703</v>
      </c>
      <c r="E1459" t="s">
        <v>9002</v>
      </c>
      <c r="F1459" t="s">
        <v>5491</v>
      </c>
      <c r="G1459">
        <v>1000</v>
      </c>
      <c r="H1459">
        <v>1000</v>
      </c>
      <c r="I1459">
        <v>1000</v>
      </c>
      <c r="J1459">
        <v>15000</v>
      </c>
      <c r="K1459" t="s">
        <v>54</v>
      </c>
      <c r="L1459">
        <v>560</v>
      </c>
      <c r="M1459" t="s">
        <v>1769</v>
      </c>
      <c r="N1459" t="s">
        <v>19128</v>
      </c>
      <c r="O1459" s="95">
        <v>44845.670992893516</v>
      </c>
      <c r="P1459">
        <v>1</v>
      </c>
      <c r="Q1459">
        <v>0</v>
      </c>
      <c r="R1459">
        <v>-93.33</v>
      </c>
      <c r="S1459" t="s">
        <v>14523</v>
      </c>
      <c r="T1459" t="s">
        <v>9035</v>
      </c>
      <c r="U1459" t="s">
        <v>9036</v>
      </c>
      <c r="V1459" t="s">
        <v>14523</v>
      </c>
      <c r="W1459" t="s">
        <v>14523</v>
      </c>
      <c r="X1459" t="s">
        <v>9037</v>
      </c>
      <c r="Y1459" t="b">
        <v>1</v>
      </c>
      <c r="Z1459" t="s">
        <v>1761</v>
      </c>
    </row>
    <row r="1460" spans="1:26" x14ac:dyDescent="0.25">
      <c r="A1460" t="s">
        <v>9038</v>
      </c>
      <c r="B1460" t="s">
        <v>9039</v>
      </c>
      <c r="C1460" t="s">
        <v>14702</v>
      </c>
      <c r="D1460" t="s">
        <v>14702</v>
      </c>
      <c r="E1460" t="s">
        <v>9002</v>
      </c>
      <c r="F1460" t="s">
        <v>5276</v>
      </c>
      <c r="G1460">
        <v>1000</v>
      </c>
      <c r="H1460">
        <v>1000</v>
      </c>
      <c r="I1460">
        <v>1000</v>
      </c>
      <c r="J1460">
        <v>1000</v>
      </c>
      <c r="K1460" t="s">
        <v>54</v>
      </c>
      <c r="L1460">
        <v>560</v>
      </c>
      <c r="M1460" t="s">
        <v>1769</v>
      </c>
      <c r="N1460" t="s">
        <v>19128</v>
      </c>
      <c r="O1460" s="95">
        <v>44822.968279687499</v>
      </c>
      <c r="P1460">
        <v>1</v>
      </c>
      <c r="Q1460">
        <v>0</v>
      </c>
      <c r="R1460">
        <v>0</v>
      </c>
      <c r="S1460" t="s">
        <v>14523</v>
      </c>
      <c r="T1460" t="s">
        <v>9040</v>
      </c>
      <c r="U1460" t="s">
        <v>19133</v>
      </c>
      <c r="V1460" t="s">
        <v>14523</v>
      </c>
      <c r="W1460" t="s">
        <v>14523</v>
      </c>
      <c r="X1460" t="s">
        <v>9041</v>
      </c>
      <c r="Y1460" t="b">
        <v>1</v>
      </c>
      <c r="Z1460" t="s">
        <v>1761</v>
      </c>
    </row>
    <row r="1461" spans="1:26" x14ac:dyDescent="0.25">
      <c r="A1461" t="s">
        <v>9042</v>
      </c>
      <c r="B1461" t="s">
        <v>9043</v>
      </c>
      <c r="C1461" t="s">
        <v>14702</v>
      </c>
      <c r="D1461" t="s">
        <v>14702</v>
      </c>
      <c r="E1461" t="s">
        <v>9002</v>
      </c>
      <c r="F1461" t="s">
        <v>188</v>
      </c>
      <c r="G1461">
        <v>1000</v>
      </c>
      <c r="H1461">
        <v>1000</v>
      </c>
      <c r="I1461">
        <v>1000</v>
      </c>
      <c r="J1461">
        <v>1000</v>
      </c>
      <c r="K1461" t="s">
        <v>54</v>
      </c>
      <c r="L1461">
        <v>560</v>
      </c>
      <c r="M1461" t="s">
        <v>1769</v>
      </c>
      <c r="N1461" t="s">
        <v>19128</v>
      </c>
      <c r="O1461" s="95">
        <v>44651.549298807869</v>
      </c>
      <c r="P1461">
        <v>1</v>
      </c>
      <c r="Q1461">
        <v>0</v>
      </c>
      <c r="R1461">
        <v>0</v>
      </c>
      <c r="S1461" t="s">
        <v>14523</v>
      </c>
      <c r="T1461" t="s">
        <v>9044</v>
      </c>
      <c r="U1461" t="s">
        <v>19134</v>
      </c>
      <c r="V1461" t="s">
        <v>14523</v>
      </c>
      <c r="W1461" t="s">
        <v>14523</v>
      </c>
      <c r="X1461" t="s">
        <v>9045</v>
      </c>
      <c r="Y1461" t="b">
        <v>1</v>
      </c>
      <c r="Z1461" t="s">
        <v>1761</v>
      </c>
    </row>
    <row r="1462" spans="1:26" x14ac:dyDescent="0.25">
      <c r="A1462" t="s">
        <v>9046</v>
      </c>
      <c r="B1462" t="s">
        <v>9047</v>
      </c>
      <c r="C1462" t="s">
        <v>14702</v>
      </c>
      <c r="D1462" t="s">
        <v>14703</v>
      </c>
      <c r="E1462" t="s">
        <v>9002</v>
      </c>
      <c r="F1462" t="s">
        <v>267</v>
      </c>
      <c r="G1462">
        <v>3000</v>
      </c>
      <c r="H1462">
        <v>1000</v>
      </c>
      <c r="I1462">
        <v>3000</v>
      </c>
      <c r="J1462">
        <v>3588</v>
      </c>
      <c r="K1462" t="s">
        <v>54</v>
      </c>
      <c r="L1462">
        <v>560</v>
      </c>
      <c r="M1462" t="s">
        <v>1769</v>
      </c>
      <c r="N1462" t="s">
        <v>19128</v>
      </c>
      <c r="O1462" s="95">
        <v>44845.667050567128</v>
      </c>
      <c r="P1462">
        <v>1</v>
      </c>
      <c r="Q1462">
        <v>0</v>
      </c>
      <c r="R1462">
        <v>-16.39</v>
      </c>
      <c r="S1462" t="s">
        <v>19135</v>
      </c>
      <c r="T1462" t="s">
        <v>9048</v>
      </c>
      <c r="U1462" t="s">
        <v>19136</v>
      </c>
      <c r="V1462" t="s">
        <v>19135</v>
      </c>
      <c r="W1462" t="s">
        <v>19137</v>
      </c>
      <c r="X1462" t="s">
        <v>9049</v>
      </c>
      <c r="Y1462" t="b">
        <v>1</v>
      </c>
      <c r="Z1462" t="s">
        <v>1761</v>
      </c>
    </row>
    <row r="1463" spans="1:26" x14ac:dyDescent="0.25">
      <c r="A1463" t="s">
        <v>9050</v>
      </c>
      <c r="B1463" t="s">
        <v>9051</v>
      </c>
      <c r="C1463" t="s">
        <v>14702</v>
      </c>
      <c r="D1463" t="s">
        <v>14703</v>
      </c>
      <c r="E1463" t="s">
        <v>9002</v>
      </c>
      <c r="F1463" t="s">
        <v>5412</v>
      </c>
      <c r="G1463">
        <v>5000</v>
      </c>
      <c r="H1463">
        <v>1000</v>
      </c>
      <c r="I1463">
        <v>21833</v>
      </c>
      <c r="J1463">
        <v>21833</v>
      </c>
      <c r="K1463" t="s">
        <v>54</v>
      </c>
      <c r="L1463">
        <v>560</v>
      </c>
      <c r="M1463" t="s">
        <v>1769</v>
      </c>
      <c r="N1463" t="s">
        <v>19128</v>
      </c>
      <c r="O1463" s="95">
        <v>44842.329551782408</v>
      </c>
      <c r="P1463">
        <v>2</v>
      </c>
      <c r="Q1463">
        <v>0</v>
      </c>
      <c r="R1463">
        <v>-77.099999999999994</v>
      </c>
      <c r="S1463" t="s">
        <v>19138</v>
      </c>
      <c r="T1463" t="s">
        <v>9052</v>
      </c>
      <c r="U1463" t="s">
        <v>19139</v>
      </c>
      <c r="V1463" t="s">
        <v>19138</v>
      </c>
      <c r="W1463" t="s">
        <v>19140</v>
      </c>
      <c r="X1463" t="s">
        <v>9053</v>
      </c>
      <c r="Y1463" t="b">
        <v>1</v>
      </c>
      <c r="Z1463" t="s">
        <v>1761</v>
      </c>
    </row>
    <row r="1464" spans="1:26" x14ac:dyDescent="0.25">
      <c r="A1464" t="s">
        <v>9054</v>
      </c>
      <c r="B1464" t="s">
        <v>9055</v>
      </c>
      <c r="C1464" t="s">
        <v>14702</v>
      </c>
      <c r="D1464" t="s">
        <v>14702</v>
      </c>
      <c r="E1464" t="s">
        <v>9002</v>
      </c>
      <c r="F1464" t="s">
        <v>1083</v>
      </c>
      <c r="G1464">
        <v>1000</v>
      </c>
      <c r="H1464">
        <v>1000</v>
      </c>
      <c r="I1464">
        <v>1000</v>
      </c>
      <c r="J1464">
        <v>1000</v>
      </c>
      <c r="K1464" t="s">
        <v>54</v>
      </c>
      <c r="L1464">
        <v>560</v>
      </c>
      <c r="M1464" t="s">
        <v>1769</v>
      </c>
      <c r="N1464" t="s">
        <v>19128</v>
      </c>
      <c r="O1464" s="95">
        <v>44673.371587534719</v>
      </c>
      <c r="P1464">
        <v>1</v>
      </c>
      <c r="Q1464">
        <v>0</v>
      </c>
      <c r="R1464">
        <v>0</v>
      </c>
      <c r="S1464" t="s">
        <v>14523</v>
      </c>
      <c r="T1464" t="s">
        <v>9056</v>
      </c>
      <c r="U1464" t="s">
        <v>19141</v>
      </c>
      <c r="V1464" t="s">
        <v>14523</v>
      </c>
      <c r="W1464" t="s">
        <v>14523</v>
      </c>
      <c r="X1464" t="s">
        <v>9057</v>
      </c>
      <c r="Y1464" t="b">
        <v>1</v>
      </c>
      <c r="Z1464" t="s">
        <v>1761</v>
      </c>
    </row>
    <row r="1465" spans="1:26" x14ac:dyDescent="0.25">
      <c r="A1465" t="s">
        <v>9058</v>
      </c>
      <c r="B1465" t="s">
        <v>1312</v>
      </c>
      <c r="C1465" t="s">
        <v>14702</v>
      </c>
      <c r="D1465" t="s">
        <v>14703</v>
      </c>
      <c r="E1465" t="s">
        <v>9002</v>
      </c>
      <c r="F1465" t="s">
        <v>5094</v>
      </c>
      <c r="G1465">
        <v>40000</v>
      </c>
      <c r="H1465">
        <v>1000</v>
      </c>
      <c r="I1465">
        <v>67500</v>
      </c>
      <c r="J1465">
        <v>67500</v>
      </c>
      <c r="K1465" t="s">
        <v>54</v>
      </c>
      <c r="L1465">
        <v>560</v>
      </c>
      <c r="M1465" t="s">
        <v>1769</v>
      </c>
      <c r="N1465" t="s">
        <v>19128</v>
      </c>
      <c r="O1465" s="95">
        <v>44842.680640023151</v>
      </c>
      <c r="P1465">
        <v>2</v>
      </c>
      <c r="Q1465">
        <v>0</v>
      </c>
      <c r="R1465">
        <v>-40.74</v>
      </c>
      <c r="S1465" t="s">
        <v>19142</v>
      </c>
      <c r="T1465" t="s">
        <v>9059</v>
      </c>
      <c r="U1465" t="s">
        <v>9060</v>
      </c>
      <c r="V1465" t="s">
        <v>19142</v>
      </c>
      <c r="W1465" t="s">
        <v>19143</v>
      </c>
      <c r="X1465" t="s">
        <v>9061</v>
      </c>
      <c r="Y1465" t="b">
        <v>1</v>
      </c>
      <c r="Z1465" t="s">
        <v>1761</v>
      </c>
    </row>
    <row r="1466" spans="1:26" x14ac:dyDescent="0.25">
      <c r="A1466" t="s">
        <v>9062</v>
      </c>
      <c r="B1466" t="s">
        <v>9063</v>
      </c>
      <c r="C1466" t="s">
        <v>14703</v>
      </c>
      <c r="D1466" t="s">
        <v>14702</v>
      </c>
      <c r="E1466" t="s">
        <v>9002</v>
      </c>
      <c r="F1466" t="s">
        <v>1573</v>
      </c>
      <c r="G1466">
        <v>1000</v>
      </c>
      <c r="H1466">
        <v>1000</v>
      </c>
      <c r="I1466">
        <v>1000</v>
      </c>
      <c r="J1466">
        <v>1000</v>
      </c>
      <c r="K1466" t="s">
        <v>54</v>
      </c>
      <c r="L1466">
        <v>560</v>
      </c>
      <c r="M1466" t="s">
        <v>1769</v>
      </c>
      <c r="N1466" t="s">
        <v>19128</v>
      </c>
      <c r="O1466" s="95">
        <v>44784.242129664352</v>
      </c>
      <c r="P1466">
        <v>2</v>
      </c>
      <c r="Q1466">
        <v>0</v>
      </c>
      <c r="R1466">
        <v>0</v>
      </c>
      <c r="S1466" t="s">
        <v>19144</v>
      </c>
      <c r="T1466" t="s">
        <v>9064</v>
      </c>
      <c r="U1466" t="s">
        <v>9065</v>
      </c>
      <c r="V1466" t="s">
        <v>19144</v>
      </c>
      <c r="W1466" t="s">
        <v>19145</v>
      </c>
      <c r="X1466" t="s">
        <v>9066</v>
      </c>
      <c r="Y1466" t="b">
        <v>1</v>
      </c>
      <c r="Z1466" t="s">
        <v>1761</v>
      </c>
    </row>
    <row r="1467" spans="1:26" x14ac:dyDescent="0.25">
      <c r="A1467" t="s">
        <v>9067</v>
      </c>
      <c r="B1467" t="s">
        <v>9068</v>
      </c>
      <c r="C1467" t="s">
        <v>14702</v>
      </c>
      <c r="D1467" t="s">
        <v>14702</v>
      </c>
      <c r="E1467" t="s">
        <v>9002</v>
      </c>
      <c r="F1467" t="s">
        <v>5094</v>
      </c>
      <c r="G1467">
        <v>29999</v>
      </c>
      <c r="H1467">
        <v>1000</v>
      </c>
      <c r="I1467">
        <v>69833</v>
      </c>
      <c r="J1467">
        <v>67968</v>
      </c>
      <c r="K1467" t="s">
        <v>54</v>
      </c>
      <c r="L1467">
        <v>560</v>
      </c>
      <c r="M1467" t="s">
        <v>1769</v>
      </c>
      <c r="N1467" t="s">
        <v>19128</v>
      </c>
      <c r="O1467" s="95">
        <v>44565.318641423612</v>
      </c>
      <c r="P1467">
        <v>2</v>
      </c>
      <c r="Q1467">
        <v>-57.04</v>
      </c>
      <c r="R1467">
        <v>-55.86</v>
      </c>
      <c r="S1467" t="s">
        <v>19142</v>
      </c>
      <c r="T1467" t="s">
        <v>9069</v>
      </c>
      <c r="U1467" t="s">
        <v>9060</v>
      </c>
      <c r="V1467" t="s">
        <v>19142</v>
      </c>
      <c r="W1467" t="s">
        <v>19143</v>
      </c>
      <c r="X1467" t="s">
        <v>9070</v>
      </c>
      <c r="Y1467" t="b">
        <v>1</v>
      </c>
      <c r="Z1467" t="s">
        <v>1761</v>
      </c>
    </row>
    <row r="1468" spans="1:26" x14ac:dyDescent="0.25">
      <c r="A1468" t="s">
        <v>9071</v>
      </c>
      <c r="B1468" t="s">
        <v>9072</v>
      </c>
      <c r="C1468" t="s">
        <v>14703</v>
      </c>
      <c r="D1468" t="s">
        <v>14702</v>
      </c>
      <c r="E1468" t="s">
        <v>9002</v>
      </c>
      <c r="F1468" t="s">
        <v>1092</v>
      </c>
      <c r="G1468">
        <v>1000</v>
      </c>
      <c r="H1468">
        <v>1000</v>
      </c>
      <c r="I1468">
        <v>1000</v>
      </c>
      <c r="J1468">
        <v>1000</v>
      </c>
      <c r="K1468" t="s">
        <v>54</v>
      </c>
      <c r="L1468">
        <v>560</v>
      </c>
      <c r="M1468" t="s">
        <v>1769</v>
      </c>
      <c r="N1468" t="s">
        <v>19128</v>
      </c>
      <c r="O1468" s="95">
        <v>44784.24213259259</v>
      </c>
      <c r="P1468">
        <v>2</v>
      </c>
      <c r="Q1468">
        <v>0</v>
      </c>
      <c r="R1468">
        <v>0</v>
      </c>
      <c r="S1468" t="s">
        <v>14523</v>
      </c>
      <c r="T1468" t="s">
        <v>9073</v>
      </c>
      <c r="U1468" t="s">
        <v>9065</v>
      </c>
      <c r="V1468" t="s">
        <v>14523</v>
      </c>
      <c r="W1468" t="s">
        <v>19146</v>
      </c>
      <c r="X1468" t="s">
        <v>9074</v>
      </c>
      <c r="Y1468" t="b">
        <v>1</v>
      </c>
      <c r="Z1468" t="s">
        <v>1761</v>
      </c>
    </row>
    <row r="1469" spans="1:26" x14ac:dyDescent="0.25">
      <c r="A1469" t="s">
        <v>9075</v>
      </c>
      <c r="B1469" t="s">
        <v>9076</v>
      </c>
      <c r="C1469" t="s">
        <v>14702</v>
      </c>
      <c r="D1469" t="s">
        <v>14702</v>
      </c>
      <c r="E1469" t="s">
        <v>9002</v>
      </c>
      <c r="F1469" t="s">
        <v>5412</v>
      </c>
      <c r="G1469">
        <v>1000</v>
      </c>
      <c r="H1469">
        <v>1000</v>
      </c>
      <c r="I1469">
        <v>1000</v>
      </c>
      <c r="J1469">
        <v>1000</v>
      </c>
      <c r="K1469" t="s">
        <v>54</v>
      </c>
      <c r="L1469">
        <v>560</v>
      </c>
      <c r="M1469" t="s">
        <v>1769</v>
      </c>
      <c r="N1469" t="s">
        <v>19128</v>
      </c>
      <c r="O1469" s="95">
        <v>44565.552839039352</v>
      </c>
      <c r="P1469">
        <v>2</v>
      </c>
      <c r="Q1469">
        <v>0</v>
      </c>
      <c r="R1469">
        <v>0</v>
      </c>
      <c r="S1469" t="s">
        <v>14523</v>
      </c>
      <c r="T1469" t="s">
        <v>9077</v>
      </c>
      <c r="U1469" t="s">
        <v>19139</v>
      </c>
      <c r="V1469" t="s">
        <v>14523</v>
      </c>
      <c r="W1469" t="s">
        <v>19147</v>
      </c>
      <c r="X1469" t="s">
        <v>9078</v>
      </c>
      <c r="Y1469" t="b">
        <v>1</v>
      </c>
      <c r="Z1469" t="s">
        <v>1761</v>
      </c>
    </row>
    <row r="1470" spans="1:26" x14ac:dyDescent="0.25">
      <c r="A1470" t="s">
        <v>9079</v>
      </c>
      <c r="B1470" t="s">
        <v>9080</v>
      </c>
      <c r="C1470" t="s">
        <v>14703</v>
      </c>
      <c r="D1470" t="s">
        <v>14702</v>
      </c>
      <c r="E1470" t="s">
        <v>9002</v>
      </c>
      <c r="F1470" t="s">
        <v>1090</v>
      </c>
      <c r="G1470">
        <v>86500</v>
      </c>
      <c r="H1470">
        <v>1000</v>
      </c>
      <c r="I1470">
        <v>85750</v>
      </c>
      <c r="J1470">
        <v>100875</v>
      </c>
      <c r="K1470" t="s">
        <v>54</v>
      </c>
      <c r="L1470">
        <v>560</v>
      </c>
      <c r="M1470" t="s">
        <v>1769</v>
      </c>
      <c r="N1470" t="s">
        <v>19128</v>
      </c>
      <c r="O1470" s="95">
        <v>44565.343237002315</v>
      </c>
      <c r="P1470">
        <v>2</v>
      </c>
      <c r="Q1470">
        <v>0.87</v>
      </c>
      <c r="R1470">
        <v>-14.25</v>
      </c>
      <c r="S1470" t="s">
        <v>14523</v>
      </c>
      <c r="T1470" t="s">
        <v>9081</v>
      </c>
      <c r="U1470" t="s">
        <v>9082</v>
      </c>
      <c r="V1470" t="s">
        <v>14523</v>
      </c>
      <c r="W1470" t="s">
        <v>19148</v>
      </c>
      <c r="X1470" t="s">
        <v>9083</v>
      </c>
      <c r="Y1470" t="b">
        <v>1</v>
      </c>
      <c r="Z1470" t="s">
        <v>1761</v>
      </c>
    </row>
    <row r="1471" spans="1:26" x14ac:dyDescent="0.25">
      <c r="A1471" t="s">
        <v>9084</v>
      </c>
      <c r="B1471" t="s">
        <v>9085</v>
      </c>
      <c r="C1471" t="s">
        <v>14702</v>
      </c>
      <c r="D1471" t="s">
        <v>14702</v>
      </c>
      <c r="E1471" t="s">
        <v>9002</v>
      </c>
      <c r="F1471" t="s">
        <v>5508</v>
      </c>
      <c r="G1471">
        <v>9000</v>
      </c>
      <c r="H1471">
        <v>1000</v>
      </c>
      <c r="I1471">
        <v>9000</v>
      </c>
      <c r="J1471">
        <v>7449</v>
      </c>
      <c r="K1471" t="s">
        <v>54</v>
      </c>
      <c r="L1471">
        <v>560</v>
      </c>
      <c r="M1471" t="s">
        <v>1769</v>
      </c>
      <c r="N1471" t="s">
        <v>19128</v>
      </c>
      <c r="O1471" s="95">
        <v>44565.194559421296</v>
      </c>
      <c r="P1471">
        <v>2</v>
      </c>
      <c r="Q1471">
        <v>0</v>
      </c>
      <c r="R1471">
        <v>20.82</v>
      </c>
      <c r="S1471" t="s">
        <v>19149</v>
      </c>
      <c r="T1471" t="s">
        <v>9086</v>
      </c>
      <c r="U1471" t="s">
        <v>19150</v>
      </c>
      <c r="V1471" t="s">
        <v>19149</v>
      </c>
      <c r="W1471" t="s">
        <v>19151</v>
      </c>
      <c r="X1471" t="s">
        <v>9087</v>
      </c>
      <c r="Y1471" t="b">
        <v>1</v>
      </c>
      <c r="Z1471" t="s">
        <v>1761</v>
      </c>
    </row>
    <row r="1472" spans="1:26" x14ac:dyDescent="0.25">
      <c r="A1472" t="s">
        <v>9088</v>
      </c>
      <c r="B1472" t="s">
        <v>9089</v>
      </c>
      <c r="C1472" t="s">
        <v>14702</v>
      </c>
      <c r="D1472" t="s">
        <v>14703</v>
      </c>
      <c r="E1472" t="s">
        <v>9002</v>
      </c>
      <c r="F1472" t="s">
        <v>5534</v>
      </c>
      <c r="G1472">
        <v>1000</v>
      </c>
      <c r="H1472">
        <v>1000</v>
      </c>
      <c r="I1472">
        <v>1000</v>
      </c>
      <c r="J1472">
        <v>1000</v>
      </c>
      <c r="K1472" t="s">
        <v>54</v>
      </c>
      <c r="L1472">
        <v>560</v>
      </c>
      <c r="M1472" t="s">
        <v>1769</v>
      </c>
      <c r="N1472" t="s">
        <v>19128</v>
      </c>
      <c r="O1472" s="95">
        <v>44835.544298819441</v>
      </c>
      <c r="P1472">
        <v>1</v>
      </c>
      <c r="Q1472">
        <v>0</v>
      </c>
      <c r="R1472">
        <v>0</v>
      </c>
      <c r="S1472" t="s">
        <v>14523</v>
      </c>
      <c r="T1472" t="s">
        <v>9090</v>
      </c>
      <c r="U1472" t="s">
        <v>9091</v>
      </c>
      <c r="V1472" t="s">
        <v>14523</v>
      </c>
      <c r="W1472" t="s">
        <v>14523</v>
      </c>
      <c r="X1472" t="s">
        <v>9092</v>
      </c>
      <c r="Y1472" t="b">
        <v>1</v>
      </c>
      <c r="Z1472" t="s">
        <v>1761</v>
      </c>
    </row>
    <row r="1473" spans="1:26" x14ac:dyDescent="0.25">
      <c r="A1473" t="s">
        <v>9093</v>
      </c>
      <c r="B1473" t="s">
        <v>9094</v>
      </c>
      <c r="C1473" t="s">
        <v>14702</v>
      </c>
      <c r="D1473" t="s">
        <v>14702</v>
      </c>
      <c r="E1473" t="s">
        <v>9002</v>
      </c>
      <c r="F1473" t="s">
        <v>5286</v>
      </c>
      <c r="G1473">
        <v>28000</v>
      </c>
      <c r="H1473">
        <v>1000</v>
      </c>
      <c r="I1473">
        <v>28000</v>
      </c>
      <c r="J1473">
        <v>36800</v>
      </c>
      <c r="K1473" t="s">
        <v>54</v>
      </c>
      <c r="L1473">
        <v>560</v>
      </c>
      <c r="M1473" t="s">
        <v>1769</v>
      </c>
      <c r="N1473" t="s">
        <v>19128</v>
      </c>
      <c r="O1473" s="95">
        <v>44565.426162546297</v>
      </c>
      <c r="P1473">
        <v>2</v>
      </c>
      <c r="Q1473">
        <v>0</v>
      </c>
      <c r="R1473">
        <v>-23.91</v>
      </c>
      <c r="S1473" t="s">
        <v>19152</v>
      </c>
      <c r="T1473" t="s">
        <v>9095</v>
      </c>
      <c r="U1473" t="s">
        <v>19153</v>
      </c>
      <c r="V1473" t="s">
        <v>19152</v>
      </c>
      <c r="W1473" t="s">
        <v>19154</v>
      </c>
      <c r="X1473" t="s">
        <v>9096</v>
      </c>
      <c r="Y1473" t="b">
        <v>1</v>
      </c>
      <c r="Z1473" t="s">
        <v>1761</v>
      </c>
    </row>
    <row r="1474" spans="1:26" x14ac:dyDescent="0.25">
      <c r="A1474" t="s">
        <v>9097</v>
      </c>
      <c r="B1474" t="s">
        <v>9098</v>
      </c>
      <c r="C1474" t="s">
        <v>14702</v>
      </c>
      <c r="D1474" t="s">
        <v>14702</v>
      </c>
      <c r="E1474" t="s">
        <v>9002</v>
      </c>
      <c r="F1474" t="s">
        <v>5160</v>
      </c>
      <c r="G1474">
        <v>15000</v>
      </c>
      <c r="H1474">
        <v>1000</v>
      </c>
      <c r="I1474">
        <v>15000</v>
      </c>
      <c r="J1474">
        <v>15000</v>
      </c>
      <c r="K1474" t="s">
        <v>54</v>
      </c>
      <c r="L1474">
        <v>560</v>
      </c>
      <c r="M1474" t="s">
        <v>1769</v>
      </c>
      <c r="N1474" t="s">
        <v>19128</v>
      </c>
      <c r="O1474" s="95">
        <v>44565.403697245369</v>
      </c>
      <c r="P1474">
        <v>2</v>
      </c>
      <c r="Q1474">
        <v>0</v>
      </c>
      <c r="R1474">
        <v>0</v>
      </c>
      <c r="S1474" t="s">
        <v>14523</v>
      </c>
      <c r="T1474" t="s">
        <v>9099</v>
      </c>
      <c r="U1474" t="s">
        <v>19131</v>
      </c>
      <c r="V1474" t="s">
        <v>14523</v>
      </c>
      <c r="W1474" t="s">
        <v>19155</v>
      </c>
      <c r="X1474" t="s">
        <v>9100</v>
      </c>
      <c r="Y1474" t="b">
        <v>1</v>
      </c>
      <c r="Z1474" t="s">
        <v>1761</v>
      </c>
    </row>
    <row r="1475" spans="1:26" x14ac:dyDescent="0.25">
      <c r="A1475" t="s">
        <v>9101</v>
      </c>
      <c r="B1475" t="s">
        <v>9102</v>
      </c>
      <c r="C1475" t="s">
        <v>14702</v>
      </c>
      <c r="D1475" t="s">
        <v>14702</v>
      </c>
      <c r="E1475" t="s">
        <v>9002</v>
      </c>
      <c r="F1475" t="s">
        <v>5276</v>
      </c>
      <c r="G1475">
        <v>18000</v>
      </c>
      <c r="H1475">
        <v>1000</v>
      </c>
      <c r="I1475">
        <v>22750</v>
      </c>
      <c r="J1475">
        <v>16667</v>
      </c>
      <c r="K1475" t="s">
        <v>54</v>
      </c>
      <c r="L1475">
        <v>560</v>
      </c>
      <c r="M1475" t="s">
        <v>1769</v>
      </c>
      <c r="N1475" t="s">
        <v>19128</v>
      </c>
      <c r="O1475" s="95">
        <v>44565.412479027778</v>
      </c>
      <c r="P1475">
        <v>2</v>
      </c>
      <c r="Q1475">
        <v>-20.88</v>
      </c>
      <c r="R1475">
        <v>8</v>
      </c>
      <c r="S1475" t="s">
        <v>19156</v>
      </c>
      <c r="T1475" t="s">
        <v>9103</v>
      </c>
      <c r="U1475" t="s">
        <v>19157</v>
      </c>
      <c r="V1475" t="s">
        <v>19156</v>
      </c>
      <c r="W1475" t="s">
        <v>9104</v>
      </c>
      <c r="X1475" t="s">
        <v>9105</v>
      </c>
      <c r="Y1475" t="b">
        <v>1</v>
      </c>
      <c r="Z1475" t="s">
        <v>1761</v>
      </c>
    </row>
    <row r="1476" spans="1:26" x14ac:dyDescent="0.25">
      <c r="A1476" t="s">
        <v>9106</v>
      </c>
      <c r="B1476" t="s">
        <v>9107</v>
      </c>
      <c r="C1476" t="s">
        <v>14702</v>
      </c>
      <c r="D1476" t="s">
        <v>14702</v>
      </c>
      <c r="E1476" t="s">
        <v>635</v>
      </c>
      <c r="F1476" t="s">
        <v>9108</v>
      </c>
      <c r="G1476">
        <v>20000</v>
      </c>
      <c r="H1476">
        <v>20000</v>
      </c>
      <c r="I1476">
        <v>20000</v>
      </c>
      <c r="J1476">
        <v>20000</v>
      </c>
      <c r="K1476" t="s">
        <v>53</v>
      </c>
      <c r="L1476">
        <v>12400</v>
      </c>
      <c r="M1476" t="s">
        <v>1769</v>
      </c>
      <c r="N1476" t="s">
        <v>19158</v>
      </c>
      <c r="O1476" s="95">
        <v>44739.017857557868</v>
      </c>
      <c r="P1476">
        <v>1</v>
      </c>
      <c r="Q1476">
        <v>0</v>
      </c>
      <c r="R1476">
        <v>0</v>
      </c>
      <c r="S1476" t="s">
        <v>19159</v>
      </c>
      <c r="T1476" t="s">
        <v>9109</v>
      </c>
      <c r="U1476" t="s">
        <v>9110</v>
      </c>
      <c r="V1476" t="s">
        <v>19159</v>
      </c>
      <c r="W1476" t="s">
        <v>19160</v>
      </c>
      <c r="X1476" t="s">
        <v>9111</v>
      </c>
      <c r="Y1476" t="b">
        <v>1</v>
      </c>
      <c r="Z1476" t="s">
        <v>1761</v>
      </c>
    </row>
    <row r="1477" spans="1:26" x14ac:dyDescent="0.25">
      <c r="A1477" t="s">
        <v>9113</v>
      </c>
      <c r="B1477" t="s">
        <v>9114</v>
      </c>
      <c r="C1477" t="s">
        <v>14702</v>
      </c>
      <c r="D1477" t="s">
        <v>14702</v>
      </c>
      <c r="E1477" t="s">
        <v>635</v>
      </c>
      <c r="F1477" t="s">
        <v>9108</v>
      </c>
      <c r="G1477">
        <v>20000</v>
      </c>
      <c r="H1477">
        <v>20000</v>
      </c>
      <c r="I1477">
        <v>20000</v>
      </c>
      <c r="J1477">
        <v>20000</v>
      </c>
      <c r="K1477" t="s">
        <v>53</v>
      </c>
      <c r="L1477">
        <v>12400</v>
      </c>
      <c r="M1477" t="s">
        <v>1769</v>
      </c>
      <c r="N1477" t="s">
        <v>19158</v>
      </c>
      <c r="O1477" s="95">
        <v>44581.30028520833</v>
      </c>
      <c r="P1477">
        <v>1</v>
      </c>
      <c r="Q1477">
        <v>0</v>
      </c>
      <c r="R1477">
        <v>0</v>
      </c>
      <c r="S1477" t="s">
        <v>19161</v>
      </c>
      <c r="T1477" t="s">
        <v>9115</v>
      </c>
      <c r="U1477" t="s">
        <v>9116</v>
      </c>
      <c r="V1477" t="s">
        <v>19161</v>
      </c>
      <c r="W1477" t="s">
        <v>19162</v>
      </c>
      <c r="X1477" t="s">
        <v>9117</v>
      </c>
      <c r="Y1477" t="b">
        <v>1</v>
      </c>
      <c r="Z1477" t="s">
        <v>1761</v>
      </c>
    </row>
    <row r="1478" spans="1:26" x14ac:dyDescent="0.25">
      <c r="A1478" t="s">
        <v>9118</v>
      </c>
      <c r="B1478" t="s">
        <v>9119</v>
      </c>
      <c r="C1478" t="s">
        <v>14702</v>
      </c>
      <c r="D1478" t="s">
        <v>14702</v>
      </c>
      <c r="E1478" t="s">
        <v>635</v>
      </c>
      <c r="F1478" t="s">
        <v>9108</v>
      </c>
      <c r="G1478">
        <v>20000</v>
      </c>
      <c r="H1478">
        <v>20000</v>
      </c>
      <c r="I1478">
        <v>20000</v>
      </c>
      <c r="J1478">
        <v>20000</v>
      </c>
      <c r="K1478" t="s">
        <v>53</v>
      </c>
      <c r="L1478">
        <v>12400</v>
      </c>
      <c r="M1478" t="s">
        <v>1769</v>
      </c>
      <c r="N1478" t="s">
        <v>19158</v>
      </c>
      <c r="O1478" s="95">
        <v>44669.429173900462</v>
      </c>
      <c r="P1478">
        <v>1</v>
      </c>
      <c r="Q1478">
        <v>0</v>
      </c>
      <c r="R1478">
        <v>0</v>
      </c>
      <c r="S1478" t="s">
        <v>19163</v>
      </c>
      <c r="T1478" t="s">
        <v>9120</v>
      </c>
      <c r="U1478" t="s">
        <v>9121</v>
      </c>
      <c r="V1478" t="s">
        <v>19163</v>
      </c>
      <c r="W1478" t="s">
        <v>19164</v>
      </c>
      <c r="X1478" t="s">
        <v>9122</v>
      </c>
      <c r="Y1478" t="b">
        <v>1</v>
      </c>
      <c r="Z1478" t="s">
        <v>1761</v>
      </c>
    </row>
    <row r="1479" spans="1:26" x14ac:dyDescent="0.25">
      <c r="A1479" t="s">
        <v>9123</v>
      </c>
      <c r="B1479" t="s">
        <v>9124</v>
      </c>
      <c r="C1479" t="s">
        <v>14703</v>
      </c>
      <c r="D1479" t="s">
        <v>14523</v>
      </c>
      <c r="E1479" t="s">
        <v>9125</v>
      </c>
      <c r="F1479" t="s">
        <v>9126</v>
      </c>
      <c r="G1479">
        <v>0</v>
      </c>
      <c r="H1479">
        <v>1</v>
      </c>
      <c r="I1479">
        <v>0</v>
      </c>
      <c r="J1479">
        <v>0</v>
      </c>
      <c r="K1479" t="s">
        <v>45</v>
      </c>
      <c r="L1479">
        <v>1</v>
      </c>
      <c r="M1479" t="s">
        <v>1769</v>
      </c>
      <c r="N1479" t="s">
        <v>19165</v>
      </c>
      <c r="O1479" s="95">
        <v>44286.50583858796</v>
      </c>
      <c r="P1479">
        <v>1</v>
      </c>
      <c r="Q1479">
        <v>0</v>
      </c>
      <c r="R1479">
        <v>0</v>
      </c>
      <c r="S1479" t="s">
        <v>19166</v>
      </c>
      <c r="T1479" t="s">
        <v>9127</v>
      </c>
      <c r="U1479" t="s">
        <v>9128</v>
      </c>
      <c r="V1479" t="s">
        <v>19166</v>
      </c>
      <c r="W1479" t="s">
        <v>19167</v>
      </c>
      <c r="X1479" t="s">
        <v>9129</v>
      </c>
      <c r="Y1479" t="b">
        <v>1</v>
      </c>
      <c r="Z1479" t="s">
        <v>1761</v>
      </c>
    </row>
    <row r="1480" spans="1:26" x14ac:dyDescent="0.25">
      <c r="A1480" t="s">
        <v>9130</v>
      </c>
      <c r="B1480" t="s">
        <v>9131</v>
      </c>
      <c r="C1480" t="s">
        <v>14702</v>
      </c>
      <c r="D1480" t="s">
        <v>14703</v>
      </c>
      <c r="E1480" t="s">
        <v>1756</v>
      </c>
      <c r="F1480" t="s">
        <v>2577</v>
      </c>
      <c r="G1480">
        <v>27999</v>
      </c>
      <c r="H1480">
        <v>48000</v>
      </c>
      <c r="I1480">
        <v>27892</v>
      </c>
      <c r="J1480">
        <v>25077</v>
      </c>
      <c r="K1480" t="s">
        <v>55</v>
      </c>
      <c r="L1480">
        <v>3024</v>
      </c>
      <c r="M1480" t="s">
        <v>1769</v>
      </c>
      <c r="N1480" t="s">
        <v>18872</v>
      </c>
      <c r="O1480" s="95">
        <v>44845.687892916663</v>
      </c>
      <c r="P1480">
        <v>6</v>
      </c>
      <c r="Q1480">
        <v>0.38</v>
      </c>
      <c r="R1480">
        <v>11.65</v>
      </c>
      <c r="S1480" t="s">
        <v>19168</v>
      </c>
      <c r="T1480" t="s">
        <v>9132</v>
      </c>
      <c r="U1480" t="s">
        <v>3201</v>
      </c>
      <c r="V1480" t="s">
        <v>19168</v>
      </c>
      <c r="W1480" t="s">
        <v>19169</v>
      </c>
      <c r="X1480" t="s">
        <v>3202</v>
      </c>
      <c r="Y1480" t="b">
        <v>0</v>
      </c>
      <c r="Z1480" t="s">
        <v>1761</v>
      </c>
    </row>
    <row r="1481" spans="1:26" x14ac:dyDescent="0.25">
      <c r="A1481" t="s">
        <v>9133</v>
      </c>
      <c r="B1481" t="s">
        <v>9134</v>
      </c>
      <c r="C1481" t="s">
        <v>14702</v>
      </c>
      <c r="D1481" t="s">
        <v>14703</v>
      </c>
      <c r="E1481" t="s">
        <v>635</v>
      </c>
      <c r="F1481" t="s">
        <v>4459</v>
      </c>
      <c r="G1481">
        <v>39999</v>
      </c>
      <c r="H1481">
        <v>33355</v>
      </c>
      <c r="I1481">
        <v>35653</v>
      </c>
      <c r="J1481">
        <v>35627</v>
      </c>
      <c r="K1481" t="s">
        <v>45</v>
      </c>
      <c r="L1481">
        <v>1334</v>
      </c>
      <c r="M1481" t="s">
        <v>1769</v>
      </c>
      <c r="N1481" t="s">
        <v>19170</v>
      </c>
      <c r="O1481" s="95">
        <v>44845.577137453707</v>
      </c>
      <c r="P1481">
        <v>9</v>
      </c>
      <c r="Q1481">
        <v>12.19</v>
      </c>
      <c r="R1481">
        <v>12.27</v>
      </c>
      <c r="S1481" t="s">
        <v>19171</v>
      </c>
      <c r="T1481" t="s">
        <v>9135</v>
      </c>
      <c r="U1481" t="s">
        <v>4461</v>
      </c>
      <c r="V1481" t="s">
        <v>19171</v>
      </c>
      <c r="W1481" t="s">
        <v>19172</v>
      </c>
      <c r="X1481" t="s">
        <v>4462</v>
      </c>
      <c r="Y1481" t="b">
        <v>0</v>
      </c>
      <c r="Z1481" t="s">
        <v>1761</v>
      </c>
    </row>
    <row r="1482" spans="1:26" x14ac:dyDescent="0.25">
      <c r="A1482" t="s">
        <v>9136</v>
      </c>
      <c r="B1482" t="s">
        <v>9137</v>
      </c>
      <c r="C1482" t="s">
        <v>14702</v>
      </c>
      <c r="D1482" t="s">
        <v>14702</v>
      </c>
      <c r="E1482" t="s">
        <v>635</v>
      </c>
      <c r="F1482" t="s">
        <v>9138</v>
      </c>
      <c r="G1482">
        <v>43460</v>
      </c>
      <c r="H1482">
        <v>43460</v>
      </c>
      <c r="I1482">
        <v>43460</v>
      </c>
      <c r="J1482">
        <v>43460</v>
      </c>
      <c r="K1482" t="s">
        <v>45</v>
      </c>
      <c r="L1482">
        <v>1738</v>
      </c>
      <c r="M1482" t="s">
        <v>1769</v>
      </c>
      <c r="N1482" t="s">
        <v>19173</v>
      </c>
      <c r="O1482" s="95">
        <v>44540.177120787041</v>
      </c>
      <c r="P1482">
        <v>2</v>
      </c>
      <c r="Q1482">
        <v>0</v>
      </c>
      <c r="R1482">
        <v>0</v>
      </c>
      <c r="S1482" t="s">
        <v>19174</v>
      </c>
      <c r="T1482" t="s">
        <v>9139</v>
      </c>
      <c r="U1482" t="s">
        <v>15186</v>
      </c>
      <c r="V1482" t="s">
        <v>19174</v>
      </c>
      <c r="W1482" t="s">
        <v>19175</v>
      </c>
      <c r="X1482" t="s">
        <v>2654</v>
      </c>
      <c r="Y1482" t="b">
        <v>0</v>
      </c>
      <c r="Z1482" t="s">
        <v>1761</v>
      </c>
    </row>
    <row r="1483" spans="1:26" x14ac:dyDescent="0.25">
      <c r="A1483" t="s">
        <v>9140</v>
      </c>
      <c r="B1483" t="s">
        <v>9141</v>
      </c>
      <c r="C1483" t="s">
        <v>14703</v>
      </c>
      <c r="D1483" t="s">
        <v>14702</v>
      </c>
      <c r="E1483" t="s">
        <v>635</v>
      </c>
      <c r="F1483" t="s">
        <v>9142</v>
      </c>
      <c r="G1483">
        <v>100000</v>
      </c>
      <c r="H1483">
        <v>113829</v>
      </c>
      <c r="I1483">
        <v>107166</v>
      </c>
      <c r="J1483">
        <v>107166</v>
      </c>
      <c r="K1483" t="s">
        <v>45</v>
      </c>
      <c r="L1483">
        <v>4553</v>
      </c>
      <c r="M1483" t="s">
        <v>1769</v>
      </c>
      <c r="N1483" t="s">
        <v>19176</v>
      </c>
      <c r="O1483" s="95">
        <v>44547.180212928244</v>
      </c>
      <c r="P1483">
        <v>9</v>
      </c>
      <c r="Q1483">
        <v>0</v>
      </c>
      <c r="R1483">
        <v>-6.69</v>
      </c>
      <c r="S1483" t="s">
        <v>19177</v>
      </c>
      <c r="T1483" t="s">
        <v>9143</v>
      </c>
      <c r="U1483" t="s">
        <v>16247</v>
      </c>
      <c r="V1483" t="s">
        <v>19177</v>
      </c>
      <c r="W1483" t="s">
        <v>19178</v>
      </c>
      <c r="X1483" t="s">
        <v>4344</v>
      </c>
      <c r="Y1483" t="b">
        <v>0</v>
      </c>
      <c r="Z1483" t="s">
        <v>1761</v>
      </c>
    </row>
    <row r="1484" spans="1:26" x14ac:dyDescent="0.25">
      <c r="A1484" t="s">
        <v>9144</v>
      </c>
      <c r="B1484" t="s">
        <v>592</v>
      </c>
      <c r="C1484" t="s">
        <v>14702</v>
      </c>
      <c r="D1484" t="s">
        <v>14703</v>
      </c>
      <c r="E1484" t="s">
        <v>1756</v>
      </c>
      <c r="F1484" t="s">
        <v>9145</v>
      </c>
      <c r="G1484">
        <v>22500</v>
      </c>
      <c r="H1484">
        <v>35000</v>
      </c>
      <c r="I1484">
        <v>22129</v>
      </c>
      <c r="J1484">
        <v>21956</v>
      </c>
      <c r="K1484" t="s">
        <v>55</v>
      </c>
      <c r="L1484">
        <v>22050</v>
      </c>
      <c r="M1484" t="s">
        <v>1769</v>
      </c>
      <c r="N1484" t="s">
        <v>14838</v>
      </c>
      <c r="O1484" s="95">
        <v>44845.680703530095</v>
      </c>
      <c r="P1484">
        <v>1</v>
      </c>
      <c r="Q1484">
        <v>1.68</v>
      </c>
      <c r="R1484">
        <v>2.48</v>
      </c>
      <c r="S1484" t="s">
        <v>19179</v>
      </c>
      <c r="T1484" t="s">
        <v>9146</v>
      </c>
      <c r="U1484" t="s">
        <v>9147</v>
      </c>
      <c r="V1484" t="s">
        <v>19179</v>
      </c>
      <c r="W1484" t="s">
        <v>19180</v>
      </c>
      <c r="X1484" t="s">
        <v>9148</v>
      </c>
      <c r="Y1484" t="b">
        <v>1</v>
      </c>
      <c r="Z1484" t="s">
        <v>1761</v>
      </c>
    </row>
    <row r="1485" spans="1:26" x14ac:dyDescent="0.25">
      <c r="A1485" t="s">
        <v>9149</v>
      </c>
      <c r="B1485" t="s">
        <v>1676</v>
      </c>
      <c r="C1485" t="s">
        <v>14702</v>
      </c>
      <c r="D1485" t="s">
        <v>14703</v>
      </c>
      <c r="E1485" t="s">
        <v>1756</v>
      </c>
      <c r="F1485" t="s">
        <v>9150</v>
      </c>
      <c r="G1485">
        <v>50000</v>
      </c>
      <c r="H1485">
        <v>52000</v>
      </c>
      <c r="I1485">
        <v>45555</v>
      </c>
      <c r="J1485">
        <v>47889</v>
      </c>
      <c r="K1485" t="s">
        <v>55</v>
      </c>
      <c r="L1485">
        <v>32760</v>
      </c>
      <c r="M1485" t="s">
        <v>1769</v>
      </c>
      <c r="N1485" t="s">
        <v>14865</v>
      </c>
      <c r="O1485" s="95">
        <v>44845.70428795139</v>
      </c>
      <c r="P1485">
        <v>1</v>
      </c>
      <c r="Q1485">
        <v>9.76</v>
      </c>
      <c r="R1485">
        <v>4.41</v>
      </c>
      <c r="S1485" t="s">
        <v>19181</v>
      </c>
      <c r="T1485" t="s">
        <v>9151</v>
      </c>
      <c r="U1485" t="s">
        <v>9152</v>
      </c>
      <c r="V1485" t="s">
        <v>19181</v>
      </c>
      <c r="W1485" t="s">
        <v>19182</v>
      </c>
      <c r="X1485" t="s">
        <v>9153</v>
      </c>
      <c r="Y1485" t="b">
        <v>1</v>
      </c>
      <c r="Z1485" t="s">
        <v>1761</v>
      </c>
    </row>
    <row r="1486" spans="1:26" x14ac:dyDescent="0.25">
      <c r="A1486" t="s">
        <v>9154</v>
      </c>
      <c r="B1486" t="s">
        <v>693</v>
      </c>
      <c r="C1486" t="s">
        <v>14702</v>
      </c>
      <c r="D1486" t="s">
        <v>14703</v>
      </c>
      <c r="E1486" t="s">
        <v>1756</v>
      </c>
      <c r="F1486" t="s">
        <v>9155</v>
      </c>
      <c r="G1486">
        <v>78418</v>
      </c>
      <c r="H1486">
        <v>124000</v>
      </c>
      <c r="I1486">
        <v>77826</v>
      </c>
      <c r="J1486">
        <v>77860</v>
      </c>
      <c r="K1486" t="s">
        <v>55</v>
      </c>
      <c r="L1486">
        <v>78120</v>
      </c>
      <c r="M1486" t="s">
        <v>1769</v>
      </c>
      <c r="N1486" t="s">
        <v>19183</v>
      </c>
      <c r="O1486" s="95">
        <v>44845.67091108796</v>
      </c>
      <c r="P1486">
        <v>2</v>
      </c>
      <c r="Q1486">
        <v>0.76</v>
      </c>
      <c r="R1486">
        <v>0.72</v>
      </c>
      <c r="S1486" t="s">
        <v>19184</v>
      </c>
      <c r="T1486" t="s">
        <v>9156</v>
      </c>
      <c r="U1486" t="s">
        <v>9157</v>
      </c>
      <c r="V1486" t="s">
        <v>19184</v>
      </c>
      <c r="W1486" t="s">
        <v>19185</v>
      </c>
      <c r="X1486" t="s">
        <v>9158</v>
      </c>
      <c r="Y1486" t="b">
        <v>1</v>
      </c>
      <c r="Z1486" t="s">
        <v>1761</v>
      </c>
    </row>
    <row r="1487" spans="1:26" x14ac:dyDescent="0.25">
      <c r="A1487" t="s">
        <v>9159</v>
      </c>
      <c r="B1487" t="s">
        <v>9160</v>
      </c>
      <c r="C1487" t="s">
        <v>14702</v>
      </c>
      <c r="D1487" t="s">
        <v>14703</v>
      </c>
      <c r="E1487" t="s">
        <v>17576</v>
      </c>
      <c r="F1487" t="s">
        <v>9161</v>
      </c>
      <c r="G1487">
        <v>5000</v>
      </c>
      <c r="H1487">
        <v>1907</v>
      </c>
      <c r="I1487">
        <v>6611</v>
      </c>
      <c r="J1487">
        <v>4687</v>
      </c>
      <c r="K1487" t="s">
        <v>54</v>
      </c>
      <c r="L1487">
        <v>1068</v>
      </c>
      <c r="M1487" t="s">
        <v>1769</v>
      </c>
      <c r="N1487" t="s">
        <v>19186</v>
      </c>
      <c r="O1487" s="95">
        <v>44845.641526793981</v>
      </c>
      <c r="P1487">
        <v>1</v>
      </c>
      <c r="Q1487">
        <v>-24.37</v>
      </c>
      <c r="R1487">
        <v>6.68</v>
      </c>
      <c r="S1487" t="s">
        <v>19187</v>
      </c>
      <c r="T1487" t="s">
        <v>9162</v>
      </c>
      <c r="U1487" t="s">
        <v>9163</v>
      </c>
      <c r="V1487" t="s">
        <v>19187</v>
      </c>
      <c r="W1487" t="s">
        <v>19188</v>
      </c>
      <c r="X1487" t="s">
        <v>9164</v>
      </c>
      <c r="Y1487" t="b">
        <v>1</v>
      </c>
      <c r="Z1487" t="s">
        <v>1761</v>
      </c>
    </row>
    <row r="1488" spans="1:26" x14ac:dyDescent="0.25">
      <c r="A1488" t="s">
        <v>9165</v>
      </c>
      <c r="B1488" t="s">
        <v>9166</v>
      </c>
      <c r="C1488" t="s">
        <v>14702</v>
      </c>
      <c r="D1488" t="s">
        <v>14703</v>
      </c>
      <c r="E1488" t="s">
        <v>365</v>
      </c>
      <c r="F1488" t="s">
        <v>9167</v>
      </c>
      <c r="G1488">
        <v>18000</v>
      </c>
      <c r="H1488">
        <v>31000</v>
      </c>
      <c r="I1488">
        <v>17499</v>
      </c>
      <c r="J1488">
        <v>17919</v>
      </c>
      <c r="K1488" t="s">
        <v>54</v>
      </c>
      <c r="L1488">
        <v>17360</v>
      </c>
      <c r="M1488" t="s">
        <v>1769</v>
      </c>
      <c r="N1488" t="s">
        <v>19189</v>
      </c>
      <c r="O1488" s="95">
        <v>44845.704479780092</v>
      </c>
      <c r="P1488">
        <v>2</v>
      </c>
      <c r="Q1488">
        <v>2.86</v>
      </c>
      <c r="R1488">
        <v>0.45</v>
      </c>
      <c r="S1488" t="s">
        <v>19190</v>
      </c>
      <c r="T1488" t="s">
        <v>9168</v>
      </c>
      <c r="U1488" t="s">
        <v>9169</v>
      </c>
      <c r="V1488" t="s">
        <v>19190</v>
      </c>
      <c r="W1488" t="s">
        <v>19191</v>
      </c>
      <c r="X1488" t="s">
        <v>9170</v>
      </c>
      <c r="Y1488" t="b">
        <v>1</v>
      </c>
      <c r="Z1488" t="s">
        <v>1761</v>
      </c>
    </row>
    <row r="1489" spans="1:26" x14ac:dyDescent="0.25">
      <c r="A1489" t="s">
        <v>9171</v>
      </c>
      <c r="B1489" t="s">
        <v>1113</v>
      </c>
      <c r="C1489" t="s">
        <v>14703</v>
      </c>
      <c r="D1489" t="s">
        <v>14702</v>
      </c>
      <c r="E1489" t="s">
        <v>635</v>
      </c>
      <c r="F1489" t="s">
        <v>9172</v>
      </c>
      <c r="G1489">
        <v>200000</v>
      </c>
      <c r="H1489">
        <v>62100</v>
      </c>
      <c r="I1489">
        <v>154142</v>
      </c>
      <c r="J1489">
        <v>154142</v>
      </c>
      <c r="K1489" t="s">
        <v>53</v>
      </c>
      <c r="L1489">
        <v>38502</v>
      </c>
      <c r="M1489" t="s">
        <v>1769</v>
      </c>
      <c r="N1489" t="s">
        <v>19192</v>
      </c>
      <c r="O1489" s="95">
        <v>44546.727884942127</v>
      </c>
      <c r="P1489">
        <v>35</v>
      </c>
      <c r="Q1489">
        <v>0</v>
      </c>
      <c r="R1489">
        <v>29.75</v>
      </c>
      <c r="S1489" t="s">
        <v>19193</v>
      </c>
      <c r="T1489" t="s">
        <v>9173</v>
      </c>
      <c r="U1489" t="s">
        <v>9174</v>
      </c>
      <c r="V1489" t="s">
        <v>19193</v>
      </c>
      <c r="W1489" t="s">
        <v>19194</v>
      </c>
      <c r="X1489" t="s">
        <v>9175</v>
      </c>
      <c r="Y1489" t="b">
        <v>1</v>
      </c>
      <c r="Z1489" t="s">
        <v>1761</v>
      </c>
    </row>
    <row r="1490" spans="1:26" x14ac:dyDescent="0.25">
      <c r="A1490" t="s">
        <v>9176</v>
      </c>
      <c r="B1490" t="s">
        <v>1106</v>
      </c>
      <c r="C1490" t="s">
        <v>14702</v>
      </c>
      <c r="D1490" t="s">
        <v>14703</v>
      </c>
      <c r="E1490" t="s">
        <v>635</v>
      </c>
      <c r="F1490" t="s">
        <v>9177</v>
      </c>
      <c r="G1490">
        <v>33333</v>
      </c>
      <c r="H1490">
        <v>37500</v>
      </c>
      <c r="I1490">
        <v>36816</v>
      </c>
      <c r="J1490">
        <v>37247</v>
      </c>
      <c r="K1490" t="s">
        <v>53</v>
      </c>
      <c r="L1490">
        <v>23250</v>
      </c>
      <c r="M1490" t="s">
        <v>1769</v>
      </c>
      <c r="N1490" t="s">
        <v>19195</v>
      </c>
      <c r="O1490" s="95">
        <v>44845.718917986109</v>
      </c>
      <c r="P1490">
        <v>21</v>
      </c>
      <c r="Q1490">
        <v>-9.4600000000000009</v>
      </c>
      <c r="R1490">
        <v>-10.51</v>
      </c>
      <c r="S1490" t="s">
        <v>19196</v>
      </c>
      <c r="T1490" t="s">
        <v>9178</v>
      </c>
      <c r="U1490" t="s">
        <v>9179</v>
      </c>
      <c r="V1490" t="s">
        <v>19196</v>
      </c>
      <c r="W1490" t="s">
        <v>19197</v>
      </c>
      <c r="X1490" t="s">
        <v>9180</v>
      </c>
      <c r="Y1490" t="b">
        <v>1</v>
      </c>
      <c r="Z1490" t="s">
        <v>1761</v>
      </c>
    </row>
    <row r="1491" spans="1:26" x14ac:dyDescent="0.25">
      <c r="A1491" t="s">
        <v>9181</v>
      </c>
      <c r="B1491" t="s">
        <v>1105</v>
      </c>
      <c r="C1491" t="s">
        <v>14702</v>
      </c>
      <c r="D1491" t="s">
        <v>14703</v>
      </c>
      <c r="E1491" t="s">
        <v>635</v>
      </c>
      <c r="F1491" t="s">
        <v>9177</v>
      </c>
      <c r="G1491">
        <v>35555</v>
      </c>
      <c r="H1491">
        <v>34500</v>
      </c>
      <c r="I1491">
        <v>39462</v>
      </c>
      <c r="J1491">
        <v>41357</v>
      </c>
      <c r="K1491" t="s">
        <v>53</v>
      </c>
      <c r="L1491">
        <v>21390</v>
      </c>
      <c r="M1491" t="s">
        <v>1769</v>
      </c>
      <c r="N1491" t="s">
        <v>19198</v>
      </c>
      <c r="O1491" s="95">
        <v>44845.718748287036</v>
      </c>
      <c r="P1491">
        <v>21</v>
      </c>
      <c r="Q1491">
        <v>-9.9</v>
      </c>
      <c r="R1491">
        <v>-14.03</v>
      </c>
      <c r="S1491" t="s">
        <v>19199</v>
      </c>
      <c r="T1491" t="s">
        <v>9182</v>
      </c>
      <c r="U1491" t="s">
        <v>9179</v>
      </c>
      <c r="V1491" t="s">
        <v>19199</v>
      </c>
      <c r="W1491" t="s">
        <v>19200</v>
      </c>
      <c r="X1491" t="s">
        <v>9183</v>
      </c>
      <c r="Y1491" t="b">
        <v>1</v>
      </c>
      <c r="Z1491" t="s">
        <v>1761</v>
      </c>
    </row>
    <row r="1492" spans="1:26" x14ac:dyDescent="0.25">
      <c r="A1492" t="s">
        <v>9184</v>
      </c>
      <c r="B1492" t="s">
        <v>9185</v>
      </c>
      <c r="C1492" t="s">
        <v>14702</v>
      </c>
      <c r="D1492" t="s">
        <v>14703</v>
      </c>
      <c r="E1492" t="s">
        <v>635</v>
      </c>
      <c r="F1492" t="s">
        <v>130</v>
      </c>
      <c r="G1492">
        <v>30900</v>
      </c>
      <c r="H1492">
        <v>35469</v>
      </c>
      <c r="I1492">
        <v>26565</v>
      </c>
      <c r="J1492">
        <v>26979</v>
      </c>
      <c r="K1492" t="s">
        <v>53</v>
      </c>
      <c r="L1492">
        <v>21991</v>
      </c>
      <c r="M1492" t="s">
        <v>1769</v>
      </c>
      <c r="N1492" t="s">
        <v>19201</v>
      </c>
      <c r="O1492" s="95">
        <v>44845.694510486108</v>
      </c>
      <c r="P1492">
        <v>12</v>
      </c>
      <c r="Q1492">
        <v>16.32</v>
      </c>
      <c r="R1492">
        <v>14.53</v>
      </c>
      <c r="S1492" t="s">
        <v>19202</v>
      </c>
      <c r="T1492" t="s">
        <v>9186</v>
      </c>
      <c r="U1492" t="s">
        <v>19203</v>
      </c>
      <c r="V1492" t="s">
        <v>19202</v>
      </c>
      <c r="W1492" t="s">
        <v>19204</v>
      </c>
      <c r="X1492" t="s">
        <v>9187</v>
      </c>
      <c r="Y1492" t="b">
        <v>1</v>
      </c>
      <c r="Z1492" t="s">
        <v>1761</v>
      </c>
    </row>
    <row r="1493" spans="1:26" x14ac:dyDescent="0.25">
      <c r="A1493" t="s">
        <v>9188</v>
      </c>
      <c r="B1493" t="s">
        <v>1166</v>
      </c>
      <c r="C1493" t="s">
        <v>14702</v>
      </c>
      <c r="D1493" t="s">
        <v>14703</v>
      </c>
      <c r="E1493" t="s">
        <v>635</v>
      </c>
      <c r="F1493" t="s">
        <v>79</v>
      </c>
      <c r="G1493">
        <v>19000</v>
      </c>
      <c r="H1493">
        <v>18900</v>
      </c>
      <c r="I1493">
        <v>16809</v>
      </c>
      <c r="J1493">
        <v>16513</v>
      </c>
      <c r="K1493" t="s">
        <v>53</v>
      </c>
      <c r="L1493">
        <v>11718</v>
      </c>
      <c r="M1493" t="s">
        <v>1769</v>
      </c>
      <c r="N1493" t="s">
        <v>19205</v>
      </c>
      <c r="O1493" s="95">
        <v>44845.721437037035</v>
      </c>
      <c r="P1493">
        <v>6</v>
      </c>
      <c r="Q1493">
        <v>13.03</v>
      </c>
      <c r="R1493">
        <v>15.06</v>
      </c>
      <c r="S1493" t="s">
        <v>19206</v>
      </c>
      <c r="T1493" t="s">
        <v>9189</v>
      </c>
      <c r="U1493" t="s">
        <v>9190</v>
      </c>
      <c r="V1493" t="s">
        <v>19206</v>
      </c>
      <c r="W1493" t="s">
        <v>19207</v>
      </c>
      <c r="X1493" t="s">
        <v>9191</v>
      </c>
      <c r="Y1493" t="b">
        <v>1</v>
      </c>
      <c r="Z1493" t="s">
        <v>1761</v>
      </c>
    </row>
    <row r="1494" spans="1:26" x14ac:dyDescent="0.25">
      <c r="A1494" t="s">
        <v>9192</v>
      </c>
      <c r="B1494" t="s">
        <v>897</v>
      </c>
      <c r="C1494" t="s">
        <v>14702</v>
      </c>
      <c r="D1494" t="s">
        <v>14703</v>
      </c>
      <c r="E1494" t="s">
        <v>635</v>
      </c>
      <c r="F1494" t="s">
        <v>131</v>
      </c>
      <c r="G1494">
        <v>17990</v>
      </c>
      <c r="H1494">
        <v>25700</v>
      </c>
      <c r="I1494">
        <v>19104</v>
      </c>
      <c r="J1494">
        <v>19916</v>
      </c>
      <c r="K1494" t="s">
        <v>53</v>
      </c>
      <c r="L1494">
        <v>15934</v>
      </c>
      <c r="M1494" t="s">
        <v>1769</v>
      </c>
      <c r="N1494" t="s">
        <v>19208</v>
      </c>
      <c r="O1494" s="95">
        <v>44845.677080000001</v>
      </c>
      <c r="P1494">
        <v>12</v>
      </c>
      <c r="Q1494">
        <v>-5.83</v>
      </c>
      <c r="R1494">
        <v>-9.67</v>
      </c>
      <c r="S1494" t="s">
        <v>19209</v>
      </c>
      <c r="T1494" t="s">
        <v>9193</v>
      </c>
      <c r="U1494" t="s">
        <v>9194</v>
      </c>
      <c r="V1494" t="s">
        <v>19209</v>
      </c>
      <c r="W1494" t="s">
        <v>19210</v>
      </c>
      <c r="X1494" t="s">
        <v>9195</v>
      </c>
      <c r="Y1494" t="b">
        <v>1</v>
      </c>
      <c r="Z1494" t="s">
        <v>1761</v>
      </c>
    </row>
    <row r="1495" spans="1:26" x14ac:dyDescent="0.25">
      <c r="A1495" t="s">
        <v>9196</v>
      </c>
      <c r="B1495" t="s">
        <v>9197</v>
      </c>
      <c r="C1495" t="s">
        <v>14702</v>
      </c>
      <c r="D1495" t="s">
        <v>14703</v>
      </c>
      <c r="E1495" t="s">
        <v>635</v>
      </c>
      <c r="F1495" t="s">
        <v>130</v>
      </c>
      <c r="G1495">
        <v>26000</v>
      </c>
      <c r="H1495">
        <v>35469</v>
      </c>
      <c r="I1495">
        <v>25357</v>
      </c>
      <c r="J1495">
        <v>26031</v>
      </c>
      <c r="K1495" t="s">
        <v>53</v>
      </c>
      <c r="L1495">
        <v>21991</v>
      </c>
      <c r="M1495" t="s">
        <v>1769</v>
      </c>
      <c r="N1495" t="s">
        <v>19201</v>
      </c>
      <c r="O1495" s="95">
        <v>44845.702058981478</v>
      </c>
      <c r="P1495">
        <v>12</v>
      </c>
      <c r="Q1495">
        <v>2.54</v>
      </c>
      <c r="R1495">
        <v>-0.12</v>
      </c>
      <c r="S1495" t="s">
        <v>19211</v>
      </c>
      <c r="T1495" t="s">
        <v>9198</v>
      </c>
      <c r="U1495" t="s">
        <v>19203</v>
      </c>
      <c r="V1495" t="s">
        <v>19211</v>
      </c>
      <c r="W1495" t="s">
        <v>19212</v>
      </c>
      <c r="X1495" t="s">
        <v>9199</v>
      </c>
      <c r="Y1495" t="b">
        <v>1</v>
      </c>
      <c r="Z1495" t="s">
        <v>1761</v>
      </c>
    </row>
    <row r="1496" spans="1:26" x14ac:dyDescent="0.25">
      <c r="A1496" t="s">
        <v>9200</v>
      </c>
      <c r="B1496" t="s">
        <v>1500</v>
      </c>
      <c r="C1496" t="s">
        <v>14702</v>
      </c>
      <c r="D1496" t="s">
        <v>14703</v>
      </c>
      <c r="E1496" t="s">
        <v>370</v>
      </c>
      <c r="F1496" t="s">
        <v>9201</v>
      </c>
      <c r="G1496">
        <v>15000</v>
      </c>
      <c r="H1496">
        <v>7100</v>
      </c>
      <c r="I1496">
        <v>18081</v>
      </c>
      <c r="J1496">
        <v>18066</v>
      </c>
      <c r="K1496" t="s">
        <v>54</v>
      </c>
      <c r="L1496">
        <v>3976</v>
      </c>
      <c r="M1496" t="s">
        <v>1769</v>
      </c>
      <c r="N1496" t="s">
        <v>19213</v>
      </c>
      <c r="O1496" s="95">
        <v>44845.672726863428</v>
      </c>
      <c r="P1496">
        <v>2</v>
      </c>
      <c r="Q1496">
        <v>-17.04</v>
      </c>
      <c r="R1496">
        <v>-16.97</v>
      </c>
      <c r="S1496" t="s">
        <v>19214</v>
      </c>
      <c r="T1496" t="s">
        <v>9202</v>
      </c>
      <c r="U1496" t="s">
        <v>19215</v>
      </c>
      <c r="V1496" t="s">
        <v>19214</v>
      </c>
      <c r="W1496" t="s">
        <v>19216</v>
      </c>
      <c r="X1496" t="s">
        <v>9203</v>
      </c>
      <c r="Y1496" t="b">
        <v>1</v>
      </c>
      <c r="Z1496" t="s">
        <v>1761</v>
      </c>
    </row>
    <row r="1497" spans="1:26" x14ac:dyDescent="0.25">
      <c r="A1497" t="s">
        <v>9204</v>
      </c>
      <c r="B1497" t="s">
        <v>1658</v>
      </c>
      <c r="C1497" t="s">
        <v>14702</v>
      </c>
      <c r="D1497" t="s">
        <v>14703</v>
      </c>
      <c r="E1497" t="s">
        <v>370</v>
      </c>
      <c r="F1497" t="s">
        <v>9205</v>
      </c>
      <c r="G1497">
        <v>24000</v>
      </c>
      <c r="H1497">
        <v>12500</v>
      </c>
      <c r="I1497">
        <v>24207</v>
      </c>
      <c r="J1497">
        <v>23956</v>
      </c>
      <c r="K1497" t="s">
        <v>54</v>
      </c>
      <c r="L1497">
        <v>7000</v>
      </c>
      <c r="M1497" t="s">
        <v>1769</v>
      </c>
      <c r="N1497" t="s">
        <v>19217</v>
      </c>
      <c r="O1497" s="95">
        <v>44845.694719155093</v>
      </c>
      <c r="P1497">
        <v>8</v>
      </c>
      <c r="Q1497">
        <v>-0.86</v>
      </c>
      <c r="R1497">
        <v>0.18</v>
      </c>
      <c r="S1497" t="s">
        <v>19218</v>
      </c>
      <c r="T1497" t="s">
        <v>9206</v>
      </c>
      <c r="U1497" t="s">
        <v>19219</v>
      </c>
      <c r="V1497" t="s">
        <v>19218</v>
      </c>
      <c r="W1497" t="s">
        <v>19220</v>
      </c>
      <c r="X1497" t="s">
        <v>9207</v>
      </c>
      <c r="Y1497" t="b">
        <v>1</v>
      </c>
      <c r="Z1497" t="s">
        <v>1761</v>
      </c>
    </row>
    <row r="1498" spans="1:26" x14ac:dyDescent="0.25">
      <c r="A1498" t="s">
        <v>9208</v>
      </c>
      <c r="B1498" t="s">
        <v>1609</v>
      </c>
      <c r="C1498" t="s">
        <v>14703</v>
      </c>
      <c r="D1498" t="s">
        <v>14702</v>
      </c>
      <c r="E1498" t="s">
        <v>635</v>
      </c>
      <c r="F1498" t="s">
        <v>9209</v>
      </c>
      <c r="G1498">
        <v>374500</v>
      </c>
      <c r="H1498">
        <v>374500</v>
      </c>
      <c r="I1498">
        <v>374500</v>
      </c>
      <c r="J1498">
        <v>374500</v>
      </c>
      <c r="K1498" t="s">
        <v>53</v>
      </c>
      <c r="L1498">
        <v>232190</v>
      </c>
      <c r="M1498" t="s">
        <v>1769</v>
      </c>
      <c r="N1498" t="s">
        <v>19221</v>
      </c>
      <c r="O1498" s="95">
        <v>44540.127903993052</v>
      </c>
      <c r="P1498">
        <v>9</v>
      </c>
      <c r="Q1498">
        <v>0</v>
      </c>
      <c r="R1498">
        <v>0</v>
      </c>
      <c r="S1498" t="s">
        <v>19222</v>
      </c>
      <c r="T1498" t="s">
        <v>9210</v>
      </c>
      <c r="U1498" t="s">
        <v>19223</v>
      </c>
      <c r="V1498" t="s">
        <v>19222</v>
      </c>
      <c r="W1498" t="s">
        <v>19224</v>
      </c>
      <c r="X1498" t="s">
        <v>9211</v>
      </c>
      <c r="Y1498" t="b">
        <v>1</v>
      </c>
      <c r="Z1498" t="s">
        <v>1761</v>
      </c>
    </row>
    <row r="1499" spans="1:26" x14ac:dyDescent="0.25">
      <c r="A1499" t="s">
        <v>9212</v>
      </c>
      <c r="B1499" t="s">
        <v>9213</v>
      </c>
      <c r="C1499" t="s">
        <v>14703</v>
      </c>
      <c r="D1499" t="s">
        <v>14702</v>
      </c>
      <c r="E1499" t="s">
        <v>635</v>
      </c>
      <c r="F1499" t="s">
        <v>9209</v>
      </c>
      <c r="G1499">
        <v>374500</v>
      </c>
      <c r="H1499">
        <v>374500</v>
      </c>
      <c r="I1499">
        <v>374500</v>
      </c>
      <c r="J1499">
        <v>374500</v>
      </c>
      <c r="K1499" t="s">
        <v>53</v>
      </c>
      <c r="L1499">
        <v>232190</v>
      </c>
      <c r="M1499" t="s">
        <v>1769</v>
      </c>
      <c r="N1499" t="s">
        <v>19221</v>
      </c>
      <c r="O1499" s="95">
        <v>44540.143060891205</v>
      </c>
      <c r="P1499">
        <v>9</v>
      </c>
      <c r="Q1499">
        <v>0</v>
      </c>
      <c r="R1499">
        <v>0</v>
      </c>
      <c r="S1499" t="s">
        <v>19225</v>
      </c>
      <c r="T1499" t="s">
        <v>9214</v>
      </c>
      <c r="U1499" t="s">
        <v>19223</v>
      </c>
      <c r="V1499" t="s">
        <v>19225</v>
      </c>
      <c r="W1499" t="s">
        <v>19226</v>
      </c>
      <c r="X1499" t="s">
        <v>9215</v>
      </c>
      <c r="Y1499" t="b">
        <v>1</v>
      </c>
      <c r="Z1499" t="s">
        <v>1761</v>
      </c>
    </row>
    <row r="1500" spans="1:26" x14ac:dyDescent="0.25">
      <c r="A1500" t="s">
        <v>9216</v>
      </c>
      <c r="B1500" t="s">
        <v>1212</v>
      </c>
      <c r="C1500" t="s">
        <v>14702</v>
      </c>
      <c r="D1500" t="s">
        <v>14703</v>
      </c>
      <c r="E1500" t="s">
        <v>635</v>
      </c>
      <c r="F1500" t="s">
        <v>9217</v>
      </c>
      <c r="G1500">
        <v>23888</v>
      </c>
      <c r="H1500">
        <v>25000</v>
      </c>
      <c r="I1500">
        <v>25290</v>
      </c>
      <c r="J1500">
        <v>26050</v>
      </c>
      <c r="K1500" t="s">
        <v>53</v>
      </c>
      <c r="L1500">
        <v>15500</v>
      </c>
      <c r="M1500" t="s">
        <v>1769</v>
      </c>
      <c r="N1500" t="s">
        <v>19227</v>
      </c>
      <c r="O1500" s="95">
        <v>44845.660338333335</v>
      </c>
      <c r="P1500">
        <v>4</v>
      </c>
      <c r="Q1500">
        <v>-5.54</v>
      </c>
      <c r="R1500">
        <v>-8.3000000000000007</v>
      </c>
      <c r="S1500" t="s">
        <v>19228</v>
      </c>
      <c r="T1500" t="s">
        <v>9218</v>
      </c>
      <c r="U1500" t="s">
        <v>19229</v>
      </c>
      <c r="V1500" t="s">
        <v>19228</v>
      </c>
      <c r="W1500" t="s">
        <v>19230</v>
      </c>
      <c r="X1500" t="s">
        <v>9219</v>
      </c>
      <c r="Y1500" t="b">
        <v>1</v>
      </c>
      <c r="Z1500" t="s">
        <v>1761</v>
      </c>
    </row>
    <row r="1501" spans="1:26" x14ac:dyDescent="0.25">
      <c r="A1501" t="s">
        <v>9220</v>
      </c>
      <c r="B1501" t="s">
        <v>9221</v>
      </c>
      <c r="C1501" t="s">
        <v>14702</v>
      </c>
      <c r="D1501" t="s">
        <v>14703</v>
      </c>
      <c r="E1501" t="s">
        <v>17576</v>
      </c>
      <c r="F1501" t="s">
        <v>9222</v>
      </c>
      <c r="G1501">
        <v>19999</v>
      </c>
      <c r="H1501">
        <v>9900</v>
      </c>
      <c r="I1501">
        <v>22139</v>
      </c>
      <c r="J1501">
        <v>25344</v>
      </c>
      <c r="K1501" t="s">
        <v>54</v>
      </c>
      <c r="L1501">
        <v>5544</v>
      </c>
      <c r="M1501" t="s">
        <v>1769</v>
      </c>
      <c r="N1501" t="s">
        <v>15655</v>
      </c>
      <c r="O1501" s="95">
        <v>44845.65660696759</v>
      </c>
      <c r="P1501">
        <v>3</v>
      </c>
      <c r="Q1501">
        <v>-9.67</v>
      </c>
      <c r="R1501">
        <v>-21.09</v>
      </c>
      <c r="S1501" t="s">
        <v>19231</v>
      </c>
      <c r="T1501" t="s">
        <v>9223</v>
      </c>
      <c r="U1501" t="s">
        <v>9224</v>
      </c>
      <c r="V1501" t="s">
        <v>19231</v>
      </c>
      <c r="W1501" t="s">
        <v>19232</v>
      </c>
      <c r="X1501" t="s">
        <v>9225</v>
      </c>
      <c r="Y1501" t="b">
        <v>1</v>
      </c>
      <c r="Z1501" t="s">
        <v>1761</v>
      </c>
    </row>
    <row r="1502" spans="1:26" x14ac:dyDescent="0.25">
      <c r="A1502" t="s">
        <v>9226</v>
      </c>
      <c r="B1502" t="s">
        <v>1422</v>
      </c>
      <c r="C1502" t="s">
        <v>14702</v>
      </c>
      <c r="D1502" t="s">
        <v>14703</v>
      </c>
      <c r="E1502" t="s">
        <v>17576</v>
      </c>
      <c r="F1502" t="s">
        <v>9227</v>
      </c>
      <c r="G1502">
        <v>18000</v>
      </c>
      <c r="H1502">
        <v>7539</v>
      </c>
      <c r="I1502">
        <v>14212</v>
      </c>
      <c r="J1502">
        <v>11940</v>
      </c>
      <c r="K1502" t="s">
        <v>54</v>
      </c>
      <c r="L1502">
        <v>4222</v>
      </c>
      <c r="M1502" t="s">
        <v>1769</v>
      </c>
      <c r="N1502" t="s">
        <v>19233</v>
      </c>
      <c r="O1502" s="95">
        <v>44845.625007349539</v>
      </c>
      <c r="P1502">
        <v>2</v>
      </c>
      <c r="Q1502">
        <v>26.65</v>
      </c>
      <c r="R1502">
        <v>50.75</v>
      </c>
      <c r="S1502" t="s">
        <v>19234</v>
      </c>
      <c r="T1502" t="s">
        <v>9228</v>
      </c>
      <c r="U1502" t="s">
        <v>9229</v>
      </c>
      <c r="V1502" t="s">
        <v>19234</v>
      </c>
      <c r="W1502" t="s">
        <v>19235</v>
      </c>
      <c r="X1502" t="s">
        <v>9230</v>
      </c>
      <c r="Y1502" t="b">
        <v>1</v>
      </c>
      <c r="Z1502" t="s">
        <v>1761</v>
      </c>
    </row>
    <row r="1503" spans="1:26" x14ac:dyDescent="0.25">
      <c r="A1503" t="s">
        <v>9231</v>
      </c>
      <c r="B1503" t="s">
        <v>9232</v>
      </c>
      <c r="C1503" t="s">
        <v>14702</v>
      </c>
      <c r="D1503" t="s">
        <v>14703</v>
      </c>
      <c r="E1503" t="s">
        <v>17576</v>
      </c>
      <c r="F1503" t="s">
        <v>9233</v>
      </c>
      <c r="G1503">
        <v>45000</v>
      </c>
      <c r="H1503">
        <v>5194</v>
      </c>
      <c r="I1503">
        <v>19030</v>
      </c>
      <c r="J1503">
        <v>18213</v>
      </c>
      <c r="K1503" t="s">
        <v>54</v>
      </c>
      <c r="L1503">
        <v>2909</v>
      </c>
      <c r="M1503" t="s">
        <v>1769</v>
      </c>
      <c r="N1503" t="s">
        <v>18714</v>
      </c>
      <c r="O1503" s="95">
        <v>44845.657726377314</v>
      </c>
      <c r="P1503">
        <v>1</v>
      </c>
      <c r="Q1503">
        <v>136.47</v>
      </c>
      <c r="R1503">
        <v>147.08000000000001</v>
      </c>
      <c r="S1503" t="s">
        <v>19236</v>
      </c>
      <c r="T1503" t="s">
        <v>9234</v>
      </c>
      <c r="U1503" t="s">
        <v>9235</v>
      </c>
      <c r="V1503" t="s">
        <v>19236</v>
      </c>
      <c r="W1503" t="s">
        <v>19237</v>
      </c>
      <c r="X1503" t="s">
        <v>9236</v>
      </c>
      <c r="Y1503" t="b">
        <v>1</v>
      </c>
      <c r="Z1503" t="s">
        <v>1761</v>
      </c>
    </row>
    <row r="1504" spans="1:26" x14ac:dyDescent="0.25">
      <c r="A1504" t="s">
        <v>9237</v>
      </c>
      <c r="B1504" t="s">
        <v>9238</v>
      </c>
      <c r="C1504" t="s">
        <v>14702</v>
      </c>
      <c r="D1504" t="s">
        <v>14703</v>
      </c>
      <c r="E1504" t="s">
        <v>17576</v>
      </c>
      <c r="F1504" t="s">
        <v>9239</v>
      </c>
      <c r="G1504">
        <v>12997</v>
      </c>
      <c r="H1504">
        <v>12100</v>
      </c>
      <c r="I1504">
        <v>15410</v>
      </c>
      <c r="J1504">
        <v>14104</v>
      </c>
      <c r="K1504" t="s">
        <v>54</v>
      </c>
      <c r="L1504">
        <v>6776</v>
      </c>
      <c r="M1504" t="s">
        <v>1769</v>
      </c>
      <c r="N1504" t="s">
        <v>19238</v>
      </c>
      <c r="O1504" s="95">
        <v>44845.657558032406</v>
      </c>
      <c r="P1504">
        <v>2</v>
      </c>
      <c r="Q1504">
        <v>-15.66</v>
      </c>
      <c r="R1504">
        <v>-7.85</v>
      </c>
      <c r="S1504" t="s">
        <v>19239</v>
      </c>
      <c r="T1504" t="s">
        <v>9240</v>
      </c>
      <c r="U1504" t="s">
        <v>9241</v>
      </c>
      <c r="V1504" t="s">
        <v>19239</v>
      </c>
      <c r="W1504" t="s">
        <v>19240</v>
      </c>
      <c r="X1504" t="s">
        <v>9242</v>
      </c>
      <c r="Y1504" t="b">
        <v>1</v>
      </c>
      <c r="Z1504" t="s">
        <v>1761</v>
      </c>
    </row>
    <row r="1505" spans="1:26" x14ac:dyDescent="0.25">
      <c r="A1505" t="s">
        <v>9243</v>
      </c>
      <c r="B1505" t="s">
        <v>995</v>
      </c>
      <c r="C1505" t="s">
        <v>14702</v>
      </c>
      <c r="D1505" t="s">
        <v>14703</v>
      </c>
      <c r="E1505" t="s">
        <v>17576</v>
      </c>
      <c r="F1505" t="s">
        <v>9244</v>
      </c>
      <c r="G1505">
        <v>19899</v>
      </c>
      <c r="H1505">
        <v>10200</v>
      </c>
      <c r="I1505">
        <v>26149</v>
      </c>
      <c r="J1505">
        <v>28745</v>
      </c>
      <c r="K1505" t="s">
        <v>54</v>
      </c>
      <c r="L1505">
        <v>5712</v>
      </c>
      <c r="M1505" t="s">
        <v>1769</v>
      </c>
      <c r="N1505" t="s">
        <v>19241</v>
      </c>
      <c r="O1505" s="95">
        <v>44845.703505648147</v>
      </c>
      <c r="P1505">
        <v>2</v>
      </c>
      <c r="Q1505">
        <v>-23.9</v>
      </c>
      <c r="R1505">
        <v>-30.77</v>
      </c>
      <c r="S1505" t="s">
        <v>19242</v>
      </c>
      <c r="T1505" t="s">
        <v>9245</v>
      </c>
      <c r="U1505" t="s">
        <v>19243</v>
      </c>
      <c r="V1505" t="s">
        <v>19242</v>
      </c>
      <c r="W1505" t="s">
        <v>19244</v>
      </c>
      <c r="X1505" t="s">
        <v>9246</v>
      </c>
      <c r="Y1505" t="b">
        <v>1</v>
      </c>
      <c r="Z1505" t="s">
        <v>1761</v>
      </c>
    </row>
    <row r="1506" spans="1:26" x14ac:dyDescent="0.25">
      <c r="A1506" t="s">
        <v>9247</v>
      </c>
      <c r="B1506" t="s">
        <v>1247</v>
      </c>
      <c r="C1506" t="s">
        <v>14702</v>
      </c>
      <c r="D1506" t="s">
        <v>14703</v>
      </c>
      <c r="E1506" t="s">
        <v>17576</v>
      </c>
      <c r="F1506" t="s">
        <v>8330</v>
      </c>
      <c r="G1506">
        <v>6220</v>
      </c>
      <c r="H1506">
        <v>8100</v>
      </c>
      <c r="I1506">
        <v>8903</v>
      </c>
      <c r="J1506">
        <v>8460</v>
      </c>
      <c r="K1506" t="s">
        <v>54</v>
      </c>
      <c r="L1506">
        <v>4536</v>
      </c>
      <c r="M1506" t="s">
        <v>1769</v>
      </c>
      <c r="N1506" t="s">
        <v>18876</v>
      </c>
      <c r="O1506" s="95">
        <v>44845.661439872689</v>
      </c>
      <c r="P1506">
        <v>2</v>
      </c>
      <c r="Q1506">
        <v>-30.14</v>
      </c>
      <c r="R1506">
        <v>-26.48</v>
      </c>
      <c r="S1506" t="s">
        <v>19245</v>
      </c>
      <c r="T1506" t="s">
        <v>9248</v>
      </c>
      <c r="U1506" t="s">
        <v>9249</v>
      </c>
      <c r="V1506" t="s">
        <v>19245</v>
      </c>
      <c r="W1506" t="s">
        <v>19246</v>
      </c>
      <c r="X1506" t="s">
        <v>9250</v>
      </c>
      <c r="Y1506" t="b">
        <v>1</v>
      </c>
      <c r="Z1506" t="s">
        <v>1761</v>
      </c>
    </row>
    <row r="1507" spans="1:26" x14ac:dyDescent="0.25">
      <c r="A1507" t="s">
        <v>9251</v>
      </c>
      <c r="B1507" t="s">
        <v>9252</v>
      </c>
      <c r="C1507" t="s">
        <v>14702</v>
      </c>
      <c r="D1507" t="s">
        <v>14702</v>
      </c>
      <c r="E1507" t="s">
        <v>17576</v>
      </c>
      <c r="F1507" t="s">
        <v>9253</v>
      </c>
      <c r="G1507">
        <v>5484</v>
      </c>
      <c r="H1507">
        <v>5484</v>
      </c>
      <c r="I1507">
        <v>5484</v>
      </c>
      <c r="J1507">
        <v>5484</v>
      </c>
      <c r="K1507" t="s">
        <v>54</v>
      </c>
      <c r="L1507">
        <v>3071</v>
      </c>
      <c r="M1507" t="s">
        <v>1769</v>
      </c>
      <c r="N1507" t="s">
        <v>19247</v>
      </c>
      <c r="O1507" s="95">
        <v>44545.37542329861</v>
      </c>
      <c r="P1507">
        <v>2</v>
      </c>
      <c r="Q1507">
        <v>0</v>
      </c>
      <c r="R1507">
        <v>0</v>
      </c>
      <c r="S1507" t="s">
        <v>19248</v>
      </c>
      <c r="T1507" t="s">
        <v>9254</v>
      </c>
      <c r="U1507" t="s">
        <v>9255</v>
      </c>
      <c r="V1507" t="s">
        <v>19248</v>
      </c>
      <c r="W1507" t="s">
        <v>19249</v>
      </c>
      <c r="X1507" t="s">
        <v>9256</v>
      </c>
      <c r="Y1507" t="b">
        <v>1</v>
      </c>
      <c r="Z1507" t="s">
        <v>1761</v>
      </c>
    </row>
    <row r="1508" spans="1:26" x14ac:dyDescent="0.25">
      <c r="A1508" t="s">
        <v>9257</v>
      </c>
      <c r="B1508" t="s">
        <v>9258</v>
      </c>
      <c r="C1508" t="s">
        <v>14702</v>
      </c>
      <c r="D1508" t="s">
        <v>14703</v>
      </c>
      <c r="E1508" t="s">
        <v>17576</v>
      </c>
      <c r="F1508" t="s">
        <v>3567</v>
      </c>
      <c r="G1508">
        <v>5000</v>
      </c>
      <c r="H1508">
        <v>1022</v>
      </c>
      <c r="I1508">
        <v>7108</v>
      </c>
      <c r="J1508">
        <v>8489</v>
      </c>
      <c r="K1508" t="s">
        <v>54</v>
      </c>
      <c r="L1508">
        <v>572</v>
      </c>
      <c r="M1508" t="s">
        <v>1769</v>
      </c>
      <c r="N1508" t="s">
        <v>19250</v>
      </c>
      <c r="O1508" s="95">
        <v>44845.709386678238</v>
      </c>
      <c r="P1508">
        <v>1</v>
      </c>
      <c r="Q1508">
        <v>-29.66</v>
      </c>
      <c r="R1508">
        <v>-41.1</v>
      </c>
      <c r="S1508" t="s">
        <v>19251</v>
      </c>
      <c r="T1508" t="s">
        <v>9259</v>
      </c>
      <c r="U1508" t="s">
        <v>9260</v>
      </c>
      <c r="V1508" t="s">
        <v>19251</v>
      </c>
      <c r="W1508" t="s">
        <v>19252</v>
      </c>
      <c r="X1508" t="s">
        <v>9261</v>
      </c>
      <c r="Y1508" t="b">
        <v>1</v>
      </c>
      <c r="Z1508" t="s">
        <v>1761</v>
      </c>
    </row>
    <row r="1509" spans="1:26" x14ac:dyDescent="0.25">
      <c r="A1509" t="s">
        <v>9262</v>
      </c>
      <c r="B1509" t="s">
        <v>9263</v>
      </c>
      <c r="C1509" t="s">
        <v>14702</v>
      </c>
      <c r="D1509" t="s">
        <v>14703</v>
      </c>
      <c r="E1509" t="s">
        <v>17576</v>
      </c>
      <c r="F1509" t="s">
        <v>4846</v>
      </c>
      <c r="G1509">
        <v>6666</v>
      </c>
      <c r="H1509">
        <v>1580</v>
      </c>
      <c r="I1509">
        <v>6666</v>
      </c>
      <c r="J1509">
        <v>11043</v>
      </c>
      <c r="K1509" t="s">
        <v>54</v>
      </c>
      <c r="L1509">
        <v>885</v>
      </c>
      <c r="M1509" t="s">
        <v>1769</v>
      </c>
      <c r="N1509" t="s">
        <v>19253</v>
      </c>
      <c r="O1509" s="95">
        <v>44845.678112685186</v>
      </c>
      <c r="P1509">
        <v>1</v>
      </c>
      <c r="Q1509">
        <v>0</v>
      </c>
      <c r="R1509">
        <v>-39.64</v>
      </c>
      <c r="S1509" t="s">
        <v>19254</v>
      </c>
      <c r="T1509" t="s">
        <v>9264</v>
      </c>
      <c r="U1509" t="s">
        <v>9265</v>
      </c>
      <c r="V1509" t="s">
        <v>19254</v>
      </c>
      <c r="W1509" t="s">
        <v>19255</v>
      </c>
      <c r="X1509" t="s">
        <v>9266</v>
      </c>
      <c r="Y1509" t="b">
        <v>1</v>
      </c>
      <c r="Z1509" t="s">
        <v>1761</v>
      </c>
    </row>
    <row r="1510" spans="1:26" x14ac:dyDescent="0.25">
      <c r="A1510" t="s">
        <v>9267</v>
      </c>
      <c r="B1510" t="s">
        <v>9268</v>
      </c>
      <c r="C1510" t="s">
        <v>14702</v>
      </c>
      <c r="D1510" t="s">
        <v>14703</v>
      </c>
      <c r="E1510" t="s">
        <v>17576</v>
      </c>
      <c r="F1510" t="s">
        <v>9269</v>
      </c>
      <c r="G1510">
        <v>11000</v>
      </c>
      <c r="H1510">
        <v>9300</v>
      </c>
      <c r="I1510">
        <v>11715</v>
      </c>
      <c r="J1510">
        <v>11220</v>
      </c>
      <c r="K1510" t="s">
        <v>54</v>
      </c>
      <c r="L1510">
        <v>5208</v>
      </c>
      <c r="M1510" t="s">
        <v>1769</v>
      </c>
      <c r="N1510" t="s">
        <v>19256</v>
      </c>
      <c r="O1510" s="95">
        <v>44845.71185472222</v>
      </c>
      <c r="P1510">
        <v>2</v>
      </c>
      <c r="Q1510">
        <v>-6.1</v>
      </c>
      <c r="R1510">
        <v>-1.96</v>
      </c>
      <c r="S1510" t="s">
        <v>19257</v>
      </c>
      <c r="T1510" t="s">
        <v>9270</v>
      </c>
      <c r="U1510" t="s">
        <v>9271</v>
      </c>
      <c r="V1510" t="s">
        <v>19257</v>
      </c>
      <c r="W1510" t="s">
        <v>19258</v>
      </c>
      <c r="X1510" t="s">
        <v>9272</v>
      </c>
      <c r="Y1510" t="b">
        <v>1</v>
      </c>
      <c r="Z1510" t="s">
        <v>1761</v>
      </c>
    </row>
    <row r="1511" spans="1:26" x14ac:dyDescent="0.25">
      <c r="A1511" t="s">
        <v>9273</v>
      </c>
      <c r="B1511" t="s">
        <v>946</v>
      </c>
      <c r="C1511" t="s">
        <v>14702</v>
      </c>
      <c r="D1511" t="s">
        <v>14703</v>
      </c>
      <c r="E1511" t="s">
        <v>17576</v>
      </c>
      <c r="F1511" t="s">
        <v>9274</v>
      </c>
      <c r="G1511">
        <v>17899</v>
      </c>
      <c r="H1511">
        <v>6778</v>
      </c>
      <c r="I1511">
        <v>14113</v>
      </c>
      <c r="J1511">
        <v>12513</v>
      </c>
      <c r="K1511" t="s">
        <v>54</v>
      </c>
      <c r="L1511">
        <v>3796</v>
      </c>
      <c r="M1511" t="s">
        <v>1769</v>
      </c>
      <c r="N1511" t="s">
        <v>19259</v>
      </c>
      <c r="O1511" s="95">
        <v>44845.661661157406</v>
      </c>
      <c r="P1511">
        <v>2</v>
      </c>
      <c r="Q1511">
        <v>26.83</v>
      </c>
      <c r="R1511">
        <v>43.04</v>
      </c>
      <c r="S1511" t="s">
        <v>19260</v>
      </c>
      <c r="T1511" t="s">
        <v>9275</v>
      </c>
      <c r="U1511" t="s">
        <v>9276</v>
      </c>
      <c r="V1511" t="s">
        <v>19260</v>
      </c>
      <c r="W1511" t="s">
        <v>19261</v>
      </c>
      <c r="X1511" t="s">
        <v>9277</v>
      </c>
      <c r="Y1511" t="b">
        <v>1</v>
      </c>
      <c r="Z1511" t="s">
        <v>1761</v>
      </c>
    </row>
    <row r="1512" spans="1:26" x14ac:dyDescent="0.25">
      <c r="A1512" t="s">
        <v>9278</v>
      </c>
      <c r="B1512" t="s">
        <v>9279</v>
      </c>
      <c r="C1512" t="s">
        <v>14702</v>
      </c>
      <c r="D1512" t="s">
        <v>14703</v>
      </c>
      <c r="E1512" t="s">
        <v>17576</v>
      </c>
      <c r="F1512" t="s">
        <v>9280</v>
      </c>
      <c r="G1512">
        <v>19999</v>
      </c>
      <c r="H1512">
        <v>4841</v>
      </c>
      <c r="I1512">
        <v>15785</v>
      </c>
      <c r="J1512">
        <v>15827</v>
      </c>
      <c r="K1512" t="s">
        <v>54</v>
      </c>
      <c r="L1512">
        <v>2711</v>
      </c>
      <c r="M1512" t="s">
        <v>1769</v>
      </c>
      <c r="N1512" t="s">
        <v>19262</v>
      </c>
      <c r="O1512" s="95">
        <v>44845.694157337966</v>
      </c>
      <c r="P1512">
        <v>2</v>
      </c>
      <c r="Q1512">
        <v>26.7</v>
      </c>
      <c r="R1512">
        <v>26.36</v>
      </c>
      <c r="S1512" t="s">
        <v>19263</v>
      </c>
      <c r="T1512" t="s">
        <v>9281</v>
      </c>
      <c r="U1512" t="s">
        <v>9282</v>
      </c>
      <c r="V1512" t="s">
        <v>19263</v>
      </c>
      <c r="W1512" t="s">
        <v>19264</v>
      </c>
      <c r="X1512" t="s">
        <v>9283</v>
      </c>
      <c r="Y1512" t="b">
        <v>1</v>
      </c>
      <c r="Z1512" t="s">
        <v>1761</v>
      </c>
    </row>
    <row r="1513" spans="1:26" x14ac:dyDescent="0.25">
      <c r="A1513" t="s">
        <v>9284</v>
      </c>
      <c r="B1513" t="s">
        <v>9285</v>
      </c>
      <c r="C1513" t="s">
        <v>14702</v>
      </c>
      <c r="D1513" t="s">
        <v>14703</v>
      </c>
      <c r="E1513" t="s">
        <v>17576</v>
      </c>
      <c r="F1513" t="s">
        <v>7086</v>
      </c>
      <c r="G1513">
        <v>14999</v>
      </c>
      <c r="H1513">
        <v>4311</v>
      </c>
      <c r="I1513">
        <v>13500</v>
      </c>
      <c r="J1513">
        <v>13459</v>
      </c>
      <c r="K1513" t="s">
        <v>54</v>
      </c>
      <c r="L1513">
        <v>2414</v>
      </c>
      <c r="M1513" t="s">
        <v>1769</v>
      </c>
      <c r="N1513" t="s">
        <v>19265</v>
      </c>
      <c r="O1513" s="95">
        <v>44844.904315185187</v>
      </c>
      <c r="P1513">
        <v>2</v>
      </c>
      <c r="Q1513">
        <v>11.1</v>
      </c>
      <c r="R1513">
        <v>11.44</v>
      </c>
      <c r="S1513" t="s">
        <v>19266</v>
      </c>
      <c r="T1513" t="s">
        <v>9286</v>
      </c>
      <c r="U1513" t="s">
        <v>9287</v>
      </c>
      <c r="V1513" t="s">
        <v>19266</v>
      </c>
      <c r="W1513" t="s">
        <v>19267</v>
      </c>
      <c r="X1513" t="s">
        <v>9288</v>
      </c>
      <c r="Y1513" t="b">
        <v>1</v>
      </c>
      <c r="Z1513" t="s">
        <v>1761</v>
      </c>
    </row>
    <row r="1514" spans="1:26" x14ac:dyDescent="0.25">
      <c r="A1514" t="s">
        <v>9289</v>
      </c>
      <c r="B1514" t="s">
        <v>9290</v>
      </c>
      <c r="C1514" t="s">
        <v>14702</v>
      </c>
      <c r="D1514" t="s">
        <v>14703</v>
      </c>
      <c r="E1514" t="s">
        <v>17576</v>
      </c>
      <c r="F1514" t="s">
        <v>9291</v>
      </c>
      <c r="G1514">
        <v>10000</v>
      </c>
      <c r="H1514">
        <v>1600</v>
      </c>
      <c r="I1514">
        <v>14000</v>
      </c>
      <c r="J1514">
        <v>11167</v>
      </c>
      <c r="K1514" t="s">
        <v>54</v>
      </c>
      <c r="L1514">
        <v>896</v>
      </c>
      <c r="M1514" t="s">
        <v>1769</v>
      </c>
      <c r="N1514" t="s">
        <v>15933</v>
      </c>
      <c r="O1514" s="95">
        <v>44845.266321064817</v>
      </c>
      <c r="P1514">
        <v>2</v>
      </c>
      <c r="Q1514">
        <v>-28.57</v>
      </c>
      <c r="R1514">
        <v>-10.45</v>
      </c>
      <c r="S1514" t="s">
        <v>19268</v>
      </c>
      <c r="T1514" t="s">
        <v>9292</v>
      </c>
      <c r="U1514" t="s">
        <v>19269</v>
      </c>
      <c r="V1514" t="s">
        <v>19268</v>
      </c>
      <c r="W1514" t="s">
        <v>19270</v>
      </c>
      <c r="X1514" t="s">
        <v>9293</v>
      </c>
      <c r="Y1514" t="b">
        <v>1</v>
      </c>
      <c r="Z1514" t="s">
        <v>1761</v>
      </c>
    </row>
    <row r="1515" spans="1:26" x14ac:dyDescent="0.25">
      <c r="A1515" t="s">
        <v>9294</v>
      </c>
      <c r="B1515" t="s">
        <v>9295</v>
      </c>
      <c r="C1515" t="s">
        <v>14702</v>
      </c>
      <c r="D1515" t="s">
        <v>14703</v>
      </c>
      <c r="E1515" t="s">
        <v>17576</v>
      </c>
      <c r="F1515" t="s">
        <v>9296</v>
      </c>
      <c r="G1515">
        <v>24000</v>
      </c>
      <c r="H1515">
        <v>5453</v>
      </c>
      <c r="I1515">
        <v>26327</v>
      </c>
      <c r="J1515">
        <v>33129</v>
      </c>
      <c r="K1515" t="s">
        <v>54</v>
      </c>
      <c r="L1515">
        <v>3054</v>
      </c>
      <c r="M1515" t="s">
        <v>1769</v>
      </c>
      <c r="N1515" t="s">
        <v>19271</v>
      </c>
      <c r="O1515" s="95">
        <v>44845.53666810185</v>
      </c>
      <c r="P1515">
        <v>2</v>
      </c>
      <c r="Q1515">
        <v>-8.84</v>
      </c>
      <c r="R1515">
        <v>-27.56</v>
      </c>
      <c r="S1515" t="s">
        <v>19272</v>
      </c>
      <c r="T1515" t="s">
        <v>9297</v>
      </c>
      <c r="U1515" t="s">
        <v>19273</v>
      </c>
      <c r="V1515" t="s">
        <v>19272</v>
      </c>
      <c r="W1515" t="s">
        <v>19274</v>
      </c>
      <c r="X1515" t="s">
        <v>9298</v>
      </c>
      <c r="Y1515" t="b">
        <v>1</v>
      </c>
      <c r="Z1515" t="s">
        <v>1761</v>
      </c>
    </row>
    <row r="1516" spans="1:26" x14ac:dyDescent="0.25">
      <c r="A1516" t="s">
        <v>9299</v>
      </c>
      <c r="B1516" t="s">
        <v>9300</v>
      </c>
      <c r="C1516" t="s">
        <v>14702</v>
      </c>
      <c r="D1516" t="s">
        <v>14703</v>
      </c>
      <c r="E1516" t="s">
        <v>17576</v>
      </c>
      <c r="F1516" t="s">
        <v>9301</v>
      </c>
      <c r="G1516">
        <v>2323</v>
      </c>
      <c r="H1516">
        <v>3002</v>
      </c>
      <c r="I1516">
        <v>5382</v>
      </c>
      <c r="J1516">
        <v>8339</v>
      </c>
      <c r="K1516" t="s">
        <v>54</v>
      </c>
      <c r="L1516">
        <v>1681</v>
      </c>
      <c r="M1516" t="s">
        <v>1769</v>
      </c>
      <c r="N1516" t="s">
        <v>19275</v>
      </c>
      <c r="O1516" s="95">
        <v>44845.492416041663</v>
      </c>
      <c r="P1516">
        <v>2</v>
      </c>
      <c r="Q1516">
        <v>-56.84</v>
      </c>
      <c r="R1516">
        <v>-72.14</v>
      </c>
      <c r="S1516" t="s">
        <v>19276</v>
      </c>
      <c r="T1516" t="s">
        <v>9302</v>
      </c>
      <c r="U1516" t="s">
        <v>19277</v>
      </c>
      <c r="V1516" t="s">
        <v>19276</v>
      </c>
      <c r="W1516" t="s">
        <v>19278</v>
      </c>
      <c r="X1516" t="s">
        <v>9303</v>
      </c>
      <c r="Y1516" t="b">
        <v>1</v>
      </c>
      <c r="Z1516" t="s">
        <v>1761</v>
      </c>
    </row>
    <row r="1517" spans="1:26" x14ac:dyDescent="0.25">
      <c r="A1517" t="s">
        <v>9304</v>
      </c>
      <c r="B1517" t="s">
        <v>9305</v>
      </c>
      <c r="C1517" t="s">
        <v>14702</v>
      </c>
      <c r="D1517" t="s">
        <v>14703</v>
      </c>
      <c r="E1517" t="s">
        <v>17576</v>
      </c>
      <c r="F1517" t="s">
        <v>9306</v>
      </c>
      <c r="G1517">
        <v>8500</v>
      </c>
      <c r="H1517">
        <v>7600</v>
      </c>
      <c r="I1517">
        <v>9428</v>
      </c>
      <c r="J1517">
        <v>9604</v>
      </c>
      <c r="K1517" t="s">
        <v>54</v>
      </c>
      <c r="L1517">
        <v>4256</v>
      </c>
      <c r="M1517" t="s">
        <v>1769</v>
      </c>
      <c r="N1517" t="s">
        <v>19279</v>
      </c>
      <c r="O1517" s="95">
        <v>44845.706391793981</v>
      </c>
      <c r="P1517">
        <v>2</v>
      </c>
      <c r="Q1517">
        <v>-9.84</v>
      </c>
      <c r="R1517">
        <v>-11.5</v>
      </c>
      <c r="S1517" t="s">
        <v>19280</v>
      </c>
      <c r="T1517" t="s">
        <v>9307</v>
      </c>
      <c r="U1517" t="s">
        <v>9308</v>
      </c>
      <c r="V1517" t="s">
        <v>19280</v>
      </c>
      <c r="W1517" t="s">
        <v>19281</v>
      </c>
      <c r="X1517" t="s">
        <v>9309</v>
      </c>
      <c r="Y1517" t="b">
        <v>1</v>
      </c>
      <c r="Z1517" t="s">
        <v>1761</v>
      </c>
    </row>
    <row r="1518" spans="1:26" x14ac:dyDescent="0.25">
      <c r="A1518" t="s">
        <v>9310</v>
      </c>
      <c r="B1518" t="s">
        <v>9311</v>
      </c>
      <c r="C1518" t="s">
        <v>14702</v>
      </c>
      <c r="D1518" t="s">
        <v>14703</v>
      </c>
      <c r="E1518" t="s">
        <v>17576</v>
      </c>
      <c r="F1518" t="s">
        <v>9312</v>
      </c>
      <c r="G1518">
        <v>1466</v>
      </c>
      <c r="H1518">
        <v>1397</v>
      </c>
      <c r="I1518">
        <v>1466</v>
      </c>
      <c r="J1518">
        <v>3218</v>
      </c>
      <c r="K1518" t="s">
        <v>54</v>
      </c>
      <c r="L1518">
        <v>782</v>
      </c>
      <c r="M1518" t="s">
        <v>1769</v>
      </c>
      <c r="N1518" t="s">
        <v>19282</v>
      </c>
      <c r="O1518" s="95">
        <v>44844.767432430555</v>
      </c>
      <c r="P1518">
        <v>1</v>
      </c>
      <c r="Q1518">
        <v>0</v>
      </c>
      <c r="R1518">
        <v>-54.44</v>
      </c>
      <c r="S1518" t="s">
        <v>19283</v>
      </c>
      <c r="T1518" t="s">
        <v>9313</v>
      </c>
      <c r="U1518" t="s">
        <v>9314</v>
      </c>
      <c r="V1518" t="s">
        <v>19283</v>
      </c>
      <c r="W1518" t="s">
        <v>19284</v>
      </c>
      <c r="X1518" t="s">
        <v>9315</v>
      </c>
      <c r="Y1518" t="b">
        <v>1</v>
      </c>
      <c r="Z1518" t="s">
        <v>1761</v>
      </c>
    </row>
    <row r="1519" spans="1:26" x14ac:dyDescent="0.25">
      <c r="A1519" t="s">
        <v>9316</v>
      </c>
      <c r="B1519" t="s">
        <v>9317</v>
      </c>
      <c r="C1519" t="s">
        <v>14702</v>
      </c>
      <c r="D1519" t="s">
        <v>14703</v>
      </c>
      <c r="E1519" t="s">
        <v>17576</v>
      </c>
      <c r="F1519" t="s">
        <v>9318</v>
      </c>
      <c r="G1519">
        <v>5000</v>
      </c>
      <c r="H1519">
        <v>2374</v>
      </c>
      <c r="I1519">
        <v>11157</v>
      </c>
      <c r="J1519">
        <v>11251</v>
      </c>
      <c r="K1519" t="s">
        <v>54</v>
      </c>
      <c r="L1519">
        <v>1329</v>
      </c>
      <c r="M1519" t="s">
        <v>1769</v>
      </c>
      <c r="N1519" t="s">
        <v>19285</v>
      </c>
      <c r="O1519" s="95">
        <v>44845.717073020831</v>
      </c>
      <c r="P1519">
        <v>2</v>
      </c>
      <c r="Q1519">
        <v>-55.19</v>
      </c>
      <c r="R1519">
        <v>-55.56</v>
      </c>
      <c r="S1519" t="s">
        <v>19286</v>
      </c>
      <c r="T1519" t="s">
        <v>9319</v>
      </c>
      <c r="U1519" t="s">
        <v>9320</v>
      </c>
      <c r="V1519" t="s">
        <v>19286</v>
      </c>
      <c r="W1519" t="s">
        <v>19287</v>
      </c>
      <c r="X1519" t="s">
        <v>9321</v>
      </c>
      <c r="Y1519" t="b">
        <v>1</v>
      </c>
      <c r="Z1519" t="s">
        <v>1761</v>
      </c>
    </row>
    <row r="1520" spans="1:26" x14ac:dyDescent="0.25">
      <c r="A1520" t="s">
        <v>9322</v>
      </c>
      <c r="B1520" t="s">
        <v>9323</v>
      </c>
      <c r="C1520" t="s">
        <v>14702</v>
      </c>
      <c r="D1520" t="s">
        <v>14703</v>
      </c>
      <c r="E1520" t="s">
        <v>17576</v>
      </c>
      <c r="F1520" t="s">
        <v>9324</v>
      </c>
      <c r="G1520">
        <v>10000</v>
      </c>
      <c r="H1520">
        <v>1322</v>
      </c>
      <c r="I1520">
        <v>9990</v>
      </c>
      <c r="J1520">
        <v>14084</v>
      </c>
      <c r="K1520" t="s">
        <v>54</v>
      </c>
      <c r="L1520">
        <v>740</v>
      </c>
      <c r="M1520" t="s">
        <v>1769</v>
      </c>
      <c r="N1520" t="s">
        <v>19288</v>
      </c>
      <c r="O1520" s="95">
        <v>44844.917986701388</v>
      </c>
      <c r="P1520">
        <v>1</v>
      </c>
      <c r="Q1520">
        <v>0.1</v>
      </c>
      <c r="R1520">
        <v>-29</v>
      </c>
      <c r="S1520" t="s">
        <v>19289</v>
      </c>
      <c r="T1520" t="s">
        <v>9325</v>
      </c>
      <c r="U1520" t="s">
        <v>9326</v>
      </c>
      <c r="V1520" t="s">
        <v>19289</v>
      </c>
      <c r="W1520" t="s">
        <v>19290</v>
      </c>
      <c r="X1520" t="s">
        <v>9327</v>
      </c>
      <c r="Y1520" t="b">
        <v>1</v>
      </c>
      <c r="Z1520" t="s">
        <v>1761</v>
      </c>
    </row>
    <row r="1521" spans="1:26" x14ac:dyDescent="0.25">
      <c r="A1521" t="s">
        <v>9328</v>
      </c>
      <c r="B1521" t="s">
        <v>9329</v>
      </c>
      <c r="C1521" t="s">
        <v>14702</v>
      </c>
      <c r="D1521" t="s">
        <v>14703</v>
      </c>
      <c r="E1521" t="s">
        <v>17576</v>
      </c>
      <c r="F1521" t="s">
        <v>9330</v>
      </c>
      <c r="G1521">
        <v>9980</v>
      </c>
      <c r="H1521">
        <v>2051</v>
      </c>
      <c r="I1521">
        <v>12358</v>
      </c>
      <c r="J1521">
        <v>12157</v>
      </c>
      <c r="K1521" t="s">
        <v>54</v>
      </c>
      <c r="L1521">
        <v>1149</v>
      </c>
      <c r="M1521" t="s">
        <v>1769</v>
      </c>
      <c r="N1521" t="s">
        <v>19291</v>
      </c>
      <c r="O1521" s="95">
        <v>44845.681844282408</v>
      </c>
      <c r="P1521">
        <v>2</v>
      </c>
      <c r="Q1521">
        <v>-19.239999999999998</v>
      </c>
      <c r="R1521">
        <v>-17.91</v>
      </c>
      <c r="S1521" t="s">
        <v>19292</v>
      </c>
      <c r="T1521" t="s">
        <v>9331</v>
      </c>
      <c r="U1521" t="s">
        <v>9332</v>
      </c>
      <c r="V1521" t="s">
        <v>19292</v>
      </c>
      <c r="W1521" t="s">
        <v>19293</v>
      </c>
      <c r="X1521" t="s">
        <v>9333</v>
      </c>
      <c r="Y1521" t="b">
        <v>1</v>
      </c>
      <c r="Z1521" t="s">
        <v>1761</v>
      </c>
    </row>
    <row r="1522" spans="1:26" x14ac:dyDescent="0.25">
      <c r="A1522" t="s">
        <v>9334</v>
      </c>
      <c r="B1522" t="s">
        <v>9335</v>
      </c>
      <c r="C1522" t="s">
        <v>14702</v>
      </c>
      <c r="D1522" t="s">
        <v>14703</v>
      </c>
      <c r="E1522" t="s">
        <v>17576</v>
      </c>
      <c r="F1522" t="s">
        <v>9336</v>
      </c>
      <c r="G1522">
        <v>1099</v>
      </c>
      <c r="H1522">
        <v>1022</v>
      </c>
      <c r="I1522">
        <v>1099</v>
      </c>
      <c r="J1522">
        <v>8684</v>
      </c>
      <c r="K1522" t="s">
        <v>54</v>
      </c>
      <c r="L1522">
        <v>572</v>
      </c>
      <c r="M1522" t="s">
        <v>1769</v>
      </c>
      <c r="N1522" t="s">
        <v>19250</v>
      </c>
      <c r="O1522" s="95">
        <v>44845.232769768518</v>
      </c>
      <c r="P1522">
        <v>1</v>
      </c>
      <c r="Q1522">
        <v>0</v>
      </c>
      <c r="R1522">
        <v>-87.34</v>
      </c>
      <c r="S1522" t="s">
        <v>19294</v>
      </c>
      <c r="T1522" t="s">
        <v>9337</v>
      </c>
      <c r="U1522" t="s">
        <v>9338</v>
      </c>
      <c r="V1522" t="s">
        <v>19294</v>
      </c>
      <c r="W1522" t="s">
        <v>19295</v>
      </c>
      <c r="X1522" t="s">
        <v>9339</v>
      </c>
      <c r="Y1522" t="b">
        <v>1</v>
      </c>
      <c r="Z1522" t="s">
        <v>1761</v>
      </c>
    </row>
    <row r="1523" spans="1:26" x14ac:dyDescent="0.25">
      <c r="A1523" t="s">
        <v>9340</v>
      </c>
      <c r="B1523" t="s">
        <v>9341</v>
      </c>
      <c r="C1523" t="s">
        <v>14702</v>
      </c>
      <c r="D1523" t="s">
        <v>14703</v>
      </c>
      <c r="E1523" t="s">
        <v>17576</v>
      </c>
      <c r="F1523" t="s">
        <v>9342</v>
      </c>
      <c r="G1523">
        <v>10000</v>
      </c>
      <c r="H1523">
        <v>808</v>
      </c>
      <c r="I1523">
        <v>10000</v>
      </c>
      <c r="J1523">
        <v>10490</v>
      </c>
      <c r="K1523" t="s">
        <v>54</v>
      </c>
      <c r="L1523">
        <v>452</v>
      </c>
      <c r="M1523" t="s">
        <v>1769</v>
      </c>
      <c r="N1523" t="s">
        <v>19296</v>
      </c>
      <c r="O1523" s="95">
        <v>44845.440645844908</v>
      </c>
      <c r="P1523">
        <v>1</v>
      </c>
      <c r="Q1523">
        <v>0</v>
      </c>
      <c r="R1523">
        <v>-4.67</v>
      </c>
      <c r="S1523" t="s">
        <v>19297</v>
      </c>
      <c r="T1523" t="s">
        <v>9343</v>
      </c>
      <c r="U1523" t="s">
        <v>19298</v>
      </c>
      <c r="V1523" t="s">
        <v>19297</v>
      </c>
      <c r="W1523" t="s">
        <v>19299</v>
      </c>
      <c r="X1523" t="s">
        <v>9344</v>
      </c>
      <c r="Y1523" t="b">
        <v>1</v>
      </c>
      <c r="Z1523" t="s">
        <v>1761</v>
      </c>
    </row>
    <row r="1524" spans="1:26" x14ac:dyDescent="0.25">
      <c r="A1524" t="s">
        <v>9345</v>
      </c>
      <c r="B1524" t="s">
        <v>9346</v>
      </c>
      <c r="C1524" t="s">
        <v>14702</v>
      </c>
      <c r="D1524" t="s">
        <v>14703</v>
      </c>
      <c r="E1524" t="s">
        <v>17576</v>
      </c>
      <c r="F1524" t="s">
        <v>9347</v>
      </c>
      <c r="G1524">
        <v>812</v>
      </c>
      <c r="H1524">
        <v>812</v>
      </c>
      <c r="I1524">
        <v>812</v>
      </c>
      <c r="J1524">
        <v>812</v>
      </c>
      <c r="K1524" t="s">
        <v>54</v>
      </c>
      <c r="L1524">
        <v>455</v>
      </c>
      <c r="M1524" t="s">
        <v>1769</v>
      </c>
      <c r="N1524" t="s">
        <v>19300</v>
      </c>
      <c r="O1524" s="95">
        <v>44838.530448518519</v>
      </c>
      <c r="P1524">
        <v>1</v>
      </c>
      <c r="Q1524">
        <v>0</v>
      </c>
      <c r="R1524">
        <v>0</v>
      </c>
      <c r="S1524" t="s">
        <v>19301</v>
      </c>
      <c r="T1524" t="s">
        <v>9348</v>
      </c>
      <c r="U1524" t="s">
        <v>9349</v>
      </c>
      <c r="V1524" t="s">
        <v>19301</v>
      </c>
      <c r="W1524" t="s">
        <v>19302</v>
      </c>
      <c r="X1524" t="s">
        <v>9350</v>
      </c>
      <c r="Y1524" t="b">
        <v>1</v>
      </c>
      <c r="Z1524" t="s">
        <v>1761</v>
      </c>
    </row>
    <row r="1525" spans="1:26" x14ac:dyDescent="0.25">
      <c r="A1525" t="s">
        <v>9351</v>
      </c>
      <c r="B1525" t="s">
        <v>792</v>
      </c>
      <c r="C1525" t="s">
        <v>14702</v>
      </c>
      <c r="D1525" t="s">
        <v>14703</v>
      </c>
      <c r="E1525" t="s">
        <v>17576</v>
      </c>
      <c r="F1525" t="s">
        <v>7757</v>
      </c>
      <c r="G1525">
        <v>921</v>
      </c>
      <c r="H1525">
        <v>801</v>
      </c>
      <c r="I1525">
        <v>921</v>
      </c>
      <c r="J1525">
        <v>921</v>
      </c>
      <c r="K1525" t="s">
        <v>54</v>
      </c>
      <c r="L1525">
        <v>449</v>
      </c>
      <c r="M1525" t="s">
        <v>1769</v>
      </c>
      <c r="N1525" t="s">
        <v>19303</v>
      </c>
      <c r="O1525" s="95">
        <v>44843.017835451392</v>
      </c>
      <c r="P1525">
        <v>1</v>
      </c>
      <c r="Q1525">
        <v>0</v>
      </c>
      <c r="R1525">
        <v>0</v>
      </c>
      <c r="S1525" t="s">
        <v>19304</v>
      </c>
      <c r="T1525" t="s">
        <v>9352</v>
      </c>
      <c r="U1525" t="s">
        <v>19305</v>
      </c>
      <c r="V1525" t="s">
        <v>19304</v>
      </c>
      <c r="W1525" t="s">
        <v>19306</v>
      </c>
      <c r="X1525" t="s">
        <v>9353</v>
      </c>
      <c r="Y1525" t="b">
        <v>1</v>
      </c>
      <c r="Z1525" t="s">
        <v>1761</v>
      </c>
    </row>
    <row r="1526" spans="1:26" x14ac:dyDescent="0.25">
      <c r="A1526" t="s">
        <v>9354</v>
      </c>
      <c r="B1526" t="s">
        <v>864</v>
      </c>
      <c r="C1526" t="s">
        <v>14702</v>
      </c>
      <c r="D1526" t="s">
        <v>14703</v>
      </c>
      <c r="E1526" t="s">
        <v>17576</v>
      </c>
      <c r="F1526" t="s">
        <v>9355</v>
      </c>
      <c r="G1526">
        <v>2000</v>
      </c>
      <c r="H1526">
        <v>801</v>
      </c>
      <c r="I1526">
        <v>2000</v>
      </c>
      <c r="J1526">
        <v>7424</v>
      </c>
      <c r="K1526" t="s">
        <v>54</v>
      </c>
      <c r="L1526">
        <v>449</v>
      </c>
      <c r="M1526" t="s">
        <v>1769</v>
      </c>
      <c r="N1526" t="s">
        <v>19303</v>
      </c>
      <c r="O1526" s="95">
        <v>44845.681669675927</v>
      </c>
      <c r="P1526">
        <v>1</v>
      </c>
      <c r="Q1526">
        <v>0</v>
      </c>
      <c r="R1526">
        <v>-73.06</v>
      </c>
      <c r="S1526" t="s">
        <v>19307</v>
      </c>
      <c r="T1526" t="s">
        <v>9356</v>
      </c>
      <c r="U1526" t="s">
        <v>9357</v>
      </c>
      <c r="V1526" t="s">
        <v>19307</v>
      </c>
      <c r="W1526" t="s">
        <v>19308</v>
      </c>
      <c r="X1526" t="s">
        <v>9358</v>
      </c>
      <c r="Y1526" t="b">
        <v>1</v>
      </c>
      <c r="Z1526" t="s">
        <v>1761</v>
      </c>
    </row>
    <row r="1527" spans="1:26" x14ac:dyDescent="0.25">
      <c r="A1527" t="s">
        <v>9359</v>
      </c>
      <c r="B1527" t="s">
        <v>9360</v>
      </c>
      <c r="C1527" t="s">
        <v>14702</v>
      </c>
      <c r="D1527" t="s">
        <v>14703</v>
      </c>
      <c r="E1527" t="s">
        <v>17576</v>
      </c>
      <c r="F1527" t="s">
        <v>9361</v>
      </c>
      <c r="G1527">
        <v>1000</v>
      </c>
      <c r="H1527">
        <v>698</v>
      </c>
      <c r="I1527">
        <v>1000</v>
      </c>
      <c r="J1527">
        <v>3777</v>
      </c>
      <c r="K1527" t="s">
        <v>54</v>
      </c>
      <c r="L1527">
        <v>391</v>
      </c>
      <c r="M1527" t="s">
        <v>1769</v>
      </c>
      <c r="N1527" t="s">
        <v>19309</v>
      </c>
      <c r="O1527" s="95">
        <v>44845.347855486114</v>
      </c>
      <c r="P1527">
        <v>1</v>
      </c>
      <c r="Q1527">
        <v>0</v>
      </c>
      <c r="R1527">
        <v>-73.52</v>
      </c>
      <c r="S1527" t="s">
        <v>19310</v>
      </c>
      <c r="T1527" t="s">
        <v>9362</v>
      </c>
      <c r="U1527" t="s">
        <v>9363</v>
      </c>
      <c r="V1527" t="s">
        <v>19310</v>
      </c>
      <c r="W1527" t="s">
        <v>19311</v>
      </c>
      <c r="X1527" t="s">
        <v>9364</v>
      </c>
      <c r="Y1527" t="b">
        <v>1</v>
      </c>
      <c r="Z1527" t="s">
        <v>1761</v>
      </c>
    </row>
    <row r="1528" spans="1:26" x14ac:dyDescent="0.25">
      <c r="A1528" t="s">
        <v>9365</v>
      </c>
      <c r="B1528" t="s">
        <v>9366</v>
      </c>
      <c r="C1528" t="s">
        <v>14702</v>
      </c>
      <c r="D1528" t="s">
        <v>14703</v>
      </c>
      <c r="E1528" t="s">
        <v>17576</v>
      </c>
      <c r="F1528" t="s">
        <v>9367</v>
      </c>
      <c r="G1528">
        <v>8989</v>
      </c>
      <c r="H1528">
        <v>3041</v>
      </c>
      <c r="I1528">
        <v>8383</v>
      </c>
      <c r="J1528">
        <v>12298</v>
      </c>
      <c r="K1528" t="s">
        <v>54</v>
      </c>
      <c r="L1528">
        <v>1703</v>
      </c>
      <c r="M1528" t="s">
        <v>1769</v>
      </c>
      <c r="N1528" t="s">
        <v>19312</v>
      </c>
      <c r="O1528" s="95">
        <v>44845.661602430555</v>
      </c>
      <c r="P1528">
        <v>2</v>
      </c>
      <c r="Q1528">
        <v>7.23</v>
      </c>
      <c r="R1528">
        <v>-26.91</v>
      </c>
      <c r="S1528" t="s">
        <v>19313</v>
      </c>
      <c r="T1528" t="s">
        <v>9368</v>
      </c>
      <c r="U1528" t="s">
        <v>19314</v>
      </c>
      <c r="V1528" t="s">
        <v>19313</v>
      </c>
      <c r="W1528" t="s">
        <v>19315</v>
      </c>
      <c r="X1528" t="s">
        <v>9369</v>
      </c>
      <c r="Y1528" t="b">
        <v>1</v>
      </c>
      <c r="Z1528" t="s">
        <v>1761</v>
      </c>
    </row>
    <row r="1529" spans="1:26" x14ac:dyDescent="0.25">
      <c r="A1529" t="s">
        <v>9370</v>
      </c>
      <c r="B1529" t="s">
        <v>9371</v>
      </c>
      <c r="C1529" t="s">
        <v>14702</v>
      </c>
      <c r="D1529" t="s">
        <v>14703</v>
      </c>
      <c r="E1529" t="s">
        <v>17576</v>
      </c>
      <c r="F1529" t="s">
        <v>9372</v>
      </c>
      <c r="G1529">
        <v>8000</v>
      </c>
      <c r="H1529">
        <v>1402</v>
      </c>
      <c r="I1529">
        <v>9125</v>
      </c>
      <c r="J1529">
        <v>6349</v>
      </c>
      <c r="K1529" t="s">
        <v>54</v>
      </c>
      <c r="L1529">
        <v>785</v>
      </c>
      <c r="M1529" t="s">
        <v>1769</v>
      </c>
      <c r="N1529" t="s">
        <v>19316</v>
      </c>
      <c r="O1529" s="95">
        <v>44845.714240995374</v>
      </c>
      <c r="P1529">
        <v>2</v>
      </c>
      <c r="Q1529">
        <v>-12.33</v>
      </c>
      <c r="R1529">
        <v>26</v>
      </c>
      <c r="S1529" t="s">
        <v>19317</v>
      </c>
      <c r="T1529" t="s">
        <v>9373</v>
      </c>
      <c r="U1529" t="s">
        <v>9374</v>
      </c>
      <c r="V1529" t="s">
        <v>19317</v>
      </c>
      <c r="W1529" t="s">
        <v>19318</v>
      </c>
      <c r="X1529" t="s">
        <v>9375</v>
      </c>
      <c r="Y1529" t="b">
        <v>1</v>
      </c>
      <c r="Z1529" t="s">
        <v>1761</v>
      </c>
    </row>
    <row r="1530" spans="1:26" x14ac:dyDescent="0.25">
      <c r="A1530" t="s">
        <v>9376</v>
      </c>
      <c r="B1530" t="s">
        <v>9377</v>
      </c>
      <c r="C1530" t="s">
        <v>14702</v>
      </c>
      <c r="D1530" t="s">
        <v>14703</v>
      </c>
      <c r="E1530" t="s">
        <v>17576</v>
      </c>
      <c r="F1530" t="s">
        <v>7169</v>
      </c>
      <c r="G1530">
        <v>2680</v>
      </c>
      <c r="H1530">
        <v>2400</v>
      </c>
      <c r="I1530">
        <v>5381</v>
      </c>
      <c r="J1530">
        <v>9086</v>
      </c>
      <c r="K1530" t="s">
        <v>54</v>
      </c>
      <c r="L1530">
        <v>1344</v>
      </c>
      <c r="M1530" t="s">
        <v>1769</v>
      </c>
      <c r="N1530" t="s">
        <v>17228</v>
      </c>
      <c r="O1530" s="95">
        <v>44845.715894745372</v>
      </c>
      <c r="P1530">
        <v>2</v>
      </c>
      <c r="Q1530">
        <v>-50.2</v>
      </c>
      <c r="R1530">
        <v>-70.5</v>
      </c>
      <c r="S1530" t="s">
        <v>19319</v>
      </c>
      <c r="T1530" t="s">
        <v>9378</v>
      </c>
      <c r="U1530" t="s">
        <v>19320</v>
      </c>
      <c r="V1530" t="s">
        <v>19319</v>
      </c>
      <c r="W1530" t="s">
        <v>19321</v>
      </c>
      <c r="X1530" t="s">
        <v>9379</v>
      </c>
      <c r="Y1530" t="b">
        <v>1</v>
      </c>
      <c r="Z1530" t="s">
        <v>1761</v>
      </c>
    </row>
    <row r="1531" spans="1:26" x14ac:dyDescent="0.25">
      <c r="A1531" t="s">
        <v>9380</v>
      </c>
      <c r="B1531" t="s">
        <v>9381</v>
      </c>
      <c r="C1531" t="s">
        <v>14702</v>
      </c>
      <c r="D1531" t="s">
        <v>14703</v>
      </c>
      <c r="E1531" t="s">
        <v>17576</v>
      </c>
      <c r="F1531" t="s">
        <v>9382</v>
      </c>
      <c r="G1531">
        <v>9999</v>
      </c>
      <c r="H1531">
        <v>1529</v>
      </c>
      <c r="I1531">
        <v>12279</v>
      </c>
      <c r="J1531">
        <v>18115</v>
      </c>
      <c r="K1531" t="s">
        <v>54</v>
      </c>
      <c r="L1531">
        <v>856</v>
      </c>
      <c r="M1531" t="s">
        <v>1769</v>
      </c>
      <c r="N1531" t="s">
        <v>19322</v>
      </c>
      <c r="O1531" s="95">
        <v>44845.609264895837</v>
      </c>
      <c r="P1531">
        <v>2</v>
      </c>
      <c r="Q1531">
        <v>-18.57</v>
      </c>
      <c r="R1531">
        <v>-44.8</v>
      </c>
      <c r="S1531" t="s">
        <v>19323</v>
      </c>
      <c r="T1531" t="s">
        <v>9383</v>
      </c>
      <c r="U1531" t="s">
        <v>9384</v>
      </c>
      <c r="V1531" t="s">
        <v>19323</v>
      </c>
      <c r="W1531" t="s">
        <v>19324</v>
      </c>
      <c r="X1531" t="s">
        <v>9385</v>
      </c>
      <c r="Y1531" t="b">
        <v>1</v>
      </c>
      <c r="Z1531" t="s">
        <v>1761</v>
      </c>
    </row>
    <row r="1532" spans="1:26" x14ac:dyDescent="0.25">
      <c r="A1532" t="s">
        <v>9386</v>
      </c>
      <c r="B1532" t="s">
        <v>9387</v>
      </c>
      <c r="C1532" t="s">
        <v>14702</v>
      </c>
      <c r="D1532" t="s">
        <v>14703</v>
      </c>
      <c r="E1532" t="s">
        <v>17576</v>
      </c>
      <c r="F1532" t="s">
        <v>9388</v>
      </c>
      <c r="G1532">
        <v>40000</v>
      </c>
      <c r="H1532">
        <v>3388</v>
      </c>
      <c r="I1532">
        <v>40000</v>
      </c>
      <c r="J1532">
        <v>24786</v>
      </c>
      <c r="K1532" t="s">
        <v>54</v>
      </c>
      <c r="L1532">
        <v>1897</v>
      </c>
      <c r="M1532" t="s">
        <v>1769</v>
      </c>
      <c r="N1532" t="s">
        <v>19325</v>
      </c>
      <c r="O1532" s="95">
        <v>44844.786279664353</v>
      </c>
      <c r="P1532">
        <v>2</v>
      </c>
      <c r="Q1532">
        <v>0</v>
      </c>
      <c r="R1532">
        <v>61.38</v>
      </c>
      <c r="S1532" t="s">
        <v>19326</v>
      </c>
      <c r="T1532" t="s">
        <v>9389</v>
      </c>
      <c r="U1532" t="s">
        <v>9390</v>
      </c>
      <c r="V1532" t="s">
        <v>19326</v>
      </c>
      <c r="W1532" t="s">
        <v>19327</v>
      </c>
      <c r="X1532" t="s">
        <v>9391</v>
      </c>
      <c r="Y1532" t="b">
        <v>1</v>
      </c>
      <c r="Z1532" t="s">
        <v>1761</v>
      </c>
    </row>
    <row r="1533" spans="1:26" x14ac:dyDescent="0.25">
      <c r="A1533" t="s">
        <v>9392</v>
      </c>
      <c r="B1533" t="s">
        <v>9393</v>
      </c>
      <c r="C1533" t="s">
        <v>14702</v>
      </c>
      <c r="D1533" t="s">
        <v>14703</v>
      </c>
      <c r="E1533" t="s">
        <v>17576</v>
      </c>
      <c r="F1533" t="s">
        <v>9394</v>
      </c>
      <c r="G1533">
        <v>10840</v>
      </c>
      <c r="H1533">
        <v>9500</v>
      </c>
      <c r="I1533">
        <v>14752</v>
      </c>
      <c r="J1533">
        <v>13755</v>
      </c>
      <c r="K1533" t="s">
        <v>54</v>
      </c>
      <c r="L1533">
        <v>5320</v>
      </c>
      <c r="M1533" t="s">
        <v>1769</v>
      </c>
      <c r="N1533" t="s">
        <v>16712</v>
      </c>
      <c r="O1533" s="95">
        <v>44845.661887499999</v>
      </c>
      <c r="P1533">
        <v>2</v>
      </c>
      <c r="Q1533">
        <v>-26.52</v>
      </c>
      <c r="R1533">
        <v>-21.19</v>
      </c>
      <c r="S1533" t="s">
        <v>19328</v>
      </c>
      <c r="T1533" t="s">
        <v>9395</v>
      </c>
      <c r="U1533" t="s">
        <v>19329</v>
      </c>
      <c r="V1533" t="s">
        <v>19328</v>
      </c>
      <c r="W1533" t="s">
        <v>19330</v>
      </c>
      <c r="X1533" t="s">
        <v>9396</v>
      </c>
      <c r="Y1533" t="b">
        <v>1</v>
      </c>
      <c r="Z1533" t="s">
        <v>1761</v>
      </c>
    </row>
    <row r="1534" spans="1:26" x14ac:dyDescent="0.25">
      <c r="A1534" t="s">
        <v>9397</v>
      </c>
      <c r="B1534" t="s">
        <v>9398</v>
      </c>
      <c r="C1534" t="s">
        <v>14702</v>
      </c>
      <c r="D1534" t="s">
        <v>14703</v>
      </c>
      <c r="E1534" t="s">
        <v>17576</v>
      </c>
      <c r="F1534" t="s">
        <v>8106</v>
      </c>
      <c r="G1534">
        <v>11111</v>
      </c>
      <c r="H1534">
        <v>13885</v>
      </c>
      <c r="I1534">
        <v>14667</v>
      </c>
      <c r="J1534">
        <v>14826</v>
      </c>
      <c r="K1534" t="s">
        <v>54</v>
      </c>
      <c r="L1534">
        <v>7776</v>
      </c>
      <c r="M1534" t="s">
        <v>1769</v>
      </c>
      <c r="N1534" t="s">
        <v>19331</v>
      </c>
      <c r="O1534" s="95">
        <v>44845.707969467592</v>
      </c>
      <c r="P1534">
        <v>1</v>
      </c>
      <c r="Q1534">
        <v>-24.24</v>
      </c>
      <c r="R1534">
        <v>-25.06</v>
      </c>
      <c r="S1534" t="s">
        <v>19332</v>
      </c>
      <c r="T1534" t="s">
        <v>9399</v>
      </c>
      <c r="U1534" t="s">
        <v>8108</v>
      </c>
      <c r="V1534" t="s">
        <v>19332</v>
      </c>
      <c r="W1534" t="s">
        <v>19333</v>
      </c>
      <c r="X1534" t="s">
        <v>9400</v>
      </c>
      <c r="Y1534" t="b">
        <v>1</v>
      </c>
      <c r="Z1534" t="s">
        <v>1761</v>
      </c>
    </row>
    <row r="1535" spans="1:26" x14ac:dyDescent="0.25">
      <c r="A1535" t="s">
        <v>9401</v>
      </c>
      <c r="B1535" t="s">
        <v>9402</v>
      </c>
      <c r="C1535" t="s">
        <v>14702</v>
      </c>
      <c r="D1535" t="s">
        <v>14703</v>
      </c>
      <c r="E1535" t="s">
        <v>17576</v>
      </c>
      <c r="F1535" t="s">
        <v>8106</v>
      </c>
      <c r="G1535">
        <v>13900</v>
      </c>
      <c r="H1535">
        <v>13666</v>
      </c>
      <c r="I1535">
        <v>12966</v>
      </c>
      <c r="J1535">
        <v>13077</v>
      </c>
      <c r="K1535" t="s">
        <v>54</v>
      </c>
      <c r="L1535">
        <v>7653</v>
      </c>
      <c r="M1535" t="s">
        <v>1769</v>
      </c>
      <c r="N1535" t="s">
        <v>19334</v>
      </c>
      <c r="O1535" s="95">
        <v>44845.673032500003</v>
      </c>
      <c r="P1535">
        <v>1</v>
      </c>
      <c r="Q1535">
        <v>7.2</v>
      </c>
      <c r="R1535">
        <v>6.29</v>
      </c>
      <c r="S1535" t="s">
        <v>19335</v>
      </c>
      <c r="T1535" t="s">
        <v>9403</v>
      </c>
      <c r="U1535" t="s">
        <v>8108</v>
      </c>
      <c r="V1535" t="s">
        <v>19335</v>
      </c>
      <c r="W1535" t="s">
        <v>19336</v>
      </c>
      <c r="X1535" t="s">
        <v>9404</v>
      </c>
      <c r="Y1535" t="b">
        <v>1</v>
      </c>
      <c r="Z1535" t="s">
        <v>1761</v>
      </c>
    </row>
    <row r="1536" spans="1:26" x14ac:dyDescent="0.25">
      <c r="A1536" t="s">
        <v>9405</v>
      </c>
      <c r="B1536" t="s">
        <v>9406</v>
      </c>
      <c r="C1536" t="s">
        <v>14702</v>
      </c>
      <c r="D1536" t="s">
        <v>14703</v>
      </c>
      <c r="E1536" t="s">
        <v>17576</v>
      </c>
      <c r="F1536" t="s">
        <v>8106</v>
      </c>
      <c r="G1536">
        <v>18000</v>
      </c>
      <c r="H1536">
        <v>14141</v>
      </c>
      <c r="I1536">
        <v>15148</v>
      </c>
      <c r="J1536">
        <v>14316</v>
      </c>
      <c r="K1536" t="s">
        <v>54</v>
      </c>
      <c r="L1536">
        <v>7919</v>
      </c>
      <c r="M1536" t="s">
        <v>1769</v>
      </c>
      <c r="N1536" t="s">
        <v>19337</v>
      </c>
      <c r="O1536" s="95">
        <v>44845.676704189813</v>
      </c>
      <c r="P1536">
        <v>1</v>
      </c>
      <c r="Q1536">
        <v>18.829999999999998</v>
      </c>
      <c r="R1536">
        <v>25.73</v>
      </c>
      <c r="S1536" t="s">
        <v>19338</v>
      </c>
      <c r="T1536" t="s">
        <v>9407</v>
      </c>
      <c r="U1536" t="s">
        <v>8108</v>
      </c>
      <c r="V1536" t="s">
        <v>19338</v>
      </c>
      <c r="W1536" t="s">
        <v>19339</v>
      </c>
      <c r="X1536" t="s">
        <v>9408</v>
      </c>
      <c r="Y1536" t="b">
        <v>1</v>
      </c>
      <c r="Z1536" t="s">
        <v>1761</v>
      </c>
    </row>
    <row r="1537" spans="1:26" x14ac:dyDescent="0.25">
      <c r="A1537" t="s">
        <v>9409</v>
      </c>
      <c r="B1537" t="s">
        <v>9410</v>
      </c>
      <c r="C1537" t="s">
        <v>14702</v>
      </c>
      <c r="D1537" t="s">
        <v>14703</v>
      </c>
      <c r="E1537" t="s">
        <v>17576</v>
      </c>
      <c r="F1537" t="s">
        <v>8106</v>
      </c>
      <c r="G1537">
        <v>15550</v>
      </c>
      <c r="H1537">
        <v>13751</v>
      </c>
      <c r="I1537">
        <v>17888</v>
      </c>
      <c r="J1537">
        <v>16353</v>
      </c>
      <c r="K1537" t="s">
        <v>54</v>
      </c>
      <c r="L1537">
        <v>7701</v>
      </c>
      <c r="M1537" t="s">
        <v>1769</v>
      </c>
      <c r="N1537" t="s">
        <v>19340</v>
      </c>
      <c r="O1537" s="95">
        <v>44845.715011458335</v>
      </c>
      <c r="P1537">
        <v>1</v>
      </c>
      <c r="Q1537">
        <v>-13.07</v>
      </c>
      <c r="R1537">
        <v>-4.91</v>
      </c>
      <c r="S1537" t="s">
        <v>19341</v>
      </c>
      <c r="T1537" t="s">
        <v>9411</v>
      </c>
      <c r="U1537" t="s">
        <v>8108</v>
      </c>
      <c r="V1537" t="s">
        <v>19341</v>
      </c>
      <c r="W1537" t="s">
        <v>19342</v>
      </c>
      <c r="X1537" t="s">
        <v>9412</v>
      </c>
      <c r="Y1537" t="b">
        <v>1</v>
      </c>
      <c r="Z1537" t="s">
        <v>1761</v>
      </c>
    </row>
    <row r="1538" spans="1:26" x14ac:dyDescent="0.25">
      <c r="A1538" t="s">
        <v>9413</v>
      </c>
      <c r="B1538" t="s">
        <v>9414</v>
      </c>
      <c r="C1538" t="s">
        <v>14702</v>
      </c>
      <c r="D1538" t="s">
        <v>14703</v>
      </c>
      <c r="E1538" t="s">
        <v>17576</v>
      </c>
      <c r="F1538" t="s">
        <v>8266</v>
      </c>
      <c r="G1538">
        <v>17777</v>
      </c>
      <c r="H1538">
        <v>19200</v>
      </c>
      <c r="I1538">
        <v>16820</v>
      </c>
      <c r="J1538">
        <v>18933</v>
      </c>
      <c r="K1538" t="s">
        <v>54</v>
      </c>
      <c r="L1538">
        <v>10752</v>
      </c>
      <c r="M1538" t="s">
        <v>1769</v>
      </c>
      <c r="N1538" t="s">
        <v>18657</v>
      </c>
      <c r="O1538" s="95">
        <v>44845.721556932869</v>
      </c>
      <c r="P1538">
        <v>2</v>
      </c>
      <c r="Q1538">
        <v>5.69</v>
      </c>
      <c r="R1538">
        <v>-6.11</v>
      </c>
      <c r="S1538" t="s">
        <v>19343</v>
      </c>
      <c r="T1538" t="s">
        <v>9415</v>
      </c>
      <c r="U1538" t="s">
        <v>8268</v>
      </c>
      <c r="V1538" t="s">
        <v>19343</v>
      </c>
      <c r="W1538" t="s">
        <v>19344</v>
      </c>
      <c r="X1538" t="s">
        <v>9416</v>
      </c>
      <c r="Y1538" t="b">
        <v>1</v>
      </c>
      <c r="Z1538" t="s">
        <v>1761</v>
      </c>
    </row>
    <row r="1539" spans="1:26" x14ac:dyDescent="0.25">
      <c r="A1539" t="s">
        <v>9417</v>
      </c>
      <c r="B1539" t="s">
        <v>9418</v>
      </c>
      <c r="C1539" t="s">
        <v>14702</v>
      </c>
      <c r="D1539" t="s">
        <v>14703</v>
      </c>
      <c r="E1539" t="s">
        <v>17576</v>
      </c>
      <c r="F1539" t="s">
        <v>8266</v>
      </c>
      <c r="G1539">
        <v>19000</v>
      </c>
      <c r="H1539">
        <v>19200</v>
      </c>
      <c r="I1539">
        <v>18698</v>
      </c>
      <c r="J1539">
        <v>19851</v>
      </c>
      <c r="K1539" t="s">
        <v>54</v>
      </c>
      <c r="L1539">
        <v>10752</v>
      </c>
      <c r="M1539" t="s">
        <v>1769</v>
      </c>
      <c r="N1539" t="s">
        <v>18657</v>
      </c>
      <c r="O1539" s="95">
        <v>44845.675002002317</v>
      </c>
      <c r="P1539">
        <v>2</v>
      </c>
      <c r="Q1539">
        <v>1.62</v>
      </c>
      <c r="R1539">
        <v>-4.29</v>
      </c>
      <c r="S1539" t="s">
        <v>19345</v>
      </c>
      <c r="T1539" t="s">
        <v>9419</v>
      </c>
      <c r="U1539" t="s">
        <v>8268</v>
      </c>
      <c r="V1539" t="s">
        <v>19345</v>
      </c>
      <c r="W1539" t="s">
        <v>19346</v>
      </c>
      <c r="X1539" t="s">
        <v>9420</v>
      </c>
      <c r="Y1539" t="b">
        <v>1</v>
      </c>
      <c r="Z1539" t="s">
        <v>1761</v>
      </c>
    </row>
    <row r="1540" spans="1:26" x14ac:dyDescent="0.25">
      <c r="A1540" t="s">
        <v>9421</v>
      </c>
      <c r="B1540" t="s">
        <v>9422</v>
      </c>
      <c r="C1540" t="s">
        <v>14702</v>
      </c>
      <c r="D1540" t="s">
        <v>14703</v>
      </c>
      <c r="E1540" t="s">
        <v>17576</v>
      </c>
      <c r="F1540" t="s">
        <v>9423</v>
      </c>
      <c r="G1540">
        <v>29999</v>
      </c>
      <c r="H1540">
        <v>49267</v>
      </c>
      <c r="I1540">
        <v>28644</v>
      </c>
      <c r="J1540">
        <v>29474</v>
      </c>
      <c r="K1540" t="s">
        <v>54</v>
      </c>
      <c r="L1540">
        <v>27590</v>
      </c>
      <c r="M1540" t="s">
        <v>1769</v>
      </c>
      <c r="N1540" t="s">
        <v>16019</v>
      </c>
      <c r="O1540" s="95">
        <v>44845.70464733796</v>
      </c>
      <c r="P1540">
        <v>3</v>
      </c>
      <c r="Q1540">
        <v>4.7300000000000004</v>
      </c>
      <c r="R1540">
        <v>1.78</v>
      </c>
      <c r="S1540" t="s">
        <v>19347</v>
      </c>
      <c r="T1540" t="s">
        <v>9424</v>
      </c>
      <c r="U1540" t="s">
        <v>19348</v>
      </c>
      <c r="V1540" t="s">
        <v>19347</v>
      </c>
      <c r="W1540" t="s">
        <v>19349</v>
      </c>
      <c r="X1540" t="s">
        <v>9425</v>
      </c>
      <c r="Y1540" t="b">
        <v>1</v>
      </c>
      <c r="Z1540" t="s">
        <v>1761</v>
      </c>
    </row>
    <row r="1541" spans="1:26" x14ac:dyDescent="0.25">
      <c r="A1541" t="s">
        <v>9426</v>
      </c>
      <c r="B1541" t="s">
        <v>9427</v>
      </c>
      <c r="C1541" t="s">
        <v>14702</v>
      </c>
      <c r="D1541" t="s">
        <v>14703</v>
      </c>
      <c r="E1541" t="s">
        <v>17576</v>
      </c>
      <c r="F1541" t="s">
        <v>9428</v>
      </c>
      <c r="G1541">
        <v>5560</v>
      </c>
      <c r="H1541">
        <v>3980</v>
      </c>
      <c r="I1541">
        <v>5560</v>
      </c>
      <c r="J1541">
        <v>5560</v>
      </c>
      <c r="K1541" t="s">
        <v>54</v>
      </c>
      <c r="L1541">
        <v>2229</v>
      </c>
      <c r="M1541" t="s">
        <v>1769</v>
      </c>
      <c r="N1541" t="s">
        <v>19350</v>
      </c>
      <c r="O1541" s="95">
        <v>44842.865352824076</v>
      </c>
      <c r="P1541">
        <v>1</v>
      </c>
      <c r="Q1541">
        <v>0</v>
      </c>
      <c r="R1541">
        <v>0</v>
      </c>
      <c r="S1541" t="s">
        <v>19351</v>
      </c>
      <c r="T1541" t="s">
        <v>9429</v>
      </c>
      <c r="U1541" t="s">
        <v>9430</v>
      </c>
      <c r="V1541" t="s">
        <v>19351</v>
      </c>
      <c r="W1541" t="s">
        <v>19352</v>
      </c>
      <c r="X1541" t="s">
        <v>9431</v>
      </c>
      <c r="Y1541" t="b">
        <v>1</v>
      </c>
      <c r="Z1541" t="s">
        <v>1761</v>
      </c>
    </row>
    <row r="1542" spans="1:26" x14ac:dyDescent="0.25">
      <c r="A1542" t="s">
        <v>9432</v>
      </c>
      <c r="B1542" t="s">
        <v>9433</v>
      </c>
      <c r="C1542" t="s">
        <v>14702</v>
      </c>
      <c r="D1542" t="s">
        <v>14703</v>
      </c>
      <c r="E1542" t="s">
        <v>17576</v>
      </c>
      <c r="F1542" t="s">
        <v>9434</v>
      </c>
      <c r="G1542">
        <v>4200</v>
      </c>
      <c r="H1542">
        <v>4200</v>
      </c>
      <c r="I1542">
        <v>4200</v>
      </c>
      <c r="J1542">
        <v>4200</v>
      </c>
      <c r="K1542" t="s">
        <v>54</v>
      </c>
      <c r="L1542">
        <v>2352</v>
      </c>
      <c r="M1542" t="s">
        <v>1769</v>
      </c>
      <c r="N1542" t="s">
        <v>18790</v>
      </c>
      <c r="O1542" s="95">
        <v>44837.413308761577</v>
      </c>
      <c r="P1542">
        <v>1</v>
      </c>
      <c r="Q1542">
        <v>0</v>
      </c>
      <c r="R1542">
        <v>0</v>
      </c>
      <c r="S1542" t="s">
        <v>19353</v>
      </c>
      <c r="T1542" t="s">
        <v>9435</v>
      </c>
      <c r="U1542" t="s">
        <v>9436</v>
      </c>
      <c r="V1542" t="s">
        <v>19353</v>
      </c>
      <c r="W1542" t="s">
        <v>19354</v>
      </c>
      <c r="X1542" t="s">
        <v>9437</v>
      </c>
      <c r="Y1542" t="b">
        <v>1</v>
      </c>
      <c r="Z1542" t="s">
        <v>1761</v>
      </c>
    </row>
    <row r="1543" spans="1:26" x14ac:dyDescent="0.25">
      <c r="A1543" t="s">
        <v>9438</v>
      </c>
      <c r="B1543" t="s">
        <v>9439</v>
      </c>
      <c r="C1543" t="s">
        <v>14702</v>
      </c>
      <c r="D1543" t="s">
        <v>14703</v>
      </c>
      <c r="E1543" t="s">
        <v>17576</v>
      </c>
      <c r="F1543" t="s">
        <v>9440</v>
      </c>
      <c r="G1543">
        <v>21000</v>
      </c>
      <c r="H1543">
        <v>37267</v>
      </c>
      <c r="I1543">
        <v>23776</v>
      </c>
      <c r="J1543">
        <v>24072</v>
      </c>
      <c r="K1543" t="s">
        <v>54</v>
      </c>
      <c r="L1543">
        <v>20870</v>
      </c>
      <c r="M1543" t="s">
        <v>1769</v>
      </c>
      <c r="N1543" t="s">
        <v>19355</v>
      </c>
      <c r="O1543" s="95">
        <v>44845.703671238429</v>
      </c>
      <c r="P1543">
        <v>3</v>
      </c>
      <c r="Q1543">
        <v>-11.68</v>
      </c>
      <c r="R1543">
        <v>-12.76</v>
      </c>
      <c r="S1543" t="s">
        <v>19356</v>
      </c>
      <c r="T1543" t="s">
        <v>9441</v>
      </c>
      <c r="U1543" t="s">
        <v>19357</v>
      </c>
      <c r="V1543" t="s">
        <v>19356</v>
      </c>
      <c r="W1543" t="s">
        <v>19358</v>
      </c>
      <c r="X1543" t="s">
        <v>9442</v>
      </c>
      <c r="Y1543" t="b">
        <v>1</v>
      </c>
      <c r="Z1543" t="s">
        <v>1761</v>
      </c>
    </row>
    <row r="1544" spans="1:26" x14ac:dyDescent="0.25">
      <c r="A1544" t="s">
        <v>9443</v>
      </c>
      <c r="B1544" t="s">
        <v>9444</v>
      </c>
      <c r="C1544" t="s">
        <v>14702</v>
      </c>
      <c r="D1544" t="s">
        <v>14702</v>
      </c>
      <c r="E1544" t="s">
        <v>17576</v>
      </c>
      <c r="F1544" t="s">
        <v>9445</v>
      </c>
      <c r="G1544">
        <v>17672</v>
      </c>
      <c r="H1544">
        <v>17672</v>
      </c>
      <c r="I1544">
        <v>17672</v>
      </c>
      <c r="J1544">
        <v>17672</v>
      </c>
      <c r="K1544" t="s">
        <v>54</v>
      </c>
      <c r="L1544">
        <v>9896</v>
      </c>
      <c r="M1544" t="s">
        <v>1769</v>
      </c>
      <c r="N1544" t="s">
        <v>19359</v>
      </c>
      <c r="O1544" s="95">
        <v>44820.678606770831</v>
      </c>
      <c r="P1544">
        <v>3</v>
      </c>
      <c r="Q1544">
        <v>0</v>
      </c>
      <c r="R1544">
        <v>0</v>
      </c>
      <c r="S1544" t="s">
        <v>19360</v>
      </c>
      <c r="T1544" t="s">
        <v>9446</v>
      </c>
      <c r="U1544" t="s">
        <v>19361</v>
      </c>
      <c r="V1544" t="s">
        <v>19360</v>
      </c>
      <c r="W1544" t="s">
        <v>19362</v>
      </c>
      <c r="X1544" t="s">
        <v>9447</v>
      </c>
      <c r="Y1544" t="b">
        <v>1</v>
      </c>
      <c r="Z1544" t="s">
        <v>1761</v>
      </c>
    </row>
    <row r="1545" spans="1:26" x14ac:dyDescent="0.25">
      <c r="A1545" t="s">
        <v>9448</v>
      </c>
      <c r="B1545" t="s">
        <v>9449</v>
      </c>
      <c r="C1545" t="s">
        <v>14702</v>
      </c>
      <c r="D1545" t="s">
        <v>14703</v>
      </c>
      <c r="E1545" t="s">
        <v>17576</v>
      </c>
      <c r="F1545" t="s">
        <v>9450</v>
      </c>
      <c r="G1545">
        <v>20000</v>
      </c>
      <c r="H1545">
        <v>11356</v>
      </c>
      <c r="I1545">
        <v>23779</v>
      </c>
      <c r="J1545">
        <v>23782</v>
      </c>
      <c r="K1545" t="s">
        <v>54</v>
      </c>
      <c r="L1545">
        <v>6359</v>
      </c>
      <c r="M1545" t="s">
        <v>1769</v>
      </c>
      <c r="N1545" t="s">
        <v>19363</v>
      </c>
      <c r="O1545" s="95">
        <v>44845.58917890046</v>
      </c>
      <c r="P1545">
        <v>1</v>
      </c>
      <c r="Q1545">
        <v>-15.89</v>
      </c>
      <c r="R1545">
        <v>-15.9</v>
      </c>
      <c r="S1545" t="s">
        <v>19364</v>
      </c>
      <c r="T1545" t="s">
        <v>9451</v>
      </c>
      <c r="U1545" t="s">
        <v>9452</v>
      </c>
      <c r="V1545" t="s">
        <v>19364</v>
      </c>
      <c r="W1545" t="s">
        <v>19365</v>
      </c>
      <c r="X1545" t="s">
        <v>9453</v>
      </c>
      <c r="Y1545" t="b">
        <v>1</v>
      </c>
      <c r="Z1545" t="s">
        <v>1761</v>
      </c>
    </row>
    <row r="1546" spans="1:26" x14ac:dyDescent="0.25">
      <c r="A1546" t="s">
        <v>9454</v>
      </c>
      <c r="B1546" t="s">
        <v>9455</v>
      </c>
      <c r="C1546" t="s">
        <v>14702</v>
      </c>
      <c r="D1546" t="s">
        <v>14703</v>
      </c>
      <c r="E1546" t="s">
        <v>17576</v>
      </c>
      <c r="F1546" t="s">
        <v>9456</v>
      </c>
      <c r="G1546">
        <v>83777</v>
      </c>
      <c r="H1546">
        <v>31567</v>
      </c>
      <c r="I1546">
        <v>74279</v>
      </c>
      <c r="J1546">
        <v>85478</v>
      </c>
      <c r="K1546" t="s">
        <v>54</v>
      </c>
      <c r="L1546">
        <v>17678</v>
      </c>
      <c r="M1546" t="s">
        <v>1769</v>
      </c>
      <c r="N1546" t="s">
        <v>19366</v>
      </c>
      <c r="O1546" s="95">
        <v>44845.689018946759</v>
      </c>
      <c r="P1546">
        <v>3</v>
      </c>
      <c r="Q1546">
        <v>12.79</v>
      </c>
      <c r="R1546">
        <v>-1.99</v>
      </c>
      <c r="S1546" t="s">
        <v>19367</v>
      </c>
      <c r="T1546" t="s">
        <v>9457</v>
      </c>
      <c r="U1546" t="s">
        <v>9458</v>
      </c>
      <c r="V1546" t="s">
        <v>19367</v>
      </c>
      <c r="W1546" t="s">
        <v>19368</v>
      </c>
      <c r="X1546" t="s">
        <v>9459</v>
      </c>
      <c r="Y1546" t="b">
        <v>1</v>
      </c>
      <c r="Z1546" t="s">
        <v>1761</v>
      </c>
    </row>
    <row r="1547" spans="1:26" x14ac:dyDescent="0.25">
      <c r="A1547" t="s">
        <v>9460</v>
      </c>
      <c r="B1547" t="s">
        <v>9461</v>
      </c>
      <c r="C1547" t="s">
        <v>14702</v>
      </c>
      <c r="D1547" t="s">
        <v>14702</v>
      </c>
      <c r="E1547" t="s">
        <v>17576</v>
      </c>
      <c r="F1547" t="s">
        <v>9462</v>
      </c>
      <c r="G1547">
        <v>35600</v>
      </c>
      <c r="H1547">
        <v>35600</v>
      </c>
      <c r="I1547">
        <v>35600</v>
      </c>
      <c r="J1547">
        <v>35600</v>
      </c>
      <c r="K1547" t="s">
        <v>54</v>
      </c>
      <c r="L1547">
        <v>19936</v>
      </c>
      <c r="M1547" t="s">
        <v>1769</v>
      </c>
      <c r="N1547" t="s">
        <v>17172</v>
      </c>
      <c r="O1547" s="95">
        <v>44561.998314999997</v>
      </c>
      <c r="P1547">
        <v>4</v>
      </c>
      <c r="Q1547">
        <v>0</v>
      </c>
      <c r="R1547">
        <v>0</v>
      </c>
      <c r="S1547" t="s">
        <v>19369</v>
      </c>
      <c r="T1547" t="s">
        <v>9463</v>
      </c>
      <c r="U1547" t="s">
        <v>9464</v>
      </c>
      <c r="V1547" t="s">
        <v>19369</v>
      </c>
      <c r="W1547" t="s">
        <v>19370</v>
      </c>
      <c r="X1547" t="s">
        <v>9465</v>
      </c>
      <c r="Y1547" t="b">
        <v>1</v>
      </c>
      <c r="Z1547" t="s">
        <v>1761</v>
      </c>
    </row>
    <row r="1548" spans="1:26" x14ac:dyDescent="0.25">
      <c r="A1548" t="s">
        <v>9466</v>
      </c>
      <c r="B1548" t="s">
        <v>9467</v>
      </c>
      <c r="C1548" t="s">
        <v>14702</v>
      </c>
      <c r="D1548" t="s">
        <v>14703</v>
      </c>
      <c r="E1548" t="s">
        <v>17576</v>
      </c>
      <c r="F1548" t="s">
        <v>7070</v>
      </c>
      <c r="G1548">
        <v>26000</v>
      </c>
      <c r="H1548">
        <v>7948</v>
      </c>
      <c r="I1548">
        <v>16667</v>
      </c>
      <c r="J1548">
        <v>21501</v>
      </c>
      <c r="K1548" t="s">
        <v>54</v>
      </c>
      <c r="L1548">
        <v>4451</v>
      </c>
      <c r="M1548" t="s">
        <v>1769</v>
      </c>
      <c r="N1548" t="s">
        <v>19371</v>
      </c>
      <c r="O1548" s="95">
        <v>44845.708413912034</v>
      </c>
      <c r="P1548">
        <v>1</v>
      </c>
      <c r="Q1548">
        <v>56</v>
      </c>
      <c r="R1548">
        <v>20.92</v>
      </c>
      <c r="S1548" t="s">
        <v>19372</v>
      </c>
      <c r="T1548" t="s">
        <v>9468</v>
      </c>
      <c r="U1548" t="s">
        <v>9469</v>
      </c>
      <c r="V1548" t="s">
        <v>19372</v>
      </c>
      <c r="W1548" t="s">
        <v>19373</v>
      </c>
      <c r="X1548" t="s">
        <v>9470</v>
      </c>
      <c r="Y1548" t="b">
        <v>1</v>
      </c>
      <c r="Z1548" t="s">
        <v>1761</v>
      </c>
    </row>
    <row r="1549" spans="1:26" x14ac:dyDescent="0.25">
      <c r="A1549" t="s">
        <v>9471</v>
      </c>
      <c r="B1549" t="s">
        <v>821</v>
      </c>
      <c r="C1549" t="s">
        <v>14702</v>
      </c>
      <c r="D1549" t="s">
        <v>14703</v>
      </c>
      <c r="E1549" t="s">
        <v>17576</v>
      </c>
      <c r="F1549" t="s">
        <v>9472</v>
      </c>
      <c r="G1549">
        <v>18999</v>
      </c>
      <c r="H1549">
        <v>21130</v>
      </c>
      <c r="I1549">
        <v>17262</v>
      </c>
      <c r="J1549">
        <v>19974</v>
      </c>
      <c r="K1549" t="s">
        <v>54</v>
      </c>
      <c r="L1549">
        <v>11833</v>
      </c>
      <c r="M1549" t="s">
        <v>1769</v>
      </c>
      <c r="N1549" t="s">
        <v>19374</v>
      </c>
      <c r="O1549" s="95">
        <v>44845.714836226849</v>
      </c>
      <c r="P1549">
        <v>2</v>
      </c>
      <c r="Q1549">
        <v>10.06</v>
      </c>
      <c r="R1549">
        <v>-4.88</v>
      </c>
      <c r="S1549" t="s">
        <v>19375</v>
      </c>
      <c r="T1549" t="s">
        <v>9473</v>
      </c>
      <c r="U1549" t="s">
        <v>9474</v>
      </c>
      <c r="V1549" t="s">
        <v>19375</v>
      </c>
      <c r="W1549" t="s">
        <v>19376</v>
      </c>
      <c r="X1549" t="s">
        <v>9475</v>
      </c>
      <c r="Y1549" t="b">
        <v>1</v>
      </c>
      <c r="Z1549" t="s">
        <v>1761</v>
      </c>
    </row>
    <row r="1550" spans="1:26" x14ac:dyDescent="0.25">
      <c r="A1550" t="s">
        <v>9476</v>
      </c>
      <c r="B1550" t="s">
        <v>9477</v>
      </c>
      <c r="C1550" t="s">
        <v>14702</v>
      </c>
      <c r="D1550" t="s">
        <v>14703</v>
      </c>
      <c r="E1550" t="s">
        <v>17576</v>
      </c>
      <c r="F1550" t="s">
        <v>9478</v>
      </c>
      <c r="G1550">
        <v>25000</v>
      </c>
      <c r="H1550">
        <v>33500</v>
      </c>
      <c r="I1550">
        <v>30134</v>
      </c>
      <c r="J1550">
        <v>28942</v>
      </c>
      <c r="K1550" t="s">
        <v>54</v>
      </c>
      <c r="L1550">
        <v>18760</v>
      </c>
      <c r="M1550" t="s">
        <v>1769</v>
      </c>
      <c r="N1550" t="s">
        <v>19377</v>
      </c>
      <c r="O1550" s="95">
        <v>44845.708131307867</v>
      </c>
      <c r="P1550">
        <v>3</v>
      </c>
      <c r="Q1550">
        <v>-17.04</v>
      </c>
      <c r="R1550">
        <v>-13.62</v>
      </c>
      <c r="S1550" t="s">
        <v>19378</v>
      </c>
      <c r="T1550" t="s">
        <v>9479</v>
      </c>
      <c r="U1550" t="s">
        <v>9480</v>
      </c>
      <c r="V1550" t="s">
        <v>19378</v>
      </c>
      <c r="W1550" t="s">
        <v>19379</v>
      </c>
      <c r="X1550" t="s">
        <v>9481</v>
      </c>
      <c r="Y1550" t="b">
        <v>1</v>
      </c>
      <c r="Z1550" t="s">
        <v>1761</v>
      </c>
    </row>
    <row r="1551" spans="1:26" x14ac:dyDescent="0.25">
      <c r="A1551" t="s">
        <v>9482</v>
      </c>
      <c r="B1551" t="s">
        <v>9483</v>
      </c>
      <c r="C1551" t="s">
        <v>14702</v>
      </c>
      <c r="D1551" t="s">
        <v>14703</v>
      </c>
      <c r="E1551" t="s">
        <v>17576</v>
      </c>
      <c r="F1551" t="s">
        <v>9484</v>
      </c>
      <c r="G1551">
        <v>50000</v>
      </c>
      <c r="H1551">
        <v>10378</v>
      </c>
      <c r="I1551">
        <v>46815</v>
      </c>
      <c r="J1551">
        <v>43893</v>
      </c>
      <c r="K1551" t="s">
        <v>54</v>
      </c>
      <c r="L1551">
        <v>5812</v>
      </c>
      <c r="M1551" t="s">
        <v>1769</v>
      </c>
      <c r="N1551" t="s">
        <v>19380</v>
      </c>
      <c r="O1551" s="95">
        <v>44845.55641597222</v>
      </c>
      <c r="P1551">
        <v>3</v>
      </c>
      <c r="Q1551">
        <v>6.8</v>
      </c>
      <c r="R1551">
        <v>13.91</v>
      </c>
      <c r="S1551" t="s">
        <v>19381</v>
      </c>
      <c r="T1551" t="s">
        <v>9485</v>
      </c>
      <c r="U1551" t="s">
        <v>9486</v>
      </c>
      <c r="V1551" t="s">
        <v>19381</v>
      </c>
      <c r="W1551" t="s">
        <v>19382</v>
      </c>
      <c r="X1551" t="s">
        <v>9487</v>
      </c>
      <c r="Y1551" t="b">
        <v>1</v>
      </c>
      <c r="Z1551" t="s">
        <v>1761</v>
      </c>
    </row>
    <row r="1552" spans="1:26" x14ac:dyDescent="0.25">
      <c r="A1552" t="s">
        <v>9488</v>
      </c>
      <c r="B1552" t="s">
        <v>9489</v>
      </c>
      <c r="C1552" t="s">
        <v>14702</v>
      </c>
      <c r="D1552" t="s">
        <v>14703</v>
      </c>
      <c r="E1552" t="s">
        <v>17576</v>
      </c>
      <c r="F1552" t="s">
        <v>9490</v>
      </c>
      <c r="G1552">
        <v>8000</v>
      </c>
      <c r="H1552">
        <v>9386</v>
      </c>
      <c r="I1552">
        <v>8736</v>
      </c>
      <c r="J1552">
        <v>9969</v>
      </c>
      <c r="K1552" t="s">
        <v>54</v>
      </c>
      <c r="L1552">
        <v>5256</v>
      </c>
      <c r="M1552" t="s">
        <v>1769</v>
      </c>
      <c r="N1552" t="s">
        <v>19383</v>
      </c>
      <c r="O1552" s="95">
        <v>44845.712558541665</v>
      </c>
      <c r="P1552">
        <v>1</v>
      </c>
      <c r="Q1552">
        <v>-8.42</v>
      </c>
      <c r="R1552">
        <v>-19.75</v>
      </c>
      <c r="S1552" t="s">
        <v>19384</v>
      </c>
      <c r="T1552" t="s">
        <v>9491</v>
      </c>
      <c r="U1552" t="s">
        <v>9492</v>
      </c>
      <c r="V1552" t="s">
        <v>19384</v>
      </c>
      <c r="W1552" t="s">
        <v>19385</v>
      </c>
      <c r="X1552" t="s">
        <v>9493</v>
      </c>
      <c r="Y1552" t="b">
        <v>1</v>
      </c>
      <c r="Z1552" t="s">
        <v>1761</v>
      </c>
    </row>
    <row r="1553" spans="1:26" x14ac:dyDescent="0.25">
      <c r="A1553" t="s">
        <v>9494</v>
      </c>
      <c r="B1553" t="s">
        <v>9495</v>
      </c>
      <c r="C1553" t="s">
        <v>14702</v>
      </c>
      <c r="D1553" t="s">
        <v>14703</v>
      </c>
      <c r="E1553" t="s">
        <v>17576</v>
      </c>
      <c r="F1553" t="s">
        <v>7971</v>
      </c>
      <c r="G1553">
        <v>10000</v>
      </c>
      <c r="H1553">
        <v>5965</v>
      </c>
      <c r="I1553">
        <v>14929</v>
      </c>
      <c r="J1553">
        <v>23775</v>
      </c>
      <c r="K1553" t="s">
        <v>54</v>
      </c>
      <c r="L1553">
        <v>3340</v>
      </c>
      <c r="M1553" t="s">
        <v>1769</v>
      </c>
      <c r="N1553" t="s">
        <v>19386</v>
      </c>
      <c r="O1553" s="95">
        <v>44845.582665000002</v>
      </c>
      <c r="P1553">
        <v>1</v>
      </c>
      <c r="Q1553">
        <v>-33.020000000000003</v>
      </c>
      <c r="R1553">
        <v>-57.94</v>
      </c>
      <c r="S1553" t="s">
        <v>19387</v>
      </c>
      <c r="T1553" t="s">
        <v>9496</v>
      </c>
      <c r="U1553" t="s">
        <v>9497</v>
      </c>
      <c r="V1553" t="s">
        <v>19387</v>
      </c>
      <c r="W1553" t="s">
        <v>19388</v>
      </c>
      <c r="X1553" t="s">
        <v>9498</v>
      </c>
      <c r="Y1553" t="b">
        <v>1</v>
      </c>
      <c r="Z1553" t="s">
        <v>1761</v>
      </c>
    </row>
    <row r="1554" spans="1:26" x14ac:dyDescent="0.25">
      <c r="A1554" t="s">
        <v>9499</v>
      </c>
      <c r="B1554" t="s">
        <v>9500</v>
      </c>
      <c r="C1554" t="s">
        <v>14702</v>
      </c>
      <c r="D1554" t="s">
        <v>14703</v>
      </c>
      <c r="E1554" t="s">
        <v>17576</v>
      </c>
      <c r="F1554" t="s">
        <v>9501</v>
      </c>
      <c r="G1554">
        <v>40000</v>
      </c>
      <c r="H1554">
        <v>19600</v>
      </c>
      <c r="I1554">
        <v>40000</v>
      </c>
      <c r="J1554">
        <v>40000</v>
      </c>
      <c r="K1554" t="s">
        <v>54</v>
      </c>
      <c r="L1554">
        <v>10976</v>
      </c>
      <c r="M1554" t="s">
        <v>1769</v>
      </c>
      <c r="N1554" t="s">
        <v>19389</v>
      </c>
      <c r="O1554" s="95">
        <v>44844.81311116898</v>
      </c>
      <c r="P1554">
        <v>2</v>
      </c>
      <c r="Q1554">
        <v>0</v>
      </c>
      <c r="R1554">
        <v>0</v>
      </c>
      <c r="S1554" t="s">
        <v>19390</v>
      </c>
      <c r="T1554" t="s">
        <v>9502</v>
      </c>
      <c r="U1554" t="s">
        <v>9503</v>
      </c>
      <c r="V1554" t="s">
        <v>19390</v>
      </c>
      <c r="W1554" t="s">
        <v>19391</v>
      </c>
      <c r="X1554" t="s">
        <v>9504</v>
      </c>
      <c r="Y1554" t="b">
        <v>1</v>
      </c>
      <c r="Z1554" t="s">
        <v>1761</v>
      </c>
    </row>
    <row r="1555" spans="1:26" x14ac:dyDescent="0.25">
      <c r="A1555" t="s">
        <v>9505</v>
      </c>
      <c r="B1555" t="s">
        <v>9506</v>
      </c>
      <c r="C1555" t="s">
        <v>14702</v>
      </c>
      <c r="D1555" t="s">
        <v>14703</v>
      </c>
      <c r="E1555" t="s">
        <v>17576</v>
      </c>
      <c r="F1555" t="s">
        <v>9507</v>
      </c>
      <c r="G1555">
        <v>39000</v>
      </c>
      <c r="H1555">
        <v>37700</v>
      </c>
      <c r="I1555">
        <v>67428</v>
      </c>
      <c r="J1555">
        <v>64665</v>
      </c>
      <c r="K1555" t="s">
        <v>54</v>
      </c>
      <c r="L1555">
        <v>21112</v>
      </c>
      <c r="M1555" t="s">
        <v>1769</v>
      </c>
      <c r="N1555" t="s">
        <v>19392</v>
      </c>
      <c r="O1555" s="95">
        <v>44845.558334270834</v>
      </c>
      <c r="P1555">
        <v>4</v>
      </c>
      <c r="Q1555">
        <v>-42.16</v>
      </c>
      <c r="R1555">
        <v>-39.69</v>
      </c>
      <c r="S1555" t="s">
        <v>19393</v>
      </c>
      <c r="T1555" t="s">
        <v>9508</v>
      </c>
      <c r="U1555" t="s">
        <v>9509</v>
      </c>
      <c r="V1555" t="s">
        <v>19393</v>
      </c>
      <c r="W1555" t="s">
        <v>19394</v>
      </c>
      <c r="X1555" t="s">
        <v>9510</v>
      </c>
      <c r="Y1555" t="b">
        <v>1</v>
      </c>
      <c r="Z1555" t="s">
        <v>1761</v>
      </c>
    </row>
    <row r="1556" spans="1:26" x14ac:dyDescent="0.25">
      <c r="A1556" t="s">
        <v>9511</v>
      </c>
      <c r="B1556" t="s">
        <v>9512</v>
      </c>
      <c r="C1556" t="s">
        <v>14702</v>
      </c>
      <c r="D1556" t="s">
        <v>14702</v>
      </c>
      <c r="E1556" t="s">
        <v>17576</v>
      </c>
      <c r="F1556" t="s">
        <v>9513</v>
      </c>
      <c r="G1556">
        <v>3800</v>
      </c>
      <c r="H1556">
        <v>3800</v>
      </c>
      <c r="I1556">
        <v>3800</v>
      </c>
      <c r="J1556">
        <v>3800</v>
      </c>
      <c r="K1556" t="s">
        <v>54</v>
      </c>
      <c r="L1556">
        <v>2128</v>
      </c>
      <c r="M1556" t="s">
        <v>1769</v>
      </c>
      <c r="N1556" t="s">
        <v>18055</v>
      </c>
      <c r="O1556" s="95">
        <v>44823.585642395832</v>
      </c>
      <c r="P1556">
        <v>1</v>
      </c>
      <c r="Q1556">
        <v>0</v>
      </c>
      <c r="R1556">
        <v>0</v>
      </c>
      <c r="S1556" t="s">
        <v>19395</v>
      </c>
      <c r="T1556" t="s">
        <v>9514</v>
      </c>
      <c r="U1556" t="s">
        <v>9515</v>
      </c>
      <c r="V1556" t="s">
        <v>19395</v>
      </c>
      <c r="W1556" t="s">
        <v>19396</v>
      </c>
      <c r="X1556" t="s">
        <v>9516</v>
      </c>
      <c r="Y1556" t="b">
        <v>1</v>
      </c>
      <c r="Z1556" t="s">
        <v>1761</v>
      </c>
    </row>
    <row r="1557" spans="1:26" x14ac:dyDescent="0.25">
      <c r="A1557" t="s">
        <v>9517</v>
      </c>
      <c r="B1557" t="s">
        <v>9518</v>
      </c>
      <c r="C1557" t="s">
        <v>14702</v>
      </c>
      <c r="D1557" t="s">
        <v>14703</v>
      </c>
      <c r="E1557" t="s">
        <v>17576</v>
      </c>
      <c r="F1557" t="s">
        <v>9519</v>
      </c>
      <c r="G1557">
        <v>179000</v>
      </c>
      <c r="H1557">
        <v>36567</v>
      </c>
      <c r="I1557">
        <v>80877</v>
      </c>
      <c r="J1557">
        <v>76484</v>
      </c>
      <c r="K1557" t="s">
        <v>54</v>
      </c>
      <c r="L1557">
        <v>20478</v>
      </c>
      <c r="M1557" t="s">
        <v>1769</v>
      </c>
      <c r="N1557" t="s">
        <v>19397</v>
      </c>
      <c r="O1557" s="95">
        <v>44845.684998391203</v>
      </c>
      <c r="P1557">
        <v>4</v>
      </c>
      <c r="Q1557">
        <v>121.32</v>
      </c>
      <c r="R1557">
        <v>134.04</v>
      </c>
      <c r="S1557" t="s">
        <v>19398</v>
      </c>
      <c r="T1557" t="s">
        <v>9520</v>
      </c>
      <c r="U1557" t="s">
        <v>9521</v>
      </c>
      <c r="V1557" t="s">
        <v>19398</v>
      </c>
      <c r="W1557" t="s">
        <v>19399</v>
      </c>
      <c r="X1557" t="s">
        <v>9522</v>
      </c>
      <c r="Y1557" t="b">
        <v>1</v>
      </c>
      <c r="Z1557" t="s">
        <v>1761</v>
      </c>
    </row>
    <row r="1558" spans="1:26" x14ac:dyDescent="0.25">
      <c r="A1558" t="s">
        <v>9523</v>
      </c>
      <c r="B1558" t="s">
        <v>9524</v>
      </c>
      <c r="C1558" t="s">
        <v>14702</v>
      </c>
      <c r="D1558" t="s">
        <v>14703</v>
      </c>
      <c r="E1558" t="s">
        <v>17576</v>
      </c>
      <c r="F1558" t="s">
        <v>9525</v>
      </c>
      <c r="G1558">
        <v>35000</v>
      </c>
      <c r="H1558">
        <v>19118</v>
      </c>
      <c r="I1558">
        <v>36863</v>
      </c>
      <c r="J1558">
        <v>42145</v>
      </c>
      <c r="K1558" t="s">
        <v>54</v>
      </c>
      <c r="L1558">
        <v>10706</v>
      </c>
      <c r="M1558" t="s">
        <v>1769</v>
      </c>
      <c r="N1558" t="s">
        <v>19400</v>
      </c>
      <c r="O1558" s="95">
        <v>44845.694327245372</v>
      </c>
      <c r="P1558">
        <v>2</v>
      </c>
      <c r="Q1558">
        <v>-5.05</v>
      </c>
      <c r="R1558">
        <v>-16.95</v>
      </c>
      <c r="S1558" t="s">
        <v>19401</v>
      </c>
      <c r="T1558" t="s">
        <v>9526</v>
      </c>
      <c r="U1558" t="s">
        <v>9527</v>
      </c>
      <c r="V1558" t="s">
        <v>19401</v>
      </c>
      <c r="W1558" t="s">
        <v>19402</v>
      </c>
      <c r="X1558" t="s">
        <v>9528</v>
      </c>
      <c r="Y1558" t="b">
        <v>1</v>
      </c>
      <c r="Z1558" t="s">
        <v>1761</v>
      </c>
    </row>
    <row r="1559" spans="1:26" x14ac:dyDescent="0.25">
      <c r="A1559" t="s">
        <v>9529</v>
      </c>
      <c r="B1559" t="s">
        <v>9530</v>
      </c>
      <c r="C1559" t="s">
        <v>14702</v>
      </c>
      <c r="D1559" t="s">
        <v>14703</v>
      </c>
      <c r="E1559" t="s">
        <v>17576</v>
      </c>
      <c r="F1559" t="s">
        <v>9531</v>
      </c>
      <c r="G1559">
        <v>23000</v>
      </c>
      <c r="H1559">
        <v>1562</v>
      </c>
      <c r="I1559">
        <v>19940</v>
      </c>
      <c r="J1559">
        <v>21202</v>
      </c>
      <c r="K1559" t="s">
        <v>54</v>
      </c>
      <c r="L1559">
        <v>875</v>
      </c>
      <c r="M1559" t="s">
        <v>1769</v>
      </c>
      <c r="N1559" t="s">
        <v>19403</v>
      </c>
      <c r="O1559" s="95">
        <v>44845.256557824076</v>
      </c>
      <c r="P1559">
        <v>1</v>
      </c>
      <c r="Q1559">
        <v>15.35</v>
      </c>
      <c r="R1559">
        <v>8.48</v>
      </c>
      <c r="S1559" t="s">
        <v>19404</v>
      </c>
      <c r="T1559" t="s">
        <v>9532</v>
      </c>
      <c r="U1559" t="s">
        <v>9533</v>
      </c>
      <c r="V1559" t="s">
        <v>19404</v>
      </c>
      <c r="W1559" t="s">
        <v>19405</v>
      </c>
      <c r="X1559" t="s">
        <v>9534</v>
      </c>
      <c r="Y1559" t="b">
        <v>1</v>
      </c>
      <c r="Z1559" t="s">
        <v>1761</v>
      </c>
    </row>
    <row r="1560" spans="1:26" x14ac:dyDescent="0.25">
      <c r="A1560" t="s">
        <v>9535</v>
      </c>
      <c r="B1560" t="s">
        <v>9536</v>
      </c>
      <c r="C1560" t="s">
        <v>14702</v>
      </c>
      <c r="D1560" t="s">
        <v>14703</v>
      </c>
      <c r="E1560" t="s">
        <v>17576</v>
      </c>
      <c r="F1560" t="s">
        <v>9537</v>
      </c>
      <c r="G1560">
        <v>29999</v>
      </c>
      <c r="H1560">
        <v>23397</v>
      </c>
      <c r="I1560">
        <v>28492</v>
      </c>
      <c r="J1560">
        <v>33694</v>
      </c>
      <c r="K1560" t="s">
        <v>54</v>
      </c>
      <c r="L1560">
        <v>13102</v>
      </c>
      <c r="M1560" t="s">
        <v>1769</v>
      </c>
      <c r="N1560" t="s">
        <v>19406</v>
      </c>
      <c r="O1560" s="95">
        <v>44845.493589942133</v>
      </c>
      <c r="P1560">
        <v>3</v>
      </c>
      <c r="Q1560">
        <v>5.29</v>
      </c>
      <c r="R1560">
        <v>-10.97</v>
      </c>
      <c r="S1560" t="s">
        <v>19407</v>
      </c>
      <c r="T1560" t="s">
        <v>9538</v>
      </c>
      <c r="U1560" t="s">
        <v>9539</v>
      </c>
      <c r="V1560" t="s">
        <v>19407</v>
      </c>
      <c r="W1560" t="s">
        <v>19408</v>
      </c>
      <c r="X1560" t="s">
        <v>9540</v>
      </c>
      <c r="Y1560" t="b">
        <v>1</v>
      </c>
      <c r="Z1560" t="s">
        <v>1761</v>
      </c>
    </row>
    <row r="1561" spans="1:26" x14ac:dyDescent="0.25">
      <c r="A1561" t="s">
        <v>9541</v>
      </c>
      <c r="B1561" t="s">
        <v>9542</v>
      </c>
      <c r="C1561" t="s">
        <v>14702</v>
      </c>
      <c r="D1561" t="s">
        <v>14702</v>
      </c>
      <c r="E1561" t="s">
        <v>17576</v>
      </c>
      <c r="F1561" t="s">
        <v>9543</v>
      </c>
      <c r="G1561">
        <v>22800</v>
      </c>
      <c r="H1561">
        <v>22800</v>
      </c>
      <c r="I1561">
        <v>22800</v>
      </c>
      <c r="J1561">
        <v>22800</v>
      </c>
      <c r="K1561" t="s">
        <v>54</v>
      </c>
      <c r="L1561">
        <v>12768</v>
      </c>
      <c r="M1561" t="s">
        <v>1769</v>
      </c>
      <c r="N1561" t="s">
        <v>18265</v>
      </c>
      <c r="O1561" s="95">
        <v>44813.993734189811</v>
      </c>
      <c r="P1561">
        <v>3</v>
      </c>
      <c r="Q1561">
        <v>0</v>
      </c>
      <c r="R1561">
        <v>0</v>
      </c>
      <c r="S1561" t="s">
        <v>19409</v>
      </c>
      <c r="T1561" t="s">
        <v>9544</v>
      </c>
      <c r="U1561" t="s">
        <v>9545</v>
      </c>
      <c r="V1561" t="s">
        <v>19409</v>
      </c>
      <c r="W1561" t="s">
        <v>19410</v>
      </c>
      <c r="X1561" t="s">
        <v>9546</v>
      </c>
      <c r="Y1561" t="b">
        <v>1</v>
      </c>
      <c r="Z1561" t="s">
        <v>1761</v>
      </c>
    </row>
    <row r="1562" spans="1:26" x14ac:dyDescent="0.25">
      <c r="A1562" t="s">
        <v>9547</v>
      </c>
      <c r="B1562" t="s">
        <v>9548</v>
      </c>
      <c r="C1562" t="s">
        <v>14702</v>
      </c>
      <c r="D1562" t="s">
        <v>14702</v>
      </c>
      <c r="E1562" t="s">
        <v>17576</v>
      </c>
      <c r="F1562" t="s">
        <v>9549</v>
      </c>
      <c r="G1562">
        <v>22300</v>
      </c>
      <c r="H1562">
        <v>22300</v>
      </c>
      <c r="I1562">
        <v>22300</v>
      </c>
      <c r="J1562">
        <v>22300</v>
      </c>
      <c r="K1562" t="s">
        <v>54</v>
      </c>
      <c r="L1562">
        <v>12488</v>
      </c>
      <c r="M1562" t="s">
        <v>1769</v>
      </c>
      <c r="N1562" t="s">
        <v>19411</v>
      </c>
      <c r="O1562" s="95">
        <v>44461.612178773146</v>
      </c>
      <c r="P1562">
        <v>3</v>
      </c>
      <c r="Q1562">
        <v>0</v>
      </c>
      <c r="R1562">
        <v>0</v>
      </c>
      <c r="S1562" t="s">
        <v>19412</v>
      </c>
      <c r="T1562" t="s">
        <v>9550</v>
      </c>
      <c r="U1562" t="s">
        <v>9551</v>
      </c>
      <c r="V1562" t="s">
        <v>19412</v>
      </c>
      <c r="W1562" t="s">
        <v>19413</v>
      </c>
      <c r="X1562" t="s">
        <v>9552</v>
      </c>
      <c r="Y1562" t="b">
        <v>1</v>
      </c>
      <c r="Z1562" t="s">
        <v>1761</v>
      </c>
    </row>
    <row r="1563" spans="1:26" x14ac:dyDescent="0.25">
      <c r="A1563" t="s">
        <v>9553</v>
      </c>
      <c r="B1563" t="s">
        <v>9554</v>
      </c>
      <c r="C1563" t="s">
        <v>14702</v>
      </c>
      <c r="D1563" t="s">
        <v>14702</v>
      </c>
      <c r="E1563" t="s">
        <v>17576</v>
      </c>
      <c r="F1563" t="s">
        <v>9555</v>
      </c>
      <c r="G1563">
        <v>25900</v>
      </c>
      <c r="H1563">
        <v>25900</v>
      </c>
      <c r="I1563">
        <v>25900</v>
      </c>
      <c r="J1563">
        <v>25900</v>
      </c>
      <c r="K1563" t="s">
        <v>54</v>
      </c>
      <c r="L1563">
        <v>14504</v>
      </c>
      <c r="M1563" t="s">
        <v>1769</v>
      </c>
      <c r="N1563" t="s">
        <v>19414</v>
      </c>
      <c r="O1563" s="95">
        <v>44587.946190092596</v>
      </c>
      <c r="P1563">
        <v>4</v>
      </c>
      <c r="Q1563">
        <v>0</v>
      </c>
      <c r="R1563">
        <v>0</v>
      </c>
      <c r="S1563" t="s">
        <v>19415</v>
      </c>
      <c r="T1563" t="s">
        <v>9556</v>
      </c>
      <c r="U1563" t="s">
        <v>9557</v>
      </c>
      <c r="V1563" t="s">
        <v>19415</v>
      </c>
      <c r="W1563" t="s">
        <v>19416</v>
      </c>
      <c r="X1563" t="s">
        <v>9558</v>
      </c>
      <c r="Y1563" t="b">
        <v>1</v>
      </c>
      <c r="Z1563" t="s">
        <v>1761</v>
      </c>
    </row>
    <row r="1564" spans="1:26" x14ac:dyDescent="0.25">
      <c r="A1564" t="s">
        <v>9559</v>
      </c>
      <c r="B1564" t="s">
        <v>9560</v>
      </c>
      <c r="C1564" t="s">
        <v>14702</v>
      </c>
      <c r="D1564" t="s">
        <v>14703</v>
      </c>
      <c r="E1564" t="s">
        <v>17576</v>
      </c>
      <c r="F1564" t="s">
        <v>9561</v>
      </c>
      <c r="G1564">
        <v>25555</v>
      </c>
      <c r="H1564">
        <v>12200</v>
      </c>
      <c r="I1564">
        <v>15993</v>
      </c>
      <c r="J1564">
        <v>14724</v>
      </c>
      <c r="K1564" t="s">
        <v>54</v>
      </c>
      <c r="L1564">
        <v>6832</v>
      </c>
      <c r="M1564" t="s">
        <v>1769</v>
      </c>
      <c r="N1564" t="s">
        <v>19417</v>
      </c>
      <c r="O1564" s="95">
        <v>44845.721716481479</v>
      </c>
      <c r="P1564">
        <v>2</v>
      </c>
      <c r="Q1564">
        <v>59.79</v>
      </c>
      <c r="R1564">
        <v>73.56</v>
      </c>
      <c r="S1564" t="s">
        <v>19418</v>
      </c>
      <c r="T1564" t="s">
        <v>9562</v>
      </c>
      <c r="U1564" t="s">
        <v>9563</v>
      </c>
      <c r="V1564" t="s">
        <v>19418</v>
      </c>
      <c r="W1564" t="s">
        <v>19419</v>
      </c>
      <c r="X1564" t="s">
        <v>9564</v>
      </c>
      <c r="Y1564" t="b">
        <v>1</v>
      </c>
      <c r="Z1564" t="s">
        <v>1761</v>
      </c>
    </row>
    <row r="1565" spans="1:26" x14ac:dyDescent="0.25">
      <c r="A1565" t="s">
        <v>9565</v>
      </c>
      <c r="B1565" t="s">
        <v>9566</v>
      </c>
      <c r="C1565" t="s">
        <v>14702</v>
      </c>
      <c r="D1565" t="s">
        <v>14703</v>
      </c>
      <c r="E1565" t="s">
        <v>17576</v>
      </c>
      <c r="F1565" t="s">
        <v>9567</v>
      </c>
      <c r="G1565">
        <v>29000</v>
      </c>
      <c r="H1565">
        <v>21337</v>
      </c>
      <c r="I1565">
        <v>28459</v>
      </c>
      <c r="J1565">
        <v>26780</v>
      </c>
      <c r="K1565" t="s">
        <v>54</v>
      </c>
      <c r="L1565">
        <v>11949</v>
      </c>
      <c r="M1565" t="s">
        <v>1769</v>
      </c>
      <c r="N1565" t="s">
        <v>19420</v>
      </c>
      <c r="O1565" s="95">
        <v>44845.695648680557</v>
      </c>
      <c r="P1565">
        <v>2</v>
      </c>
      <c r="Q1565">
        <v>1.9</v>
      </c>
      <c r="R1565">
        <v>8.2899999999999991</v>
      </c>
      <c r="S1565" t="s">
        <v>19421</v>
      </c>
      <c r="T1565" t="s">
        <v>9568</v>
      </c>
      <c r="U1565" t="s">
        <v>9569</v>
      </c>
      <c r="V1565" t="s">
        <v>19421</v>
      </c>
      <c r="W1565" t="s">
        <v>19422</v>
      </c>
      <c r="X1565" t="s">
        <v>9570</v>
      </c>
      <c r="Y1565" t="b">
        <v>1</v>
      </c>
      <c r="Z1565" t="s">
        <v>1761</v>
      </c>
    </row>
    <row r="1566" spans="1:26" x14ac:dyDescent="0.25">
      <c r="A1566" t="s">
        <v>9571</v>
      </c>
      <c r="B1566" t="s">
        <v>9572</v>
      </c>
      <c r="C1566" t="s">
        <v>14702</v>
      </c>
      <c r="D1566" t="s">
        <v>14703</v>
      </c>
      <c r="E1566" t="s">
        <v>17576</v>
      </c>
      <c r="F1566" t="s">
        <v>9573</v>
      </c>
      <c r="G1566">
        <v>65000</v>
      </c>
      <c r="H1566">
        <v>37600</v>
      </c>
      <c r="I1566">
        <v>70494</v>
      </c>
      <c r="J1566">
        <v>59980</v>
      </c>
      <c r="K1566" t="s">
        <v>54</v>
      </c>
      <c r="L1566">
        <v>21056</v>
      </c>
      <c r="M1566" t="s">
        <v>1769</v>
      </c>
      <c r="N1566" t="s">
        <v>19423</v>
      </c>
      <c r="O1566" s="95">
        <v>44845.62576584491</v>
      </c>
      <c r="P1566">
        <v>4</v>
      </c>
      <c r="Q1566">
        <v>-7.79</v>
      </c>
      <c r="R1566">
        <v>8.3699999999999992</v>
      </c>
      <c r="S1566" t="s">
        <v>19424</v>
      </c>
      <c r="T1566" t="s">
        <v>9574</v>
      </c>
      <c r="U1566" t="s">
        <v>19425</v>
      </c>
      <c r="V1566" t="s">
        <v>19424</v>
      </c>
      <c r="W1566" t="s">
        <v>19426</v>
      </c>
      <c r="X1566" t="s">
        <v>9575</v>
      </c>
      <c r="Y1566" t="b">
        <v>1</v>
      </c>
      <c r="Z1566" t="s">
        <v>1761</v>
      </c>
    </row>
    <row r="1567" spans="1:26" x14ac:dyDescent="0.25">
      <c r="A1567" t="s">
        <v>9576</v>
      </c>
      <c r="B1567" t="s">
        <v>9577</v>
      </c>
      <c r="C1567" t="s">
        <v>14702</v>
      </c>
      <c r="D1567" t="s">
        <v>14703</v>
      </c>
      <c r="E1567" t="s">
        <v>17576</v>
      </c>
      <c r="F1567" t="s">
        <v>9578</v>
      </c>
      <c r="G1567">
        <v>95000</v>
      </c>
      <c r="H1567">
        <v>24400</v>
      </c>
      <c r="I1567">
        <v>95000</v>
      </c>
      <c r="J1567">
        <v>93420</v>
      </c>
      <c r="K1567" t="s">
        <v>54</v>
      </c>
      <c r="L1567">
        <v>13664</v>
      </c>
      <c r="M1567" t="s">
        <v>1769</v>
      </c>
      <c r="N1567" t="s">
        <v>19427</v>
      </c>
      <c r="O1567" s="95">
        <v>44845.182137743053</v>
      </c>
      <c r="P1567">
        <v>4</v>
      </c>
      <c r="Q1567">
        <v>0</v>
      </c>
      <c r="R1567">
        <v>1.69</v>
      </c>
      <c r="S1567" t="s">
        <v>19428</v>
      </c>
      <c r="T1567" t="s">
        <v>9579</v>
      </c>
      <c r="U1567" t="s">
        <v>9580</v>
      </c>
      <c r="V1567" t="s">
        <v>19428</v>
      </c>
      <c r="W1567" t="s">
        <v>19429</v>
      </c>
      <c r="X1567" t="s">
        <v>9581</v>
      </c>
      <c r="Y1567" t="b">
        <v>1</v>
      </c>
      <c r="Z1567" t="s">
        <v>1761</v>
      </c>
    </row>
    <row r="1568" spans="1:26" x14ac:dyDescent="0.25">
      <c r="A1568" t="s">
        <v>9582</v>
      </c>
      <c r="B1568" t="s">
        <v>9583</v>
      </c>
      <c r="C1568" t="s">
        <v>14702</v>
      </c>
      <c r="D1568" t="s">
        <v>14703</v>
      </c>
      <c r="E1568" t="s">
        <v>17576</v>
      </c>
      <c r="F1568" t="s">
        <v>9584</v>
      </c>
      <c r="G1568">
        <v>27000</v>
      </c>
      <c r="H1568">
        <v>47834</v>
      </c>
      <c r="I1568">
        <v>28492</v>
      </c>
      <c r="J1568">
        <v>27948</v>
      </c>
      <c r="K1568" t="s">
        <v>54</v>
      </c>
      <c r="L1568">
        <v>26787</v>
      </c>
      <c r="M1568" t="s">
        <v>1769</v>
      </c>
      <c r="N1568" t="s">
        <v>19430</v>
      </c>
      <c r="O1568" s="95">
        <v>44845.661983206017</v>
      </c>
      <c r="P1568">
        <v>5</v>
      </c>
      <c r="Q1568">
        <v>-5.24</v>
      </c>
      <c r="R1568">
        <v>-3.39</v>
      </c>
      <c r="S1568" t="s">
        <v>19431</v>
      </c>
      <c r="T1568" t="s">
        <v>9585</v>
      </c>
      <c r="U1568" t="s">
        <v>9586</v>
      </c>
      <c r="V1568" t="s">
        <v>19431</v>
      </c>
      <c r="W1568" t="s">
        <v>19432</v>
      </c>
      <c r="X1568" t="s">
        <v>9587</v>
      </c>
      <c r="Y1568" t="b">
        <v>1</v>
      </c>
      <c r="Z1568" t="s">
        <v>1761</v>
      </c>
    </row>
    <row r="1569" spans="1:26" x14ac:dyDescent="0.25">
      <c r="A1569" t="s">
        <v>9588</v>
      </c>
      <c r="B1569" t="s">
        <v>9589</v>
      </c>
      <c r="C1569" t="s">
        <v>14702</v>
      </c>
      <c r="D1569" t="s">
        <v>14703</v>
      </c>
      <c r="E1569" t="s">
        <v>17576</v>
      </c>
      <c r="F1569" t="s">
        <v>9590</v>
      </c>
      <c r="G1569">
        <v>20000</v>
      </c>
      <c r="H1569">
        <v>24130</v>
      </c>
      <c r="I1569">
        <v>26025</v>
      </c>
      <c r="J1569">
        <v>25144</v>
      </c>
      <c r="K1569" t="s">
        <v>54</v>
      </c>
      <c r="L1569">
        <v>13513</v>
      </c>
      <c r="M1569" t="s">
        <v>1769</v>
      </c>
      <c r="N1569" t="s">
        <v>19433</v>
      </c>
      <c r="O1569" s="95">
        <v>44845.607591747685</v>
      </c>
      <c r="P1569">
        <v>2</v>
      </c>
      <c r="Q1569">
        <v>-23.15</v>
      </c>
      <c r="R1569">
        <v>-20.46</v>
      </c>
      <c r="S1569" t="s">
        <v>19434</v>
      </c>
      <c r="T1569" t="s">
        <v>9591</v>
      </c>
      <c r="U1569" t="s">
        <v>9592</v>
      </c>
      <c r="V1569" t="s">
        <v>19434</v>
      </c>
      <c r="W1569" t="s">
        <v>19435</v>
      </c>
      <c r="X1569" t="s">
        <v>9593</v>
      </c>
      <c r="Y1569" t="b">
        <v>1</v>
      </c>
      <c r="Z1569" t="s">
        <v>1761</v>
      </c>
    </row>
    <row r="1570" spans="1:26" x14ac:dyDescent="0.25">
      <c r="A1570" t="s">
        <v>9594</v>
      </c>
      <c r="B1570" t="s">
        <v>9595</v>
      </c>
      <c r="C1570" t="s">
        <v>14702</v>
      </c>
      <c r="D1570" t="s">
        <v>14703</v>
      </c>
      <c r="E1570" t="s">
        <v>17576</v>
      </c>
      <c r="F1570" t="s">
        <v>9596</v>
      </c>
      <c r="G1570">
        <v>68888</v>
      </c>
      <c r="H1570">
        <v>17300</v>
      </c>
      <c r="I1570">
        <v>63324</v>
      </c>
      <c r="J1570">
        <v>57856</v>
      </c>
      <c r="K1570" t="s">
        <v>54</v>
      </c>
      <c r="L1570">
        <v>9688</v>
      </c>
      <c r="M1570" t="s">
        <v>1769</v>
      </c>
      <c r="N1570" t="s">
        <v>19436</v>
      </c>
      <c r="O1570" s="95">
        <v>44845.668903576392</v>
      </c>
      <c r="P1570">
        <v>3</v>
      </c>
      <c r="Q1570">
        <v>8.7899999999999991</v>
      </c>
      <c r="R1570">
        <v>19.07</v>
      </c>
      <c r="S1570" t="s">
        <v>19437</v>
      </c>
      <c r="T1570" t="s">
        <v>9597</v>
      </c>
      <c r="U1570" t="s">
        <v>9598</v>
      </c>
      <c r="V1570" t="s">
        <v>19437</v>
      </c>
      <c r="W1570" t="s">
        <v>19438</v>
      </c>
      <c r="X1570" t="s">
        <v>9599</v>
      </c>
      <c r="Y1570" t="b">
        <v>1</v>
      </c>
      <c r="Z1570" t="s">
        <v>1761</v>
      </c>
    </row>
    <row r="1571" spans="1:26" x14ac:dyDescent="0.25">
      <c r="A1571" t="s">
        <v>9600</v>
      </c>
      <c r="B1571" t="s">
        <v>9601</v>
      </c>
      <c r="C1571" t="s">
        <v>14702</v>
      </c>
      <c r="D1571" t="s">
        <v>14703</v>
      </c>
      <c r="E1571" t="s">
        <v>17576</v>
      </c>
      <c r="F1571" t="s">
        <v>9602</v>
      </c>
      <c r="G1571">
        <v>45000</v>
      </c>
      <c r="H1571">
        <v>39137</v>
      </c>
      <c r="I1571">
        <v>42292</v>
      </c>
      <c r="J1571">
        <v>39167</v>
      </c>
      <c r="K1571" t="s">
        <v>54</v>
      </c>
      <c r="L1571">
        <v>21917</v>
      </c>
      <c r="M1571" t="s">
        <v>1769</v>
      </c>
      <c r="N1571" t="s">
        <v>19439</v>
      </c>
      <c r="O1571" s="95">
        <v>44845.556691874997</v>
      </c>
      <c r="P1571">
        <v>4</v>
      </c>
      <c r="Q1571">
        <v>6.4</v>
      </c>
      <c r="R1571">
        <v>14.89</v>
      </c>
      <c r="S1571" t="s">
        <v>19440</v>
      </c>
      <c r="T1571" t="s">
        <v>9603</v>
      </c>
      <c r="U1571" t="s">
        <v>9604</v>
      </c>
      <c r="V1571" t="s">
        <v>19440</v>
      </c>
      <c r="W1571" t="s">
        <v>19441</v>
      </c>
      <c r="X1571" t="s">
        <v>9605</v>
      </c>
      <c r="Y1571" t="b">
        <v>1</v>
      </c>
      <c r="Z1571" t="s">
        <v>1761</v>
      </c>
    </row>
    <row r="1572" spans="1:26" x14ac:dyDescent="0.25">
      <c r="A1572" t="s">
        <v>9606</v>
      </c>
      <c r="B1572" t="s">
        <v>9607</v>
      </c>
      <c r="C1572" t="s">
        <v>14702</v>
      </c>
      <c r="D1572" t="s">
        <v>14703</v>
      </c>
      <c r="E1572" t="s">
        <v>17576</v>
      </c>
      <c r="F1572" t="s">
        <v>9608</v>
      </c>
      <c r="G1572">
        <v>39995</v>
      </c>
      <c r="H1572">
        <v>34672</v>
      </c>
      <c r="I1572">
        <v>38187</v>
      </c>
      <c r="J1572">
        <v>38936</v>
      </c>
      <c r="K1572" t="s">
        <v>54</v>
      </c>
      <c r="L1572">
        <v>19416</v>
      </c>
      <c r="M1572" t="s">
        <v>1769</v>
      </c>
      <c r="N1572" t="s">
        <v>19442</v>
      </c>
      <c r="O1572" s="95">
        <v>44845.686563437499</v>
      </c>
      <c r="P1572">
        <v>3</v>
      </c>
      <c r="Q1572">
        <v>4.7300000000000004</v>
      </c>
      <c r="R1572">
        <v>2.72</v>
      </c>
      <c r="S1572" t="s">
        <v>19443</v>
      </c>
      <c r="T1572" t="s">
        <v>9609</v>
      </c>
      <c r="U1572" t="s">
        <v>19444</v>
      </c>
      <c r="V1572" t="s">
        <v>19443</v>
      </c>
      <c r="W1572" t="s">
        <v>19445</v>
      </c>
      <c r="X1572" t="s">
        <v>9610</v>
      </c>
      <c r="Y1572" t="b">
        <v>1</v>
      </c>
      <c r="Z1572" t="s">
        <v>1761</v>
      </c>
    </row>
    <row r="1573" spans="1:26" x14ac:dyDescent="0.25">
      <c r="A1573" t="s">
        <v>9611</v>
      </c>
      <c r="B1573" t="s">
        <v>9612</v>
      </c>
      <c r="C1573" t="s">
        <v>14702</v>
      </c>
      <c r="D1573" t="s">
        <v>14703</v>
      </c>
      <c r="E1573" t="s">
        <v>17576</v>
      </c>
      <c r="F1573" t="s">
        <v>9613</v>
      </c>
      <c r="G1573">
        <v>8174</v>
      </c>
      <c r="H1573">
        <v>8174</v>
      </c>
      <c r="I1573">
        <v>8174</v>
      </c>
      <c r="J1573">
        <v>8174</v>
      </c>
      <c r="K1573" t="s">
        <v>54</v>
      </c>
      <c r="L1573">
        <v>4577</v>
      </c>
      <c r="M1573" t="s">
        <v>1769</v>
      </c>
      <c r="N1573" t="s">
        <v>19446</v>
      </c>
      <c r="O1573" s="95">
        <v>44834.840681932874</v>
      </c>
      <c r="P1573">
        <v>3</v>
      </c>
      <c r="Q1573">
        <v>0</v>
      </c>
      <c r="R1573">
        <v>0</v>
      </c>
      <c r="S1573" t="s">
        <v>19447</v>
      </c>
      <c r="T1573" t="s">
        <v>9614</v>
      </c>
      <c r="U1573" t="s">
        <v>9615</v>
      </c>
      <c r="V1573" t="s">
        <v>19447</v>
      </c>
      <c r="W1573" t="s">
        <v>19448</v>
      </c>
      <c r="X1573" t="s">
        <v>9616</v>
      </c>
      <c r="Y1573" t="b">
        <v>1</v>
      </c>
      <c r="Z1573" t="s">
        <v>1761</v>
      </c>
    </row>
    <row r="1574" spans="1:26" x14ac:dyDescent="0.25">
      <c r="A1574" t="s">
        <v>9617</v>
      </c>
      <c r="B1574" t="s">
        <v>9618</v>
      </c>
      <c r="C1574" t="s">
        <v>14702</v>
      </c>
      <c r="D1574" t="s">
        <v>14703</v>
      </c>
      <c r="E1574" t="s">
        <v>17576</v>
      </c>
      <c r="F1574" t="s">
        <v>9619</v>
      </c>
      <c r="G1574">
        <v>15997</v>
      </c>
      <c r="H1574">
        <v>27400</v>
      </c>
      <c r="I1574">
        <v>17014</v>
      </c>
      <c r="J1574">
        <v>20675</v>
      </c>
      <c r="K1574" t="s">
        <v>54</v>
      </c>
      <c r="L1574">
        <v>15344</v>
      </c>
      <c r="M1574" t="s">
        <v>1769</v>
      </c>
      <c r="N1574" t="s">
        <v>19449</v>
      </c>
      <c r="O1574" s="95">
        <v>44845.714363506944</v>
      </c>
      <c r="P1574">
        <v>3</v>
      </c>
      <c r="Q1574">
        <v>-5.98</v>
      </c>
      <c r="R1574">
        <v>-22.63</v>
      </c>
      <c r="S1574" t="s">
        <v>19450</v>
      </c>
      <c r="T1574" t="s">
        <v>9620</v>
      </c>
      <c r="U1574" t="s">
        <v>9621</v>
      </c>
      <c r="V1574" t="s">
        <v>19450</v>
      </c>
      <c r="W1574" t="s">
        <v>19451</v>
      </c>
      <c r="X1574" t="s">
        <v>9622</v>
      </c>
      <c r="Y1574" t="b">
        <v>1</v>
      </c>
      <c r="Z1574" t="s">
        <v>1761</v>
      </c>
    </row>
    <row r="1575" spans="1:26" x14ac:dyDescent="0.25">
      <c r="A1575" t="s">
        <v>9623</v>
      </c>
      <c r="B1575" t="s">
        <v>9624</v>
      </c>
      <c r="C1575" t="s">
        <v>14702</v>
      </c>
      <c r="D1575" t="s">
        <v>14703</v>
      </c>
      <c r="E1575" t="s">
        <v>17576</v>
      </c>
      <c r="F1575" t="s">
        <v>9625</v>
      </c>
      <c r="G1575">
        <v>45555</v>
      </c>
      <c r="H1575">
        <v>33060</v>
      </c>
      <c r="I1575">
        <v>58883</v>
      </c>
      <c r="J1575">
        <v>50487</v>
      </c>
      <c r="K1575" t="s">
        <v>54</v>
      </c>
      <c r="L1575">
        <v>18514</v>
      </c>
      <c r="M1575" t="s">
        <v>1769</v>
      </c>
      <c r="N1575" t="s">
        <v>19452</v>
      </c>
      <c r="O1575" s="95">
        <v>44845.699117638891</v>
      </c>
      <c r="P1575">
        <v>4</v>
      </c>
      <c r="Q1575">
        <v>-22.63</v>
      </c>
      <c r="R1575">
        <v>-9.77</v>
      </c>
      <c r="S1575" t="s">
        <v>19453</v>
      </c>
      <c r="T1575" t="s">
        <v>9626</v>
      </c>
      <c r="U1575" t="s">
        <v>9627</v>
      </c>
      <c r="V1575" t="s">
        <v>19453</v>
      </c>
      <c r="W1575" t="s">
        <v>19454</v>
      </c>
      <c r="X1575" t="s">
        <v>9628</v>
      </c>
      <c r="Y1575" t="b">
        <v>1</v>
      </c>
      <c r="Z1575" t="s">
        <v>1761</v>
      </c>
    </row>
    <row r="1576" spans="1:26" x14ac:dyDescent="0.25">
      <c r="A1576" t="s">
        <v>9629</v>
      </c>
      <c r="B1576" t="s">
        <v>9630</v>
      </c>
      <c r="C1576" t="s">
        <v>14702</v>
      </c>
      <c r="D1576" t="s">
        <v>14703</v>
      </c>
      <c r="E1576" t="s">
        <v>17576</v>
      </c>
      <c r="F1576" t="s">
        <v>9631</v>
      </c>
      <c r="G1576">
        <v>38000</v>
      </c>
      <c r="H1576">
        <v>24457</v>
      </c>
      <c r="I1576">
        <v>36475</v>
      </c>
      <c r="J1576">
        <v>42194</v>
      </c>
      <c r="K1576" t="s">
        <v>54</v>
      </c>
      <c r="L1576">
        <v>13696</v>
      </c>
      <c r="M1576" t="s">
        <v>1769</v>
      </c>
      <c r="N1576" t="s">
        <v>19455</v>
      </c>
      <c r="O1576" s="95">
        <v>44845.708578877318</v>
      </c>
      <c r="P1576">
        <v>5</v>
      </c>
      <c r="Q1576">
        <v>4.18</v>
      </c>
      <c r="R1576">
        <v>-9.94</v>
      </c>
      <c r="S1576" t="s">
        <v>19456</v>
      </c>
      <c r="T1576" t="s">
        <v>9632</v>
      </c>
      <c r="U1576" t="s">
        <v>9633</v>
      </c>
      <c r="V1576" t="s">
        <v>19456</v>
      </c>
      <c r="W1576" t="s">
        <v>19457</v>
      </c>
      <c r="X1576" t="s">
        <v>9634</v>
      </c>
      <c r="Y1576" t="b">
        <v>1</v>
      </c>
      <c r="Z1576" t="s">
        <v>1761</v>
      </c>
    </row>
    <row r="1577" spans="1:26" x14ac:dyDescent="0.25">
      <c r="A1577" t="s">
        <v>9635</v>
      </c>
      <c r="B1577" t="s">
        <v>9636</v>
      </c>
      <c r="C1577" t="s">
        <v>14702</v>
      </c>
      <c r="D1577" t="s">
        <v>14703</v>
      </c>
      <c r="E1577" t="s">
        <v>17576</v>
      </c>
      <c r="F1577" t="s">
        <v>9637</v>
      </c>
      <c r="G1577">
        <v>31000</v>
      </c>
      <c r="H1577">
        <v>28700</v>
      </c>
      <c r="I1577">
        <v>28694</v>
      </c>
      <c r="J1577">
        <v>32463</v>
      </c>
      <c r="K1577" t="s">
        <v>54</v>
      </c>
      <c r="L1577">
        <v>16072</v>
      </c>
      <c r="M1577" t="s">
        <v>1769</v>
      </c>
      <c r="N1577" t="s">
        <v>19458</v>
      </c>
      <c r="O1577" s="95">
        <v>44845.673200370373</v>
      </c>
      <c r="P1577">
        <v>3</v>
      </c>
      <c r="Q1577">
        <v>8.0399999999999991</v>
      </c>
      <c r="R1577">
        <v>-4.51</v>
      </c>
      <c r="S1577" t="s">
        <v>19459</v>
      </c>
      <c r="T1577" t="s">
        <v>9638</v>
      </c>
      <c r="U1577" t="s">
        <v>9639</v>
      </c>
      <c r="V1577" t="s">
        <v>19459</v>
      </c>
      <c r="W1577" t="s">
        <v>19460</v>
      </c>
      <c r="X1577" t="s">
        <v>9640</v>
      </c>
      <c r="Y1577" t="b">
        <v>1</v>
      </c>
      <c r="Z1577" t="s">
        <v>1761</v>
      </c>
    </row>
    <row r="1578" spans="1:26" x14ac:dyDescent="0.25">
      <c r="A1578" t="s">
        <v>9641</v>
      </c>
      <c r="B1578" t="s">
        <v>9642</v>
      </c>
      <c r="C1578" t="s">
        <v>14702</v>
      </c>
      <c r="D1578" t="s">
        <v>14703</v>
      </c>
      <c r="E1578" t="s">
        <v>17576</v>
      </c>
      <c r="F1578" t="s">
        <v>9555</v>
      </c>
      <c r="G1578">
        <v>22000</v>
      </c>
      <c r="H1578">
        <v>25400</v>
      </c>
      <c r="I1578">
        <v>30155</v>
      </c>
      <c r="J1578">
        <v>29342</v>
      </c>
      <c r="K1578" t="s">
        <v>54</v>
      </c>
      <c r="L1578">
        <v>14224</v>
      </c>
      <c r="M1578" t="s">
        <v>1769</v>
      </c>
      <c r="N1578" t="s">
        <v>15745</v>
      </c>
      <c r="O1578" s="95">
        <v>44845.690726400462</v>
      </c>
      <c r="P1578">
        <v>4</v>
      </c>
      <c r="Q1578">
        <v>-27.04</v>
      </c>
      <c r="R1578">
        <v>-25.02</v>
      </c>
      <c r="S1578" t="s">
        <v>19461</v>
      </c>
      <c r="T1578" t="s">
        <v>9643</v>
      </c>
      <c r="U1578" t="s">
        <v>9644</v>
      </c>
      <c r="V1578" t="s">
        <v>19461</v>
      </c>
      <c r="W1578" t="s">
        <v>19462</v>
      </c>
      <c r="X1578" t="s">
        <v>9645</v>
      </c>
      <c r="Y1578" t="b">
        <v>1</v>
      </c>
      <c r="Z1578" t="s">
        <v>1761</v>
      </c>
    </row>
    <row r="1579" spans="1:26" x14ac:dyDescent="0.25">
      <c r="A1579" t="s">
        <v>9646</v>
      </c>
      <c r="B1579" t="s">
        <v>9647</v>
      </c>
      <c r="C1579" t="s">
        <v>14702</v>
      </c>
      <c r="D1579" t="s">
        <v>14703</v>
      </c>
      <c r="E1579" t="s">
        <v>17576</v>
      </c>
      <c r="F1579" t="s">
        <v>9648</v>
      </c>
      <c r="G1579">
        <v>29999</v>
      </c>
      <c r="H1579">
        <v>12380</v>
      </c>
      <c r="I1579">
        <v>76462</v>
      </c>
      <c r="J1579">
        <v>58746</v>
      </c>
      <c r="K1579" t="s">
        <v>54</v>
      </c>
      <c r="L1579">
        <v>6933</v>
      </c>
      <c r="M1579" t="s">
        <v>1769</v>
      </c>
      <c r="N1579" t="s">
        <v>19463</v>
      </c>
      <c r="O1579" s="95">
        <v>44845.579430034719</v>
      </c>
      <c r="P1579">
        <v>3</v>
      </c>
      <c r="Q1579">
        <v>-60.77</v>
      </c>
      <c r="R1579">
        <v>-48.93</v>
      </c>
      <c r="S1579" t="s">
        <v>19464</v>
      </c>
      <c r="T1579" t="s">
        <v>9649</v>
      </c>
      <c r="U1579" t="s">
        <v>9650</v>
      </c>
      <c r="V1579" t="s">
        <v>19464</v>
      </c>
      <c r="W1579" t="s">
        <v>19465</v>
      </c>
      <c r="X1579" t="s">
        <v>9651</v>
      </c>
      <c r="Y1579" t="b">
        <v>1</v>
      </c>
      <c r="Z1579" t="s">
        <v>1761</v>
      </c>
    </row>
    <row r="1580" spans="1:26" x14ac:dyDescent="0.25">
      <c r="A1580" t="s">
        <v>9652</v>
      </c>
      <c r="B1580" t="s">
        <v>9653</v>
      </c>
      <c r="C1580" t="s">
        <v>14702</v>
      </c>
      <c r="D1580" t="s">
        <v>14703</v>
      </c>
      <c r="E1580" t="s">
        <v>17576</v>
      </c>
      <c r="F1580" t="s">
        <v>9654</v>
      </c>
      <c r="G1580">
        <v>76666</v>
      </c>
      <c r="H1580">
        <v>4401</v>
      </c>
      <c r="I1580">
        <v>55000</v>
      </c>
      <c r="J1580">
        <v>64084</v>
      </c>
      <c r="K1580" t="s">
        <v>54</v>
      </c>
      <c r="L1580">
        <v>2465</v>
      </c>
      <c r="M1580" t="s">
        <v>1769</v>
      </c>
      <c r="N1580" t="s">
        <v>19466</v>
      </c>
      <c r="O1580" s="95">
        <v>44845.657785300929</v>
      </c>
      <c r="P1580">
        <v>4</v>
      </c>
      <c r="Q1580">
        <v>39.39</v>
      </c>
      <c r="R1580">
        <v>19.63</v>
      </c>
      <c r="S1580" t="s">
        <v>19467</v>
      </c>
      <c r="T1580" t="s">
        <v>9655</v>
      </c>
      <c r="U1580" t="s">
        <v>19468</v>
      </c>
      <c r="V1580" t="s">
        <v>19467</v>
      </c>
      <c r="W1580" t="s">
        <v>19469</v>
      </c>
      <c r="X1580" t="s">
        <v>9656</v>
      </c>
      <c r="Y1580" t="b">
        <v>1</v>
      </c>
      <c r="Z1580" t="s">
        <v>1761</v>
      </c>
    </row>
    <row r="1581" spans="1:26" x14ac:dyDescent="0.25">
      <c r="A1581" t="s">
        <v>9657</v>
      </c>
      <c r="B1581" t="s">
        <v>9658</v>
      </c>
      <c r="C1581" t="s">
        <v>14702</v>
      </c>
      <c r="D1581" t="s">
        <v>14703</v>
      </c>
      <c r="E1581" t="s">
        <v>17576</v>
      </c>
      <c r="F1581" t="s">
        <v>9659</v>
      </c>
      <c r="G1581">
        <v>2414</v>
      </c>
      <c r="H1581">
        <v>1888</v>
      </c>
      <c r="I1581">
        <v>10249</v>
      </c>
      <c r="J1581">
        <v>11119</v>
      </c>
      <c r="K1581" t="s">
        <v>54</v>
      </c>
      <c r="L1581">
        <v>1057</v>
      </c>
      <c r="M1581" t="s">
        <v>1769</v>
      </c>
      <c r="N1581" t="s">
        <v>19470</v>
      </c>
      <c r="O1581" s="95">
        <v>44845.46508603009</v>
      </c>
      <c r="P1581">
        <v>1</v>
      </c>
      <c r="Q1581">
        <v>-76.45</v>
      </c>
      <c r="R1581">
        <v>-78.290000000000006</v>
      </c>
      <c r="S1581" t="s">
        <v>19471</v>
      </c>
      <c r="T1581" t="s">
        <v>9660</v>
      </c>
      <c r="U1581" t="s">
        <v>19472</v>
      </c>
      <c r="V1581" t="s">
        <v>19471</v>
      </c>
      <c r="W1581" t="s">
        <v>19473</v>
      </c>
      <c r="X1581" t="s">
        <v>9661</v>
      </c>
      <c r="Y1581" t="b">
        <v>1</v>
      </c>
      <c r="Z1581" t="s">
        <v>1761</v>
      </c>
    </row>
    <row r="1582" spans="1:26" x14ac:dyDescent="0.25">
      <c r="A1582" t="s">
        <v>9662</v>
      </c>
      <c r="B1582" t="s">
        <v>9663</v>
      </c>
      <c r="C1582" t="s">
        <v>14702</v>
      </c>
      <c r="D1582" t="s">
        <v>14702</v>
      </c>
      <c r="E1582" t="s">
        <v>17576</v>
      </c>
      <c r="F1582" t="s">
        <v>9664</v>
      </c>
      <c r="G1582">
        <v>14215</v>
      </c>
      <c r="H1582">
        <v>14215</v>
      </c>
      <c r="I1582">
        <v>14215</v>
      </c>
      <c r="J1582">
        <v>14215</v>
      </c>
      <c r="K1582" t="s">
        <v>54</v>
      </c>
      <c r="L1582">
        <v>7960</v>
      </c>
      <c r="M1582" t="s">
        <v>1769</v>
      </c>
      <c r="N1582" t="s">
        <v>19474</v>
      </c>
      <c r="O1582" s="95">
        <v>44684.287561562502</v>
      </c>
      <c r="P1582">
        <v>4</v>
      </c>
      <c r="Q1582">
        <v>0</v>
      </c>
      <c r="R1582">
        <v>0</v>
      </c>
      <c r="S1582" t="s">
        <v>19475</v>
      </c>
      <c r="T1582" t="s">
        <v>9665</v>
      </c>
      <c r="U1582" t="s">
        <v>9666</v>
      </c>
      <c r="V1582" t="s">
        <v>19475</v>
      </c>
      <c r="W1582" t="s">
        <v>19476</v>
      </c>
      <c r="X1582" t="s">
        <v>9667</v>
      </c>
      <c r="Y1582" t="b">
        <v>1</v>
      </c>
      <c r="Z1582" t="s">
        <v>1761</v>
      </c>
    </row>
    <row r="1583" spans="1:26" x14ac:dyDescent="0.25">
      <c r="A1583" t="s">
        <v>9668</v>
      </c>
      <c r="B1583" t="s">
        <v>9669</v>
      </c>
      <c r="C1583" t="s">
        <v>14702</v>
      </c>
      <c r="D1583" t="s">
        <v>14703</v>
      </c>
      <c r="E1583" t="s">
        <v>17576</v>
      </c>
      <c r="F1583" t="s">
        <v>9670</v>
      </c>
      <c r="G1583">
        <v>19000</v>
      </c>
      <c r="H1583">
        <v>7350</v>
      </c>
      <c r="I1583">
        <v>18389</v>
      </c>
      <c r="J1583">
        <v>19770</v>
      </c>
      <c r="K1583" t="s">
        <v>54</v>
      </c>
      <c r="L1583">
        <v>4116</v>
      </c>
      <c r="M1583" t="s">
        <v>1769</v>
      </c>
      <c r="N1583" t="s">
        <v>17711</v>
      </c>
      <c r="O1583" s="95">
        <v>44845.704319606484</v>
      </c>
      <c r="P1583">
        <v>2</v>
      </c>
      <c r="Q1583">
        <v>3.32</v>
      </c>
      <c r="R1583">
        <v>-3.89</v>
      </c>
      <c r="S1583" t="s">
        <v>19477</v>
      </c>
      <c r="T1583" t="s">
        <v>9671</v>
      </c>
      <c r="U1583" t="s">
        <v>19478</v>
      </c>
      <c r="V1583" t="s">
        <v>19477</v>
      </c>
      <c r="W1583" t="s">
        <v>19479</v>
      </c>
      <c r="X1583" t="s">
        <v>9672</v>
      </c>
      <c r="Y1583" t="b">
        <v>1</v>
      </c>
      <c r="Z1583" t="s">
        <v>1761</v>
      </c>
    </row>
    <row r="1584" spans="1:26" x14ac:dyDescent="0.25">
      <c r="A1584" t="s">
        <v>9673</v>
      </c>
      <c r="B1584" t="s">
        <v>9674</v>
      </c>
      <c r="C1584" t="s">
        <v>14702</v>
      </c>
      <c r="D1584" t="s">
        <v>14703</v>
      </c>
      <c r="E1584" t="s">
        <v>17576</v>
      </c>
      <c r="F1584" t="s">
        <v>9675</v>
      </c>
      <c r="G1584">
        <v>29000</v>
      </c>
      <c r="H1584">
        <v>24567</v>
      </c>
      <c r="I1584">
        <v>35873</v>
      </c>
      <c r="J1584">
        <v>30433</v>
      </c>
      <c r="K1584" t="s">
        <v>54</v>
      </c>
      <c r="L1584">
        <v>13758</v>
      </c>
      <c r="M1584" t="s">
        <v>1769</v>
      </c>
      <c r="N1584" t="s">
        <v>19480</v>
      </c>
      <c r="O1584" s="95">
        <v>44845.605418101855</v>
      </c>
      <c r="P1584">
        <v>3</v>
      </c>
      <c r="Q1584">
        <v>-19.16</v>
      </c>
      <c r="R1584">
        <v>-4.71</v>
      </c>
      <c r="S1584" t="s">
        <v>19481</v>
      </c>
      <c r="T1584" t="s">
        <v>9676</v>
      </c>
      <c r="U1584" t="s">
        <v>9677</v>
      </c>
      <c r="V1584" t="s">
        <v>19481</v>
      </c>
      <c r="W1584" t="s">
        <v>19482</v>
      </c>
      <c r="X1584" t="s">
        <v>9678</v>
      </c>
      <c r="Y1584" t="b">
        <v>1</v>
      </c>
      <c r="Z1584" t="s">
        <v>1761</v>
      </c>
    </row>
    <row r="1585" spans="1:26" x14ac:dyDescent="0.25">
      <c r="A1585" t="s">
        <v>9679</v>
      </c>
      <c r="B1585" t="s">
        <v>9680</v>
      </c>
      <c r="C1585" t="s">
        <v>14702</v>
      </c>
      <c r="D1585" t="s">
        <v>14703</v>
      </c>
      <c r="E1585" t="s">
        <v>17576</v>
      </c>
      <c r="F1585" t="s">
        <v>9543</v>
      </c>
      <c r="G1585">
        <v>55555</v>
      </c>
      <c r="H1585">
        <v>22200</v>
      </c>
      <c r="I1585">
        <v>36111</v>
      </c>
      <c r="J1585">
        <v>35744</v>
      </c>
      <c r="K1585" t="s">
        <v>54</v>
      </c>
      <c r="L1585">
        <v>12432</v>
      </c>
      <c r="M1585" t="s">
        <v>1769</v>
      </c>
      <c r="N1585" t="s">
        <v>15831</v>
      </c>
      <c r="O1585" s="95">
        <v>44845.688279189817</v>
      </c>
      <c r="P1585">
        <v>3</v>
      </c>
      <c r="Q1585">
        <v>53.85</v>
      </c>
      <c r="R1585">
        <v>55.42</v>
      </c>
      <c r="S1585" t="s">
        <v>19483</v>
      </c>
      <c r="T1585" t="s">
        <v>9681</v>
      </c>
      <c r="U1585" t="s">
        <v>9682</v>
      </c>
      <c r="V1585" t="s">
        <v>19483</v>
      </c>
      <c r="W1585" t="s">
        <v>19484</v>
      </c>
      <c r="X1585" t="s">
        <v>9683</v>
      </c>
      <c r="Y1585" t="b">
        <v>1</v>
      </c>
      <c r="Z1585" t="s">
        <v>1761</v>
      </c>
    </row>
    <row r="1586" spans="1:26" x14ac:dyDescent="0.25">
      <c r="A1586" t="s">
        <v>9684</v>
      </c>
      <c r="B1586" t="s">
        <v>9685</v>
      </c>
      <c r="C1586" t="s">
        <v>14702</v>
      </c>
      <c r="D1586" t="s">
        <v>14702</v>
      </c>
      <c r="E1586" t="s">
        <v>17576</v>
      </c>
      <c r="F1586" t="s">
        <v>9686</v>
      </c>
      <c r="G1586">
        <v>5174</v>
      </c>
      <c r="H1586">
        <v>5174</v>
      </c>
      <c r="I1586">
        <v>5174</v>
      </c>
      <c r="J1586">
        <v>5174</v>
      </c>
      <c r="K1586" t="s">
        <v>54</v>
      </c>
      <c r="L1586">
        <v>2897</v>
      </c>
      <c r="M1586" t="s">
        <v>1769</v>
      </c>
      <c r="N1586" t="s">
        <v>19485</v>
      </c>
      <c r="O1586" s="95">
        <v>43979.091387071756</v>
      </c>
      <c r="P1586">
        <v>2</v>
      </c>
      <c r="Q1586">
        <v>0</v>
      </c>
      <c r="R1586">
        <v>0</v>
      </c>
      <c r="S1586" t="s">
        <v>19486</v>
      </c>
      <c r="T1586" t="s">
        <v>9687</v>
      </c>
      <c r="U1586" t="s">
        <v>9688</v>
      </c>
      <c r="V1586" t="s">
        <v>19486</v>
      </c>
      <c r="W1586" t="s">
        <v>19487</v>
      </c>
      <c r="X1586" t="s">
        <v>9689</v>
      </c>
      <c r="Y1586" t="b">
        <v>1</v>
      </c>
      <c r="Z1586" t="s">
        <v>1761</v>
      </c>
    </row>
    <row r="1587" spans="1:26" x14ac:dyDescent="0.25">
      <c r="A1587" t="s">
        <v>9690</v>
      </c>
      <c r="B1587" t="s">
        <v>9691</v>
      </c>
      <c r="C1587" t="s">
        <v>14702</v>
      </c>
      <c r="D1587" t="s">
        <v>14703</v>
      </c>
      <c r="E1587" t="s">
        <v>17576</v>
      </c>
      <c r="F1587" t="s">
        <v>9692</v>
      </c>
      <c r="G1587">
        <v>15000</v>
      </c>
      <c r="H1587">
        <v>5593</v>
      </c>
      <c r="I1587">
        <v>15000</v>
      </c>
      <c r="J1587">
        <v>17108</v>
      </c>
      <c r="K1587" t="s">
        <v>54</v>
      </c>
      <c r="L1587">
        <v>3132</v>
      </c>
      <c r="M1587" t="s">
        <v>1769</v>
      </c>
      <c r="N1587" t="s">
        <v>19488</v>
      </c>
      <c r="O1587" s="95">
        <v>44845.654685381945</v>
      </c>
      <c r="P1587">
        <v>2</v>
      </c>
      <c r="Q1587">
        <v>0</v>
      </c>
      <c r="R1587">
        <v>-12.32</v>
      </c>
      <c r="S1587" t="s">
        <v>19489</v>
      </c>
      <c r="T1587" t="s">
        <v>9693</v>
      </c>
      <c r="U1587" t="s">
        <v>19490</v>
      </c>
      <c r="V1587" t="s">
        <v>19489</v>
      </c>
      <c r="W1587" t="s">
        <v>19491</v>
      </c>
      <c r="X1587" t="s">
        <v>9694</v>
      </c>
      <c r="Y1587" t="b">
        <v>1</v>
      </c>
      <c r="Z1587" t="s">
        <v>1761</v>
      </c>
    </row>
    <row r="1588" spans="1:26" x14ac:dyDescent="0.25">
      <c r="A1588" t="s">
        <v>9695</v>
      </c>
      <c r="B1588" t="s">
        <v>9696</v>
      </c>
      <c r="C1588" t="s">
        <v>14702</v>
      </c>
      <c r="D1588" t="s">
        <v>14703</v>
      </c>
      <c r="E1588" t="s">
        <v>17576</v>
      </c>
      <c r="F1588" t="s">
        <v>9697</v>
      </c>
      <c r="G1588">
        <v>19500</v>
      </c>
      <c r="H1588">
        <v>3676</v>
      </c>
      <c r="I1588">
        <v>24932</v>
      </c>
      <c r="J1588">
        <v>25635</v>
      </c>
      <c r="K1588" t="s">
        <v>54</v>
      </c>
      <c r="L1588">
        <v>2059</v>
      </c>
      <c r="M1588" t="s">
        <v>1769</v>
      </c>
      <c r="N1588" t="s">
        <v>19492</v>
      </c>
      <c r="O1588" s="95">
        <v>44845.657497893517</v>
      </c>
      <c r="P1588">
        <v>2</v>
      </c>
      <c r="Q1588">
        <v>-21.79</v>
      </c>
      <c r="R1588">
        <v>-23.93</v>
      </c>
      <c r="S1588" t="s">
        <v>19493</v>
      </c>
      <c r="T1588" t="s">
        <v>9698</v>
      </c>
      <c r="U1588" t="s">
        <v>9699</v>
      </c>
      <c r="V1588" t="s">
        <v>19493</v>
      </c>
      <c r="W1588" t="s">
        <v>19494</v>
      </c>
      <c r="X1588" t="s">
        <v>9700</v>
      </c>
      <c r="Y1588" t="b">
        <v>1</v>
      </c>
      <c r="Z1588" t="s">
        <v>1761</v>
      </c>
    </row>
    <row r="1589" spans="1:26" x14ac:dyDescent="0.25">
      <c r="A1589" t="s">
        <v>9701</v>
      </c>
      <c r="B1589" t="s">
        <v>9702</v>
      </c>
      <c r="C1589" t="s">
        <v>14702</v>
      </c>
      <c r="D1589" t="s">
        <v>14703</v>
      </c>
      <c r="E1589" t="s">
        <v>17576</v>
      </c>
      <c r="F1589" t="s">
        <v>9703</v>
      </c>
      <c r="G1589">
        <v>16900</v>
      </c>
      <c r="H1589">
        <v>15600</v>
      </c>
      <c r="I1589">
        <v>18935</v>
      </c>
      <c r="J1589">
        <v>18264</v>
      </c>
      <c r="K1589" t="s">
        <v>54</v>
      </c>
      <c r="L1589">
        <v>8736</v>
      </c>
      <c r="M1589" t="s">
        <v>1769</v>
      </c>
      <c r="N1589" t="s">
        <v>19495</v>
      </c>
      <c r="O1589" s="95">
        <v>44845.660633229163</v>
      </c>
      <c r="P1589">
        <v>4</v>
      </c>
      <c r="Q1589">
        <v>-10.75</v>
      </c>
      <c r="R1589">
        <v>-7.47</v>
      </c>
      <c r="S1589" t="s">
        <v>19496</v>
      </c>
      <c r="T1589" t="s">
        <v>9704</v>
      </c>
      <c r="U1589" t="s">
        <v>9705</v>
      </c>
      <c r="V1589" t="s">
        <v>19496</v>
      </c>
      <c r="W1589" t="s">
        <v>19497</v>
      </c>
      <c r="X1589" t="s">
        <v>9706</v>
      </c>
      <c r="Y1589" t="b">
        <v>1</v>
      </c>
      <c r="Z1589" t="s">
        <v>1761</v>
      </c>
    </row>
    <row r="1590" spans="1:26" x14ac:dyDescent="0.25">
      <c r="A1590" t="s">
        <v>9707</v>
      </c>
      <c r="B1590" t="s">
        <v>9708</v>
      </c>
      <c r="C1590" t="s">
        <v>14702</v>
      </c>
      <c r="D1590" t="s">
        <v>14702</v>
      </c>
      <c r="E1590" t="s">
        <v>17576</v>
      </c>
      <c r="F1590" t="s">
        <v>9709</v>
      </c>
      <c r="G1590">
        <v>7180</v>
      </c>
      <c r="H1590">
        <v>7180</v>
      </c>
      <c r="I1590">
        <v>7180</v>
      </c>
      <c r="J1590">
        <v>7180</v>
      </c>
      <c r="K1590" t="s">
        <v>54</v>
      </c>
      <c r="L1590">
        <v>4021</v>
      </c>
      <c r="M1590" t="s">
        <v>1769</v>
      </c>
      <c r="N1590" t="s">
        <v>18365</v>
      </c>
      <c r="O1590" s="95">
        <v>44800.146580868059</v>
      </c>
      <c r="P1590">
        <v>4</v>
      </c>
      <c r="Q1590">
        <v>0</v>
      </c>
      <c r="R1590">
        <v>0</v>
      </c>
      <c r="S1590" t="s">
        <v>19498</v>
      </c>
      <c r="T1590" t="s">
        <v>9710</v>
      </c>
      <c r="U1590" t="s">
        <v>9711</v>
      </c>
      <c r="V1590" t="s">
        <v>19498</v>
      </c>
      <c r="W1590" t="s">
        <v>19499</v>
      </c>
      <c r="X1590" t="s">
        <v>9712</v>
      </c>
      <c r="Y1590" t="b">
        <v>1</v>
      </c>
      <c r="Z1590" t="s">
        <v>1761</v>
      </c>
    </row>
    <row r="1591" spans="1:26" x14ac:dyDescent="0.25">
      <c r="A1591" t="s">
        <v>9713</v>
      </c>
      <c r="B1591" t="s">
        <v>9714</v>
      </c>
      <c r="C1591" t="s">
        <v>14702</v>
      </c>
      <c r="D1591" t="s">
        <v>14703</v>
      </c>
      <c r="E1591" t="s">
        <v>17576</v>
      </c>
      <c r="F1591" t="s">
        <v>9715</v>
      </c>
      <c r="G1591">
        <v>19500</v>
      </c>
      <c r="H1591">
        <v>16200</v>
      </c>
      <c r="I1591">
        <v>21187</v>
      </c>
      <c r="J1591">
        <v>20659</v>
      </c>
      <c r="K1591" t="s">
        <v>54</v>
      </c>
      <c r="L1591">
        <v>9072</v>
      </c>
      <c r="M1591" t="s">
        <v>1769</v>
      </c>
      <c r="N1591" t="s">
        <v>19500</v>
      </c>
      <c r="O1591" s="95">
        <v>44845.690892986109</v>
      </c>
      <c r="P1591">
        <v>3</v>
      </c>
      <c r="Q1591">
        <v>-7.96</v>
      </c>
      <c r="R1591">
        <v>-5.61</v>
      </c>
      <c r="S1591" t="s">
        <v>19501</v>
      </c>
      <c r="T1591" t="s">
        <v>9716</v>
      </c>
      <c r="U1591" t="s">
        <v>19502</v>
      </c>
      <c r="V1591" t="s">
        <v>19501</v>
      </c>
      <c r="W1591" t="s">
        <v>19503</v>
      </c>
      <c r="X1591" t="s">
        <v>9717</v>
      </c>
      <c r="Y1591" t="b">
        <v>1</v>
      </c>
      <c r="Z1591" t="s">
        <v>1761</v>
      </c>
    </row>
    <row r="1592" spans="1:26" x14ac:dyDescent="0.25">
      <c r="A1592" t="s">
        <v>9718</v>
      </c>
      <c r="B1592" t="s">
        <v>9719</v>
      </c>
      <c r="C1592" t="s">
        <v>14702</v>
      </c>
      <c r="D1592" t="s">
        <v>14703</v>
      </c>
      <c r="E1592" t="s">
        <v>17576</v>
      </c>
      <c r="F1592" t="s">
        <v>9720</v>
      </c>
      <c r="G1592">
        <v>9999</v>
      </c>
      <c r="H1592">
        <v>2149</v>
      </c>
      <c r="I1592">
        <v>7990</v>
      </c>
      <c r="J1592">
        <v>8642</v>
      </c>
      <c r="K1592" t="s">
        <v>54</v>
      </c>
      <c r="L1592">
        <v>1203</v>
      </c>
      <c r="M1592" t="s">
        <v>1769</v>
      </c>
      <c r="N1592" t="s">
        <v>19504</v>
      </c>
      <c r="O1592" s="95">
        <v>44845.689689953702</v>
      </c>
      <c r="P1592">
        <v>1</v>
      </c>
      <c r="Q1592">
        <v>25.14</v>
      </c>
      <c r="R1592">
        <v>15.7</v>
      </c>
      <c r="S1592" t="s">
        <v>19505</v>
      </c>
      <c r="T1592" t="s">
        <v>9721</v>
      </c>
      <c r="U1592" t="s">
        <v>9722</v>
      </c>
      <c r="V1592" t="s">
        <v>19505</v>
      </c>
      <c r="W1592" t="s">
        <v>19506</v>
      </c>
      <c r="X1592" t="s">
        <v>9723</v>
      </c>
      <c r="Y1592" t="b">
        <v>1</v>
      </c>
      <c r="Z1592" t="s">
        <v>1761</v>
      </c>
    </row>
    <row r="1593" spans="1:26" x14ac:dyDescent="0.25">
      <c r="A1593" t="s">
        <v>9724</v>
      </c>
      <c r="B1593" t="s">
        <v>9725</v>
      </c>
      <c r="C1593" t="s">
        <v>14702</v>
      </c>
      <c r="D1593" t="s">
        <v>14703</v>
      </c>
      <c r="E1593" t="s">
        <v>17576</v>
      </c>
      <c r="F1593" t="s">
        <v>9726</v>
      </c>
      <c r="G1593">
        <v>33333</v>
      </c>
      <c r="H1593">
        <v>4006</v>
      </c>
      <c r="I1593">
        <v>24444</v>
      </c>
      <c r="J1593">
        <v>24444</v>
      </c>
      <c r="K1593" t="s">
        <v>54</v>
      </c>
      <c r="L1593">
        <v>2243</v>
      </c>
      <c r="M1593" t="s">
        <v>1769</v>
      </c>
      <c r="N1593" t="s">
        <v>17210</v>
      </c>
      <c r="O1593" s="95">
        <v>44841.769437557872</v>
      </c>
      <c r="P1593">
        <v>3</v>
      </c>
      <c r="Q1593">
        <v>0</v>
      </c>
      <c r="R1593">
        <v>36.36</v>
      </c>
      <c r="S1593" t="s">
        <v>19507</v>
      </c>
      <c r="T1593" t="s">
        <v>9727</v>
      </c>
      <c r="U1593" t="s">
        <v>9728</v>
      </c>
      <c r="V1593" t="s">
        <v>19507</v>
      </c>
      <c r="W1593" t="s">
        <v>19508</v>
      </c>
      <c r="X1593" t="s">
        <v>9729</v>
      </c>
      <c r="Y1593" t="b">
        <v>1</v>
      </c>
      <c r="Z1593" t="s">
        <v>1761</v>
      </c>
    </row>
    <row r="1594" spans="1:26" x14ac:dyDescent="0.25">
      <c r="A1594" t="s">
        <v>9730</v>
      </c>
      <c r="B1594" t="s">
        <v>9731</v>
      </c>
      <c r="C1594" t="s">
        <v>14702</v>
      </c>
      <c r="D1594" t="s">
        <v>14703</v>
      </c>
      <c r="E1594" t="s">
        <v>17576</v>
      </c>
      <c r="F1594" t="s">
        <v>9732</v>
      </c>
      <c r="G1594">
        <v>3999</v>
      </c>
      <c r="H1594">
        <v>4020</v>
      </c>
      <c r="I1594">
        <v>3999</v>
      </c>
      <c r="J1594">
        <v>3999</v>
      </c>
      <c r="K1594" t="s">
        <v>54</v>
      </c>
      <c r="L1594">
        <v>2251</v>
      </c>
      <c r="M1594" t="s">
        <v>1769</v>
      </c>
      <c r="N1594" t="s">
        <v>19509</v>
      </c>
      <c r="O1594" s="95">
        <v>44841.760011990744</v>
      </c>
      <c r="P1594">
        <v>3</v>
      </c>
      <c r="Q1594">
        <v>0</v>
      </c>
      <c r="R1594">
        <v>0</v>
      </c>
      <c r="S1594" t="s">
        <v>19510</v>
      </c>
      <c r="T1594" t="s">
        <v>9733</v>
      </c>
      <c r="U1594" t="s">
        <v>9734</v>
      </c>
      <c r="V1594" t="s">
        <v>19510</v>
      </c>
      <c r="W1594" t="s">
        <v>19511</v>
      </c>
      <c r="X1594" t="s">
        <v>9735</v>
      </c>
      <c r="Y1594" t="b">
        <v>1</v>
      </c>
      <c r="Z1594" t="s">
        <v>1761</v>
      </c>
    </row>
    <row r="1595" spans="1:26" x14ac:dyDescent="0.25">
      <c r="A1595" t="s">
        <v>9736</v>
      </c>
      <c r="B1595" t="s">
        <v>9737</v>
      </c>
      <c r="C1595" t="s">
        <v>14702</v>
      </c>
      <c r="D1595" t="s">
        <v>14702</v>
      </c>
      <c r="E1595" t="s">
        <v>17576</v>
      </c>
      <c r="F1595" t="s">
        <v>9738</v>
      </c>
      <c r="G1595">
        <v>4200</v>
      </c>
      <c r="H1595">
        <v>4200</v>
      </c>
      <c r="I1595">
        <v>4200</v>
      </c>
      <c r="J1595">
        <v>4200</v>
      </c>
      <c r="K1595" t="s">
        <v>54</v>
      </c>
      <c r="L1595">
        <v>2352</v>
      </c>
      <c r="M1595" t="s">
        <v>1769</v>
      </c>
      <c r="N1595" t="s">
        <v>18790</v>
      </c>
      <c r="O1595" s="95">
        <v>44685.57767677083</v>
      </c>
      <c r="P1595">
        <v>3</v>
      </c>
      <c r="Q1595">
        <v>0</v>
      </c>
      <c r="R1595">
        <v>0</v>
      </c>
      <c r="S1595" t="s">
        <v>19512</v>
      </c>
      <c r="T1595" t="s">
        <v>9739</v>
      </c>
      <c r="U1595" t="s">
        <v>9740</v>
      </c>
      <c r="V1595" t="s">
        <v>19512</v>
      </c>
      <c r="W1595" t="s">
        <v>19513</v>
      </c>
      <c r="X1595" t="s">
        <v>9741</v>
      </c>
      <c r="Y1595" t="b">
        <v>1</v>
      </c>
      <c r="Z1595" t="s">
        <v>1761</v>
      </c>
    </row>
    <row r="1596" spans="1:26" x14ac:dyDescent="0.25">
      <c r="A1596" t="s">
        <v>9742</v>
      </c>
      <c r="B1596" t="s">
        <v>9743</v>
      </c>
      <c r="C1596" t="s">
        <v>14702</v>
      </c>
      <c r="D1596" t="s">
        <v>14702</v>
      </c>
      <c r="E1596" t="s">
        <v>17576</v>
      </c>
      <c r="F1596" t="s">
        <v>9744</v>
      </c>
      <c r="G1596">
        <v>7680</v>
      </c>
      <c r="H1596">
        <v>7680</v>
      </c>
      <c r="I1596">
        <v>7680</v>
      </c>
      <c r="J1596">
        <v>7680</v>
      </c>
      <c r="K1596" t="s">
        <v>54</v>
      </c>
      <c r="L1596">
        <v>4301</v>
      </c>
      <c r="M1596" t="s">
        <v>1769</v>
      </c>
      <c r="N1596" t="s">
        <v>19514</v>
      </c>
      <c r="O1596" s="95">
        <v>44670.274672928237</v>
      </c>
      <c r="P1596">
        <v>5</v>
      </c>
      <c r="Q1596">
        <v>0</v>
      </c>
      <c r="R1596">
        <v>0</v>
      </c>
      <c r="S1596" t="s">
        <v>19515</v>
      </c>
      <c r="T1596" t="s">
        <v>9745</v>
      </c>
      <c r="U1596" t="s">
        <v>9746</v>
      </c>
      <c r="V1596" t="s">
        <v>19515</v>
      </c>
      <c r="W1596" t="s">
        <v>19516</v>
      </c>
      <c r="X1596" t="s">
        <v>9747</v>
      </c>
      <c r="Y1596" t="b">
        <v>1</v>
      </c>
      <c r="Z1596" t="s">
        <v>1761</v>
      </c>
    </row>
    <row r="1597" spans="1:26" x14ac:dyDescent="0.25">
      <c r="A1597" t="s">
        <v>9748</v>
      </c>
      <c r="B1597" t="s">
        <v>9749</v>
      </c>
      <c r="C1597" t="s">
        <v>14702</v>
      </c>
      <c r="D1597" t="s">
        <v>14703</v>
      </c>
      <c r="E1597" t="s">
        <v>17576</v>
      </c>
      <c r="F1597" t="s">
        <v>9750</v>
      </c>
      <c r="G1597">
        <v>6500</v>
      </c>
      <c r="H1597">
        <v>1563</v>
      </c>
      <c r="I1597">
        <v>6764</v>
      </c>
      <c r="J1597">
        <v>6312</v>
      </c>
      <c r="K1597" t="s">
        <v>54</v>
      </c>
      <c r="L1597">
        <v>875</v>
      </c>
      <c r="M1597" t="s">
        <v>1769</v>
      </c>
      <c r="N1597" t="s">
        <v>19403</v>
      </c>
      <c r="O1597" s="95">
        <v>44845.704152835649</v>
      </c>
      <c r="P1597">
        <v>1</v>
      </c>
      <c r="Q1597">
        <v>-3.9</v>
      </c>
      <c r="R1597">
        <v>2.98</v>
      </c>
      <c r="S1597" t="s">
        <v>19517</v>
      </c>
      <c r="T1597" t="s">
        <v>9751</v>
      </c>
      <c r="U1597" t="s">
        <v>9752</v>
      </c>
      <c r="V1597" t="s">
        <v>19517</v>
      </c>
      <c r="W1597" t="s">
        <v>19518</v>
      </c>
      <c r="X1597" t="s">
        <v>9753</v>
      </c>
      <c r="Y1597" t="b">
        <v>1</v>
      </c>
      <c r="Z1597" t="s">
        <v>1761</v>
      </c>
    </row>
    <row r="1598" spans="1:26" x14ac:dyDescent="0.25">
      <c r="A1598" t="s">
        <v>9754</v>
      </c>
      <c r="B1598" t="s">
        <v>9755</v>
      </c>
      <c r="C1598" t="s">
        <v>14702</v>
      </c>
      <c r="D1598" t="s">
        <v>14702</v>
      </c>
      <c r="E1598" t="s">
        <v>17576</v>
      </c>
      <c r="F1598" t="s">
        <v>9756</v>
      </c>
      <c r="G1598">
        <v>6123</v>
      </c>
      <c r="H1598">
        <v>6123</v>
      </c>
      <c r="I1598">
        <v>6123</v>
      </c>
      <c r="J1598">
        <v>6123</v>
      </c>
      <c r="K1598" t="s">
        <v>54</v>
      </c>
      <c r="L1598">
        <v>3429</v>
      </c>
      <c r="M1598" t="s">
        <v>1769</v>
      </c>
      <c r="N1598" t="s">
        <v>19519</v>
      </c>
      <c r="O1598" s="95">
        <v>44640.014372094905</v>
      </c>
      <c r="P1598">
        <v>5</v>
      </c>
      <c r="Q1598">
        <v>0</v>
      </c>
      <c r="R1598">
        <v>0</v>
      </c>
      <c r="S1598" t="s">
        <v>19520</v>
      </c>
      <c r="T1598" t="s">
        <v>9757</v>
      </c>
      <c r="U1598" t="s">
        <v>9758</v>
      </c>
      <c r="V1598" t="s">
        <v>19520</v>
      </c>
      <c r="W1598" t="s">
        <v>19521</v>
      </c>
      <c r="X1598" t="s">
        <v>9759</v>
      </c>
      <c r="Y1598" t="b">
        <v>1</v>
      </c>
      <c r="Z1598" t="s">
        <v>1761</v>
      </c>
    </row>
    <row r="1599" spans="1:26" x14ac:dyDescent="0.25">
      <c r="A1599" t="s">
        <v>9760</v>
      </c>
      <c r="B1599" t="s">
        <v>9761</v>
      </c>
      <c r="C1599" t="s">
        <v>14702</v>
      </c>
      <c r="D1599" t="s">
        <v>14702</v>
      </c>
      <c r="E1599" t="s">
        <v>17576</v>
      </c>
      <c r="F1599" t="s">
        <v>9762</v>
      </c>
      <c r="G1599">
        <v>2100</v>
      </c>
      <c r="H1599">
        <v>2100</v>
      </c>
      <c r="I1599">
        <v>2100</v>
      </c>
      <c r="J1599">
        <v>2100</v>
      </c>
      <c r="K1599" t="s">
        <v>54</v>
      </c>
      <c r="L1599">
        <v>1176</v>
      </c>
      <c r="M1599" t="s">
        <v>1769</v>
      </c>
      <c r="N1599" t="s">
        <v>17248</v>
      </c>
      <c r="O1599" s="95">
        <v>44545.490814039353</v>
      </c>
      <c r="P1599">
        <v>2</v>
      </c>
      <c r="Q1599">
        <v>0</v>
      </c>
      <c r="R1599">
        <v>0</v>
      </c>
      <c r="S1599" t="s">
        <v>19522</v>
      </c>
      <c r="T1599" t="s">
        <v>9763</v>
      </c>
      <c r="U1599" t="s">
        <v>19523</v>
      </c>
      <c r="V1599" t="s">
        <v>19522</v>
      </c>
      <c r="W1599" t="s">
        <v>19524</v>
      </c>
      <c r="X1599" t="s">
        <v>9764</v>
      </c>
      <c r="Y1599" t="b">
        <v>1</v>
      </c>
      <c r="Z1599" t="s">
        <v>1761</v>
      </c>
    </row>
    <row r="1600" spans="1:26" x14ac:dyDescent="0.25">
      <c r="A1600" t="s">
        <v>9765</v>
      </c>
      <c r="B1600" t="s">
        <v>9766</v>
      </c>
      <c r="C1600" t="s">
        <v>14702</v>
      </c>
      <c r="D1600" t="s">
        <v>14702</v>
      </c>
      <c r="E1600" t="s">
        <v>17576</v>
      </c>
      <c r="F1600" t="s">
        <v>9767</v>
      </c>
      <c r="G1600">
        <v>3900</v>
      </c>
      <c r="H1600">
        <v>3900</v>
      </c>
      <c r="I1600">
        <v>3900</v>
      </c>
      <c r="J1600">
        <v>3900</v>
      </c>
      <c r="K1600" t="s">
        <v>54</v>
      </c>
      <c r="L1600">
        <v>2184</v>
      </c>
      <c r="M1600" t="s">
        <v>1769</v>
      </c>
      <c r="N1600" t="s">
        <v>17197</v>
      </c>
      <c r="O1600" s="95">
        <v>44386.420045023151</v>
      </c>
      <c r="P1600">
        <v>3</v>
      </c>
      <c r="Q1600">
        <v>0</v>
      </c>
      <c r="R1600">
        <v>0</v>
      </c>
      <c r="S1600" t="s">
        <v>19525</v>
      </c>
      <c r="T1600" t="s">
        <v>9768</v>
      </c>
      <c r="U1600" t="s">
        <v>9769</v>
      </c>
      <c r="V1600" t="s">
        <v>19525</v>
      </c>
      <c r="W1600" t="s">
        <v>19526</v>
      </c>
      <c r="X1600" t="s">
        <v>9770</v>
      </c>
      <c r="Y1600" t="b">
        <v>1</v>
      </c>
      <c r="Z1600" t="s">
        <v>1761</v>
      </c>
    </row>
    <row r="1601" spans="1:26" x14ac:dyDescent="0.25">
      <c r="A1601" t="s">
        <v>9771</v>
      </c>
      <c r="B1601" t="s">
        <v>9772</v>
      </c>
      <c r="C1601" t="s">
        <v>14702</v>
      </c>
      <c r="D1601" t="s">
        <v>14702</v>
      </c>
      <c r="E1601" t="s">
        <v>17576</v>
      </c>
      <c r="F1601" t="s">
        <v>9773</v>
      </c>
      <c r="G1601">
        <v>5103</v>
      </c>
      <c r="H1601">
        <v>5103</v>
      </c>
      <c r="I1601">
        <v>5103</v>
      </c>
      <c r="J1601">
        <v>5103</v>
      </c>
      <c r="K1601" t="s">
        <v>54</v>
      </c>
      <c r="L1601">
        <v>2858</v>
      </c>
      <c r="M1601" t="s">
        <v>1769</v>
      </c>
      <c r="N1601" t="s">
        <v>19527</v>
      </c>
      <c r="O1601" s="95">
        <v>44683.335239398148</v>
      </c>
      <c r="P1601">
        <v>4</v>
      </c>
      <c r="Q1601">
        <v>0</v>
      </c>
      <c r="R1601">
        <v>0</v>
      </c>
      <c r="S1601" t="s">
        <v>19528</v>
      </c>
      <c r="T1601" t="s">
        <v>9774</v>
      </c>
      <c r="U1601" t="s">
        <v>9775</v>
      </c>
      <c r="V1601" t="s">
        <v>19528</v>
      </c>
      <c r="W1601" t="s">
        <v>19529</v>
      </c>
      <c r="X1601" t="s">
        <v>9776</v>
      </c>
      <c r="Y1601" t="b">
        <v>1</v>
      </c>
      <c r="Z1601" t="s">
        <v>1761</v>
      </c>
    </row>
    <row r="1602" spans="1:26" x14ac:dyDescent="0.25">
      <c r="A1602" t="s">
        <v>9777</v>
      </c>
      <c r="B1602" t="s">
        <v>9778</v>
      </c>
      <c r="C1602" t="s">
        <v>14702</v>
      </c>
      <c r="D1602" t="s">
        <v>14703</v>
      </c>
      <c r="E1602" t="s">
        <v>17576</v>
      </c>
      <c r="F1602" t="s">
        <v>9779</v>
      </c>
      <c r="G1602">
        <v>30000</v>
      </c>
      <c r="H1602">
        <v>5619</v>
      </c>
      <c r="I1602">
        <v>15633</v>
      </c>
      <c r="J1602">
        <v>16285</v>
      </c>
      <c r="K1602" t="s">
        <v>54</v>
      </c>
      <c r="L1602">
        <v>3147</v>
      </c>
      <c r="M1602" t="s">
        <v>1769</v>
      </c>
      <c r="N1602" t="s">
        <v>19530</v>
      </c>
      <c r="O1602" s="95">
        <v>44845.611620682874</v>
      </c>
      <c r="P1602">
        <v>2</v>
      </c>
      <c r="Q1602">
        <v>91.9</v>
      </c>
      <c r="R1602">
        <v>84.22</v>
      </c>
      <c r="S1602" t="s">
        <v>19531</v>
      </c>
      <c r="T1602" t="s">
        <v>9780</v>
      </c>
      <c r="U1602" t="s">
        <v>9781</v>
      </c>
      <c r="V1602" t="s">
        <v>19531</v>
      </c>
      <c r="W1602" t="s">
        <v>19532</v>
      </c>
      <c r="X1602" t="s">
        <v>9782</v>
      </c>
      <c r="Y1602" t="b">
        <v>1</v>
      </c>
      <c r="Z1602" t="s">
        <v>1761</v>
      </c>
    </row>
    <row r="1603" spans="1:26" x14ac:dyDescent="0.25">
      <c r="A1603" t="s">
        <v>9783</v>
      </c>
      <c r="B1603" t="s">
        <v>9784</v>
      </c>
      <c r="C1603" t="s">
        <v>14702</v>
      </c>
      <c r="D1603" t="s">
        <v>14702</v>
      </c>
      <c r="E1603" t="s">
        <v>17576</v>
      </c>
      <c r="F1603" t="s">
        <v>9785</v>
      </c>
      <c r="G1603">
        <v>7179</v>
      </c>
      <c r="H1603">
        <v>7179</v>
      </c>
      <c r="I1603">
        <v>7179</v>
      </c>
      <c r="J1603">
        <v>7179</v>
      </c>
      <c r="K1603" t="s">
        <v>54</v>
      </c>
      <c r="L1603">
        <v>4020</v>
      </c>
      <c r="M1603" t="s">
        <v>1769</v>
      </c>
      <c r="N1603" t="s">
        <v>19533</v>
      </c>
      <c r="O1603" s="95">
        <v>44625.439252303244</v>
      </c>
      <c r="P1603">
        <v>4</v>
      </c>
      <c r="Q1603">
        <v>0</v>
      </c>
      <c r="R1603">
        <v>0</v>
      </c>
      <c r="S1603" t="s">
        <v>19534</v>
      </c>
      <c r="T1603" t="s">
        <v>9786</v>
      </c>
      <c r="U1603" t="s">
        <v>9787</v>
      </c>
      <c r="V1603" t="s">
        <v>19534</v>
      </c>
      <c r="W1603" t="s">
        <v>19535</v>
      </c>
      <c r="X1603" t="s">
        <v>9788</v>
      </c>
      <c r="Y1603" t="b">
        <v>1</v>
      </c>
      <c r="Z1603" t="s">
        <v>1761</v>
      </c>
    </row>
    <row r="1604" spans="1:26" x14ac:dyDescent="0.25">
      <c r="A1604" t="s">
        <v>9789</v>
      </c>
      <c r="B1604" t="s">
        <v>9790</v>
      </c>
      <c r="C1604" t="s">
        <v>14702</v>
      </c>
      <c r="D1604" t="s">
        <v>14703</v>
      </c>
      <c r="E1604" t="s">
        <v>17576</v>
      </c>
      <c r="F1604" t="s">
        <v>9791</v>
      </c>
      <c r="G1604">
        <v>3333</v>
      </c>
      <c r="H1604">
        <v>3920</v>
      </c>
      <c r="I1604">
        <v>4722</v>
      </c>
      <c r="J1604">
        <v>13935</v>
      </c>
      <c r="K1604" t="s">
        <v>54</v>
      </c>
      <c r="L1604">
        <v>2195</v>
      </c>
      <c r="M1604" t="s">
        <v>1769</v>
      </c>
      <c r="N1604" t="s">
        <v>19536</v>
      </c>
      <c r="O1604" s="95">
        <v>44845.498822905094</v>
      </c>
      <c r="P1604">
        <v>3</v>
      </c>
      <c r="Q1604">
        <v>-29.42</v>
      </c>
      <c r="R1604">
        <v>-76.08</v>
      </c>
      <c r="S1604" t="s">
        <v>19537</v>
      </c>
      <c r="T1604" t="s">
        <v>9792</v>
      </c>
      <c r="U1604" t="s">
        <v>19538</v>
      </c>
      <c r="V1604" t="s">
        <v>19537</v>
      </c>
      <c r="W1604" t="s">
        <v>19539</v>
      </c>
      <c r="X1604" t="s">
        <v>9793</v>
      </c>
      <c r="Y1604" t="b">
        <v>1</v>
      </c>
      <c r="Z1604" t="s">
        <v>1761</v>
      </c>
    </row>
    <row r="1605" spans="1:26" x14ac:dyDescent="0.25">
      <c r="A1605" t="s">
        <v>9794</v>
      </c>
      <c r="B1605" t="s">
        <v>9795</v>
      </c>
      <c r="C1605" t="s">
        <v>14702</v>
      </c>
      <c r="D1605" t="s">
        <v>14702</v>
      </c>
      <c r="E1605" t="s">
        <v>17576</v>
      </c>
      <c r="F1605" t="s">
        <v>9796</v>
      </c>
      <c r="G1605">
        <v>5005</v>
      </c>
      <c r="H1605">
        <v>5005</v>
      </c>
      <c r="I1605">
        <v>5005</v>
      </c>
      <c r="J1605">
        <v>5005</v>
      </c>
      <c r="K1605" t="s">
        <v>54</v>
      </c>
      <c r="L1605">
        <v>2803</v>
      </c>
      <c r="M1605" t="s">
        <v>1769</v>
      </c>
      <c r="N1605" t="s">
        <v>19540</v>
      </c>
      <c r="O1605" s="95">
        <v>44823.133228715276</v>
      </c>
      <c r="P1605">
        <v>4</v>
      </c>
      <c r="Q1605">
        <v>0</v>
      </c>
      <c r="R1605">
        <v>0</v>
      </c>
      <c r="S1605" t="s">
        <v>19541</v>
      </c>
      <c r="T1605" t="s">
        <v>9797</v>
      </c>
      <c r="U1605" t="s">
        <v>9798</v>
      </c>
      <c r="V1605" t="s">
        <v>19541</v>
      </c>
      <c r="W1605" t="s">
        <v>19542</v>
      </c>
      <c r="X1605" t="s">
        <v>9799</v>
      </c>
      <c r="Y1605" t="b">
        <v>1</v>
      </c>
      <c r="Z1605" t="s">
        <v>1761</v>
      </c>
    </row>
    <row r="1606" spans="1:26" x14ac:dyDescent="0.25">
      <c r="A1606" t="s">
        <v>9800</v>
      </c>
      <c r="B1606" t="s">
        <v>9801</v>
      </c>
      <c r="C1606" t="s">
        <v>14702</v>
      </c>
      <c r="D1606" t="s">
        <v>14703</v>
      </c>
      <c r="E1606" t="s">
        <v>17576</v>
      </c>
      <c r="F1606" t="s">
        <v>9802</v>
      </c>
      <c r="G1606">
        <v>15000</v>
      </c>
      <c r="H1606">
        <v>1563</v>
      </c>
      <c r="I1606">
        <v>15000</v>
      </c>
      <c r="J1606">
        <v>15000</v>
      </c>
      <c r="K1606" t="s">
        <v>54</v>
      </c>
      <c r="L1606">
        <v>875</v>
      </c>
      <c r="M1606" t="s">
        <v>1769</v>
      </c>
      <c r="N1606" t="s">
        <v>19403</v>
      </c>
      <c r="O1606" s="95">
        <v>44839.577441203706</v>
      </c>
      <c r="P1606">
        <v>1</v>
      </c>
      <c r="Q1606">
        <v>0</v>
      </c>
      <c r="R1606">
        <v>0</v>
      </c>
      <c r="S1606" t="s">
        <v>19543</v>
      </c>
      <c r="T1606" t="s">
        <v>9803</v>
      </c>
      <c r="U1606" t="s">
        <v>9804</v>
      </c>
      <c r="V1606" t="s">
        <v>19543</v>
      </c>
      <c r="W1606" t="s">
        <v>19544</v>
      </c>
      <c r="X1606" t="s">
        <v>9805</v>
      </c>
      <c r="Y1606" t="b">
        <v>1</v>
      </c>
      <c r="Z1606" t="s">
        <v>1761</v>
      </c>
    </row>
    <row r="1607" spans="1:26" x14ac:dyDescent="0.25">
      <c r="A1607" t="s">
        <v>9806</v>
      </c>
      <c r="B1607" t="s">
        <v>9807</v>
      </c>
      <c r="C1607" t="s">
        <v>14702</v>
      </c>
      <c r="D1607" t="s">
        <v>14702</v>
      </c>
      <c r="E1607" t="s">
        <v>17576</v>
      </c>
      <c r="F1607" t="s">
        <v>9808</v>
      </c>
      <c r="G1607">
        <v>7481</v>
      </c>
      <c r="H1607">
        <v>7481</v>
      </c>
      <c r="I1607">
        <v>7481</v>
      </c>
      <c r="J1607">
        <v>7481</v>
      </c>
      <c r="K1607" t="s">
        <v>54</v>
      </c>
      <c r="L1607">
        <v>4189</v>
      </c>
      <c r="M1607" t="s">
        <v>1769</v>
      </c>
      <c r="N1607" t="s">
        <v>19545</v>
      </c>
      <c r="O1607" s="95">
        <v>44824.458458541667</v>
      </c>
      <c r="P1607">
        <v>5</v>
      </c>
      <c r="Q1607">
        <v>0</v>
      </c>
      <c r="R1607">
        <v>0</v>
      </c>
      <c r="S1607" t="s">
        <v>19546</v>
      </c>
      <c r="T1607" t="s">
        <v>9809</v>
      </c>
      <c r="U1607" t="s">
        <v>9810</v>
      </c>
      <c r="V1607" t="s">
        <v>19546</v>
      </c>
      <c r="W1607" t="s">
        <v>19547</v>
      </c>
      <c r="X1607" t="s">
        <v>9811</v>
      </c>
      <c r="Y1607" t="b">
        <v>1</v>
      </c>
      <c r="Z1607" t="s">
        <v>1761</v>
      </c>
    </row>
    <row r="1608" spans="1:26" x14ac:dyDescent="0.25">
      <c r="A1608" t="s">
        <v>9812</v>
      </c>
      <c r="B1608" t="s">
        <v>9813</v>
      </c>
      <c r="C1608" t="s">
        <v>14702</v>
      </c>
      <c r="D1608" t="s">
        <v>14702</v>
      </c>
      <c r="E1608" t="s">
        <v>17576</v>
      </c>
      <c r="F1608" t="s">
        <v>9814</v>
      </c>
      <c r="G1608">
        <v>7062</v>
      </c>
      <c r="H1608">
        <v>7062</v>
      </c>
      <c r="I1608">
        <v>7062</v>
      </c>
      <c r="J1608">
        <v>7062</v>
      </c>
      <c r="K1608" t="s">
        <v>54</v>
      </c>
      <c r="L1608">
        <v>3955</v>
      </c>
      <c r="M1608" t="s">
        <v>1769</v>
      </c>
      <c r="N1608" t="s">
        <v>19548</v>
      </c>
      <c r="O1608" s="95">
        <v>44588.515753703701</v>
      </c>
      <c r="P1608">
        <v>5</v>
      </c>
      <c r="Q1608">
        <v>0</v>
      </c>
      <c r="R1608">
        <v>0</v>
      </c>
      <c r="S1608" t="s">
        <v>19549</v>
      </c>
      <c r="T1608" t="s">
        <v>9815</v>
      </c>
      <c r="U1608" t="s">
        <v>9816</v>
      </c>
      <c r="V1608" t="s">
        <v>19549</v>
      </c>
      <c r="W1608" t="s">
        <v>19550</v>
      </c>
      <c r="X1608" t="s">
        <v>9817</v>
      </c>
      <c r="Y1608" t="b">
        <v>1</v>
      </c>
      <c r="Z1608" t="s">
        <v>1761</v>
      </c>
    </row>
    <row r="1609" spans="1:26" x14ac:dyDescent="0.25">
      <c r="A1609" t="s">
        <v>9818</v>
      </c>
      <c r="B1609" t="s">
        <v>9819</v>
      </c>
      <c r="C1609" t="s">
        <v>14702</v>
      </c>
      <c r="D1609" t="s">
        <v>14702</v>
      </c>
      <c r="E1609" t="s">
        <v>17576</v>
      </c>
      <c r="F1609" t="s">
        <v>9820</v>
      </c>
      <c r="G1609">
        <v>6958</v>
      </c>
      <c r="H1609">
        <v>6958</v>
      </c>
      <c r="I1609">
        <v>6958</v>
      </c>
      <c r="J1609">
        <v>6958</v>
      </c>
      <c r="K1609" t="s">
        <v>54</v>
      </c>
      <c r="L1609">
        <v>3896</v>
      </c>
      <c r="M1609" t="s">
        <v>1769</v>
      </c>
      <c r="N1609" t="s">
        <v>19551</v>
      </c>
      <c r="O1609" s="95">
        <v>44685.63165920139</v>
      </c>
      <c r="P1609">
        <v>5</v>
      </c>
      <c r="Q1609">
        <v>0</v>
      </c>
      <c r="R1609">
        <v>0</v>
      </c>
      <c r="S1609" t="s">
        <v>19552</v>
      </c>
      <c r="T1609" t="s">
        <v>9821</v>
      </c>
      <c r="U1609" t="s">
        <v>9822</v>
      </c>
      <c r="V1609" t="s">
        <v>19552</v>
      </c>
      <c r="W1609" t="s">
        <v>19553</v>
      </c>
      <c r="X1609" t="s">
        <v>9823</v>
      </c>
      <c r="Y1609" t="b">
        <v>1</v>
      </c>
      <c r="Z1609" t="s">
        <v>1761</v>
      </c>
    </row>
    <row r="1610" spans="1:26" x14ac:dyDescent="0.25">
      <c r="A1610" t="s">
        <v>9824</v>
      </c>
      <c r="B1610" t="s">
        <v>9825</v>
      </c>
      <c r="C1610" t="s">
        <v>14702</v>
      </c>
      <c r="D1610" t="s">
        <v>14702</v>
      </c>
      <c r="E1610" t="s">
        <v>17576</v>
      </c>
      <c r="F1610" t="s">
        <v>9826</v>
      </c>
      <c r="G1610">
        <v>5501</v>
      </c>
      <c r="H1610">
        <v>5501</v>
      </c>
      <c r="I1610">
        <v>5501</v>
      </c>
      <c r="J1610">
        <v>5501</v>
      </c>
      <c r="K1610" t="s">
        <v>54</v>
      </c>
      <c r="L1610">
        <v>3081</v>
      </c>
      <c r="M1610" t="s">
        <v>1769</v>
      </c>
      <c r="N1610" t="s">
        <v>19554</v>
      </c>
      <c r="O1610" s="95">
        <v>44800.167203877318</v>
      </c>
      <c r="P1610">
        <v>4</v>
      </c>
      <c r="Q1610">
        <v>0</v>
      </c>
      <c r="R1610">
        <v>0</v>
      </c>
      <c r="S1610" t="s">
        <v>19555</v>
      </c>
      <c r="T1610" t="s">
        <v>9827</v>
      </c>
      <c r="U1610" t="s">
        <v>9828</v>
      </c>
      <c r="V1610" t="s">
        <v>19555</v>
      </c>
      <c r="W1610" t="s">
        <v>19556</v>
      </c>
      <c r="X1610" t="s">
        <v>9829</v>
      </c>
      <c r="Y1610" t="b">
        <v>1</v>
      </c>
      <c r="Z1610" t="s">
        <v>1761</v>
      </c>
    </row>
    <row r="1611" spans="1:26" x14ac:dyDescent="0.25">
      <c r="A1611" t="s">
        <v>9830</v>
      </c>
      <c r="B1611" t="s">
        <v>9831</v>
      </c>
      <c r="C1611" t="s">
        <v>14702</v>
      </c>
      <c r="D1611" t="s">
        <v>14702</v>
      </c>
      <c r="E1611" t="s">
        <v>17576</v>
      </c>
      <c r="F1611" t="s">
        <v>9832</v>
      </c>
      <c r="G1611">
        <v>4902</v>
      </c>
      <c r="H1611">
        <v>4902</v>
      </c>
      <c r="I1611">
        <v>4902</v>
      </c>
      <c r="J1611">
        <v>4902</v>
      </c>
      <c r="K1611" t="s">
        <v>54</v>
      </c>
      <c r="L1611">
        <v>2745</v>
      </c>
      <c r="M1611" t="s">
        <v>1769</v>
      </c>
      <c r="N1611" t="s">
        <v>19557</v>
      </c>
      <c r="O1611" s="95">
        <v>44827.704983460651</v>
      </c>
      <c r="P1611">
        <v>4</v>
      </c>
      <c r="Q1611">
        <v>0</v>
      </c>
      <c r="R1611">
        <v>0</v>
      </c>
      <c r="S1611" t="s">
        <v>19558</v>
      </c>
      <c r="T1611" t="s">
        <v>9833</v>
      </c>
      <c r="U1611" t="s">
        <v>9834</v>
      </c>
      <c r="V1611" t="s">
        <v>19558</v>
      </c>
      <c r="W1611" t="s">
        <v>19559</v>
      </c>
      <c r="X1611" t="s">
        <v>9835</v>
      </c>
      <c r="Y1611" t="b">
        <v>1</v>
      </c>
      <c r="Z1611" t="s">
        <v>1761</v>
      </c>
    </row>
    <row r="1612" spans="1:26" x14ac:dyDescent="0.25">
      <c r="A1612" t="s">
        <v>9836</v>
      </c>
      <c r="B1612" t="s">
        <v>9837</v>
      </c>
      <c r="C1612" t="s">
        <v>14702</v>
      </c>
      <c r="D1612" t="s">
        <v>14703</v>
      </c>
      <c r="E1612" t="s">
        <v>17576</v>
      </c>
      <c r="F1612" t="s">
        <v>9838</v>
      </c>
      <c r="G1612">
        <v>15999</v>
      </c>
      <c r="H1612">
        <v>7619</v>
      </c>
      <c r="I1612">
        <v>14375</v>
      </c>
      <c r="J1612">
        <v>17683</v>
      </c>
      <c r="K1612" t="s">
        <v>54</v>
      </c>
      <c r="L1612">
        <v>4267</v>
      </c>
      <c r="M1612" t="s">
        <v>1769</v>
      </c>
      <c r="N1612" t="s">
        <v>19560</v>
      </c>
      <c r="O1612" s="95">
        <v>44845.520250879628</v>
      </c>
      <c r="P1612">
        <v>5</v>
      </c>
      <c r="Q1612">
        <v>11.3</v>
      </c>
      <c r="R1612">
        <v>-9.52</v>
      </c>
      <c r="S1612" t="s">
        <v>19561</v>
      </c>
      <c r="T1612" t="s">
        <v>9839</v>
      </c>
      <c r="U1612" t="s">
        <v>9840</v>
      </c>
      <c r="V1612" t="s">
        <v>19561</v>
      </c>
      <c r="W1612" t="s">
        <v>19562</v>
      </c>
      <c r="X1612" t="s">
        <v>9841</v>
      </c>
      <c r="Y1612" t="b">
        <v>1</v>
      </c>
      <c r="Z1612" t="s">
        <v>1761</v>
      </c>
    </row>
    <row r="1613" spans="1:26" x14ac:dyDescent="0.25">
      <c r="A1613" t="s">
        <v>9842</v>
      </c>
      <c r="B1613" t="s">
        <v>9843</v>
      </c>
      <c r="C1613" t="s">
        <v>14702</v>
      </c>
      <c r="D1613" t="s">
        <v>14703</v>
      </c>
      <c r="E1613" t="s">
        <v>17576</v>
      </c>
      <c r="F1613" t="s">
        <v>9844</v>
      </c>
      <c r="G1613">
        <v>8510</v>
      </c>
      <c r="H1613">
        <v>7403</v>
      </c>
      <c r="I1613">
        <v>18545</v>
      </c>
      <c r="J1613">
        <v>20182</v>
      </c>
      <c r="K1613" t="s">
        <v>54</v>
      </c>
      <c r="L1613">
        <v>4146</v>
      </c>
      <c r="M1613" t="s">
        <v>1769</v>
      </c>
      <c r="N1613" t="s">
        <v>18879</v>
      </c>
      <c r="O1613" s="95">
        <v>44845.701052824072</v>
      </c>
      <c r="P1613">
        <v>3</v>
      </c>
      <c r="Q1613">
        <v>-54.11</v>
      </c>
      <c r="R1613">
        <v>-57.83</v>
      </c>
      <c r="S1613" t="s">
        <v>19563</v>
      </c>
      <c r="T1613" t="s">
        <v>9845</v>
      </c>
      <c r="U1613" t="s">
        <v>9846</v>
      </c>
      <c r="V1613" t="s">
        <v>19563</v>
      </c>
      <c r="W1613" t="s">
        <v>19564</v>
      </c>
      <c r="X1613" t="s">
        <v>9847</v>
      </c>
      <c r="Y1613" t="b">
        <v>1</v>
      </c>
      <c r="Z1613" t="s">
        <v>1761</v>
      </c>
    </row>
    <row r="1614" spans="1:26" x14ac:dyDescent="0.25">
      <c r="A1614" t="s">
        <v>9848</v>
      </c>
      <c r="B1614" t="s">
        <v>9849</v>
      </c>
      <c r="C1614" t="s">
        <v>14702</v>
      </c>
      <c r="D1614" t="s">
        <v>14703</v>
      </c>
      <c r="E1614" t="s">
        <v>17576</v>
      </c>
      <c r="F1614" t="s">
        <v>9850</v>
      </c>
      <c r="G1614">
        <v>5100</v>
      </c>
      <c r="H1614">
        <v>5100</v>
      </c>
      <c r="I1614">
        <v>5100</v>
      </c>
      <c r="J1614">
        <v>5100</v>
      </c>
      <c r="K1614" t="s">
        <v>54</v>
      </c>
      <c r="L1614">
        <v>2856</v>
      </c>
      <c r="M1614" t="s">
        <v>1769</v>
      </c>
      <c r="N1614" t="s">
        <v>17750</v>
      </c>
      <c r="O1614" s="95">
        <v>44837.368255532405</v>
      </c>
      <c r="P1614">
        <v>3</v>
      </c>
      <c r="Q1614">
        <v>0</v>
      </c>
      <c r="R1614">
        <v>0</v>
      </c>
      <c r="S1614" t="s">
        <v>19565</v>
      </c>
      <c r="T1614" t="s">
        <v>9851</v>
      </c>
      <c r="U1614" t="s">
        <v>19566</v>
      </c>
      <c r="V1614" t="s">
        <v>19565</v>
      </c>
      <c r="W1614" t="s">
        <v>19567</v>
      </c>
      <c r="X1614" t="s">
        <v>9852</v>
      </c>
      <c r="Y1614" t="b">
        <v>1</v>
      </c>
      <c r="Z1614" t="s">
        <v>1761</v>
      </c>
    </row>
    <row r="1615" spans="1:26" x14ac:dyDescent="0.25">
      <c r="A1615" t="s">
        <v>9853</v>
      </c>
      <c r="B1615" t="s">
        <v>9854</v>
      </c>
      <c r="C1615" t="s">
        <v>14702</v>
      </c>
      <c r="D1615" t="s">
        <v>14703</v>
      </c>
      <c r="E1615" t="s">
        <v>17576</v>
      </c>
      <c r="F1615" t="s">
        <v>9855</v>
      </c>
      <c r="G1615">
        <v>22222</v>
      </c>
      <c r="H1615">
        <v>6574</v>
      </c>
      <c r="I1615">
        <v>19777</v>
      </c>
      <c r="J1615">
        <v>53663</v>
      </c>
      <c r="K1615" t="s">
        <v>54</v>
      </c>
      <c r="L1615">
        <v>3681</v>
      </c>
      <c r="M1615" t="s">
        <v>1769</v>
      </c>
      <c r="N1615" t="s">
        <v>19568</v>
      </c>
      <c r="O1615" s="95">
        <v>44845.070117164352</v>
      </c>
      <c r="P1615">
        <v>2</v>
      </c>
      <c r="Q1615">
        <v>12.36</v>
      </c>
      <c r="R1615">
        <v>-58.59</v>
      </c>
      <c r="S1615" t="s">
        <v>19569</v>
      </c>
      <c r="T1615" t="s">
        <v>9856</v>
      </c>
      <c r="U1615" t="s">
        <v>9857</v>
      </c>
      <c r="V1615" t="s">
        <v>19569</v>
      </c>
      <c r="W1615" t="s">
        <v>19570</v>
      </c>
      <c r="X1615" t="s">
        <v>9858</v>
      </c>
      <c r="Y1615" t="b">
        <v>1</v>
      </c>
      <c r="Z1615" t="s">
        <v>1761</v>
      </c>
    </row>
    <row r="1616" spans="1:26" x14ac:dyDescent="0.25">
      <c r="A1616" t="s">
        <v>9859</v>
      </c>
      <c r="B1616" t="s">
        <v>9860</v>
      </c>
      <c r="C1616" t="s">
        <v>14702</v>
      </c>
      <c r="D1616" t="s">
        <v>14702</v>
      </c>
      <c r="E1616" t="s">
        <v>17576</v>
      </c>
      <c r="F1616" t="s">
        <v>9861</v>
      </c>
      <c r="G1616">
        <v>1165</v>
      </c>
      <c r="H1616">
        <v>1165</v>
      </c>
      <c r="I1616">
        <v>1165</v>
      </c>
      <c r="J1616">
        <v>1165</v>
      </c>
      <c r="K1616" t="s">
        <v>54</v>
      </c>
      <c r="L1616">
        <v>652</v>
      </c>
      <c r="M1616" t="s">
        <v>1769</v>
      </c>
      <c r="N1616" t="s">
        <v>19571</v>
      </c>
      <c r="O1616" s="95">
        <v>44830.056839594909</v>
      </c>
      <c r="P1616">
        <v>1</v>
      </c>
      <c r="Q1616">
        <v>0</v>
      </c>
      <c r="R1616">
        <v>0</v>
      </c>
      <c r="S1616" t="s">
        <v>19572</v>
      </c>
      <c r="T1616" t="s">
        <v>9862</v>
      </c>
      <c r="U1616" t="s">
        <v>9863</v>
      </c>
      <c r="V1616" t="s">
        <v>19572</v>
      </c>
      <c r="W1616" t="s">
        <v>19573</v>
      </c>
      <c r="X1616" t="s">
        <v>9864</v>
      </c>
      <c r="Y1616" t="b">
        <v>1</v>
      </c>
      <c r="Z1616" t="s">
        <v>1761</v>
      </c>
    </row>
    <row r="1617" spans="1:26" x14ac:dyDescent="0.25">
      <c r="A1617" t="s">
        <v>9865</v>
      </c>
      <c r="B1617" t="s">
        <v>9866</v>
      </c>
      <c r="C1617" t="s">
        <v>14702</v>
      </c>
      <c r="D1617" t="s">
        <v>14703</v>
      </c>
      <c r="E1617" t="s">
        <v>17576</v>
      </c>
      <c r="F1617" t="s">
        <v>9867</v>
      </c>
      <c r="G1617">
        <v>20000</v>
      </c>
      <c r="H1617">
        <v>3184</v>
      </c>
      <c r="I1617">
        <v>25350</v>
      </c>
      <c r="J1617">
        <v>21969</v>
      </c>
      <c r="K1617" t="s">
        <v>54</v>
      </c>
      <c r="L1617">
        <v>1783</v>
      </c>
      <c r="M1617" t="s">
        <v>1769</v>
      </c>
      <c r="N1617" t="s">
        <v>19574</v>
      </c>
      <c r="O1617" s="95">
        <v>44845.711591828702</v>
      </c>
      <c r="P1617">
        <v>1</v>
      </c>
      <c r="Q1617">
        <v>-21.1</v>
      </c>
      <c r="R1617">
        <v>-8.9600000000000009</v>
      </c>
      <c r="S1617" t="s">
        <v>19575</v>
      </c>
      <c r="T1617" t="s">
        <v>9868</v>
      </c>
      <c r="U1617" t="s">
        <v>19576</v>
      </c>
      <c r="V1617" t="s">
        <v>19575</v>
      </c>
      <c r="W1617" t="s">
        <v>19577</v>
      </c>
      <c r="X1617" t="s">
        <v>9869</v>
      </c>
      <c r="Y1617" t="b">
        <v>1</v>
      </c>
      <c r="Z1617" t="s">
        <v>1761</v>
      </c>
    </row>
    <row r="1618" spans="1:26" x14ac:dyDescent="0.25">
      <c r="A1618" t="s">
        <v>9870</v>
      </c>
      <c r="B1618" t="s">
        <v>9871</v>
      </c>
      <c r="C1618" t="s">
        <v>14702</v>
      </c>
      <c r="D1618" t="s">
        <v>14703</v>
      </c>
      <c r="E1618" t="s">
        <v>17576</v>
      </c>
      <c r="F1618" t="s">
        <v>9872</v>
      </c>
      <c r="G1618">
        <v>42069</v>
      </c>
      <c r="H1618">
        <v>1660</v>
      </c>
      <c r="I1618">
        <v>42069</v>
      </c>
      <c r="J1618">
        <v>28783</v>
      </c>
      <c r="K1618" t="s">
        <v>54</v>
      </c>
      <c r="L1618">
        <v>930</v>
      </c>
      <c r="M1618" t="s">
        <v>1769</v>
      </c>
      <c r="N1618" t="s">
        <v>17960</v>
      </c>
      <c r="O1618" s="95">
        <v>44844.835149791666</v>
      </c>
      <c r="P1618">
        <v>1</v>
      </c>
      <c r="Q1618">
        <v>0</v>
      </c>
      <c r="R1618">
        <v>46.16</v>
      </c>
      <c r="S1618" t="s">
        <v>19578</v>
      </c>
      <c r="T1618" t="s">
        <v>9873</v>
      </c>
      <c r="U1618" t="s">
        <v>9874</v>
      </c>
      <c r="V1618" t="s">
        <v>19578</v>
      </c>
      <c r="W1618" t="s">
        <v>19579</v>
      </c>
      <c r="X1618" t="s">
        <v>9875</v>
      </c>
      <c r="Y1618" t="b">
        <v>1</v>
      </c>
      <c r="Z1618" t="s">
        <v>1761</v>
      </c>
    </row>
    <row r="1619" spans="1:26" x14ac:dyDescent="0.25">
      <c r="A1619" t="s">
        <v>9876</v>
      </c>
      <c r="B1619" t="s">
        <v>9877</v>
      </c>
      <c r="C1619" t="s">
        <v>14702</v>
      </c>
      <c r="D1619" t="s">
        <v>14703</v>
      </c>
      <c r="E1619" t="s">
        <v>17576</v>
      </c>
      <c r="F1619" t="s">
        <v>9878</v>
      </c>
      <c r="G1619">
        <v>5000</v>
      </c>
      <c r="H1619">
        <v>1150</v>
      </c>
      <c r="I1619">
        <v>6124</v>
      </c>
      <c r="J1619">
        <v>8388</v>
      </c>
      <c r="K1619" t="s">
        <v>54</v>
      </c>
      <c r="L1619">
        <v>644</v>
      </c>
      <c r="M1619" t="s">
        <v>1769</v>
      </c>
      <c r="N1619" t="s">
        <v>19580</v>
      </c>
      <c r="O1619" s="95">
        <v>44845.65202159722</v>
      </c>
      <c r="P1619">
        <v>1</v>
      </c>
      <c r="Q1619">
        <v>-18.350000000000001</v>
      </c>
      <c r="R1619">
        <v>-40.39</v>
      </c>
      <c r="S1619" t="s">
        <v>19581</v>
      </c>
      <c r="T1619" t="s">
        <v>9879</v>
      </c>
      <c r="U1619" t="s">
        <v>19582</v>
      </c>
      <c r="V1619" t="s">
        <v>19581</v>
      </c>
      <c r="W1619" t="s">
        <v>19583</v>
      </c>
      <c r="X1619" t="s">
        <v>9880</v>
      </c>
      <c r="Y1619" t="b">
        <v>1</v>
      </c>
      <c r="Z1619" t="s">
        <v>1761</v>
      </c>
    </row>
    <row r="1620" spans="1:26" x14ac:dyDescent="0.25">
      <c r="A1620" t="s">
        <v>9881</v>
      </c>
      <c r="B1620" t="s">
        <v>9882</v>
      </c>
      <c r="C1620" t="s">
        <v>14702</v>
      </c>
      <c r="D1620" t="s">
        <v>14703</v>
      </c>
      <c r="E1620" t="s">
        <v>17576</v>
      </c>
      <c r="F1620" t="s">
        <v>4804</v>
      </c>
      <c r="G1620">
        <v>7777</v>
      </c>
      <c r="H1620">
        <v>2200</v>
      </c>
      <c r="I1620">
        <v>13420</v>
      </c>
      <c r="J1620">
        <v>14191</v>
      </c>
      <c r="K1620" t="s">
        <v>54</v>
      </c>
      <c r="L1620">
        <v>1232</v>
      </c>
      <c r="M1620" t="s">
        <v>1769</v>
      </c>
      <c r="N1620" t="s">
        <v>18088</v>
      </c>
      <c r="O1620" s="95">
        <v>44845.721523553242</v>
      </c>
      <c r="P1620">
        <v>2</v>
      </c>
      <c r="Q1620">
        <v>-42.05</v>
      </c>
      <c r="R1620">
        <v>-45.2</v>
      </c>
      <c r="S1620" t="s">
        <v>19584</v>
      </c>
      <c r="T1620" t="s">
        <v>9883</v>
      </c>
      <c r="U1620" t="s">
        <v>19585</v>
      </c>
      <c r="V1620" t="s">
        <v>19584</v>
      </c>
      <c r="W1620" t="s">
        <v>19586</v>
      </c>
      <c r="X1620" t="s">
        <v>9884</v>
      </c>
      <c r="Y1620" t="b">
        <v>1</v>
      </c>
      <c r="Z1620" t="s">
        <v>1761</v>
      </c>
    </row>
    <row r="1621" spans="1:26" x14ac:dyDescent="0.25">
      <c r="A1621" t="s">
        <v>9885</v>
      </c>
      <c r="B1621" t="s">
        <v>9886</v>
      </c>
      <c r="C1621" t="s">
        <v>14702</v>
      </c>
      <c r="D1621" t="s">
        <v>14703</v>
      </c>
      <c r="E1621" t="s">
        <v>17576</v>
      </c>
      <c r="F1621" t="s">
        <v>9887</v>
      </c>
      <c r="G1621">
        <v>40000</v>
      </c>
      <c r="H1621">
        <v>3284</v>
      </c>
      <c r="I1621">
        <v>231359</v>
      </c>
      <c r="J1621">
        <v>323074</v>
      </c>
      <c r="K1621" t="s">
        <v>54</v>
      </c>
      <c r="L1621">
        <v>1839</v>
      </c>
      <c r="M1621" t="s">
        <v>1769</v>
      </c>
      <c r="N1621" t="s">
        <v>19587</v>
      </c>
      <c r="O1621" s="95">
        <v>44845.603828356485</v>
      </c>
      <c r="P1621">
        <v>1</v>
      </c>
      <c r="Q1621">
        <v>-82.71</v>
      </c>
      <c r="R1621">
        <v>-87.62</v>
      </c>
      <c r="S1621" t="s">
        <v>19588</v>
      </c>
      <c r="T1621" t="s">
        <v>9888</v>
      </c>
      <c r="U1621" t="s">
        <v>19589</v>
      </c>
      <c r="V1621" t="s">
        <v>19588</v>
      </c>
      <c r="W1621" t="s">
        <v>19590</v>
      </c>
      <c r="X1621" t="s">
        <v>9889</v>
      </c>
      <c r="Y1621" t="b">
        <v>1</v>
      </c>
      <c r="Z1621" t="s">
        <v>1761</v>
      </c>
    </row>
    <row r="1622" spans="1:26" x14ac:dyDescent="0.25">
      <c r="A1622" t="s">
        <v>9890</v>
      </c>
      <c r="B1622" t="s">
        <v>9891</v>
      </c>
      <c r="C1622" t="s">
        <v>14702</v>
      </c>
      <c r="D1622" t="s">
        <v>14703</v>
      </c>
      <c r="E1622" t="s">
        <v>17576</v>
      </c>
      <c r="F1622" t="s">
        <v>9892</v>
      </c>
      <c r="G1622">
        <v>68000</v>
      </c>
      <c r="H1622">
        <v>15874</v>
      </c>
      <c r="I1622">
        <v>120701</v>
      </c>
      <c r="J1622">
        <v>87050</v>
      </c>
      <c r="K1622" t="s">
        <v>54</v>
      </c>
      <c r="L1622">
        <v>8889</v>
      </c>
      <c r="M1622" t="s">
        <v>1769</v>
      </c>
      <c r="N1622" t="s">
        <v>19591</v>
      </c>
      <c r="O1622" s="95">
        <v>44845.68856534722</v>
      </c>
      <c r="P1622">
        <v>2</v>
      </c>
      <c r="Q1622">
        <v>-43.66</v>
      </c>
      <c r="R1622">
        <v>-21.88</v>
      </c>
      <c r="S1622" t="s">
        <v>19592</v>
      </c>
      <c r="T1622" t="s">
        <v>9893</v>
      </c>
      <c r="U1622" t="s">
        <v>19593</v>
      </c>
      <c r="V1622" t="s">
        <v>19592</v>
      </c>
      <c r="W1622" t="s">
        <v>19594</v>
      </c>
      <c r="X1622" t="s">
        <v>9894</v>
      </c>
      <c r="Y1622" t="b">
        <v>1</v>
      </c>
      <c r="Z1622" t="s">
        <v>1761</v>
      </c>
    </row>
    <row r="1623" spans="1:26" x14ac:dyDescent="0.25">
      <c r="A1623" t="s">
        <v>9895</v>
      </c>
      <c r="B1623" t="s">
        <v>9896</v>
      </c>
      <c r="C1623" t="s">
        <v>14702</v>
      </c>
      <c r="D1623" t="s">
        <v>14703</v>
      </c>
      <c r="E1623" t="s">
        <v>17576</v>
      </c>
      <c r="F1623" t="s">
        <v>9897</v>
      </c>
      <c r="G1623">
        <v>10000</v>
      </c>
      <c r="H1623">
        <v>4479</v>
      </c>
      <c r="I1623">
        <v>9989</v>
      </c>
      <c r="J1623">
        <v>9021</v>
      </c>
      <c r="K1623" t="s">
        <v>54</v>
      </c>
      <c r="L1623">
        <v>2508</v>
      </c>
      <c r="M1623" t="s">
        <v>1769</v>
      </c>
      <c r="N1623" t="s">
        <v>19595</v>
      </c>
      <c r="O1623" s="95">
        <v>44845.675312418978</v>
      </c>
      <c r="P1623">
        <v>1</v>
      </c>
      <c r="Q1623">
        <v>0.11</v>
      </c>
      <c r="R1623">
        <v>10.85</v>
      </c>
      <c r="S1623" t="s">
        <v>19596</v>
      </c>
      <c r="T1623" t="s">
        <v>9898</v>
      </c>
      <c r="U1623" t="s">
        <v>9899</v>
      </c>
      <c r="V1623" t="s">
        <v>19596</v>
      </c>
      <c r="W1623" t="s">
        <v>19597</v>
      </c>
      <c r="X1623" t="s">
        <v>9900</v>
      </c>
      <c r="Y1623" t="b">
        <v>1</v>
      </c>
      <c r="Z1623" t="s">
        <v>1761</v>
      </c>
    </row>
    <row r="1624" spans="1:26" x14ac:dyDescent="0.25">
      <c r="A1624" t="s">
        <v>9901</v>
      </c>
      <c r="B1624" t="s">
        <v>9902</v>
      </c>
      <c r="C1624" t="s">
        <v>14702</v>
      </c>
      <c r="D1624" t="s">
        <v>14703</v>
      </c>
      <c r="E1624" t="s">
        <v>17576</v>
      </c>
      <c r="F1624" t="s">
        <v>9903</v>
      </c>
      <c r="G1624">
        <v>30000</v>
      </c>
      <c r="H1624">
        <v>9100</v>
      </c>
      <c r="I1624">
        <v>30878</v>
      </c>
      <c r="J1624">
        <v>45484</v>
      </c>
      <c r="K1624" t="s">
        <v>54</v>
      </c>
      <c r="L1624">
        <v>5096</v>
      </c>
      <c r="M1624" t="s">
        <v>1769</v>
      </c>
      <c r="N1624" t="s">
        <v>19598</v>
      </c>
      <c r="O1624" s="95">
        <v>44845.634549803239</v>
      </c>
      <c r="P1624">
        <v>1</v>
      </c>
      <c r="Q1624">
        <v>-2.84</v>
      </c>
      <c r="R1624">
        <v>-34.04</v>
      </c>
      <c r="S1624" t="s">
        <v>19599</v>
      </c>
      <c r="T1624" t="s">
        <v>9904</v>
      </c>
      <c r="U1624" t="s">
        <v>19600</v>
      </c>
      <c r="V1624" t="s">
        <v>19599</v>
      </c>
      <c r="W1624" t="s">
        <v>19601</v>
      </c>
      <c r="X1624" t="s">
        <v>9905</v>
      </c>
      <c r="Y1624" t="b">
        <v>1</v>
      </c>
      <c r="Z1624" t="s">
        <v>1761</v>
      </c>
    </row>
    <row r="1625" spans="1:26" x14ac:dyDescent="0.25">
      <c r="A1625" t="s">
        <v>9906</v>
      </c>
      <c r="B1625" t="s">
        <v>9907</v>
      </c>
      <c r="C1625" t="s">
        <v>14702</v>
      </c>
      <c r="D1625" t="s">
        <v>14703</v>
      </c>
      <c r="E1625" t="s">
        <v>17576</v>
      </c>
      <c r="F1625" t="s">
        <v>9908</v>
      </c>
      <c r="G1625">
        <v>90000</v>
      </c>
      <c r="H1625">
        <v>9811</v>
      </c>
      <c r="I1625">
        <v>126255</v>
      </c>
      <c r="J1625">
        <v>91581</v>
      </c>
      <c r="K1625" t="s">
        <v>54</v>
      </c>
      <c r="L1625">
        <v>5494</v>
      </c>
      <c r="M1625" t="s">
        <v>1769</v>
      </c>
      <c r="N1625" t="s">
        <v>19602</v>
      </c>
      <c r="O1625" s="95">
        <v>44845.682154675924</v>
      </c>
      <c r="P1625">
        <v>1</v>
      </c>
      <c r="Q1625">
        <v>-28.72</v>
      </c>
      <c r="R1625">
        <v>-1.73</v>
      </c>
      <c r="S1625" t="s">
        <v>19603</v>
      </c>
      <c r="T1625" t="s">
        <v>9909</v>
      </c>
      <c r="U1625" t="s">
        <v>19604</v>
      </c>
      <c r="V1625" t="s">
        <v>19603</v>
      </c>
      <c r="W1625" t="s">
        <v>19605</v>
      </c>
      <c r="X1625" t="s">
        <v>9910</v>
      </c>
      <c r="Y1625" t="b">
        <v>1</v>
      </c>
      <c r="Z1625" t="s">
        <v>1761</v>
      </c>
    </row>
    <row r="1626" spans="1:26" x14ac:dyDescent="0.25">
      <c r="A1626" t="s">
        <v>9911</v>
      </c>
      <c r="B1626" t="s">
        <v>9912</v>
      </c>
      <c r="C1626" t="s">
        <v>14702</v>
      </c>
      <c r="D1626" t="s">
        <v>14703</v>
      </c>
      <c r="E1626" t="s">
        <v>17576</v>
      </c>
      <c r="F1626" t="s">
        <v>9913</v>
      </c>
      <c r="G1626">
        <v>30000</v>
      </c>
      <c r="H1626">
        <v>8748</v>
      </c>
      <c r="I1626">
        <v>15750</v>
      </c>
      <c r="J1626">
        <v>24375</v>
      </c>
      <c r="K1626" t="s">
        <v>54</v>
      </c>
      <c r="L1626">
        <v>4899</v>
      </c>
      <c r="M1626" t="s">
        <v>1769</v>
      </c>
      <c r="N1626" t="s">
        <v>19606</v>
      </c>
      <c r="O1626" s="95">
        <v>44845.680167326391</v>
      </c>
      <c r="P1626">
        <v>1</v>
      </c>
      <c r="Q1626">
        <v>90.48</v>
      </c>
      <c r="R1626">
        <v>23.08</v>
      </c>
      <c r="S1626" t="s">
        <v>19607</v>
      </c>
      <c r="T1626" t="s">
        <v>9914</v>
      </c>
      <c r="U1626" t="s">
        <v>9915</v>
      </c>
      <c r="V1626" t="s">
        <v>19607</v>
      </c>
      <c r="W1626" t="s">
        <v>19608</v>
      </c>
      <c r="X1626" t="s">
        <v>9916</v>
      </c>
      <c r="Y1626" t="b">
        <v>1</v>
      </c>
      <c r="Z1626" t="s">
        <v>1761</v>
      </c>
    </row>
    <row r="1627" spans="1:26" x14ac:dyDescent="0.25">
      <c r="A1627" t="s">
        <v>9917</v>
      </c>
      <c r="B1627" t="s">
        <v>9918</v>
      </c>
      <c r="C1627" t="s">
        <v>14702</v>
      </c>
      <c r="D1627" t="s">
        <v>14703</v>
      </c>
      <c r="E1627" t="s">
        <v>17576</v>
      </c>
      <c r="F1627" t="s">
        <v>9919</v>
      </c>
      <c r="G1627">
        <v>33333</v>
      </c>
      <c r="H1627">
        <v>7607</v>
      </c>
      <c r="I1627">
        <v>24352</v>
      </c>
      <c r="J1627">
        <v>28007</v>
      </c>
      <c r="K1627" t="s">
        <v>54</v>
      </c>
      <c r="L1627">
        <v>4260</v>
      </c>
      <c r="M1627" t="s">
        <v>1769</v>
      </c>
      <c r="N1627" t="s">
        <v>19609</v>
      </c>
      <c r="O1627" s="95">
        <v>44845.494178171299</v>
      </c>
      <c r="P1627">
        <v>1</v>
      </c>
      <c r="Q1627">
        <v>36.880000000000003</v>
      </c>
      <c r="R1627">
        <v>19.02</v>
      </c>
      <c r="S1627" t="s">
        <v>19610</v>
      </c>
      <c r="T1627" t="s">
        <v>9920</v>
      </c>
      <c r="U1627" t="s">
        <v>19611</v>
      </c>
      <c r="V1627" t="s">
        <v>19610</v>
      </c>
      <c r="W1627" t="s">
        <v>19612</v>
      </c>
      <c r="X1627" t="s">
        <v>9921</v>
      </c>
      <c r="Y1627" t="b">
        <v>1</v>
      </c>
      <c r="Z1627" t="s">
        <v>1761</v>
      </c>
    </row>
    <row r="1628" spans="1:26" x14ac:dyDescent="0.25">
      <c r="A1628" t="s">
        <v>9922</v>
      </c>
      <c r="B1628" t="s">
        <v>9923</v>
      </c>
      <c r="C1628" t="s">
        <v>14702</v>
      </c>
      <c r="D1628" t="s">
        <v>14703</v>
      </c>
      <c r="E1628" t="s">
        <v>17576</v>
      </c>
      <c r="F1628" t="s">
        <v>9924</v>
      </c>
      <c r="G1628">
        <v>16000</v>
      </c>
      <c r="H1628">
        <v>7600</v>
      </c>
      <c r="I1628">
        <v>28123</v>
      </c>
      <c r="J1628">
        <v>23383</v>
      </c>
      <c r="K1628" t="s">
        <v>54</v>
      </c>
      <c r="L1628">
        <v>4256</v>
      </c>
      <c r="M1628" t="s">
        <v>1769</v>
      </c>
      <c r="N1628" t="s">
        <v>19279</v>
      </c>
      <c r="O1628" s="95">
        <v>44845.707569074075</v>
      </c>
      <c r="P1628">
        <v>1</v>
      </c>
      <c r="Q1628">
        <v>-43.11</v>
      </c>
      <c r="R1628">
        <v>-31.57</v>
      </c>
      <c r="S1628" t="s">
        <v>19613</v>
      </c>
      <c r="T1628" t="s">
        <v>9925</v>
      </c>
      <c r="U1628" t="s">
        <v>9926</v>
      </c>
      <c r="V1628" t="s">
        <v>19613</v>
      </c>
      <c r="W1628" t="s">
        <v>19614</v>
      </c>
      <c r="X1628" t="s">
        <v>9927</v>
      </c>
      <c r="Y1628" t="b">
        <v>1</v>
      </c>
      <c r="Z1628" t="s">
        <v>1761</v>
      </c>
    </row>
    <row r="1629" spans="1:26" x14ac:dyDescent="0.25">
      <c r="A1629" t="s">
        <v>9928</v>
      </c>
      <c r="B1629" t="s">
        <v>9929</v>
      </c>
      <c r="C1629" t="s">
        <v>14702</v>
      </c>
      <c r="D1629" t="s">
        <v>14703</v>
      </c>
      <c r="E1629" t="s">
        <v>17576</v>
      </c>
      <c r="F1629" t="s">
        <v>9930</v>
      </c>
      <c r="G1629">
        <v>29999</v>
      </c>
      <c r="H1629">
        <v>9294</v>
      </c>
      <c r="I1629">
        <v>26468</v>
      </c>
      <c r="J1629">
        <v>29500</v>
      </c>
      <c r="K1629" t="s">
        <v>54</v>
      </c>
      <c r="L1629">
        <v>5205</v>
      </c>
      <c r="M1629" t="s">
        <v>1769</v>
      </c>
      <c r="N1629" t="s">
        <v>19615</v>
      </c>
      <c r="O1629" s="95">
        <v>44845.593488171296</v>
      </c>
      <c r="P1629">
        <v>2</v>
      </c>
      <c r="Q1629">
        <v>13.34</v>
      </c>
      <c r="R1629">
        <v>1.69</v>
      </c>
      <c r="S1629" t="s">
        <v>19616</v>
      </c>
      <c r="T1629" t="s">
        <v>9931</v>
      </c>
      <c r="U1629" t="s">
        <v>19617</v>
      </c>
      <c r="V1629" t="s">
        <v>19616</v>
      </c>
      <c r="W1629" t="s">
        <v>19618</v>
      </c>
      <c r="X1629" t="s">
        <v>9932</v>
      </c>
      <c r="Y1629" t="b">
        <v>1</v>
      </c>
      <c r="Z1629" t="s">
        <v>1761</v>
      </c>
    </row>
    <row r="1630" spans="1:26" x14ac:dyDescent="0.25">
      <c r="A1630" t="s">
        <v>9933</v>
      </c>
      <c r="B1630" t="s">
        <v>9934</v>
      </c>
      <c r="C1630" t="s">
        <v>14702</v>
      </c>
      <c r="D1630" t="s">
        <v>14703</v>
      </c>
      <c r="E1630" t="s">
        <v>17576</v>
      </c>
      <c r="F1630" t="s">
        <v>9935</v>
      </c>
      <c r="G1630">
        <v>16555</v>
      </c>
      <c r="H1630">
        <v>7800</v>
      </c>
      <c r="I1630">
        <v>20270</v>
      </c>
      <c r="J1630">
        <v>18650</v>
      </c>
      <c r="K1630" t="s">
        <v>54</v>
      </c>
      <c r="L1630">
        <v>4368</v>
      </c>
      <c r="M1630" t="s">
        <v>1769</v>
      </c>
      <c r="N1630" t="s">
        <v>18183</v>
      </c>
      <c r="O1630" s="95">
        <v>44845.720552175924</v>
      </c>
      <c r="P1630">
        <v>1</v>
      </c>
      <c r="Q1630">
        <v>-18.329999999999998</v>
      </c>
      <c r="R1630">
        <v>-11.23</v>
      </c>
      <c r="S1630" t="s">
        <v>19619</v>
      </c>
      <c r="T1630" t="s">
        <v>9936</v>
      </c>
      <c r="U1630" t="s">
        <v>9937</v>
      </c>
      <c r="V1630" t="s">
        <v>19619</v>
      </c>
      <c r="W1630" t="s">
        <v>19620</v>
      </c>
      <c r="X1630" t="s">
        <v>9938</v>
      </c>
      <c r="Y1630" t="b">
        <v>1</v>
      </c>
      <c r="Z1630" t="s">
        <v>1761</v>
      </c>
    </row>
    <row r="1631" spans="1:26" x14ac:dyDescent="0.25">
      <c r="A1631" t="s">
        <v>9939</v>
      </c>
      <c r="B1631" t="s">
        <v>9940</v>
      </c>
      <c r="C1631" t="s">
        <v>14702</v>
      </c>
      <c r="D1631" t="s">
        <v>14703</v>
      </c>
      <c r="E1631" t="s">
        <v>17576</v>
      </c>
      <c r="F1631" t="s">
        <v>9941</v>
      </c>
      <c r="G1631">
        <v>39881</v>
      </c>
      <c r="H1631">
        <v>6182</v>
      </c>
      <c r="I1631">
        <v>32441</v>
      </c>
      <c r="J1631">
        <v>34016</v>
      </c>
      <c r="K1631" t="s">
        <v>54</v>
      </c>
      <c r="L1631">
        <v>3462</v>
      </c>
      <c r="M1631" t="s">
        <v>1769</v>
      </c>
      <c r="N1631" t="s">
        <v>19621</v>
      </c>
      <c r="O1631" s="95">
        <v>44844.767069050926</v>
      </c>
      <c r="P1631">
        <v>1</v>
      </c>
      <c r="Q1631">
        <v>22.93</v>
      </c>
      <c r="R1631">
        <v>17.239999999999998</v>
      </c>
      <c r="S1631" t="s">
        <v>19622</v>
      </c>
      <c r="T1631" t="s">
        <v>9942</v>
      </c>
      <c r="U1631" t="s">
        <v>9943</v>
      </c>
      <c r="V1631" t="s">
        <v>19622</v>
      </c>
      <c r="W1631" t="s">
        <v>19623</v>
      </c>
      <c r="X1631" t="s">
        <v>9944</v>
      </c>
      <c r="Y1631" t="b">
        <v>1</v>
      </c>
      <c r="Z1631" t="s">
        <v>1761</v>
      </c>
    </row>
    <row r="1632" spans="1:26" x14ac:dyDescent="0.25">
      <c r="A1632" t="s">
        <v>9945</v>
      </c>
      <c r="B1632" t="s">
        <v>9946</v>
      </c>
      <c r="C1632" t="s">
        <v>14702</v>
      </c>
      <c r="D1632" t="s">
        <v>14703</v>
      </c>
      <c r="E1632" t="s">
        <v>17576</v>
      </c>
      <c r="F1632" t="s">
        <v>9947</v>
      </c>
      <c r="G1632">
        <v>12500</v>
      </c>
      <c r="H1632">
        <v>11969</v>
      </c>
      <c r="I1632">
        <v>20888</v>
      </c>
      <c r="J1632">
        <v>16596</v>
      </c>
      <c r="K1632" t="s">
        <v>54</v>
      </c>
      <c r="L1632">
        <v>6703</v>
      </c>
      <c r="M1632" t="s">
        <v>1769</v>
      </c>
      <c r="N1632" t="s">
        <v>19624</v>
      </c>
      <c r="O1632" s="95">
        <v>44845.679394687497</v>
      </c>
      <c r="P1632">
        <v>2</v>
      </c>
      <c r="Q1632">
        <v>-40.159999999999997</v>
      </c>
      <c r="R1632">
        <v>-24.68</v>
      </c>
      <c r="S1632" t="s">
        <v>19625</v>
      </c>
      <c r="T1632" t="s">
        <v>9948</v>
      </c>
      <c r="U1632" t="s">
        <v>19626</v>
      </c>
      <c r="V1632" t="s">
        <v>19625</v>
      </c>
      <c r="W1632" t="s">
        <v>19627</v>
      </c>
      <c r="X1632" t="s">
        <v>9949</v>
      </c>
      <c r="Y1632" t="b">
        <v>1</v>
      </c>
      <c r="Z1632" t="s">
        <v>1761</v>
      </c>
    </row>
    <row r="1633" spans="1:26" x14ac:dyDescent="0.25">
      <c r="A1633" t="s">
        <v>9950</v>
      </c>
      <c r="B1633" t="s">
        <v>9951</v>
      </c>
      <c r="C1633" t="s">
        <v>14702</v>
      </c>
      <c r="D1633" t="s">
        <v>14703</v>
      </c>
      <c r="E1633" t="s">
        <v>17576</v>
      </c>
      <c r="F1633" t="s">
        <v>9952</v>
      </c>
      <c r="G1633">
        <v>84000</v>
      </c>
      <c r="H1633">
        <v>6256</v>
      </c>
      <c r="I1633">
        <v>76480</v>
      </c>
      <c r="J1633">
        <v>76691</v>
      </c>
      <c r="K1633" t="s">
        <v>54</v>
      </c>
      <c r="L1633">
        <v>3503</v>
      </c>
      <c r="M1633" t="s">
        <v>1769</v>
      </c>
      <c r="N1633" t="s">
        <v>19628</v>
      </c>
      <c r="O1633" s="95">
        <v>44845.603992222219</v>
      </c>
      <c r="P1633">
        <v>1</v>
      </c>
      <c r="Q1633">
        <v>9.83</v>
      </c>
      <c r="R1633">
        <v>9.5299999999999994</v>
      </c>
      <c r="S1633" t="s">
        <v>19629</v>
      </c>
      <c r="T1633" t="s">
        <v>9953</v>
      </c>
      <c r="U1633" t="s">
        <v>9954</v>
      </c>
      <c r="V1633" t="s">
        <v>19629</v>
      </c>
      <c r="W1633" t="s">
        <v>19630</v>
      </c>
      <c r="X1633" t="s">
        <v>9955</v>
      </c>
      <c r="Y1633" t="b">
        <v>1</v>
      </c>
      <c r="Z1633" t="s">
        <v>1761</v>
      </c>
    </row>
    <row r="1634" spans="1:26" x14ac:dyDescent="0.25">
      <c r="A1634" t="s">
        <v>9956</v>
      </c>
      <c r="B1634" t="s">
        <v>9957</v>
      </c>
      <c r="C1634" t="s">
        <v>14702</v>
      </c>
      <c r="D1634" t="s">
        <v>14703</v>
      </c>
      <c r="E1634" t="s">
        <v>17576</v>
      </c>
      <c r="F1634" t="s">
        <v>9958</v>
      </c>
      <c r="G1634">
        <v>22999</v>
      </c>
      <c r="H1634">
        <v>4268</v>
      </c>
      <c r="I1634">
        <v>27611</v>
      </c>
      <c r="J1634">
        <v>33617</v>
      </c>
      <c r="K1634" t="s">
        <v>54</v>
      </c>
      <c r="L1634">
        <v>2390</v>
      </c>
      <c r="M1634" t="s">
        <v>1769</v>
      </c>
      <c r="N1634" t="s">
        <v>19631</v>
      </c>
      <c r="O1634" s="95">
        <v>44844.94493755787</v>
      </c>
      <c r="P1634">
        <v>1</v>
      </c>
      <c r="Q1634">
        <v>-16.7</v>
      </c>
      <c r="R1634">
        <v>-31.59</v>
      </c>
      <c r="S1634" t="s">
        <v>19632</v>
      </c>
      <c r="T1634" t="s">
        <v>9959</v>
      </c>
      <c r="U1634" t="s">
        <v>9960</v>
      </c>
      <c r="V1634" t="s">
        <v>19632</v>
      </c>
      <c r="W1634" t="s">
        <v>19633</v>
      </c>
      <c r="X1634" t="s">
        <v>9961</v>
      </c>
      <c r="Y1634" t="b">
        <v>1</v>
      </c>
      <c r="Z1634" t="s">
        <v>1761</v>
      </c>
    </row>
    <row r="1635" spans="1:26" x14ac:dyDescent="0.25">
      <c r="A1635" t="s">
        <v>9962</v>
      </c>
      <c r="B1635" t="s">
        <v>9963</v>
      </c>
      <c r="C1635" t="s">
        <v>14702</v>
      </c>
      <c r="D1635" t="s">
        <v>14703</v>
      </c>
      <c r="E1635" t="s">
        <v>17576</v>
      </c>
      <c r="F1635" t="s">
        <v>9964</v>
      </c>
      <c r="G1635">
        <v>18000</v>
      </c>
      <c r="H1635">
        <v>9588</v>
      </c>
      <c r="I1635">
        <v>28465</v>
      </c>
      <c r="J1635">
        <v>30234</v>
      </c>
      <c r="K1635" t="s">
        <v>54</v>
      </c>
      <c r="L1635">
        <v>5369</v>
      </c>
      <c r="M1635" t="s">
        <v>1769</v>
      </c>
      <c r="N1635" t="s">
        <v>19634</v>
      </c>
      <c r="O1635" s="95">
        <v>44845.680332118056</v>
      </c>
      <c r="P1635">
        <v>2</v>
      </c>
      <c r="Q1635">
        <v>-36.76</v>
      </c>
      <c r="R1635">
        <v>-40.46</v>
      </c>
      <c r="S1635" t="s">
        <v>19635</v>
      </c>
      <c r="T1635" t="s">
        <v>9965</v>
      </c>
      <c r="U1635" t="s">
        <v>19636</v>
      </c>
      <c r="V1635" t="s">
        <v>19635</v>
      </c>
      <c r="W1635" t="s">
        <v>19637</v>
      </c>
      <c r="X1635" t="s">
        <v>9966</v>
      </c>
      <c r="Y1635" t="b">
        <v>1</v>
      </c>
      <c r="Z1635" t="s">
        <v>1761</v>
      </c>
    </row>
    <row r="1636" spans="1:26" x14ac:dyDescent="0.25">
      <c r="A1636" t="s">
        <v>9967</v>
      </c>
      <c r="B1636" t="s">
        <v>9968</v>
      </c>
      <c r="C1636" t="s">
        <v>14702</v>
      </c>
      <c r="D1636" t="s">
        <v>14703</v>
      </c>
      <c r="E1636" t="s">
        <v>17576</v>
      </c>
      <c r="F1636" t="s">
        <v>9969</v>
      </c>
      <c r="G1636">
        <v>20000</v>
      </c>
      <c r="H1636">
        <v>7544</v>
      </c>
      <c r="I1636">
        <v>58872</v>
      </c>
      <c r="J1636">
        <v>66147</v>
      </c>
      <c r="K1636" t="s">
        <v>54</v>
      </c>
      <c r="L1636">
        <v>4225</v>
      </c>
      <c r="M1636" t="s">
        <v>1769</v>
      </c>
      <c r="N1636" t="s">
        <v>19638</v>
      </c>
      <c r="O1636" s="95">
        <v>44845.630883194448</v>
      </c>
      <c r="P1636">
        <v>1</v>
      </c>
      <c r="Q1636">
        <v>-66.03</v>
      </c>
      <c r="R1636">
        <v>-69.760000000000005</v>
      </c>
      <c r="S1636" t="s">
        <v>19639</v>
      </c>
      <c r="T1636" t="s">
        <v>9970</v>
      </c>
      <c r="U1636" t="s">
        <v>9971</v>
      </c>
      <c r="V1636" t="s">
        <v>19639</v>
      </c>
      <c r="W1636" t="s">
        <v>19640</v>
      </c>
      <c r="X1636" t="s">
        <v>9972</v>
      </c>
      <c r="Y1636" t="b">
        <v>1</v>
      </c>
      <c r="Z1636" t="s">
        <v>1761</v>
      </c>
    </row>
    <row r="1637" spans="1:26" x14ac:dyDescent="0.25">
      <c r="A1637" t="s">
        <v>9973</v>
      </c>
      <c r="B1637" t="s">
        <v>9974</v>
      </c>
      <c r="C1637" t="s">
        <v>14702</v>
      </c>
      <c r="D1637" t="s">
        <v>14703</v>
      </c>
      <c r="E1637" t="s">
        <v>17576</v>
      </c>
      <c r="F1637" t="s">
        <v>9975</v>
      </c>
      <c r="G1637">
        <v>29999</v>
      </c>
      <c r="H1637">
        <v>5620</v>
      </c>
      <c r="I1637">
        <v>40830</v>
      </c>
      <c r="J1637">
        <v>31171</v>
      </c>
      <c r="K1637" t="s">
        <v>54</v>
      </c>
      <c r="L1637">
        <v>3147</v>
      </c>
      <c r="M1637" t="s">
        <v>1769</v>
      </c>
      <c r="N1637" t="s">
        <v>19530</v>
      </c>
      <c r="O1637" s="95">
        <v>44845.565846805555</v>
      </c>
      <c r="P1637">
        <v>1</v>
      </c>
      <c r="Q1637">
        <v>-26.53</v>
      </c>
      <c r="R1637">
        <v>-3.76</v>
      </c>
      <c r="S1637" t="s">
        <v>19641</v>
      </c>
      <c r="T1637" t="s">
        <v>9976</v>
      </c>
      <c r="U1637" t="s">
        <v>9977</v>
      </c>
      <c r="V1637" t="s">
        <v>19641</v>
      </c>
      <c r="W1637" t="s">
        <v>19642</v>
      </c>
      <c r="X1637" t="s">
        <v>9978</v>
      </c>
      <c r="Y1637" t="b">
        <v>1</v>
      </c>
      <c r="Z1637" t="s">
        <v>1761</v>
      </c>
    </row>
    <row r="1638" spans="1:26" x14ac:dyDescent="0.25">
      <c r="A1638" t="s">
        <v>9979</v>
      </c>
      <c r="B1638" t="s">
        <v>9980</v>
      </c>
      <c r="C1638" t="s">
        <v>14702</v>
      </c>
      <c r="D1638" t="s">
        <v>14703</v>
      </c>
      <c r="E1638" t="s">
        <v>17576</v>
      </c>
      <c r="F1638" t="s">
        <v>9981</v>
      </c>
      <c r="G1638">
        <v>12500</v>
      </c>
      <c r="H1638">
        <v>9509</v>
      </c>
      <c r="I1638">
        <v>17952</v>
      </c>
      <c r="J1638">
        <v>18607</v>
      </c>
      <c r="K1638" t="s">
        <v>54</v>
      </c>
      <c r="L1638">
        <v>5325</v>
      </c>
      <c r="M1638" t="s">
        <v>1769</v>
      </c>
      <c r="N1638" t="s">
        <v>19643</v>
      </c>
      <c r="O1638" s="95">
        <v>44845.71558128472</v>
      </c>
      <c r="P1638">
        <v>2</v>
      </c>
      <c r="Q1638">
        <v>-30.37</v>
      </c>
      <c r="R1638">
        <v>-32.82</v>
      </c>
      <c r="S1638" t="s">
        <v>19644</v>
      </c>
      <c r="T1638" t="s">
        <v>9982</v>
      </c>
      <c r="U1638" t="s">
        <v>19645</v>
      </c>
      <c r="V1638" t="s">
        <v>19644</v>
      </c>
      <c r="W1638" t="s">
        <v>19646</v>
      </c>
      <c r="X1638" t="s">
        <v>9983</v>
      </c>
      <c r="Y1638" t="b">
        <v>1</v>
      </c>
      <c r="Z1638" t="s">
        <v>1761</v>
      </c>
    </row>
    <row r="1639" spans="1:26" x14ac:dyDescent="0.25">
      <c r="A1639" t="s">
        <v>9984</v>
      </c>
      <c r="B1639" t="s">
        <v>9985</v>
      </c>
      <c r="C1639" t="s">
        <v>14702</v>
      </c>
      <c r="D1639" t="s">
        <v>14703</v>
      </c>
      <c r="E1639" t="s">
        <v>17576</v>
      </c>
      <c r="F1639" t="s">
        <v>9986</v>
      </c>
      <c r="G1639">
        <v>12345</v>
      </c>
      <c r="H1639">
        <v>4047</v>
      </c>
      <c r="I1639">
        <v>43792</v>
      </c>
      <c r="J1639">
        <v>31114</v>
      </c>
      <c r="K1639" t="s">
        <v>54</v>
      </c>
      <c r="L1639">
        <v>2266</v>
      </c>
      <c r="M1639" t="s">
        <v>1769</v>
      </c>
      <c r="N1639" t="s">
        <v>18592</v>
      </c>
      <c r="O1639" s="95">
        <v>44845.535013182867</v>
      </c>
      <c r="P1639">
        <v>1</v>
      </c>
      <c r="Q1639">
        <v>-71.81</v>
      </c>
      <c r="R1639">
        <v>-60.32</v>
      </c>
      <c r="S1639" t="s">
        <v>19647</v>
      </c>
      <c r="T1639" t="s">
        <v>9987</v>
      </c>
      <c r="U1639" t="s">
        <v>9988</v>
      </c>
      <c r="V1639" t="s">
        <v>19647</v>
      </c>
      <c r="W1639" t="s">
        <v>19648</v>
      </c>
      <c r="X1639" t="s">
        <v>9989</v>
      </c>
      <c r="Y1639" t="b">
        <v>1</v>
      </c>
      <c r="Z1639" t="s">
        <v>1761</v>
      </c>
    </row>
    <row r="1640" spans="1:26" x14ac:dyDescent="0.25">
      <c r="A1640" t="s">
        <v>9990</v>
      </c>
      <c r="B1640" t="s">
        <v>9991</v>
      </c>
      <c r="C1640" t="s">
        <v>14702</v>
      </c>
      <c r="D1640" t="s">
        <v>14703</v>
      </c>
      <c r="E1640" t="s">
        <v>17576</v>
      </c>
      <c r="F1640" t="s">
        <v>9992</v>
      </c>
      <c r="G1640">
        <v>15000</v>
      </c>
      <c r="H1640">
        <v>1108</v>
      </c>
      <c r="I1640">
        <v>21367</v>
      </c>
      <c r="J1640">
        <v>19429</v>
      </c>
      <c r="K1640" t="s">
        <v>54</v>
      </c>
      <c r="L1640">
        <v>620</v>
      </c>
      <c r="M1640" t="s">
        <v>1769</v>
      </c>
      <c r="N1640" t="s">
        <v>19649</v>
      </c>
      <c r="O1640" s="95">
        <v>44845.706851168979</v>
      </c>
      <c r="P1640">
        <v>1</v>
      </c>
      <c r="Q1640">
        <v>-29.8</v>
      </c>
      <c r="R1640">
        <v>-22.8</v>
      </c>
      <c r="S1640" t="s">
        <v>19650</v>
      </c>
      <c r="T1640" t="s">
        <v>9993</v>
      </c>
      <c r="U1640" t="s">
        <v>9994</v>
      </c>
      <c r="V1640" t="s">
        <v>19650</v>
      </c>
      <c r="W1640" t="s">
        <v>19651</v>
      </c>
      <c r="X1640" t="s">
        <v>9995</v>
      </c>
      <c r="Y1640" t="b">
        <v>1</v>
      </c>
      <c r="Z1640" t="s">
        <v>1761</v>
      </c>
    </row>
    <row r="1641" spans="1:26" x14ac:dyDescent="0.25">
      <c r="A1641" t="s">
        <v>9996</v>
      </c>
      <c r="B1641" t="s">
        <v>9997</v>
      </c>
      <c r="C1641" t="s">
        <v>14702</v>
      </c>
      <c r="D1641" t="s">
        <v>14703</v>
      </c>
      <c r="E1641" t="s">
        <v>17576</v>
      </c>
      <c r="F1641" t="s">
        <v>9998</v>
      </c>
      <c r="G1641">
        <v>11999</v>
      </c>
      <c r="H1641">
        <v>5495</v>
      </c>
      <c r="I1641">
        <v>10857</v>
      </c>
      <c r="J1641">
        <v>11455</v>
      </c>
      <c r="K1641" t="s">
        <v>54</v>
      </c>
      <c r="L1641">
        <v>3077</v>
      </c>
      <c r="M1641" t="s">
        <v>1769</v>
      </c>
      <c r="N1641" t="s">
        <v>19652</v>
      </c>
      <c r="O1641" s="95">
        <v>44845.711136122685</v>
      </c>
      <c r="P1641">
        <v>1</v>
      </c>
      <c r="Q1641">
        <v>10.52</v>
      </c>
      <c r="R1641">
        <v>4.75</v>
      </c>
      <c r="S1641" t="s">
        <v>19653</v>
      </c>
      <c r="T1641" t="s">
        <v>9999</v>
      </c>
      <c r="U1641" t="s">
        <v>19654</v>
      </c>
      <c r="V1641" t="s">
        <v>19653</v>
      </c>
      <c r="W1641" t="s">
        <v>19655</v>
      </c>
      <c r="X1641" t="s">
        <v>10000</v>
      </c>
      <c r="Y1641" t="b">
        <v>1</v>
      </c>
      <c r="Z1641" t="s">
        <v>1761</v>
      </c>
    </row>
    <row r="1642" spans="1:26" x14ac:dyDescent="0.25">
      <c r="A1642" t="s">
        <v>10001</v>
      </c>
      <c r="B1642" t="s">
        <v>10002</v>
      </c>
      <c r="C1642" t="s">
        <v>14702</v>
      </c>
      <c r="D1642" t="s">
        <v>14703</v>
      </c>
      <c r="E1642" t="s">
        <v>17576</v>
      </c>
      <c r="F1642" t="s">
        <v>9998</v>
      </c>
      <c r="G1642">
        <v>13990</v>
      </c>
      <c r="H1642">
        <v>2752</v>
      </c>
      <c r="I1642">
        <v>19646</v>
      </c>
      <c r="J1642">
        <v>17430</v>
      </c>
      <c r="K1642" t="s">
        <v>54</v>
      </c>
      <c r="L1642">
        <v>1541</v>
      </c>
      <c r="M1642" t="s">
        <v>1769</v>
      </c>
      <c r="N1642" t="s">
        <v>19656</v>
      </c>
      <c r="O1642" s="95">
        <v>44845.676954456016</v>
      </c>
      <c r="P1642">
        <v>1</v>
      </c>
      <c r="Q1642">
        <v>-28.79</v>
      </c>
      <c r="R1642">
        <v>-19.739999999999998</v>
      </c>
      <c r="S1642" t="s">
        <v>19657</v>
      </c>
      <c r="T1642" t="s">
        <v>10003</v>
      </c>
      <c r="U1642" t="s">
        <v>10004</v>
      </c>
      <c r="V1642" t="s">
        <v>19657</v>
      </c>
      <c r="W1642" t="s">
        <v>19658</v>
      </c>
      <c r="X1642" t="s">
        <v>10005</v>
      </c>
      <c r="Y1642" t="b">
        <v>1</v>
      </c>
      <c r="Z1642" t="s">
        <v>1761</v>
      </c>
    </row>
    <row r="1643" spans="1:26" x14ac:dyDescent="0.25">
      <c r="A1643" t="s">
        <v>10006</v>
      </c>
      <c r="B1643" t="s">
        <v>10007</v>
      </c>
      <c r="C1643" t="s">
        <v>14702</v>
      </c>
      <c r="D1643" t="s">
        <v>14703</v>
      </c>
      <c r="E1643" t="s">
        <v>17576</v>
      </c>
      <c r="F1643" t="s">
        <v>10008</v>
      </c>
      <c r="G1643">
        <v>11900</v>
      </c>
      <c r="H1643">
        <v>10147</v>
      </c>
      <c r="I1643">
        <v>15485</v>
      </c>
      <c r="J1643">
        <v>13544</v>
      </c>
      <c r="K1643" t="s">
        <v>54</v>
      </c>
      <c r="L1643">
        <v>5682</v>
      </c>
      <c r="M1643" t="s">
        <v>1769</v>
      </c>
      <c r="N1643" t="s">
        <v>19659</v>
      </c>
      <c r="O1643" s="95">
        <v>44845.708885034721</v>
      </c>
      <c r="P1643">
        <v>2</v>
      </c>
      <c r="Q1643">
        <v>-23.15</v>
      </c>
      <c r="R1643">
        <v>-12.14</v>
      </c>
      <c r="S1643" t="s">
        <v>19660</v>
      </c>
      <c r="T1643" t="s">
        <v>10009</v>
      </c>
      <c r="U1643" t="s">
        <v>10010</v>
      </c>
      <c r="V1643" t="s">
        <v>19660</v>
      </c>
      <c r="W1643" t="s">
        <v>19661</v>
      </c>
      <c r="X1643" t="s">
        <v>10011</v>
      </c>
      <c r="Y1643" t="b">
        <v>1</v>
      </c>
      <c r="Z1643" t="s">
        <v>1761</v>
      </c>
    </row>
    <row r="1644" spans="1:26" x14ac:dyDescent="0.25">
      <c r="A1644" t="s">
        <v>10012</v>
      </c>
      <c r="B1644" t="s">
        <v>10013</v>
      </c>
      <c r="C1644" t="s">
        <v>14702</v>
      </c>
      <c r="D1644" t="s">
        <v>14703</v>
      </c>
      <c r="E1644" t="s">
        <v>17576</v>
      </c>
      <c r="F1644" t="s">
        <v>10014</v>
      </c>
      <c r="G1644">
        <v>12000</v>
      </c>
      <c r="H1644">
        <v>6017</v>
      </c>
      <c r="I1644">
        <v>12352</v>
      </c>
      <c r="J1644">
        <v>13819</v>
      </c>
      <c r="K1644" t="s">
        <v>54</v>
      </c>
      <c r="L1644">
        <v>3370</v>
      </c>
      <c r="M1644" t="s">
        <v>1769</v>
      </c>
      <c r="N1644" t="s">
        <v>19662</v>
      </c>
      <c r="O1644" s="95">
        <v>44845.352636851851</v>
      </c>
      <c r="P1644">
        <v>1</v>
      </c>
      <c r="Q1644">
        <v>-2.85</v>
      </c>
      <c r="R1644">
        <v>-13.16</v>
      </c>
      <c r="S1644" t="s">
        <v>19663</v>
      </c>
      <c r="T1644" t="s">
        <v>10015</v>
      </c>
      <c r="U1644" t="s">
        <v>10016</v>
      </c>
      <c r="V1644" t="s">
        <v>19663</v>
      </c>
      <c r="W1644" t="s">
        <v>19664</v>
      </c>
      <c r="X1644" t="s">
        <v>10017</v>
      </c>
      <c r="Y1644" t="b">
        <v>1</v>
      </c>
      <c r="Z1644" t="s">
        <v>1761</v>
      </c>
    </row>
    <row r="1645" spans="1:26" x14ac:dyDescent="0.25">
      <c r="A1645" t="s">
        <v>10018</v>
      </c>
      <c r="B1645" t="s">
        <v>10019</v>
      </c>
      <c r="C1645" t="s">
        <v>14702</v>
      </c>
      <c r="D1645" t="s">
        <v>14703</v>
      </c>
      <c r="E1645" t="s">
        <v>17576</v>
      </c>
      <c r="F1645" t="s">
        <v>10020</v>
      </c>
      <c r="G1645">
        <v>6999</v>
      </c>
      <c r="H1645">
        <v>2451</v>
      </c>
      <c r="I1645">
        <v>11045</v>
      </c>
      <c r="J1645">
        <v>10522</v>
      </c>
      <c r="K1645" t="s">
        <v>54</v>
      </c>
      <c r="L1645">
        <v>1373</v>
      </c>
      <c r="M1645" t="s">
        <v>1769</v>
      </c>
      <c r="N1645" t="s">
        <v>19665</v>
      </c>
      <c r="O1645" s="95">
        <v>44845.690009791666</v>
      </c>
      <c r="P1645">
        <v>1</v>
      </c>
      <c r="Q1645">
        <v>-36.630000000000003</v>
      </c>
      <c r="R1645">
        <v>-33.479999999999997</v>
      </c>
      <c r="S1645" t="s">
        <v>19666</v>
      </c>
      <c r="T1645" t="s">
        <v>10021</v>
      </c>
      <c r="U1645" t="s">
        <v>10022</v>
      </c>
      <c r="V1645" t="s">
        <v>19666</v>
      </c>
      <c r="W1645" t="s">
        <v>19667</v>
      </c>
      <c r="X1645" t="s">
        <v>10023</v>
      </c>
      <c r="Y1645" t="b">
        <v>1</v>
      </c>
      <c r="Z1645" t="s">
        <v>1761</v>
      </c>
    </row>
    <row r="1646" spans="1:26" x14ac:dyDescent="0.25">
      <c r="A1646" t="s">
        <v>10024</v>
      </c>
      <c r="B1646" t="s">
        <v>10025</v>
      </c>
      <c r="C1646" t="s">
        <v>14702</v>
      </c>
      <c r="D1646" t="s">
        <v>14703</v>
      </c>
      <c r="E1646" t="s">
        <v>17576</v>
      </c>
      <c r="F1646" t="s">
        <v>10026</v>
      </c>
      <c r="G1646">
        <v>12111</v>
      </c>
      <c r="H1646">
        <v>1033</v>
      </c>
      <c r="I1646">
        <v>11220</v>
      </c>
      <c r="J1646">
        <v>10628</v>
      </c>
      <c r="K1646" t="s">
        <v>54</v>
      </c>
      <c r="L1646">
        <v>578</v>
      </c>
      <c r="M1646" t="s">
        <v>1769</v>
      </c>
      <c r="N1646" t="s">
        <v>19058</v>
      </c>
      <c r="O1646" s="95">
        <v>44845.700763298613</v>
      </c>
      <c r="P1646">
        <v>1</v>
      </c>
      <c r="Q1646">
        <v>7.94</v>
      </c>
      <c r="R1646">
        <v>13.95</v>
      </c>
      <c r="S1646" t="s">
        <v>19668</v>
      </c>
      <c r="T1646" t="s">
        <v>10027</v>
      </c>
      <c r="U1646" t="s">
        <v>19669</v>
      </c>
      <c r="V1646" t="s">
        <v>19668</v>
      </c>
      <c r="W1646" t="s">
        <v>19670</v>
      </c>
      <c r="X1646" t="s">
        <v>10028</v>
      </c>
      <c r="Y1646" t="b">
        <v>1</v>
      </c>
      <c r="Z1646" t="s">
        <v>1761</v>
      </c>
    </row>
    <row r="1647" spans="1:26" x14ac:dyDescent="0.25">
      <c r="A1647" t="s">
        <v>10029</v>
      </c>
      <c r="B1647" t="s">
        <v>10030</v>
      </c>
      <c r="C1647" t="s">
        <v>14702</v>
      </c>
      <c r="D1647" t="s">
        <v>14703</v>
      </c>
      <c r="E1647" t="s">
        <v>17576</v>
      </c>
      <c r="F1647" t="s">
        <v>10031</v>
      </c>
      <c r="G1647">
        <v>8999</v>
      </c>
      <c r="H1647">
        <v>2450</v>
      </c>
      <c r="I1647">
        <v>17216</v>
      </c>
      <c r="J1647">
        <v>18384</v>
      </c>
      <c r="K1647" t="s">
        <v>54</v>
      </c>
      <c r="L1647">
        <v>1372</v>
      </c>
      <c r="M1647" t="s">
        <v>1769</v>
      </c>
      <c r="N1647" t="s">
        <v>17319</v>
      </c>
      <c r="O1647" s="95">
        <v>44845.679841921294</v>
      </c>
      <c r="P1647">
        <v>1</v>
      </c>
      <c r="Q1647">
        <v>-47.73</v>
      </c>
      <c r="R1647">
        <v>-51.05</v>
      </c>
      <c r="S1647" t="s">
        <v>19671</v>
      </c>
      <c r="T1647" t="s">
        <v>10032</v>
      </c>
      <c r="U1647" t="s">
        <v>19672</v>
      </c>
      <c r="V1647" t="s">
        <v>19671</v>
      </c>
      <c r="W1647" t="s">
        <v>19673</v>
      </c>
      <c r="X1647" t="s">
        <v>10033</v>
      </c>
      <c r="Y1647" t="b">
        <v>1</v>
      </c>
      <c r="Z1647" t="s">
        <v>1761</v>
      </c>
    </row>
    <row r="1648" spans="1:26" x14ac:dyDescent="0.25">
      <c r="A1648" t="s">
        <v>10034</v>
      </c>
      <c r="B1648" t="s">
        <v>10035</v>
      </c>
      <c r="C1648" t="s">
        <v>14702</v>
      </c>
      <c r="D1648" t="s">
        <v>14703</v>
      </c>
      <c r="E1648" t="s">
        <v>17576</v>
      </c>
      <c r="F1648" t="s">
        <v>7927</v>
      </c>
      <c r="G1648">
        <v>7800</v>
      </c>
      <c r="H1648">
        <v>5302</v>
      </c>
      <c r="I1648">
        <v>7889</v>
      </c>
      <c r="J1648">
        <v>8180</v>
      </c>
      <c r="K1648" t="s">
        <v>54</v>
      </c>
      <c r="L1648">
        <v>2969</v>
      </c>
      <c r="M1648" t="s">
        <v>1769</v>
      </c>
      <c r="N1648" t="s">
        <v>19674</v>
      </c>
      <c r="O1648" s="95">
        <v>44845.718458784722</v>
      </c>
      <c r="P1648">
        <v>1</v>
      </c>
      <c r="Q1648">
        <v>-1.1299999999999999</v>
      </c>
      <c r="R1648">
        <v>-4.6500000000000004</v>
      </c>
      <c r="S1648" t="s">
        <v>19675</v>
      </c>
      <c r="T1648" t="s">
        <v>10036</v>
      </c>
      <c r="U1648" t="s">
        <v>10037</v>
      </c>
      <c r="V1648" t="s">
        <v>19675</v>
      </c>
      <c r="W1648" t="s">
        <v>19676</v>
      </c>
      <c r="X1648" t="s">
        <v>10038</v>
      </c>
      <c r="Y1648" t="b">
        <v>1</v>
      </c>
      <c r="Z1648" t="s">
        <v>1761</v>
      </c>
    </row>
    <row r="1649" spans="1:26" x14ac:dyDescent="0.25">
      <c r="A1649" t="s">
        <v>10039</v>
      </c>
      <c r="B1649" t="s">
        <v>10040</v>
      </c>
      <c r="C1649" t="s">
        <v>14702</v>
      </c>
      <c r="D1649" t="s">
        <v>14703</v>
      </c>
      <c r="E1649" t="s">
        <v>17576</v>
      </c>
      <c r="F1649" t="s">
        <v>10041</v>
      </c>
      <c r="G1649">
        <v>14888</v>
      </c>
      <c r="H1649">
        <v>4277</v>
      </c>
      <c r="I1649">
        <v>12611</v>
      </c>
      <c r="J1649">
        <v>10768</v>
      </c>
      <c r="K1649" t="s">
        <v>54</v>
      </c>
      <c r="L1649">
        <v>2395</v>
      </c>
      <c r="M1649" t="s">
        <v>1769</v>
      </c>
      <c r="N1649" t="s">
        <v>19677</v>
      </c>
      <c r="O1649" s="95">
        <v>44845.652427800924</v>
      </c>
      <c r="P1649">
        <v>1</v>
      </c>
      <c r="Q1649">
        <v>18.059999999999999</v>
      </c>
      <c r="R1649">
        <v>38.26</v>
      </c>
      <c r="S1649" t="s">
        <v>19678</v>
      </c>
      <c r="T1649" t="s">
        <v>10042</v>
      </c>
      <c r="U1649" t="s">
        <v>10043</v>
      </c>
      <c r="V1649" t="s">
        <v>19678</v>
      </c>
      <c r="W1649" t="s">
        <v>19679</v>
      </c>
      <c r="X1649" t="s">
        <v>10044</v>
      </c>
      <c r="Y1649" t="b">
        <v>1</v>
      </c>
      <c r="Z1649" t="s">
        <v>1761</v>
      </c>
    </row>
    <row r="1650" spans="1:26" x14ac:dyDescent="0.25">
      <c r="A1650" t="s">
        <v>10045</v>
      </c>
      <c r="B1650" t="s">
        <v>10046</v>
      </c>
      <c r="C1650" t="s">
        <v>14702</v>
      </c>
      <c r="D1650" t="s">
        <v>14703</v>
      </c>
      <c r="E1650" t="s">
        <v>17576</v>
      </c>
      <c r="F1650" t="s">
        <v>10047</v>
      </c>
      <c r="G1650">
        <v>50000</v>
      </c>
      <c r="H1650">
        <v>5588</v>
      </c>
      <c r="I1650">
        <v>50000</v>
      </c>
      <c r="J1650">
        <v>32362</v>
      </c>
      <c r="K1650" t="s">
        <v>54</v>
      </c>
      <c r="L1650">
        <v>3129</v>
      </c>
      <c r="M1650" t="s">
        <v>1769</v>
      </c>
      <c r="N1650" t="s">
        <v>19680</v>
      </c>
      <c r="O1650" s="95">
        <v>44845.589104780091</v>
      </c>
      <c r="P1650">
        <v>1</v>
      </c>
      <c r="Q1650">
        <v>0</v>
      </c>
      <c r="R1650">
        <v>54.5</v>
      </c>
      <c r="S1650" t="s">
        <v>19681</v>
      </c>
      <c r="T1650" t="s">
        <v>10048</v>
      </c>
      <c r="U1650" t="s">
        <v>10049</v>
      </c>
      <c r="V1650" t="s">
        <v>19681</v>
      </c>
      <c r="W1650" t="s">
        <v>19682</v>
      </c>
      <c r="X1650" t="s">
        <v>10050</v>
      </c>
      <c r="Y1650" t="b">
        <v>1</v>
      </c>
      <c r="Z1650" t="s">
        <v>1761</v>
      </c>
    </row>
    <row r="1651" spans="1:26" x14ac:dyDescent="0.25">
      <c r="A1651" t="s">
        <v>10051</v>
      </c>
      <c r="B1651" t="s">
        <v>978</v>
      </c>
      <c r="C1651" t="s">
        <v>14702</v>
      </c>
      <c r="D1651" t="s">
        <v>14703</v>
      </c>
      <c r="E1651" t="s">
        <v>17576</v>
      </c>
      <c r="F1651" t="s">
        <v>10052</v>
      </c>
      <c r="G1651">
        <v>36420</v>
      </c>
      <c r="H1651">
        <v>8500</v>
      </c>
      <c r="I1651">
        <v>27213</v>
      </c>
      <c r="J1651">
        <v>31319</v>
      </c>
      <c r="K1651" t="s">
        <v>54</v>
      </c>
      <c r="L1651">
        <v>4760</v>
      </c>
      <c r="M1651" t="s">
        <v>1769</v>
      </c>
      <c r="N1651" t="s">
        <v>19683</v>
      </c>
      <c r="O1651" s="95">
        <v>44845.71453232639</v>
      </c>
      <c r="P1651">
        <v>2</v>
      </c>
      <c r="Q1651">
        <v>33.83</v>
      </c>
      <c r="R1651">
        <v>16.29</v>
      </c>
      <c r="S1651" t="s">
        <v>19684</v>
      </c>
      <c r="T1651" t="s">
        <v>10053</v>
      </c>
      <c r="U1651" t="s">
        <v>19685</v>
      </c>
      <c r="V1651" t="s">
        <v>19684</v>
      </c>
      <c r="W1651" t="s">
        <v>19686</v>
      </c>
      <c r="X1651" t="s">
        <v>10054</v>
      </c>
      <c r="Y1651" t="b">
        <v>1</v>
      </c>
      <c r="Z1651" t="s">
        <v>1761</v>
      </c>
    </row>
    <row r="1652" spans="1:26" x14ac:dyDescent="0.25">
      <c r="A1652" t="s">
        <v>10055</v>
      </c>
      <c r="B1652" t="s">
        <v>10056</v>
      </c>
      <c r="C1652" t="s">
        <v>14702</v>
      </c>
      <c r="D1652" t="s">
        <v>14703</v>
      </c>
      <c r="E1652" t="s">
        <v>17576</v>
      </c>
      <c r="F1652" t="s">
        <v>10057</v>
      </c>
      <c r="G1652">
        <v>13555</v>
      </c>
      <c r="H1652">
        <v>4044</v>
      </c>
      <c r="I1652">
        <v>17459</v>
      </c>
      <c r="J1652">
        <v>17326</v>
      </c>
      <c r="K1652" t="s">
        <v>54</v>
      </c>
      <c r="L1652">
        <v>2265</v>
      </c>
      <c r="M1652" t="s">
        <v>1769</v>
      </c>
      <c r="N1652" t="s">
        <v>19687</v>
      </c>
      <c r="O1652" s="95">
        <v>44845.714697164352</v>
      </c>
      <c r="P1652">
        <v>1</v>
      </c>
      <c r="Q1652">
        <v>-22.36</v>
      </c>
      <c r="R1652">
        <v>-21.76</v>
      </c>
      <c r="S1652" t="s">
        <v>19688</v>
      </c>
      <c r="T1652" t="s">
        <v>10058</v>
      </c>
      <c r="U1652" t="s">
        <v>10059</v>
      </c>
      <c r="V1652" t="s">
        <v>19688</v>
      </c>
      <c r="W1652" t="s">
        <v>19689</v>
      </c>
      <c r="X1652" t="s">
        <v>10060</v>
      </c>
      <c r="Y1652" t="b">
        <v>1</v>
      </c>
      <c r="Z1652" t="s">
        <v>1761</v>
      </c>
    </row>
    <row r="1653" spans="1:26" x14ac:dyDescent="0.25">
      <c r="A1653" t="s">
        <v>10061</v>
      </c>
      <c r="B1653" t="s">
        <v>10062</v>
      </c>
      <c r="C1653" t="s">
        <v>14702</v>
      </c>
      <c r="D1653" t="s">
        <v>14703</v>
      </c>
      <c r="E1653" t="s">
        <v>17576</v>
      </c>
      <c r="F1653" t="s">
        <v>10063</v>
      </c>
      <c r="G1653">
        <v>10000</v>
      </c>
      <c r="H1653">
        <v>2766</v>
      </c>
      <c r="I1653">
        <v>10000</v>
      </c>
      <c r="J1653">
        <v>20990</v>
      </c>
      <c r="K1653" t="s">
        <v>54</v>
      </c>
      <c r="L1653">
        <v>1549</v>
      </c>
      <c r="M1653" t="s">
        <v>1769</v>
      </c>
      <c r="N1653" t="s">
        <v>18578</v>
      </c>
      <c r="O1653" s="95">
        <v>44845.097509085645</v>
      </c>
      <c r="P1653">
        <v>1</v>
      </c>
      <c r="Q1653">
        <v>0</v>
      </c>
      <c r="R1653">
        <v>-52.36</v>
      </c>
      <c r="S1653" t="s">
        <v>19690</v>
      </c>
      <c r="T1653" t="s">
        <v>10064</v>
      </c>
      <c r="U1653" t="s">
        <v>10065</v>
      </c>
      <c r="V1653" t="s">
        <v>19690</v>
      </c>
      <c r="W1653" t="s">
        <v>19691</v>
      </c>
      <c r="X1653" t="s">
        <v>10066</v>
      </c>
      <c r="Y1653" t="b">
        <v>1</v>
      </c>
      <c r="Z1653" t="s">
        <v>1761</v>
      </c>
    </row>
    <row r="1654" spans="1:26" x14ac:dyDescent="0.25">
      <c r="A1654" t="s">
        <v>10067</v>
      </c>
      <c r="B1654" t="s">
        <v>10068</v>
      </c>
      <c r="C1654" t="s">
        <v>14702</v>
      </c>
      <c r="D1654" t="s">
        <v>14703</v>
      </c>
      <c r="E1654" t="s">
        <v>17576</v>
      </c>
      <c r="F1654" t="s">
        <v>10069</v>
      </c>
      <c r="G1654">
        <v>7000</v>
      </c>
      <c r="H1654">
        <v>2203</v>
      </c>
      <c r="I1654">
        <v>9069</v>
      </c>
      <c r="J1654">
        <v>9606</v>
      </c>
      <c r="K1654" t="s">
        <v>54</v>
      </c>
      <c r="L1654">
        <v>1234</v>
      </c>
      <c r="M1654" t="s">
        <v>1769</v>
      </c>
      <c r="N1654" t="s">
        <v>19692</v>
      </c>
      <c r="O1654" s="95">
        <v>44845.720024432871</v>
      </c>
      <c r="P1654">
        <v>1</v>
      </c>
      <c r="Q1654">
        <v>-22.81</v>
      </c>
      <c r="R1654">
        <v>-27.13</v>
      </c>
      <c r="S1654" t="s">
        <v>19693</v>
      </c>
      <c r="T1654" t="s">
        <v>10070</v>
      </c>
      <c r="U1654" t="s">
        <v>10071</v>
      </c>
      <c r="V1654" t="s">
        <v>19693</v>
      </c>
      <c r="W1654" t="s">
        <v>19694</v>
      </c>
      <c r="X1654" t="s">
        <v>10072</v>
      </c>
      <c r="Y1654" t="b">
        <v>1</v>
      </c>
      <c r="Z1654" t="s">
        <v>1761</v>
      </c>
    </row>
    <row r="1655" spans="1:26" x14ac:dyDescent="0.25">
      <c r="A1655" t="s">
        <v>10073</v>
      </c>
      <c r="B1655" t="s">
        <v>10074</v>
      </c>
      <c r="C1655" t="s">
        <v>14702</v>
      </c>
      <c r="D1655" t="s">
        <v>14703</v>
      </c>
      <c r="E1655" t="s">
        <v>17576</v>
      </c>
      <c r="F1655" t="s">
        <v>10075</v>
      </c>
      <c r="G1655">
        <v>11555</v>
      </c>
      <c r="H1655">
        <v>5118</v>
      </c>
      <c r="I1655">
        <v>14994</v>
      </c>
      <c r="J1655">
        <v>14597</v>
      </c>
      <c r="K1655" t="s">
        <v>54</v>
      </c>
      <c r="L1655">
        <v>2866</v>
      </c>
      <c r="M1655" t="s">
        <v>1769</v>
      </c>
      <c r="N1655" t="s">
        <v>19695</v>
      </c>
      <c r="O1655" s="95">
        <v>44845.67149572917</v>
      </c>
      <c r="P1655">
        <v>1</v>
      </c>
      <c r="Q1655">
        <v>-22.94</v>
      </c>
      <c r="R1655">
        <v>-20.84</v>
      </c>
      <c r="S1655" t="s">
        <v>19696</v>
      </c>
      <c r="T1655" t="s">
        <v>10076</v>
      </c>
      <c r="U1655" t="s">
        <v>19697</v>
      </c>
      <c r="V1655" t="s">
        <v>19696</v>
      </c>
      <c r="W1655" t="s">
        <v>19698</v>
      </c>
      <c r="X1655" t="s">
        <v>10077</v>
      </c>
      <c r="Y1655" t="b">
        <v>1</v>
      </c>
      <c r="Z1655" t="s">
        <v>1761</v>
      </c>
    </row>
    <row r="1656" spans="1:26" x14ac:dyDescent="0.25">
      <c r="A1656" t="s">
        <v>10078</v>
      </c>
      <c r="B1656" t="s">
        <v>10079</v>
      </c>
      <c r="C1656" t="s">
        <v>14702</v>
      </c>
      <c r="D1656" t="s">
        <v>14703</v>
      </c>
      <c r="E1656" t="s">
        <v>17576</v>
      </c>
      <c r="F1656" t="s">
        <v>10080</v>
      </c>
      <c r="G1656">
        <v>11888</v>
      </c>
      <c r="H1656">
        <v>7204</v>
      </c>
      <c r="I1656">
        <v>13289</v>
      </c>
      <c r="J1656">
        <v>11621</v>
      </c>
      <c r="K1656" t="s">
        <v>54</v>
      </c>
      <c r="L1656">
        <v>4034</v>
      </c>
      <c r="M1656" t="s">
        <v>1769</v>
      </c>
      <c r="N1656" t="s">
        <v>19699</v>
      </c>
      <c r="O1656" s="95">
        <v>44845.717544837964</v>
      </c>
      <c r="P1656">
        <v>2</v>
      </c>
      <c r="Q1656">
        <v>-10.54</v>
      </c>
      <c r="R1656">
        <v>2.2999999999999998</v>
      </c>
      <c r="S1656" t="s">
        <v>19700</v>
      </c>
      <c r="T1656" t="s">
        <v>10081</v>
      </c>
      <c r="U1656" t="s">
        <v>19701</v>
      </c>
      <c r="V1656" t="s">
        <v>19700</v>
      </c>
      <c r="W1656" t="s">
        <v>19702</v>
      </c>
      <c r="X1656" t="s">
        <v>10082</v>
      </c>
      <c r="Y1656" t="b">
        <v>1</v>
      </c>
      <c r="Z1656" t="s">
        <v>1761</v>
      </c>
    </row>
    <row r="1657" spans="1:26" x14ac:dyDescent="0.25">
      <c r="A1657" t="s">
        <v>10083</v>
      </c>
      <c r="B1657" t="s">
        <v>10084</v>
      </c>
      <c r="C1657" t="s">
        <v>14702</v>
      </c>
      <c r="D1657" t="s">
        <v>14703</v>
      </c>
      <c r="E1657" t="s">
        <v>17576</v>
      </c>
      <c r="F1657" t="s">
        <v>10085</v>
      </c>
      <c r="G1657">
        <v>11123</v>
      </c>
      <c r="H1657">
        <v>1811</v>
      </c>
      <c r="I1657">
        <v>13986</v>
      </c>
      <c r="J1657">
        <v>13023</v>
      </c>
      <c r="K1657" t="s">
        <v>54</v>
      </c>
      <c r="L1657">
        <v>1014</v>
      </c>
      <c r="M1657" t="s">
        <v>1769</v>
      </c>
      <c r="N1657" t="s">
        <v>19703</v>
      </c>
      <c r="O1657" s="95">
        <v>44845.693410185188</v>
      </c>
      <c r="P1657">
        <v>1</v>
      </c>
      <c r="Q1657">
        <v>-20.47</v>
      </c>
      <c r="R1657">
        <v>-14.59</v>
      </c>
      <c r="S1657" t="s">
        <v>19704</v>
      </c>
      <c r="T1657" t="s">
        <v>10086</v>
      </c>
      <c r="U1657" t="s">
        <v>19705</v>
      </c>
      <c r="V1657" t="s">
        <v>19704</v>
      </c>
      <c r="W1657" t="s">
        <v>19706</v>
      </c>
      <c r="X1657" t="s">
        <v>10087</v>
      </c>
      <c r="Y1657" t="b">
        <v>1</v>
      </c>
      <c r="Z1657" t="s">
        <v>1761</v>
      </c>
    </row>
    <row r="1658" spans="1:26" x14ac:dyDescent="0.25">
      <c r="A1658" t="s">
        <v>10088</v>
      </c>
      <c r="B1658" t="s">
        <v>10089</v>
      </c>
      <c r="C1658" t="s">
        <v>14702</v>
      </c>
      <c r="D1658" t="s">
        <v>14703</v>
      </c>
      <c r="E1658" t="s">
        <v>17576</v>
      </c>
      <c r="F1658" t="s">
        <v>10090</v>
      </c>
      <c r="G1658">
        <v>15555</v>
      </c>
      <c r="H1658">
        <v>3811</v>
      </c>
      <c r="I1658">
        <v>14324</v>
      </c>
      <c r="J1658">
        <v>15899</v>
      </c>
      <c r="K1658" t="s">
        <v>54</v>
      </c>
      <c r="L1658">
        <v>2134</v>
      </c>
      <c r="M1658" t="s">
        <v>1769</v>
      </c>
      <c r="N1658" t="s">
        <v>19707</v>
      </c>
      <c r="O1658" s="95">
        <v>44845.629025590279</v>
      </c>
      <c r="P1658">
        <v>1</v>
      </c>
      <c r="Q1658">
        <v>8.59</v>
      </c>
      <c r="R1658">
        <v>-2.16</v>
      </c>
      <c r="S1658" t="s">
        <v>19708</v>
      </c>
      <c r="T1658" t="s">
        <v>10091</v>
      </c>
      <c r="U1658" t="s">
        <v>19709</v>
      </c>
      <c r="V1658" t="s">
        <v>19708</v>
      </c>
      <c r="W1658" t="s">
        <v>19710</v>
      </c>
      <c r="X1658" t="s">
        <v>10092</v>
      </c>
      <c r="Y1658" t="b">
        <v>1</v>
      </c>
      <c r="Z1658" t="s">
        <v>1761</v>
      </c>
    </row>
    <row r="1659" spans="1:26" x14ac:dyDescent="0.25">
      <c r="A1659" t="s">
        <v>10093</v>
      </c>
      <c r="B1659" t="s">
        <v>10094</v>
      </c>
      <c r="C1659" t="s">
        <v>14702</v>
      </c>
      <c r="D1659" t="s">
        <v>14703</v>
      </c>
      <c r="E1659" t="s">
        <v>17576</v>
      </c>
      <c r="F1659" t="s">
        <v>10095</v>
      </c>
      <c r="G1659">
        <v>7000</v>
      </c>
      <c r="H1659">
        <v>1861</v>
      </c>
      <c r="I1659">
        <v>9531</v>
      </c>
      <c r="J1659">
        <v>9415</v>
      </c>
      <c r="K1659" t="s">
        <v>54</v>
      </c>
      <c r="L1659">
        <v>1042</v>
      </c>
      <c r="M1659" t="s">
        <v>1769</v>
      </c>
      <c r="N1659" t="s">
        <v>19711</v>
      </c>
      <c r="O1659" s="95">
        <v>44845.68000670139</v>
      </c>
      <c r="P1659">
        <v>1</v>
      </c>
      <c r="Q1659">
        <v>-26.56</v>
      </c>
      <c r="R1659">
        <v>-25.65</v>
      </c>
      <c r="S1659" t="s">
        <v>19712</v>
      </c>
      <c r="T1659" t="s">
        <v>10096</v>
      </c>
      <c r="U1659" t="s">
        <v>19713</v>
      </c>
      <c r="V1659" t="s">
        <v>19712</v>
      </c>
      <c r="W1659" t="s">
        <v>19714</v>
      </c>
      <c r="X1659" t="s">
        <v>10097</v>
      </c>
      <c r="Y1659" t="b">
        <v>1</v>
      </c>
      <c r="Z1659" t="s">
        <v>1761</v>
      </c>
    </row>
    <row r="1660" spans="1:26" x14ac:dyDescent="0.25">
      <c r="A1660" t="s">
        <v>10098</v>
      </c>
      <c r="B1660" t="s">
        <v>1359</v>
      </c>
      <c r="C1660" t="s">
        <v>14702</v>
      </c>
      <c r="D1660" t="s">
        <v>14703</v>
      </c>
      <c r="E1660" t="s">
        <v>17576</v>
      </c>
      <c r="F1660" t="s">
        <v>10099</v>
      </c>
      <c r="G1660">
        <v>11111</v>
      </c>
      <c r="H1660">
        <v>2400</v>
      </c>
      <c r="I1660">
        <v>12692</v>
      </c>
      <c r="J1660">
        <v>11663</v>
      </c>
      <c r="K1660" t="s">
        <v>54</v>
      </c>
      <c r="L1660">
        <v>1344</v>
      </c>
      <c r="M1660" t="s">
        <v>1769</v>
      </c>
      <c r="N1660" t="s">
        <v>17228</v>
      </c>
      <c r="O1660" s="95">
        <v>44845.709639560184</v>
      </c>
      <c r="P1660">
        <v>1</v>
      </c>
      <c r="Q1660">
        <v>-12.46</v>
      </c>
      <c r="R1660">
        <v>-4.7300000000000004</v>
      </c>
      <c r="S1660" t="s">
        <v>19715</v>
      </c>
      <c r="T1660" t="s">
        <v>10100</v>
      </c>
      <c r="U1660" t="s">
        <v>19716</v>
      </c>
      <c r="V1660" t="s">
        <v>19715</v>
      </c>
      <c r="W1660" t="s">
        <v>19717</v>
      </c>
      <c r="X1660" t="s">
        <v>10101</v>
      </c>
      <c r="Y1660" t="b">
        <v>1</v>
      </c>
      <c r="Z1660" t="s">
        <v>1761</v>
      </c>
    </row>
    <row r="1661" spans="1:26" x14ac:dyDescent="0.25">
      <c r="A1661" t="s">
        <v>10102</v>
      </c>
      <c r="B1661" t="s">
        <v>10103</v>
      </c>
      <c r="C1661" t="s">
        <v>14702</v>
      </c>
      <c r="D1661" t="s">
        <v>14703</v>
      </c>
      <c r="E1661" t="s">
        <v>17576</v>
      </c>
      <c r="F1661" t="s">
        <v>10104</v>
      </c>
      <c r="G1661">
        <v>25000</v>
      </c>
      <c r="H1661">
        <v>1676</v>
      </c>
      <c r="I1661">
        <v>25000</v>
      </c>
      <c r="J1661">
        <v>30019</v>
      </c>
      <c r="K1661" t="s">
        <v>54</v>
      </c>
      <c r="L1661">
        <v>939</v>
      </c>
      <c r="M1661" t="s">
        <v>1769</v>
      </c>
      <c r="N1661" t="s">
        <v>19718</v>
      </c>
      <c r="O1661" s="95">
        <v>44845.304052256943</v>
      </c>
      <c r="P1661">
        <v>1</v>
      </c>
      <c r="Q1661">
        <v>0</v>
      </c>
      <c r="R1661">
        <v>-16.72</v>
      </c>
      <c r="S1661" t="s">
        <v>19719</v>
      </c>
      <c r="T1661" t="s">
        <v>10105</v>
      </c>
      <c r="U1661" t="s">
        <v>10106</v>
      </c>
      <c r="V1661" t="s">
        <v>19719</v>
      </c>
      <c r="W1661" t="s">
        <v>19720</v>
      </c>
      <c r="X1661" t="s">
        <v>10107</v>
      </c>
      <c r="Y1661" t="b">
        <v>1</v>
      </c>
      <c r="Z1661" t="s">
        <v>1761</v>
      </c>
    </row>
    <row r="1662" spans="1:26" x14ac:dyDescent="0.25">
      <c r="A1662" t="s">
        <v>10108</v>
      </c>
      <c r="B1662" t="s">
        <v>10109</v>
      </c>
      <c r="C1662" t="s">
        <v>14702</v>
      </c>
      <c r="D1662" t="s">
        <v>14703</v>
      </c>
      <c r="E1662" t="s">
        <v>17576</v>
      </c>
      <c r="F1662" t="s">
        <v>10110</v>
      </c>
      <c r="G1662">
        <v>10000</v>
      </c>
      <c r="H1662">
        <v>7906</v>
      </c>
      <c r="I1662">
        <v>9136</v>
      </c>
      <c r="J1662">
        <v>9589</v>
      </c>
      <c r="K1662" t="s">
        <v>54</v>
      </c>
      <c r="L1662">
        <v>4427</v>
      </c>
      <c r="M1662" t="s">
        <v>1769</v>
      </c>
      <c r="N1662" t="s">
        <v>19721</v>
      </c>
      <c r="O1662" s="95">
        <v>44845.634208807867</v>
      </c>
      <c r="P1662">
        <v>2</v>
      </c>
      <c r="Q1662">
        <v>9.4600000000000009</v>
      </c>
      <c r="R1662">
        <v>4.29</v>
      </c>
      <c r="S1662" t="s">
        <v>19722</v>
      </c>
      <c r="T1662" t="s">
        <v>10111</v>
      </c>
      <c r="U1662" t="s">
        <v>10112</v>
      </c>
      <c r="V1662" t="s">
        <v>19722</v>
      </c>
      <c r="W1662" t="s">
        <v>19723</v>
      </c>
      <c r="X1662" t="s">
        <v>10113</v>
      </c>
      <c r="Y1662" t="b">
        <v>1</v>
      </c>
      <c r="Z1662" t="s">
        <v>1761</v>
      </c>
    </row>
    <row r="1663" spans="1:26" x14ac:dyDescent="0.25">
      <c r="A1663" t="s">
        <v>10114</v>
      </c>
      <c r="B1663" t="s">
        <v>1155</v>
      </c>
      <c r="C1663" t="s">
        <v>14702</v>
      </c>
      <c r="D1663" t="s">
        <v>14703</v>
      </c>
      <c r="E1663" t="s">
        <v>2672</v>
      </c>
      <c r="F1663" t="s">
        <v>10115</v>
      </c>
      <c r="G1663">
        <v>10000</v>
      </c>
      <c r="H1663">
        <v>3200</v>
      </c>
      <c r="I1663">
        <v>7714</v>
      </c>
      <c r="J1663">
        <v>8837</v>
      </c>
      <c r="K1663" t="s">
        <v>55</v>
      </c>
      <c r="L1663">
        <v>2016</v>
      </c>
      <c r="M1663" t="s">
        <v>1769</v>
      </c>
      <c r="N1663" t="s">
        <v>17768</v>
      </c>
      <c r="O1663" s="95">
        <v>44845.681571157409</v>
      </c>
      <c r="P1663">
        <v>1</v>
      </c>
      <c r="Q1663">
        <v>29.63</v>
      </c>
      <c r="R1663">
        <v>13.16</v>
      </c>
      <c r="S1663" t="s">
        <v>19724</v>
      </c>
      <c r="T1663" t="s">
        <v>10116</v>
      </c>
      <c r="U1663" t="s">
        <v>10117</v>
      </c>
      <c r="V1663" t="s">
        <v>19724</v>
      </c>
      <c r="W1663" t="s">
        <v>19725</v>
      </c>
      <c r="X1663" t="s">
        <v>10118</v>
      </c>
      <c r="Y1663" t="b">
        <v>1</v>
      </c>
      <c r="Z1663" t="s">
        <v>1761</v>
      </c>
    </row>
    <row r="1664" spans="1:26" x14ac:dyDescent="0.25">
      <c r="A1664" t="s">
        <v>10119</v>
      </c>
      <c r="B1664" t="s">
        <v>1264</v>
      </c>
      <c r="C1664" t="s">
        <v>14702</v>
      </c>
      <c r="D1664" t="s">
        <v>14703</v>
      </c>
      <c r="E1664" t="s">
        <v>2672</v>
      </c>
      <c r="F1664" t="s">
        <v>10120</v>
      </c>
      <c r="G1664">
        <v>34000</v>
      </c>
      <c r="H1664">
        <v>41600</v>
      </c>
      <c r="I1664">
        <v>37595</v>
      </c>
      <c r="J1664">
        <v>34306</v>
      </c>
      <c r="K1664" t="s">
        <v>55</v>
      </c>
      <c r="L1664">
        <v>26208</v>
      </c>
      <c r="M1664" t="s">
        <v>1769</v>
      </c>
      <c r="N1664" t="s">
        <v>19726</v>
      </c>
      <c r="O1664" s="95">
        <v>44845.715813078707</v>
      </c>
      <c r="P1664">
        <v>1</v>
      </c>
      <c r="Q1664">
        <v>-9.56</v>
      </c>
      <c r="R1664">
        <v>-0.89</v>
      </c>
      <c r="S1664" t="s">
        <v>19727</v>
      </c>
      <c r="T1664" t="s">
        <v>10121</v>
      </c>
      <c r="U1664" t="s">
        <v>19728</v>
      </c>
      <c r="V1664" t="s">
        <v>19727</v>
      </c>
      <c r="W1664" t="s">
        <v>19729</v>
      </c>
      <c r="X1664" t="s">
        <v>10122</v>
      </c>
      <c r="Y1664" t="b">
        <v>1</v>
      </c>
      <c r="Z1664" t="s">
        <v>1761</v>
      </c>
    </row>
    <row r="1665" spans="1:26" x14ac:dyDescent="0.25">
      <c r="A1665" t="s">
        <v>10123</v>
      </c>
      <c r="B1665" t="s">
        <v>1184</v>
      </c>
      <c r="C1665" t="s">
        <v>14702</v>
      </c>
      <c r="D1665" t="s">
        <v>14703</v>
      </c>
      <c r="E1665" t="s">
        <v>382</v>
      </c>
      <c r="F1665" t="s">
        <v>10124</v>
      </c>
      <c r="G1665">
        <v>18700</v>
      </c>
      <c r="H1665">
        <v>7200</v>
      </c>
      <c r="I1665">
        <v>16398</v>
      </c>
      <c r="J1665">
        <v>16639</v>
      </c>
      <c r="K1665" t="s">
        <v>55</v>
      </c>
      <c r="L1665">
        <v>4536</v>
      </c>
      <c r="M1665" t="s">
        <v>1769</v>
      </c>
      <c r="N1665" t="s">
        <v>18876</v>
      </c>
      <c r="O1665" s="95">
        <v>44845.702044826387</v>
      </c>
      <c r="P1665">
        <v>1</v>
      </c>
      <c r="Q1665">
        <v>14.04</v>
      </c>
      <c r="R1665">
        <v>12.39</v>
      </c>
      <c r="S1665" t="s">
        <v>19730</v>
      </c>
      <c r="T1665" t="s">
        <v>10125</v>
      </c>
      <c r="U1665" t="s">
        <v>10126</v>
      </c>
      <c r="V1665" t="s">
        <v>19730</v>
      </c>
      <c r="W1665" t="s">
        <v>19731</v>
      </c>
      <c r="X1665" t="s">
        <v>10127</v>
      </c>
      <c r="Y1665" t="b">
        <v>1</v>
      </c>
      <c r="Z1665" t="s">
        <v>1761</v>
      </c>
    </row>
    <row r="1666" spans="1:26" x14ac:dyDescent="0.25">
      <c r="A1666" t="s">
        <v>10128</v>
      </c>
      <c r="B1666" t="s">
        <v>10129</v>
      </c>
      <c r="C1666" t="s">
        <v>14702</v>
      </c>
      <c r="D1666" t="s">
        <v>14702</v>
      </c>
      <c r="E1666" t="s">
        <v>370</v>
      </c>
      <c r="F1666" t="s">
        <v>10130</v>
      </c>
      <c r="G1666">
        <v>277500</v>
      </c>
      <c r="H1666">
        <v>277500</v>
      </c>
      <c r="I1666">
        <v>277500</v>
      </c>
      <c r="J1666">
        <v>277500</v>
      </c>
      <c r="K1666" t="s">
        <v>128</v>
      </c>
      <c r="L1666">
        <v>166500</v>
      </c>
      <c r="M1666" t="s">
        <v>1769</v>
      </c>
      <c r="N1666" t="s">
        <v>19732</v>
      </c>
      <c r="O1666" s="95">
        <v>44831.655308217596</v>
      </c>
      <c r="P1666">
        <v>3</v>
      </c>
      <c r="Q1666">
        <v>0</v>
      </c>
      <c r="R1666">
        <v>0</v>
      </c>
      <c r="S1666" t="s">
        <v>19733</v>
      </c>
      <c r="T1666" t="s">
        <v>10131</v>
      </c>
      <c r="U1666" t="s">
        <v>10132</v>
      </c>
      <c r="V1666" t="s">
        <v>19733</v>
      </c>
      <c r="W1666" t="s">
        <v>19734</v>
      </c>
      <c r="X1666" t="s">
        <v>10133</v>
      </c>
      <c r="Y1666" t="b">
        <v>1</v>
      </c>
      <c r="Z1666" t="s">
        <v>1761</v>
      </c>
    </row>
    <row r="1667" spans="1:26" x14ac:dyDescent="0.25">
      <c r="A1667" t="s">
        <v>10134</v>
      </c>
      <c r="B1667" t="s">
        <v>485</v>
      </c>
      <c r="C1667" t="s">
        <v>14702</v>
      </c>
      <c r="D1667" t="s">
        <v>14703</v>
      </c>
      <c r="E1667" t="s">
        <v>635</v>
      </c>
      <c r="F1667" t="s">
        <v>10135</v>
      </c>
      <c r="G1667">
        <v>21212</v>
      </c>
      <c r="H1667">
        <v>8386</v>
      </c>
      <c r="I1667">
        <v>27607</v>
      </c>
      <c r="J1667">
        <v>26969</v>
      </c>
      <c r="K1667" t="s">
        <v>53</v>
      </c>
      <c r="L1667">
        <v>5199</v>
      </c>
      <c r="M1667" t="s">
        <v>1769</v>
      </c>
      <c r="N1667" t="s">
        <v>19735</v>
      </c>
      <c r="O1667" s="95">
        <v>44845.69880528935</v>
      </c>
      <c r="P1667">
        <v>4</v>
      </c>
      <c r="Q1667">
        <v>-23.16</v>
      </c>
      <c r="R1667">
        <v>-21.35</v>
      </c>
      <c r="S1667" t="s">
        <v>19736</v>
      </c>
      <c r="T1667" t="s">
        <v>10136</v>
      </c>
      <c r="U1667" t="s">
        <v>10137</v>
      </c>
      <c r="V1667" t="s">
        <v>19736</v>
      </c>
      <c r="W1667" t="s">
        <v>19737</v>
      </c>
      <c r="X1667" t="s">
        <v>10138</v>
      </c>
      <c r="Y1667" t="b">
        <v>1</v>
      </c>
      <c r="Z1667" t="s">
        <v>1761</v>
      </c>
    </row>
    <row r="1668" spans="1:26" x14ac:dyDescent="0.25">
      <c r="A1668" t="s">
        <v>10139</v>
      </c>
      <c r="B1668" t="s">
        <v>391</v>
      </c>
      <c r="C1668" t="s">
        <v>14702</v>
      </c>
      <c r="D1668" t="s">
        <v>14703</v>
      </c>
      <c r="E1668" t="s">
        <v>635</v>
      </c>
      <c r="F1668" t="s">
        <v>4077</v>
      </c>
      <c r="G1668">
        <v>50000</v>
      </c>
      <c r="H1668">
        <v>4353</v>
      </c>
      <c r="I1668">
        <v>50000</v>
      </c>
      <c r="J1668">
        <v>18758</v>
      </c>
      <c r="K1668" t="s">
        <v>53</v>
      </c>
      <c r="L1668">
        <v>2699</v>
      </c>
      <c r="M1668" t="s">
        <v>1769</v>
      </c>
      <c r="N1668" t="s">
        <v>19738</v>
      </c>
      <c r="O1668" s="95">
        <v>44845.656143379631</v>
      </c>
      <c r="P1668">
        <v>1</v>
      </c>
      <c r="Q1668">
        <v>0</v>
      </c>
      <c r="R1668">
        <v>166.55</v>
      </c>
      <c r="S1668" t="s">
        <v>19739</v>
      </c>
      <c r="T1668" t="s">
        <v>10140</v>
      </c>
      <c r="U1668" t="s">
        <v>10141</v>
      </c>
      <c r="V1668" t="s">
        <v>19739</v>
      </c>
      <c r="W1668" t="s">
        <v>19740</v>
      </c>
      <c r="X1668" t="s">
        <v>10142</v>
      </c>
      <c r="Y1668" t="b">
        <v>1</v>
      </c>
      <c r="Z1668" t="s">
        <v>1761</v>
      </c>
    </row>
    <row r="1669" spans="1:26" x14ac:dyDescent="0.25">
      <c r="A1669" t="s">
        <v>10143</v>
      </c>
      <c r="B1669" t="s">
        <v>1038</v>
      </c>
      <c r="C1669" t="s">
        <v>14702</v>
      </c>
      <c r="D1669" t="s">
        <v>14703</v>
      </c>
      <c r="E1669" t="s">
        <v>635</v>
      </c>
      <c r="F1669" t="s">
        <v>4077</v>
      </c>
      <c r="G1669">
        <v>3500</v>
      </c>
      <c r="H1669">
        <v>1353</v>
      </c>
      <c r="I1669">
        <v>6167</v>
      </c>
      <c r="J1669">
        <v>10039</v>
      </c>
      <c r="K1669" t="s">
        <v>53</v>
      </c>
      <c r="L1669">
        <v>839</v>
      </c>
      <c r="M1669" t="s">
        <v>1769</v>
      </c>
      <c r="N1669" t="s">
        <v>15954</v>
      </c>
      <c r="O1669" s="95">
        <v>44845.704415347223</v>
      </c>
      <c r="P1669">
        <v>1</v>
      </c>
      <c r="Q1669">
        <v>-43.25</v>
      </c>
      <c r="R1669">
        <v>-65.14</v>
      </c>
      <c r="S1669" t="s">
        <v>19741</v>
      </c>
      <c r="T1669" t="s">
        <v>10144</v>
      </c>
      <c r="U1669" t="s">
        <v>10141</v>
      </c>
      <c r="V1669" t="s">
        <v>19741</v>
      </c>
      <c r="W1669" t="s">
        <v>19742</v>
      </c>
      <c r="X1669" t="s">
        <v>10145</v>
      </c>
      <c r="Y1669" t="b">
        <v>1</v>
      </c>
      <c r="Z1669" t="s">
        <v>1761</v>
      </c>
    </row>
    <row r="1670" spans="1:26" x14ac:dyDescent="0.25">
      <c r="A1670" t="s">
        <v>10146</v>
      </c>
      <c r="B1670" t="s">
        <v>393</v>
      </c>
      <c r="C1670" t="s">
        <v>14702</v>
      </c>
      <c r="D1670" t="s">
        <v>14703</v>
      </c>
      <c r="E1670" t="s">
        <v>635</v>
      </c>
      <c r="F1670" t="s">
        <v>4077</v>
      </c>
      <c r="G1670">
        <v>9999</v>
      </c>
      <c r="H1670">
        <v>3353</v>
      </c>
      <c r="I1670">
        <v>11375</v>
      </c>
      <c r="J1670">
        <v>11375</v>
      </c>
      <c r="K1670" t="s">
        <v>53</v>
      </c>
      <c r="L1670">
        <v>2079</v>
      </c>
      <c r="M1670" t="s">
        <v>1769</v>
      </c>
      <c r="N1670" t="s">
        <v>19743</v>
      </c>
      <c r="O1670" s="95">
        <v>44844.424724826385</v>
      </c>
      <c r="P1670">
        <v>1</v>
      </c>
      <c r="Q1670">
        <v>0</v>
      </c>
      <c r="R1670">
        <v>-12.1</v>
      </c>
      <c r="S1670" t="s">
        <v>19744</v>
      </c>
      <c r="T1670" t="s">
        <v>10147</v>
      </c>
      <c r="U1670" t="s">
        <v>10141</v>
      </c>
      <c r="V1670" t="s">
        <v>19744</v>
      </c>
      <c r="W1670" t="s">
        <v>19745</v>
      </c>
      <c r="X1670" t="s">
        <v>10148</v>
      </c>
      <c r="Y1670" t="b">
        <v>1</v>
      </c>
      <c r="Z1670" t="s">
        <v>1761</v>
      </c>
    </row>
    <row r="1671" spans="1:26" x14ac:dyDescent="0.25">
      <c r="A1671" t="s">
        <v>10149</v>
      </c>
      <c r="B1671" t="s">
        <v>395</v>
      </c>
      <c r="C1671" t="s">
        <v>14702</v>
      </c>
      <c r="D1671" t="s">
        <v>14703</v>
      </c>
      <c r="E1671" t="s">
        <v>635</v>
      </c>
      <c r="F1671" t="s">
        <v>4077</v>
      </c>
      <c r="G1671">
        <v>5000</v>
      </c>
      <c r="H1671">
        <v>1353</v>
      </c>
      <c r="I1671">
        <v>9253</v>
      </c>
      <c r="J1671">
        <v>8177</v>
      </c>
      <c r="K1671" t="s">
        <v>53</v>
      </c>
      <c r="L1671">
        <v>839</v>
      </c>
      <c r="M1671" t="s">
        <v>1769</v>
      </c>
      <c r="N1671" t="s">
        <v>15954</v>
      </c>
      <c r="O1671" s="95">
        <v>44845.700429965276</v>
      </c>
      <c r="P1671">
        <v>1</v>
      </c>
      <c r="Q1671">
        <v>-45.96</v>
      </c>
      <c r="R1671">
        <v>-38.85</v>
      </c>
      <c r="S1671" t="s">
        <v>19746</v>
      </c>
      <c r="T1671" t="s">
        <v>10150</v>
      </c>
      <c r="U1671" t="s">
        <v>10141</v>
      </c>
      <c r="V1671" t="s">
        <v>19746</v>
      </c>
      <c r="W1671" t="s">
        <v>19747</v>
      </c>
      <c r="X1671" t="s">
        <v>10151</v>
      </c>
      <c r="Y1671" t="b">
        <v>1</v>
      </c>
      <c r="Z1671" t="s">
        <v>1761</v>
      </c>
    </row>
    <row r="1672" spans="1:26" x14ac:dyDescent="0.25">
      <c r="A1672" t="s">
        <v>10152</v>
      </c>
      <c r="B1672" t="s">
        <v>394</v>
      </c>
      <c r="C1672" t="s">
        <v>14702</v>
      </c>
      <c r="D1672" t="s">
        <v>14703</v>
      </c>
      <c r="E1672" t="s">
        <v>635</v>
      </c>
      <c r="F1672" t="s">
        <v>4077</v>
      </c>
      <c r="G1672">
        <v>6599</v>
      </c>
      <c r="H1672">
        <v>1353</v>
      </c>
      <c r="I1672">
        <v>5601</v>
      </c>
      <c r="J1672">
        <v>8058</v>
      </c>
      <c r="K1672" t="s">
        <v>53</v>
      </c>
      <c r="L1672">
        <v>839</v>
      </c>
      <c r="M1672" t="s">
        <v>1769</v>
      </c>
      <c r="N1672" t="s">
        <v>15954</v>
      </c>
      <c r="O1672" s="95">
        <v>44845.094595462964</v>
      </c>
      <c r="P1672">
        <v>1</v>
      </c>
      <c r="Q1672">
        <v>17.82</v>
      </c>
      <c r="R1672">
        <v>-18.11</v>
      </c>
      <c r="S1672" t="s">
        <v>19748</v>
      </c>
      <c r="T1672" t="s">
        <v>10153</v>
      </c>
      <c r="U1672" t="s">
        <v>10141</v>
      </c>
      <c r="V1672" t="s">
        <v>19748</v>
      </c>
      <c r="W1672" t="s">
        <v>19749</v>
      </c>
      <c r="X1672" t="s">
        <v>10154</v>
      </c>
      <c r="Y1672" t="b">
        <v>1</v>
      </c>
      <c r="Z1672" t="s">
        <v>1761</v>
      </c>
    </row>
    <row r="1673" spans="1:26" x14ac:dyDescent="0.25">
      <c r="A1673" t="s">
        <v>10155</v>
      </c>
      <c r="B1673" t="s">
        <v>10156</v>
      </c>
      <c r="C1673" t="s">
        <v>14702</v>
      </c>
      <c r="D1673" t="s">
        <v>14703</v>
      </c>
      <c r="E1673" t="s">
        <v>635</v>
      </c>
      <c r="F1673" t="s">
        <v>4077</v>
      </c>
      <c r="G1673">
        <v>14000</v>
      </c>
      <c r="H1673">
        <v>2353</v>
      </c>
      <c r="I1673">
        <v>19167</v>
      </c>
      <c r="J1673">
        <v>19167</v>
      </c>
      <c r="K1673" t="s">
        <v>53</v>
      </c>
      <c r="L1673">
        <v>1459</v>
      </c>
      <c r="M1673" t="s">
        <v>1769</v>
      </c>
      <c r="N1673" t="s">
        <v>19750</v>
      </c>
      <c r="O1673" s="95">
        <v>44844.449850462966</v>
      </c>
      <c r="P1673">
        <v>1</v>
      </c>
      <c r="Q1673">
        <v>0</v>
      </c>
      <c r="R1673">
        <v>-26.96</v>
      </c>
      <c r="S1673" t="s">
        <v>19751</v>
      </c>
      <c r="T1673" t="s">
        <v>10157</v>
      </c>
      <c r="U1673" t="s">
        <v>10141</v>
      </c>
      <c r="V1673" t="s">
        <v>19751</v>
      </c>
      <c r="W1673" t="s">
        <v>19752</v>
      </c>
      <c r="X1673" t="s">
        <v>10158</v>
      </c>
      <c r="Y1673" t="b">
        <v>1</v>
      </c>
      <c r="Z1673" t="s">
        <v>1761</v>
      </c>
    </row>
    <row r="1674" spans="1:26" x14ac:dyDescent="0.25">
      <c r="A1674" t="s">
        <v>10159</v>
      </c>
      <c r="B1674" t="s">
        <v>10160</v>
      </c>
      <c r="C1674" t="s">
        <v>14702</v>
      </c>
      <c r="D1674" t="s">
        <v>14703</v>
      </c>
      <c r="E1674" t="s">
        <v>635</v>
      </c>
      <c r="F1674" t="s">
        <v>10161</v>
      </c>
      <c r="G1674">
        <v>25000</v>
      </c>
      <c r="H1674">
        <v>12000</v>
      </c>
      <c r="I1674">
        <v>23180</v>
      </c>
      <c r="J1674">
        <v>23361</v>
      </c>
      <c r="K1674" t="s">
        <v>53</v>
      </c>
      <c r="L1674">
        <v>7440</v>
      </c>
      <c r="M1674" t="s">
        <v>1769</v>
      </c>
      <c r="N1674" t="s">
        <v>19753</v>
      </c>
      <c r="O1674" s="95">
        <v>44845.691701481483</v>
      </c>
      <c r="P1674">
        <v>2</v>
      </c>
      <c r="Q1674">
        <v>7.85</v>
      </c>
      <c r="R1674">
        <v>7.02</v>
      </c>
      <c r="S1674" t="s">
        <v>19754</v>
      </c>
      <c r="T1674" t="s">
        <v>10162</v>
      </c>
      <c r="U1674" t="s">
        <v>19755</v>
      </c>
      <c r="V1674" t="s">
        <v>19754</v>
      </c>
      <c r="W1674" t="s">
        <v>19756</v>
      </c>
      <c r="X1674" t="s">
        <v>10163</v>
      </c>
      <c r="Y1674" t="b">
        <v>1</v>
      </c>
      <c r="Z1674" t="s">
        <v>1761</v>
      </c>
    </row>
    <row r="1675" spans="1:26" x14ac:dyDescent="0.25">
      <c r="A1675" t="s">
        <v>10164</v>
      </c>
      <c r="B1675" t="s">
        <v>1581</v>
      </c>
      <c r="C1675" t="s">
        <v>14702</v>
      </c>
      <c r="D1675" t="s">
        <v>14703</v>
      </c>
      <c r="E1675" t="s">
        <v>357</v>
      </c>
      <c r="F1675" t="s">
        <v>10165</v>
      </c>
      <c r="G1675">
        <v>700</v>
      </c>
      <c r="H1675">
        <v>180</v>
      </c>
      <c r="I1675">
        <v>503</v>
      </c>
      <c r="J1675">
        <v>497</v>
      </c>
      <c r="K1675" t="s">
        <v>54</v>
      </c>
      <c r="L1675">
        <v>101</v>
      </c>
      <c r="M1675" t="s">
        <v>1769</v>
      </c>
      <c r="N1675" t="s">
        <v>16956</v>
      </c>
      <c r="O1675" s="95">
        <v>44845.699554756946</v>
      </c>
      <c r="P1675">
        <v>1</v>
      </c>
      <c r="Q1675">
        <v>39.17</v>
      </c>
      <c r="R1675">
        <v>40.85</v>
      </c>
      <c r="S1675" t="s">
        <v>19757</v>
      </c>
      <c r="T1675" t="s">
        <v>10166</v>
      </c>
      <c r="U1675" t="s">
        <v>10167</v>
      </c>
      <c r="V1675" t="s">
        <v>19757</v>
      </c>
      <c r="W1675" t="s">
        <v>19758</v>
      </c>
      <c r="X1675" t="s">
        <v>10168</v>
      </c>
      <c r="Y1675" t="b">
        <v>1</v>
      </c>
      <c r="Z1675" t="s">
        <v>1761</v>
      </c>
    </row>
    <row r="1676" spans="1:26" x14ac:dyDescent="0.25">
      <c r="A1676" t="s">
        <v>10169</v>
      </c>
      <c r="B1676" t="s">
        <v>1582</v>
      </c>
      <c r="C1676" t="s">
        <v>14703</v>
      </c>
      <c r="D1676" t="s">
        <v>14702</v>
      </c>
      <c r="E1676" t="s">
        <v>357</v>
      </c>
      <c r="F1676" t="s">
        <v>275</v>
      </c>
      <c r="G1676">
        <v>605</v>
      </c>
      <c r="H1676">
        <v>605</v>
      </c>
      <c r="I1676">
        <v>605</v>
      </c>
      <c r="J1676">
        <v>605</v>
      </c>
      <c r="K1676" t="s">
        <v>54</v>
      </c>
      <c r="L1676">
        <v>339</v>
      </c>
      <c r="M1676" t="s">
        <v>1769</v>
      </c>
      <c r="N1676" t="s">
        <v>18489</v>
      </c>
      <c r="O1676" s="95">
        <v>44540.160201678242</v>
      </c>
      <c r="P1676">
        <v>1</v>
      </c>
      <c r="Q1676">
        <v>0</v>
      </c>
      <c r="R1676">
        <v>0</v>
      </c>
      <c r="S1676" t="s">
        <v>19759</v>
      </c>
      <c r="T1676" t="s">
        <v>10170</v>
      </c>
      <c r="U1676" t="s">
        <v>10171</v>
      </c>
      <c r="V1676" t="s">
        <v>19759</v>
      </c>
      <c r="W1676" t="s">
        <v>19760</v>
      </c>
      <c r="X1676" t="s">
        <v>10172</v>
      </c>
      <c r="Y1676" t="b">
        <v>1</v>
      </c>
      <c r="Z1676" t="s">
        <v>1761</v>
      </c>
    </row>
    <row r="1677" spans="1:26" x14ac:dyDescent="0.25">
      <c r="A1677" t="s">
        <v>10173</v>
      </c>
      <c r="B1677" t="s">
        <v>10174</v>
      </c>
      <c r="C1677" t="s">
        <v>14703</v>
      </c>
      <c r="D1677" t="s">
        <v>14702</v>
      </c>
      <c r="E1677" t="s">
        <v>357</v>
      </c>
      <c r="F1677" t="s">
        <v>10175</v>
      </c>
      <c r="G1677">
        <v>499</v>
      </c>
      <c r="H1677">
        <v>499</v>
      </c>
      <c r="I1677">
        <v>499</v>
      </c>
      <c r="J1677">
        <v>499</v>
      </c>
      <c r="K1677" t="s">
        <v>54</v>
      </c>
      <c r="L1677">
        <v>279</v>
      </c>
      <c r="M1677" t="s">
        <v>1769</v>
      </c>
      <c r="N1677" t="s">
        <v>19761</v>
      </c>
      <c r="O1677" s="95">
        <v>44540.187399039351</v>
      </c>
      <c r="P1677">
        <v>1</v>
      </c>
      <c r="Q1677">
        <v>0</v>
      </c>
      <c r="R1677">
        <v>0</v>
      </c>
      <c r="S1677" t="s">
        <v>19762</v>
      </c>
      <c r="T1677" t="s">
        <v>10176</v>
      </c>
      <c r="U1677" t="s">
        <v>10177</v>
      </c>
      <c r="V1677" t="s">
        <v>19762</v>
      </c>
      <c r="W1677" t="s">
        <v>19763</v>
      </c>
      <c r="X1677" t="s">
        <v>10178</v>
      </c>
      <c r="Y1677" t="b">
        <v>1</v>
      </c>
      <c r="Z1677" t="s">
        <v>1761</v>
      </c>
    </row>
    <row r="1678" spans="1:26" x14ac:dyDescent="0.25">
      <c r="A1678" t="s">
        <v>10179</v>
      </c>
      <c r="B1678" t="s">
        <v>10180</v>
      </c>
      <c r="C1678" t="s">
        <v>14702</v>
      </c>
      <c r="D1678" t="s">
        <v>14702</v>
      </c>
      <c r="E1678" t="s">
        <v>17576</v>
      </c>
      <c r="F1678" t="s">
        <v>10181</v>
      </c>
      <c r="G1678">
        <v>800</v>
      </c>
      <c r="H1678">
        <v>800</v>
      </c>
      <c r="I1678">
        <v>800</v>
      </c>
      <c r="J1678">
        <v>800</v>
      </c>
      <c r="K1678" t="s">
        <v>54</v>
      </c>
      <c r="L1678">
        <v>448</v>
      </c>
      <c r="M1678" t="s">
        <v>1769</v>
      </c>
      <c r="N1678" t="s">
        <v>17890</v>
      </c>
      <c r="O1678" s="95">
        <v>44807.566549016206</v>
      </c>
      <c r="P1678">
        <v>1</v>
      </c>
      <c r="Q1678">
        <v>0</v>
      </c>
      <c r="R1678">
        <v>0</v>
      </c>
      <c r="S1678" t="s">
        <v>19764</v>
      </c>
      <c r="T1678" t="s">
        <v>10182</v>
      </c>
      <c r="U1678" t="s">
        <v>10183</v>
      </c>
      <c r="V1678" t="s">
        <v>19764</v>
      </c>
      <c r="W1678" t="s">
        <v>19765</v>
      </c>
      <c r="X1678" t="s">
        <v>10184</v>
      </c>
      <c r="Y1678" t="b">
        <v>1</v>
      </c>
      <c r="Z1678" t="s">
        <v>1761</v>
      </c>
    </row>
    <row r="1679" spans="1:26" x14ac:dyDescent="0.25">
      <c r="A1679" t="s">
        <v>10185</v>
      </c>
      <c r="B1679" t="s">
        <v>10186</v>
      </c>
      <c r="C1679" t="s">
        <v>14702</v>
      </c>
      <c r="D1679" t="s">
        <v>14702</v>
      </c>
      <c r="E1679" t="s">
        <v>17576</v>
      </c>
      <c r="F1679" t="s">
        <v>10187</v>
      </c>
      <c r="G1679">
        <v>950</v>
      </c>
      <c r="H1679">
        <v>950</v>
      </c>
      <c r="I1679">
        <v>950</v>
      </c>
      <c r="J1679">
        <v>950</v>
      </c>
      <c r="K1679" t="s">
        <v>54</v>
      </c>
      <c r="L1679">
        <v>532</v>
      </c>
      <c r="M1679" t="s">
        <v>1769</v>
      </c>
      <c r="N1679" t="s">
        <v>18387</v>
      </c>
      <c r="O1679" s="95">
        <v>44459.744957361108</v>
      </c>
      <c r="P1679">
        <v>1</v>
      </c>
      <c r="Q1679">
        <v>0</v>
      </c>
      <c r="R1679">
        <v>0</v>
      </c>
      <c r="S1679" t="s">
        <v>19766</v>
      </c>
      <c r="T1679" t="s">
        <v>10188</v>
      </c>
      <c r="U1679" t="s">
        <v>10189</v>
      </c>
      <c r="V1679" t="s">
        <v>19766</v>
      </c>
      <c r="W1679" t="s">
        <v>19767</v>
      </c>
      <c r="X1679" t="s">
        <v>10190</v>
      </c>
      <c r="Y1679" t="b">
        <v>1</v>
      </c>
      <c r="Z1679" t="s">
        <v>1761</v>
      </c>
    </row>
    <row r="1680" spans="1:26" x14ac:dyDescent="0.25">
      <c r="A1680" t="s">
        <v>10191</v>
      </c>
      <c r="B1680" t="s">
        <v>10192</v>
      </c>
      <c r="C1680" t="s">
        <v>14702</v>
      </c>
      <c r="D1680" t="s">
        <v>14702</v>
      </c>
      <c r="E1680" t="s">
        <v>17576</v>
      </c>
      <c r="F1680" t="s">
        <v>10193</v>
      </c>
      <c r="G1680">
        <v>900</v>
      </c>
      <c r="H1680">
        <v>900</v>
      </c>
      <c r="I1680">
        <v>900</v>
      </c>
      <c r="J1680">
        <v>900</v>
      </c>
      <c r="K1680" t="s">
        <v>54</v>
      </c>
      <c r="L1680">
        <v>504</v>
      </c>
      <c r="M1680" t="s">
        <v>1769</v>
      </c>
      <c r="N1680" t="s">
        <v>19768</v>
      </c>
      <c r="O1680" s="95">
        <v>44806.241473773145</v>
      </c>
      <c r="P1680">
        <v>1</v>
      </c>
      <c r="Q1680">
        <v>0</v>
      </c>
      <c r="R1680">
        <v>0</v>
      </c>
      <c r="S1680" t="s">
        <v>19769</v>
      </c>
      <c r="T1680" t="s">
        <v>10194</v>
      </c>
      <c r="U1680" t="s">
        <v>10195</v>
      </c>
      <c r="V1680" t="s">
        <v>19769</v>
      </c>
      <c r="W1680" t="s">
        <v>19770</v>
      </c>
      <c r="X1680" t="s">
        <v>10196</v>
      </c>
      <c r="Y1680" t="b">
        <v>1</v>
      </c>
      <c r="Z1680" t="s">
        <v>1761</v>
      </c>
    </row>
    <row r="1681" spans="1:26" x14ac:dyDescent="0.25">
      <c r="A1681" t="s">
        <v>10197</v>
      </c>
      <c r="B1681" t="s">
        <v>10198</v>
      </c>
      <c r="C1681" t="s">
        <v>14702</v>
      </c>
      <c r="D1681" t="s">
        <v>14702</v>
      </c>
      <c r="E1681" t="s">
        <v>17576</v>
      </c>
      <c r="F1681" t="s">
        <v>10199</v>
      </c>
      <c r="G1681">
        <v>950</v>
      </c>
      <c r="H1681">
        <v>950</v>
      </c>
      <c r="I1681">
        <v>950</v>
      </c>
      <c r="J1681">
        <v>950</v>
      </c>
      <c r="K1681" t="s">
        <v>54</v>
      </c>
      <c r="L1681">
        <v>532</v>
      </c>
      <c r="M1681" t="s">
        <v>1769</v>
      </c>
      <c r="N1681" t="s">
        <v>18387</v>
      </c>
      <c r="O1681" s="95">
        <v>44451.41971652778</v>
      </c>
      <c r="P1681">
        <v>1</v>
      </c>
      <c r="Q1681">
        <v>0</v>
      </c>
      <c r="R1681">
        <v>0</v>
      </c>
      <c r="S1681" t="s">
        <v>19771</v>
      </c>
      <c r="T1681" t="s">
        <v>10200</v>
      </c>
      <c r="U1681" t="s">
        <v>10201</v>
      </c>
      <c r="V1681" t="s">
        <v>19771</v>
      </c>
      <c r="W1681" t="s">
        <v>19772</v>
      </c>
      <c r="X1681" t="s">
        <v>10202</v>
      </c>
      <c r="Y1681" t="b">
        <v>1</v>
      </c>
      <c r="Z1681" t="s">
        <v>1761</v>
      </c>
    </row>
    <row r="1682" spans="1:26" x14ac:dyDescent="0.25">
      <c r="A1682" t="s">
        <v>10203</v>
      </c>
      <c r="B1682" t="s">
        <v>10204</v>
      </c>
      <c r="C1682" t="s">
        <v>14702</v>
      </c>
      <c r="D1682" t="s">
        <v>14703</v>
      </c>
      <c r="E1682" t="s">
        <v>17576</v>
      </c>
      <c r="F1682" t="s">
        <v>10205</v>
      </c>
      <c r="G1682">
        <v>1000</v>
      </c>
      <c r="H1682">
        <v>1276</v>
      </c>
      <c r="I1682">
        <v>1200</v>
      </c>
      <c r="J1682">
        <v>4148</v>
      </c>
      <c r="K1682" t="s">
        <v>54</v>
      </c>
      <c r="L1682">
        <v>715</v>
      </c>
      <c r="M1682" t="s">
        <v>1769</v>
      </c>
      <c r="N1682" t="s">
        <v>19773</v>
      </c>
      <c r="O1682" s="95">
        <v>44845.438524155092</v>
      </c>
      <c r="P1682">
        <v>1</v>
      </c>
      <c r="Q1682">
        <v>-16.670000000000002</v>
      </c>
      <c r="R1682">
        <v>-75.89</v>
      </c>
      <c r="S1682" t="s">
        <v>19774</v>
      </c>
      <c r="T1682" t="s">
        <v>10206</v>
      </c>
      <c r="U1682" t="s">
        <v>10207</v>
      </c>
      <c r="V1682" t="s">
        <v>19774</v>
      </c>
      <c r="W1682" t="s">
        <v>19775</v>
      </c>
      <c r="X1682" t="s">
        <v>10208</v>
      </c>
      <c r="Y1682" t="b">
        <v>1</v>
      </c>
      <c r="Z1682" t="s">
        <v>1761</v>
      </c>
    </row>
    <row r="1683" spans="1:26" x14ac:dyDescent="0.25">
      <c r="A1683" t="s">
        <v>10209</v>
      </c>
      <c r="B1683" t="s">
        <v>10210</v>
      </c>
      <c r="C1683" t="s">
        <v>14702</v>
      </c>
      <c r="D1683" t="s">
        <v>14703</v>
      </c>
      <c r="E1683" t="s">
        <v>17576</v>
      </c>
      <c r="F1683" t="s">
        <v>10211</v>
      </c>
      <c r="G1683">
        <v>1500</v>
      </c>
      <c r="H1683">
        <v>1576</v>
      </c>
      <c r="I1683">
        <v>19000</v>
      </c>
      <c r="J1683">
        <v>19000</v>
      </c>
      <c r="K1683" t="s">
        <v>54</v>
      </c>
      <c r="L1683">
        <v>883</v>
      </c>
      <c r="M1683" t="s">
        <v>1769</v>
      </c>
      <c r="N1683" t="s">
        <v>19776</v>
      </c>
      <c r="O1683" s="95">
        <v>44844.361250057867</v>
      </c>
      <c r="P1683">
        <v>1</v>
      </c>
      <c r="Q1683">
        <v>0</v>
      </c>
      <c r="R1683">
        <v>-92.11</v>
      </c>
      <c r="S1683" t="s">
        <v>19777</v>
      </c>
      <c r="T1683" t="s">
        <v>10212</v>
      </c>
      <c r="U1683" t="s">
        <v>10213</v>
      </c>
      <c r="V1683" t="s">
        <v>19777</v>
      </c>
      <c r="W1683" t="s">
        <v>19778</v>
      </c>
      <c r="X1683" t="s">
        <v>10214</v>
      </c>
      <c r="Y1683" t="b">
        <v>1</v>
      </c>
      <c r="Z1683" t="s">
        <v>1761</v>
      </c>
    </row>
    <row r="1684" spans="1:26" x14ac:dyDescent="0.25">
      <c r="A1684" t="s">
        <v>10215</v>
      </c>
      <c r="B1684" t="s">
        <v>10216</v>
      </c>
      <c r="C1684" t="s">
        <v>14702</v>
      </c>
      <c r="D1684" t="s">
        <v>14703</v>
      </c>
      <c r="E1684" t="s">
        <v>17576</v>
      </c>
      <c r="F1684" t="s">
        <v>10217</v>
      </c>
      <c r="G1684">
        <v>11999</v>
      </c>
      <c r="H1684">
        <v>1900</v>
      </c>
      <c r="I1684">
        <v>10697</v>
      </c>
      <c r="J1684">
        <v>12892</v>
      </c>
      <c r="K1684" t="s">
        <v>54</v>
      </c>
      <c r="L1684">
        <v>1064</v>
      </c>
      <c r="M1684" t="s">
        <v>1769</v>
      </c>
      <c r="N1684" t="s">
        <v>18597</v>
      </c>
      <c r="O1684" s="95">
        <v>44845.499559432872</v>
      </c>
      <c r="P1684">
        <v>1</v>
      </c>
      <c r="Q1684">
        <v>12.17</v>
      </c>
      <c r="R1684">
        <v>-6.93</v>
      </c>
      <c r="S1684" t="s">
        <v>19779</v>
      </c>
      <c r="T1684" t="s">
        <v>10218</v>
      </c>
      <c r="U1684" t="s">
        <v>10219</v>
      </c>
      <c r="V1684" t="s">
        <v>19779</v>
      </c>
      <c r="W1684" t="s">
        <v>19780</v>
      </c>
      <c r="X1684" t="s">
        <v>10220</v>
      </c>
      <c r="Y1684" t="b">
        <v>1</v>
      </c>
      <c r="Z1684" t="s">
        <v>1761</v>
      </c>
    </row>
    <row r="1685" spans="1:26" x14ac:dyDescent="0.25">
      <c r="A1685" t="s">
        <v>10221</v>
      </c>
      <c r="B1685" t="s">
        <v>10222</v>
      </c>
      <c r="C1685" t="s">
        <v>14702</v>
      </c>
      <c r="D1685" t="s">
        <v>14703</v>
      </c>
      <c r="E1685" t="s">
        <v>1895</v>
      </c>
      <c r="F1685" t="s">
        <v>10223</v>
      </c>
      <c r="G1685">
        <v>7000</v>
      </c>
      <c r="H1685">
        <v>1376</v>
      </c>
      <c r="I1685">
        <v>5500</v>
      </c>
      <c r="J1685">
        <v>14199</v>
      </c>
      <c r="K1685" t="s">
        <v>54</v>
      </c>
      <c r="L1685">
        <v>771</v>
      </c>
      <c r="M1685" t="s">
        <v>1769</v>
      </c>
      <c r="N1685" t="s">
        <v>19781</v>
      </c>
      <c r="O1685" s="95">
        <v>44845.641354131942</v>
      </c>
      <c r="P1685">
        <v>1</v>
      </c>
      <c r="Q1685">
        <v>27.27</v>
      </c>
      <c r="R1685">
        <v>-50.7</v>
      </c>
      <c r="S1685" t="s">
        <v>19782</v>
      </c>
      <c r="T1685" t="s">
        <v>10224</v>
      </c>
      <c r="U1685" t="s">
        <v>10225</v>
      </c>
      <c r="V1685" t="s">
        <v>19782</v>
      </c>
      <c r="W1685" t="s">
        <v>19783</v>
      </c>
      <c r="X1685" t="s">
        <v>10226</v>
      </c>
      <c r="Y1685" t="b">
        <v>1</v>
      </c>
      <c r="Z1685" t="s">
        <v>1761</v>
      </c>
    </row>
    <row r="1686" spans="1:26" x14ac:dyDescent="0.25">
      <c r="A1686" t="s">
        <v>10227</v>
      </c>
      <c r="B1686" t="s">
        <v>10228</v>
      </c>
      <c r="C1686" t="s">
        <v>14702</v>
      </c>
      <c r="D1686" t="s">
        <v>14703</v>
      </c>
      <c r="E1686" t="s">
        <v>17576</v>
      </c>
      <c r="F1686" t="s">
        <v>10229</v>
      </c>
      <c r="G1686">
        <v>38800</v>
      </c>
      <c r="H1686">
        <v>1200</v>
      </c>
      <c r="I1686">
        <v>33489</v>
      </c>
      <c r="J1686">
        <v>47164</v>
      </c>
      <c r="K1686" t="s">
        <v>54</v>
      </c>
      <c r="L1686">
        <v>672</v>
      </c>
      <c r="M1686" t="s">
        <v>1769</v>
      </c>
      <c r="N1686" t="s">
        <v>18529</v>
      </c>
      <c r="O1686" s="95">
        <v>44844.998240335648</v>
      </c>
      <c r="P1686">
        <v>2</v>
      </c>
      <c r="Q1686">
        <v>15.86</v>
      </c>
      <c r="R1686">
        <v>-17.73</v>
      </c>
      <c r="S1686" t="s">
        <v>19784</v>
      </c>
      <c r="T1686" t="s">
        <v>10230</v>
      </c>
      <c r="U1686" t="s">
        <v>19785</v>
      </c>
      <c r="V1686" t="s">
        <v>19784</v>
      </c>
      <c r="W1686" t="s">
        <v>19786</v>
      </c>
      <c r="X1686" t="s">
        <v>10231</v>
      </c>
      <c r="Y1686" t="b">
        <v>1</v>
      </c>
      <c r="Z1686" t="s">
        <v>1761</v>
      </c>
    </row>
    <row r="1687" spans="1:26" x14ac:dyDescent="0.25">
      <c r="A1687" t="s">
        <v>10232</v>
      </c>
      <c r="B1687" t="s">
        <v>10233</v>
      </c>
      <c r="C1687" t="s">
        <v>14702</v>
      </c>
      <c r="D1687" t="s">
        <v>14703</v>
      </c>
      <c r="E1687" t="s">
        <v>17576</v>
      </c>
      <c r="F1687" t="s">
        <v>10234</v>
      </c>
      <c r="G1687">
        <v>12121</v>
      </c>
      <c r="H1687">
        <v>4100</v>
      </c>
      <c r="I1687">
        <v>17232</v>
      </c>
      <c r="J1687">
        <v>15575</v>
      </c>
      <c r="K1687" t="s">
        <v>54</v>
      </c>
      <c r="L1687">
        <v>2296</v>
      </c>
      <c r="M1687" t="s">
        <v>1769</v>
      </c>
      <c r="N1687" t="s">
        <v>17235</v>
      </c>
      <c r="O1687" s="95">
        <v>44845.70060034722</v>
      </c>
      <c r="P1687">
        <v>2</v>
      </c>
      <c r="Q1687">
        <v>-29.66</v>
      </c>
      <c r="R1687">
        <v>-22.18</v>
      </c>
      <c r="S1687" t="s">
        <v>19787</v>
      </c>
      <c r="T1687" t="s">
        <v>10235</v>
      </c>
      <c r="U1687" t="s">
        <v>19788</v>
      </c>
      <c r="V1687" t="s">
        <v>19787</v>
      </c>
      <c r="W1687" t="s">
        <v>19789</v>
      </c>
      <c r="X1687" t="s">
        <v>10236</v>
      </c>
      <c r="Y1687" t="b">
        <v>1</v>
      </c>
      <c r="Z1687" t="s">
        <v>1761</v>
      </c>
    </row>
    <row r="1688" spans="1:26" x14ac:dyDescent="0.25">
      <c r="A1688" t="s">
        <v>10237</v>
      </c>
      <c r="B1688" t="s">
        <v>10238</v>
      </c>
      <c r="C1688" t="s">
        <v>14702</v>
      </c>
      <c r="D1688" t="s">
        <v>14703</v>
      </c>
      <c r="E1688" t="s">
        <v>17576</v>
      </c>
      <c r="F1688" t="s">
        <v>10239</v>
      </c>
      <c r="G1688">
        <v>2793</v>
      </c>
      <c r="H1688">
        <v>2563</v>
      </c>
      <c r="I1688">
        <v>2793</v>
      </c>
      <c r="J1688">
        <v>7633</v>
      </c>
      <c r="K1688" t="s">
        <v>54</v>
      </c>
      <c r="L1688">
        <v>1435</v>
      </c>
      <c r="M1688" t="s">
        <v>1769</v>
      </c>
      <c r="N1688" t="s">
        <v>19790</v>
      </c>
      <c r="O1688" s="95">
        <v>44845.702981527778</v>
      </c>
      <c r="P1688">
        <v>1</v>
      </c>
      <c r="Q1688">
        <v>0</v>
      </c>
      <c r="R1688">
        <v>-63.41</v>
      </c>
      <c r="S1688" t="s">
        <v>19791</v>
      </c>
      <c r="T1688" t="s">
        <v>10240</v>
      </c>
      <c r="U1688" t="s">
        <v>10241</v>
      </c>
      <c r="V1688" t="s">
        <v>19791</v>
      </c>
      <c r="W1688" t="s">
        <v>19792</v>
      </c>
      <c r="X1688" t="s">
        <v>10242</v>
      </c>
      <c r="Y1688" t="b">
        <v>1</v>
      </c>
      <c r="Z1688" t="s">
        <v>1761</v>
      </c>
    </row>
    <row r="1689" spans="1:26" x14ac:dyDescent="0.25">
      <c r="A1689" t="s">
        <v>10243</v>
      </c>
      <c r="B1689" t="s">
        <v>784</v>
      </c>
      <c r="C1689" t="s">
        <v>14702</v>
      </c>
      <c r="D1689" t="s">
        <v>14703</v>
      </c>
      <c r="E1689" t="s">
        <v>17576</v>
      </c>
      <c r="F1689" t="s">
        <v>10244</v>
      </c>
      <c r="G1689">
        <v>4444</v>
      </c>
      <c r="H1689">
        <v>7000</v>
      </c>
      <c r="I1689">
        <v>10276</v>
      </c>
      <c r="J1689">
        <v>13901</v>
      </c>
      <c r="K1689" t="s">
        <v>54</v>
      </c>
      <c r="L1689">
        <v>3920</v>
      </c>
      <c r="M1689" t="s">
        <v>1769</v>
      </c>
      <c r="N1689" t="s">
        <v>18804</v>
      </c>
      <c r="O1689" s="95">
        <v>44845.719083981479</v>
      </c>
      <c r="P1689">
        <v>2</v>
      </c>
      <c r="Q1689">
        <v>-56.75</v>
      </c>
      <c r="R1689">
        <v>-68.03</v>
      </c>
      <c r="S1689" t="s">
        <v>19793</v>
      </c>
      <c r="T1689" t="s">
        <v>10245</v>
      </c>
      <c r="U1689" t="s">
        <v>10246</v>
      </c>
      <c r="V1689" t="s">
        <v>19793</v>
      </c>
      <c r="W1689" t="s">
        <v>19794</v>
      </c>
      <c r="X1689" t="s">
        <v>10247</v>
      </c>
      <c r="Y1689" t="b">
        <v>1</v>
      </c>
      <c r="Z1689" t="s">
        <v>1761</v>
      </c>
    </row>
    <row r="1690" spans="1:26" x14ac:dyDescent="0.25">
      <c r="A1690" t="s">
        <v>10248</v>
      </c>
      <c r="B1690" t="s">
        <v>10249</v>
      </c>
      <c r="C1690" t="s">
        <v>14702</v>
      </c>
      <c r="D1690" t="s">
        <v>14703</v>
      </c>
      <c r="E1690" t="s">
        <v>17576</v>
      </c>
      <c r="F1690" t="s">
        <v>10250</v>
      </c>
      <c r="G1690">
        <v>17000</v>
      </c>
      <c r="H1690">
        <v>4948</v>
      </c>
      <c r="I1690">
        <v>26434</v>
      </c>
      <c r="J1690">
        <v>19961</v>
      </c>
      <c r="K1690" t="s">
        <v>54</v>
      </c>
      <c r="L1690">
        <v>2771</v>
      </c>
      <c r="M1690" t="s">
        <v>1769</v>
      </c>
      <c r="N1690" t="s">
        <v>19795</v>
      </c>
      <c r="O1690" s="95">
        <v>44845.649592708331</v>
      </c>
      <c r="P1690">
        <v>1</v>
      </c>
      <c r="Q1690">
        <v>-35.69</v>
      </c>
      <c r="R1690">
        <v>-14.83</v>
      </c>
      <c r="S1690" t="s">
        <v>19796</v>
      </c>
      <c r="T1690" t="s">
        <v>10251</v>
      </c>
      <c r="U1690" t="s">
        <v>10252</v>
      </c>
      <c r="V1690" t="s">
        <v>19796</v>
      </c>
      <c r="W1690" t="s">
        <v>19797</v>
      </c>
      <c r="X1690" t="s">
        <v>10253</v>
      </c>
      <c r="Y1690" t="b">
        <v>1</v>
      </c>
      <c r="Z1690" t="s">
        <v>1761</v>
      </c>
    </row>
    <row r="1691" spans="1:26" x14ac:dyDescent="0.25">
      <c r="A1691" t="s">
        <v>10254</v>
      </c>
      <c r="B1691" t="s">
        <v>10255</v>
      </c>
      <c r="C1691" t="s">
        <v>14702</v>
      </c>
      <c r="D1691" t="s">
        <v>14703</v>
      </c>
      <c r="E1691" t="s">
        <v>17576</v>
      </c>
      <c r="F1691" t="s">
        <v>10256</v>
      </c>
      <c r="G1691">
        <v>16900</v>
      </c>
      <c r="H1691">
        <v>7500</v>
      </c>
      <c r="I1691">
        <v>14508</v>
      </c>
      <c r="J1691">
        <v>17342</v>
      </c>
      <c r="K1691" t="s">
        <v>54</v>
      </c>
      <c r="L1691">
        <v>4200</v>
      </c>
      <c r="M1691" t="s">
        <v>1769</v>
      </c>
      <c r="N1691" t="s">
        <v>19798</v>
      </c>
      <c r="O1691" s="95">
        <v>44845.718221805553</v>
      </c>
      <c r="P1691">
        <v>2</v>
      </c>
      <c r="Q1691">
        <v>16.489999999999998</v>
      </c>
      <c r="R1691">
        <v>-2.5499999999999998</v>
      </c>
      <c r="S1691" t="s">
        <v>19799</v>
      </c>
      <c r="T1691" t="s">
        <v>10257</v>
      </c>
      <c r="U1691" t="s">
        <v>10258</v>
      </c>
      <c r="V1691" t="s">
        <v>19799</v>
      </c>
      <c r="W1691" t="s">
        <v>19800</v>
      </c>
      <c r="X1691" t="s">
        <v>10259</v>
      </c>
      <c r="Y1691" t="b">
        <v>1</v>
      </c>
      <c r="Z1691" t="s">
        <v>1761</v>
      </c>
    </row>
    <row r="1692" spans="1:26" x14ac:dyDescent="0.25">
      <c r="A1692" t="s">
        <v>10260</v>
      </c>
      <c r="B1692" t="s">
        <v>10261</v>
      </c>
      <c r="C1692" t="s">
        <v>14702</v>
      </c>
      <c r="D1692" t="s">
        <v>14703</v>
      </c>
      <c r="E1692" t="s">
        <v>17576</v>
      </c>
      <c r="F1692" t="s">
        <v>10262</v>
      </c>
      <c r="G1692">
        <v>7123</v>
      </c>
      <c r="H1692">
        <v>10000</v>
      </c>
      <c r="I1692">
        <v>37033</v>
      </c>
      <c r="J1692">
        <v>29085</v>
      </c>
      <c r="K1692" t="s">
        <v>54</v>
      </c>
      <c r="L1692">
        <v>5600</v>
      </c>
      <c r="M1692" t="s">
        <v>1769</v>
      </c>
      <c r="N1692" t="s">
        <v>16226</v>
      </c>
      <c r="O1692" s="95">
        <v>44845.447892094904</v>
      </c>
      <c r="P1692">
        <v>3</v>
      </c>
      <c r="Q1692">
        <v>-80.77</v>
      </c>
      <c r="R1692">
        <v>-75.510000000000005</v>
      </c>
      <c r="S1692" t="s">
        <v>19801</v>
      </c>
      <c r="T1692" t="s">
        <v>10263</v>
      </c>
      <c r="U1692" t="s">
        <v>10264</v>
      </c>
      <c r="V1692" t="s">
        <v>19801</v>
      </c>
      <c r="W1692" t="s">
        <v>19802</v>
      </c>
      <c r="X1692" t="s">
        <v>10265</v>
      </c>
      <c r="Y1692" t="b">
        <v>1</v>
      </c>
      <c r="Z1692" t="s">
        <v>1761</v>
      </c>
    </row>
    <row r="1693" spans="1:26" x14ac:dyDescent="0.25">
      <c r="A1693" t="s">
        <v>10266</v>
      </c>
      <c r="B1693" t="s">
        <v>10267</v>
      </c>
      <c r="C1693" t="s">
        <v>14702</v>
      </c>
      <c r="D1693" t="s">
        <v>14703</v>
      </c>
      <c r="E1693" t="s">
        <v>17576</v>
      </c>
      <c r="F1693" t="s">
        <v>10268</v>
      </c>
      <c r="G1693">
        <v>20000</v>
      </c>
      <c r="H1693">
        <v>12500</v>
      </c>
      <c r="I1693">
        <v>57963</v>
      </c>
      <c r="J1693">
        <v>37497</v>
      </c>
      <c r="K1693" t="s">
        <v>54</v>
      </c>
      <c r="L1693">
        <v>7000</v>
      </c>
      <c r="M1693" t="s">
        <v>1769</v>
      </c>
      <c r="N1693" t="s">
        <v>19217</v>
      </c>
      <c r="O1693" s="95">
        <v>44845.295196203704</v>
      </c>
      <c r="P1693">
        <v>3</v>
      </c>
      <c r="Q1693">
        <v>-65.5</v>
      </c>
      <c r="R1693">
        <v>-46.66</v>
      </c>
      <c r="S1693" t="s">
        <v>19803</v>
      </c>
      <c r="T1693" t="s">
        <v>10269</v>
      </c>
      <c r="U1693" t="s">
        <v>10270</v>
      </c>
      <c r="V1693" t="s">
        <v>19803</v>
      </c>
      <c r="W1693" t="s">
        <v>19804</v>
      </c>
      <c r="X1693" t="s">
        <v>10271</v>
      </c>
      <c r="Y1693" t="b">
        <v>1</v>
      </c>
      <c r="Z1693" t="s">
        <v>1761</v>
      </c>
    </row>
    <row r="1694" spans="1:26" x14ac:dyDescent="0.25">
      <c r="A1694" t="s">
        <v>10272</v>
      </c>
      <c r="B1694" t="s">
        <v>1281</v>
      </c>
      <c r="C1694" t="s">
        <v>14702</v>
      </c>
      <c r="D1694" t="s">
        <v>14703</v>
      </c>
      <c r="E1694" t="s">
        <v>17576</v>
      </c>
      <c r="F1694" t="s">
        <v>10273</v>
      </c>
      <c r="G1694">
        <v>29995</v>
      </c>
      <c r="H1694">
        <v>12500</v>
      </c>
      <c r="I1694">
        <v>19808</v>
      </c>
      <c r="J1694">
        <v>19302</v>
      </c>
      <c r="K1694" t="s">
        <v>54</v>
      </c>
      <c r="L1694">
        <v>7000</v>
      </c>
      <c r="M1694" t="s">
        <v>1769</v>
      </c>
      <c r="N1694" t="s">
        <v>19217</v>
      </c>
      <c r="O1694" s="95">
        <v>44845.705720115744</v>
      </c>
      <c r="P1694">
        <v>2</v>
      </c>
      <c r="Q1694">
        <v>51.43</v>
      </c>
      <c r="R1694">
        <v>55.4</v>
      </c>
      <c r="S1694" t="s">
        <v>19805</v>
      </c>
      <c r="T1694" t="s">
        <v>10274</v>
      </c>
      <c r="U1694" t="s">
        <v>19806</v>
      </c>
      <c r="V1694" t="s">
        <v>19805</v>
      </c>
      <c r="W1694" t="s">
        <v>19807</v>
      </c>
      <c r="X1694" t="s">
        <v>10275</v>
      </c>
      <c r="Y1694" t="b">
        <v>1</v>
      </c>
      <c r="Z1694" t="s">
        <v>1761</v>
      </c>
    </row>
    <row r="1695" spans="1:26" x14ac:dyDescent="0.25">
      <c r="A1695" t="s">
        <v>10276</v>
      </c>
      <c r="B1695" t="s">
        <v>1282</v>
      </c>
      <c r="C1695" t="s">
        <v>14702</v>
      </c>
      <c r="D1695" t="s">
        <v>14703</v>
      </c>
      <c r="E1695" t="s">
        <v>17576</v>
      </c>
      <c r="F1695" t="s">
        <v>10277</v>
      </c>
      <c r="G1695">
        <v>16000</v>
      </c>
      <c r="H1695">
        <v>15000</v>
      </c>
      <c r="I1695">
        <v>25583</v>
      </c>
      <c r="J1695">
        <v>28143</v>
      </c>
      <c r="K1695" t="s">
        <v>54</v>
      </c>
      <c r="L1695">
        <v>8400</v>
      </c>
      <c r="M1695" t="s">
        <v>1769</v>
      </c>
      <c r="N1695" t="s">
        <v>19808</v>
      </c>
      <c r="O1695" s="95">
        <v>44845.711508680557</v>
      </c>
      <c r="P1695">
        <v>3</v>
      </c>
      <c r="Q1695">
        <v>-37.46</v>
      </c>
      <c r="R1695">
        <v>-43.15</v>
      </c>
      <c r="S1695" t="s">
        <v>19809</v>
      </c>
      <c r="T1695" t="s">
        <v>10278</v>
      </c>
      <c r="U1695" t="s">
        <v>10279</v>
      </c>
      <c r="V1695" t="s">
        <v>19809</v>
      </c>
      <c r="W1695" t="s">
        <v>19810</v>
      </c>
      <c r="X1695" t="s">
        <v>10280</v>
      </c>
      <c r="Y1695" t="b">
        <v>1</v>
      </c>
      <c r="Z1695" t="s">
        <v>1761</v>
      </c>
    </row>
    <row r="1696" spans="1:26" x14ac:dyDescent="0.25">
      <c r="A1696" t="s">
        <v>10281</v>
      </c>
      <c r="B1696" t="s">
        <v>783</v>
      </c>
      <c r="C1696" t="s">
        <v>14702</v>
      </c>
      <c r="D1696" t="s">
        <v>14703</v>
      </c>
      <c r="E1696" t="s">
        <v>17576</v>
      </c>
      <c r="F1696" t="s">
        <v>10282</v>
      </c>
      <c r="G1696">
        <v>15000</v>
      </c>
      <c r="H1696">
        <v>10500</v>
      </c>
      <c r="I1696">
        <v>20890</v>
      </c>
      <c r="J1696">
        <v>16781</v>
      </c>
      <c r="K1696" t="s">
        <v>54</v>
      </c>
      <c r="L1696">
        <v>5880</v>
      </c>
      <c r="M1696" t="s">
        <v>1769</v>
      </c>
      <c r="N1696" t="s">
        <v>17145</v>
      </c>
      <c r="O1696" s="95">
        <v>44845.71269270833</v>
      </c>
      <c r="P1696">
        <v>2</v>
      </c>
      <c r="Q1696">
        <v>-28.2</v>
      </c>
      <c r="R1696">
        <v>-10.61</v>
      </c>
      <c r="S1696" t="s">
        <v>19811</v>
      </c>
      <c r="T1696" t="s">
        <v>10283</v>
      </c>
      <c r="U1696" t="s">
        <v>19812</v>
      </c>
      <c r="V1696" t="s">
        <v>19811</v>
      </c>
      <c r="W1696" t="s">
        <v>19813</v>
      </c>
      <c r="X1696" t="s">
        <v>10284</v>
      </c>
      <c r="Y1696" t="b">
        <v>1</v>
      </c>
      <c r="Z1696" t="s">
        <v>1761</v>
      </c>
    </row>
    <row r="1697" spans="1:26" x14ac:dyDescent="0.25">
      <c r="A1697" t="s">
        <v>10285</v>
      </c>
      <c r="B1697" t="s">
        <v>10286</v>
      </c>
      <c r="C1697" t="s">
        <v>14702</v>
      </c>
      <c r="D1697" t="s">
        <v>14703</v>
      </c>
      <c r="E1697" t="s">
        <v>17576</v>
      </c>
      <c r="F1697" t="s">
        <v>10287</v>
      </c>
      <c r="G1697">
        <v>8000</v>
      </c>
      <c r="H1697">
        <v>1650</v>
      </c>
      <c r="I1697">
        <v>6100</v>
      </c>
      <c r="J1697">
        <v>7934</v>
      </c>
      <c r="K1697" t="s">
        <v>54</v>
      </c>
      <c r="L1697">
        <v>924</v>
      </c>
      <c r="M1697" t="s">
        <v>1769</v>
      </c>
      <c r="N1697" t="s">
        <v>18146</v>
      </c>
      <c r="O1697" s="95">
        <v>44845.713065856478</v>
      </c>
      <c r="P1697">
        <v>1</v>
      </c>
      <c r="Q1697">
        <v>31.15</v>
      </c>
      <c r="R1697">
        <v>0.83</v>
      </c>
      <c r="S1697" t="s">
        <v>19814</v>
      </c>
      <c r="T1697" t="s">
        <v>10288</v>
      </c>
      <c r="U1697" t="s">
        <v>19815</v>
      </c>
      <c r="V1697" t="s">
        <v>19814</v>
      </c>
      <c r="W1697" t="s">
        <v>19816</v>
      </c>
      <c r="X1697" t="s">
        <v>10289</v>
      </c>
      <c r="Y1697" t="b">
        <v>1</v>
      </c>
      <c r="Z1697" t="s">
        <v>1761</v>
      </c>
    </row>
    <row r="1698" spans="1:26" x14ac:dyDescent="0.25">
      <c r="A1698" t="s">
        <v>10290</v>
      </c>
      <c r="B1698" t="s">
        <v>10291</v>
      </c>
      <c r="C1698" t="s">
        <v>14702</v>
      </c>
      <c r="D1698" t="s">
        <v>14702</v>
      </c>
      <c r="E1698" t="s">
        <v>17576</v>
      </c>
      <c r="F1698" t="s">
        <v>10292</v>
      </c>
      <c r="G1698">
        <v>3900</v>
      </c>
      <c r="H1698">
        <v>3900</v>
      </c>
      <c r="I1698">
        <v>3900</v>
      </c>
      <c r="J1698">
        <v>3900</v>
      </c>
      <c r="K1698" t="s">
        <v>54</v>
      </c>
      <c r="L1698">
        <v>2184</v>
      </c>
      <c r="M1698" t="s">
        <v>1769</v>
      </c>
      <c r="N1698" t="s">
        <v>17197</v>
      </c>
      <c r="O1698" s="95">
        <v>44739.357273078705</v>
      </c>
      <c r="P1698">
        <v>2</v>
      </c>
      <c r="Q1698">
        <v>0</v>
      </c>
      <c r="R1698">
        <v>0</v>
      </c>
      <c r="S1698" t="s">
        <v>19817</v>
      </c>
      <c r="T1698" t="s">
        <v>10293</v>
      </c>
      <c r="U1698" t="s">
        <v>10294</v>
      </c>
      <c r="V1698" t="s">
        <v>19817</v>
      </c>
      <c r="W1698" t="s">
        <v>19818</v>
      </c>
      <c r="X1698" t="s">
        <v>10295</v>
      </c>
      <c r="Y1698" t="b">
        <v>1</v>
      </c>
      <c r="Z1698" t="s">
        <v>1761</v>
      </c>
    </row>
    <row r="1699" spans="1:26" x14ac:dyDescent="0.25">
      <c r="A1699" t="s">
        <v>10296</v>
      </c>
      <c r="B1699" t="s">
        <v>10297</v>
      </c>
      <c r="C1699" t="s">
        <v>14702</v>
      </c>
      <c r="D1699" t="s">
        <v>14703</v>
      </c>
      <c r="E1699" t="s">
        <v>17576</v>
      </c>
      <c r="F1699" t="s">
        <v>9205</v>
      </c>
      <c r="G1699">
        <v>9200</v>
      </c>
      <c r="H1699">
        <v>4198</v>
      </c>
      <c r="I1699">
        <v>13715</v>
      </c>
      <c r="J1699">
        <v>10219</v>
      </c>
      <c r="K1699" t="s">
        <v>54</v>
      </c>
      <c r="L1699">
        <v>2351</v>
      </c>
      <c r="M1699" t="s">
        <v>1769</v>
      </c>
      <c r="N1699" t="s">
        <v>19819</v>
      </c>
      <c r="O1699" s="95">
        <v>44845.702212013886</v>
      </c>
      <c r="P1699">
        <v>2</v>
      </c>
      <c r="Q1699">
        <v>-32.92</v>
      </c>
      <c r="R1699">
        <v>-9.9700000000000006</v>
      </c>
      <c r="S1699" t="s">
        <v>19820</v>
      </c>
      <c r="T1699" t="s">
        <v>10298</v>
      </c>
      <c r="U1699" t="s">
        <v>10299</v>
      </c>
      <c r="V1699" t="s">
        <v>19820</v>
      </c>
      <c r="W1699" t="s">
        <v>19821</v>
      </c>
      <c r="X1699" t="s">
        <v>10300</v>
      </c>
      <c r="Y1699" t="b">
        <v>1</v>
      </c>
      <c r="Z1699" t="s">
        <v>1761</v>
      </c>
    </row>
    <row r="1700" spans="1:26" x14ac:dyDescent="0.25">
      <c r="A1700" t="s">
        <v>10301</v>
      </c>
      <c r="B1700" t="s">
        <v>987</v>
      </c>
      <c r="C1700" t="s">
        <v>14702</v>
      </c>
      <c r="D1700" t="s">
        <v>14703</v>
      </c>
      <c r="E1700" t="s">
        <v>370</v>
      </c>
      <c r="F1700" t="s">
        <v>4778</v>
      </c>
      <c r="G1700">
        <v>26999</v>
      </c>
      <c r="H1700">
        <v>21585</v>
      </c>
      <c r="I1700">
        <v>24304</v>
      </c>
      <c r="J1700">
        <v>28658</v>
      </c>
      <c r="K1700" t="s">
        <v>54</v>
      </c>
      <c r="L1700">
        <v>12088</v>
      </c>
      <c r="M1700" t="s">
        <v>1769</v>
      </c>
      <c r="N1700" t="s">
        <v>16547</v>
      </c>
      <c r="O1700" s="95">
        <v>44845.71304008102</v>
      </c>
      <c r="P1700">
        <v>4</v>
      </c>
      <c r="Q1700">
        <v>11.09</v>
      </c>
      <c r="R1700">
        <v>-5.79</v>
      </c>
      <c r="S1700" t="s">
        <v>19822</v>
      </c>
      <c r="T1700" t="s">
        <v>10302</v>
      </c>
      <c r="U1700" t="s">
        <v>4780</v>
      </c>
      <c r="V1700" t="s">
        <v>19822</v>
      </c>
      <c r="W1700" t="s">
        <v>19823</v>
      </c>
      <c r="X1700" t="s">
        <v>4781</v>
      </c>
      <c r="Y1700" t="b">
        <v>0</v>
      </c>
      <c r="Z1700" t="s">
        <v>1761</v>
      </c>
    </row>
    <row r="1701" spans="1:26" x14ac:dyDescent="0.25">
      <c r="A1701" t="s">
        <v>10303</v>
      </c>
      <c r="B1701" t="s">
        <v>10304</v>
      </c>
      <c r="C1701" t="s">
        <v>14702</v>
      </c>
      <c r="D1701" t="s">
        <v>14703</v>
      </c>
      <c r="E1701" t="s">
        <v>370</v>
      </c>
      <c r="F1701" t="s">
        <v>4774</v>
      </c>
      <c r="G1701">
        <v>21111</v>
      </c>
      <c r="H1701">
        <v>21814</v>
      </c>
      <c r="I1701">
        <v>21245</v>
      </c>
      <c r="J1701">
        <v>21070</v>
      </c>
      <c r="K1701" t="s">
        <v>54</v>
      </c>
      <c r="L1701">
        <v>12216</v>
      </c>
      <c r="M1701" t="s">
        <v>1769</v>
      </c>
      <c r="N1701" t="s">
        <v>16543</v>
      </c>
      <c r="O1701" s="95">
        <v>44845.683121678238</v>
      </c>
      <c r="P1701">
        <v>4</v>
      </c>
      <c r="Q1701">
        <v>-0.63</v>
      </c>
      <c r="R1701">
        <v>0.19</v>
      </c>
      <c r="S1701" t="s">
        <v>19824</v>
      </c>
      <c r="T1701" t="s">
        <v>10305</v>
      </c>
      <c r="U1701" t="s">
        <v>19825</v>
      </c>
      <c r="V1701" t="s">
        <v>19824</v>
      </c>
      <c r="W1701" t="s">
        <v>19826</v>
      </c>
      <c r="X1701" t="s">
        <v>4776</v>
      </c>
      <c r="Y1701" t="b">
        <v>0</v>
      </c>
      <c r="Z1701" t="s">
        <v>1761</v>
      </c>
    </row>
    <row r="1702" spans="1:26" x14ac:dyDescent="0.25">
      <c r="A1702" t="s">
        <v>10306</v>
      </c>
      <c r="B1702" t="s">
        <v>10307</v>
      </c>
      <c r="C1702" t="s">
        <v>14702</v>
      </c>
      <c r="D1702" t="s">
        <v>14703</v>
      </c>
      <c r="E1702" t="s">
        <v>370</v>
      </c>
      <c r="F1702" t="s">
        <v>4770</v>
      </c>
      <c r="G1702">
        <v>14498</v>
      </c>
      <c r="H1702">
        <v>19331</v>
      </c>
      <c r="I1702">
        <v>16218</v>
      </c>
      <c r="J1702">
        <v>16285</v>
      </c>
      <c r="K1702" t="s">
        <v>54</v>
      </c>
      <c r="L1702">
        <v>10825</v>
      </c>
      <c r="M1702" t="s">
        <v>1769</v>
      </c>
      <c r="N1702" t="s">
        <v>16539</v>
      </c>
      <c r="O1702" s="95">
        <v>44845.601461226855</v>
      </c>
      <c r="P1702">
        <v>4</v>
      </c>
      <c r="Q1702">
        <v>-10.61</v>
      </c>
      <c r="R1702">
        <v>-10.97</v>
      </c>
      <c r="S1702" t="s">
        <v>19827</v>
      </c>
      <c r="T1702" t="s">
        <v>10308</v>
      </c>
      <c r="U1702" t="s">
        <v>19825</v>
      </c>
      <c r="V1702" t="s">
        <v>19827</v>
      </c>
      <c r="W1702" t="s">
        <v>19828</v>
      </c>
      <c r="X1702" t="s">
        <v>4772</v>
      </c>
      <c r="Y1702" t="b">
        <v>0</v>
      </c>
      <c r="Z1702" t="s">
        <v>1761</v>
      </c>
    </row>
    <row r="1703" spans="1:26" x14ac:dyDescent="0.25">
      <c r="A1703" t="s">
        <v>10309</v>
      </c>
      <c r="B1703" t="s">
        <v>10310</v>
      </c>
      <c r="C1703" t="s">
        <v>14702</v>
      </c>
      <c r="D1703" t="s">
        <v>14703</v>
      </c>
      <c r="E1703" t="s">
        <v>370</v>
      </c>
      <c r="F1703" t="s">
        <v>10311</v>
      </c>
      <c r="G1703">
        <v>18978</v>
      </c>
      <c r="H1703">
        <v>18978</v>
      </c>
      <c r="I1703">
        <v>18978</v>
      </c>
      <c r="J1703">
        <v>18978</v>
      </c>
      <c r="K1703" t="s">
        <v>54</v>
      </c>
      <c r="L1703">
        <v>10628</v>
      </c>
      <c r="M1703" t="s">
        <v>1769</v>
      </c>
      <c r="N1703" t="s">
        <v>16554</v>
      </c>
      <c r="O1703" s="95">
        <v>44836.954015115742</v>
      </c>
      <c r="P1703">
        <v>4</v>
      </c>
      <c r="Q1703">
        <v>0</v>
      </c>
      <c r="R1703">
        <v>0</v>
      </c>
      <c r="S1703" t="s">
        <v>19829</v>
      </c>
      <c r="T1703" t="s">
        <v>10312</v>
      </c>
      <c r="U1703" t="s">
        <v>19830</v>
      </c>
      <c r="V1703" t="s">
        <v>19829</v>
      </c>
      <c r="W1703" t="s">
        <v>19831</v>
      </c>
      <c r="X1703" t="s">
        <v>4789</v>
      </c>
      <c r="Y1703" t="b">
        <v>0</v>
      </c>
      <c r="Z1703" t="s">
        <v>1761</v>
      </c>
    </row>
    <row r="1704" spans="1:26" x14ac:dyDescent="0.25">
      <c r="A1704" t="s">
        <v>10313</v>
      </c>
      <c r="B1704" t="s">
        <v>10314</v>
      </c>
      <c r="C1704" t="s">
        <v>14702</v>
      </c>
      <c r="D1704" t="s">
        <v>14702</v>
      </c>
      <c r="E1704" t="s">
        <v>370</v>
      </c>
      <c r="F1704" t="s">
        <v>10315</v>
      </c>
      <c r="G1704">
        <v>38978</v>
      </c>
      <c r="H1704">
        <v>38978</v>
      </c>
      <c r="I1704">
        <v>38978</v>
      </c>
      <c r="J1704">
        <v>38978</v>
      </c>
      <c r="K1704" t="s">
        <v>54</v>
      </c>
      <c r="L1704">
        <v>21828</v>
      </c>
      <c r="M1704" t="s">
        <v>1769</v>
      </c>
      <c r="N1704" t="s">
        <v>16550</v>
      </c>
      <c r="O1704" s="95">
        <v>44774.310393287036</v>
      </c>
      <c r="P1704">
        <v>4</v>
      </c>
      <c r="Q1704">
        <v>0</v>
      </c>
      <c r="R1704">
        <v>0</v>
      </c>
      <c r="S1704" t="s">
        <v>19832</v>
      </c>
      <c r="T1704" t="s">
        <v>10316</v>
      </c>
      <c r="U1704" t="s">
        <v>16552</v>
      </c>
      <c r="V1704" t="s">
        <v>19832</v>
      </c>
      <c r="W1704" t="s">
        <v>19833</v>
      </c>
      <c r="X1704" t="s">
        <v>4785</v>
      </c>
      <c r="Y1704" t="b">
        <v>0</v>
      </c>
      <c r="Z1704" t="s">
        <v>1761</v>
      </c>
    </row>
    <row r="1705" spans="1:26" x14ac:dyDescent="0.25">
      <c r="A1705" t="s">
        <v>10317</v>
      </c>
      <c r="B1705" t="s">
        <v>10318</v>
      </c>
      <c r="C1705" t="s">
        <v>14702</v>
      </c>
      <c r="D1705" t="s">
        <v>14703</v>
      </c>
      <c r="E1705" t="s">
        <v>370</v>
      </c>
      <c r="F1705" t="s">
        <v>4655</v>
      </c>
      <c r="G1705">
        <v>55555</v>
      </c>
      <c r="H1705">
        <v>51648</v>
      </c>
      <c r="I1705">
        <v>49476</v>
      </c>
      <c r="J1705">
        <v>50248</v>
      </c>
      <c r="K1705" t="s">
        <v>54</v>
      </c>
      <c r="L1705">
        <v>28923</v>
      </c>
      <c r="M1705" t="s">
        <v>1769</v>
      </c>
      <c r="N1705" t="s">
        <v>16449</v>
      </c>
      <c r="O1705" s="95">
        <v>44845.702995428241</v>
      </c>
      <c r="P1705">
        <v>3</v>
      </c>
      <c r="Q1705">
        <v>12.29</v>
      </c>
      <c r="R1705">
        <v>10.56</v>
      </c>
      <c r="S1705" t="s">
        <v>19834</v>
      </c>
      <c r="T1705" t="s">
        <v>10319</v>
      </c>
      <c r="U1705" t="s">
        <v>16451</v>
      </c>
      <c r="V1705" t="s">
        <v>19834</v>
      </c>
      <c r="W1705" t="s">
        <v>19835</v>
      </c>
      <c r="X1705" t="s">
        <v>4657</v>
      </c>
      <c r="Y1705" t="b">
        <v>0</v>
      </c>
      <c r="Z1705" t="s">
        <v>1761</v>
      </c>
    </row>
    <row r="1706" spans="1:26" x14ac:dyDescent="0.25">
      <c r="A1706" t="s">
        <v>10320</v>
      </c>
      <c r="B1706" t="s">
        <v>10321</v>
      </c>
      <c r="C1706" t="s">
        <v>14702</v>
      </c>
      <c r="D1706" t="s">
        <v>14703</v>
      </c>
      <c r="E1706" t="s">
        <v>370</v>
      </c>
      <c r="F1706" t="s">
        <v>4682</v>
      </c>
      <c r="G1706">
        <v>23000</v>
      </c>
      <c r="H1706">
        <v>23147</v>
      </c>
      <c r="I1706">
        <v>28524</v>
      </c>
      <c r="J1706">
        <v>29490</v>
      </c>
      <c r="K1706" t="s">
        <v>54</v>
      </c>
      <c r="L1706">
        <v>12962</v>
      </c>
      <c r="M1706" t="s">
        <v>1769</v>
      </c>
      <c r="N1706" t="s">
        <v>16473</v>
      </c>
      <c r="O1706" s="95">
        <v>44845.628630393519</v>
      </c>
      <c r="P1706">
        <v>4</v>
      </c>
      <c r="Q1706">
        <v>-19.37</v>
      </c>
      <c r="R1706">
        <v>-22.01</v>
      </c>
      <c r="S1706" t="s">
        <v>19836</v>
      </c>
      <c r="T1706" t="s">
        <v>10322</v>
      </c>
      <c r="U1706" t="s">
        <v>4684</v>
      </c>
      <c r="V1706" t="s">
        <v>19836</v>
      </c>
      <c r="W1706" t="s">
        <v>19837</v>
      </c>
      <c r="X1706" t="s">
        <v>4685</v>
      </c>
      <c r="Y1706" t="b">
        <v>0</v>
      </c>
      <c r="Z1706" t="s">
        <v>1761</v>
      </c>
    </row>
    <row r="1707" spans="1:26" x14ac:dyDescent="0.25">
      <c r="A1707" t="s">
        <v>10323</v>
      </c>
      <c r="B1707" t="s">
        <v>10324</v>
      </c>
      <c r="C1707" t="s">
        <v>14702</v>
      </c>
      <c r="D1707" t="s">
        <v>14703</v>
      </c>
      <c r="E1707" t="s">
        <v>370</v>
      </c>
      <c r="F1707" t="s">
        <v>4707</v>
      </c>
      <c r="G1707">
        <v>28999</v>
      </c>
      <c r="H1707">
        <v>25490</v>
      </c>
      <c r="I1707">
        <v>24420</v>
      </c>
      <c r="J1707">
        <v>25619</v>
      </c>
      <c r="K1707" t="s">
        <v>54</v>
      </c>
      <c r="L1707">
        <v>14274</v>
      </c>
      <c r="M1707" t="s">
        <v>1769</v>
      </c>
      <c r="N1707" t="s">
        <v>16496</v>
      </c>
      <c r="O1707" s="95">
        <v>44845.704909108797</v>
      </c>
      <c r="P1707">
        <v>4</v>
      </c>
      <c r="Q1707">
        <v>18.75</v>
      </c>
      <c r="R1707">
        <v>13.19</v>
      </c>
      <c r="S1707" t="s">
        <v>19838</v>
      </c>
      <c r="T1707" t="s">
        <v>10325</v>
      </c>
      <c r="U1707" t="s">
        <v>16498</v>
      </c>
      <c r="V1707" t="s">
        <v>19838</v>
      </c>
      <c r="W1707" t="s">
        <v>19839</v>
      </c>
      <c r="X1707" t="s">
        <v>4709</v>
      </c>
      <c r="Y1707" t="b">
        <v>0</v>
      </c>
      <c r="Z1707" t="s">
        <v>1761</v>
      </c>
    </row>
    <row r="1708" spans="1:26" x14ac:dyDescent="0.25">
      <c r="A1708" t="s">
        <v>10326</v>
      </c>
      <c r="B1708" t="s">
        <v>10327</v>
      </c>
      <c r="C1708" t="s">
        <v>14702</v>
      </c>
      <c r="D1708" t="s">
        <v>14703</v>
      </c>
      <c r="E1708" t="s">
        <v>370</v>
      </c>
      <c r="F1708" t="s">
        <v>4664</v>
      </c>
      <c r="G1708">
        <v>26555</v>
      </c>
      <c r="H1708">
        <v>39912</v>
      </c>
      <c r="I1708">
        <v>26691</v>
      </c>
      <c r="J1708">
        <v>26916</v>
      </c>
      <c r="K1708" t="s">
        <v>54</v>
      </c>
      <c r="L1708">
        <v>22351</v>
      </c>
      <c r="M1708" t="s">
        <v>1769</v>
      </c>
      <c r="N1708" t="s">
        <v>16457</v>
      </c>
      <c r="O1708" s="95">
        <v>44845.603981284723</v>
      </c>
      <c r="P1708">
        <v>3</v>
      </c>
      <c r="Q1708">
        <v>-0.51</v>
      </c>
      <c r="R1708">
        <v>-1.34</v>
      </c>
      <c r="S1708" t="s">
        <v>19840</v>
      </c>
      <c r="T1708" t="s">
        <v>10328</v>
      </c>
      <c r="U1708" t="s">
        <v>16459</v>
      </c>
      <c r="V1708" t="s">
        <v>19840</v>
      </c>
      <c r="W1708" t="s">
        <v>19841</v>
      </c>
      <c r="X1708" t="s">
        <v>4666</v>
      </c>
      <c r="Y1708" t="b">
        <v>0</v>
      </c>
      <c r="Z1708" t="s">
        <v>1761</v>
      </c>
    </row>
    <row r="1709" spans="1:26" x14ac:dyDescent="0.25">
      <c r="A1709" t="s">
        <v>10329</v>
      </c>
      <c r="B1709" t="s">
        <v>1524</v>
      </c>
      <c r="C1709" t="s">
        <v>14702</v>
      </c>
      <c r="D1709" t="s">
        <v>14703</v>
      </c>
      <c r="E1709" t="s">
        <v>370</v>
      </c>
      <c r="F1709" t="s">
        <v>4737</v>
      </c>
      <c r="G1709">
        <v>49999</v>
      </c>
      <c r="H1709">
        <v>21800</v>
      </c>
      <c r="I1709">
        <v>47691</v>
      </c>
      <c r="J1709">
        <v>46950</v>
      </c>
      <c r="K1709" t="s">
        <v>54</v>
      </c>
      <c r="L1709">
        <v>12208</v>
      </c>
      <c r="M1709" t="s">
        <v>1769</v>
      </c>
      <c r="N1709" t="s">
        <v>16515</v>
      </c>
      <c r="O1709" s="95">
        <v>44845.720571909726</v>
      </c>
      <c r="P1709">
        <v>1</v>
      </c>
      <c r="Q1709">
        <v>4.84</v>
      </c>
      <c r="R1709">
        <v>6.49</v>
      </c>
      <c r="S1709" t="s">
        <v>19842</v>
      </c>
      <c r="T1709" t="s">
        <v>10330</v>
      </c>
      <c r="U1709" t="s">
        <v>4739</v>
      </c>
      <c r="V1709" t="s">
        <v>19842</v>
      </c>
      <c r="W1709" t="s">
        <v>19843</v>
      </c>
      <c r="X1709" t="s">
        <v>4740</v>
      </c>
      <c r="Y1709" t="b">
        <v>0</v>
      </c>
      <c r="Z1709" t="s">
        <v>1761</v>
      </c>
    </row>
    <row r="1710" spans="1:26" x14ac:dyDescent="0.25">
      <c r="A1710" t="s">
        <v>10331</v>
      </c>
      <c r="B1710" t="s">
        <v>10332</v>
      </c>
      <c r="C1710" t="s">
        <v>14702</v>
      </c>
      <c r="D1710" t="s">
        <v>14703</v>
      </c>
      <c r="E1710" t="s">
        <v>370</v>
      </c>
      <c r="F1710" t="s">
        <v>10333</v>
      </c>
      <c r="G1710">
        <v>16000</v>
      </c>
      <c r="H1710">
        <v>21300</v>
      </c>
      <c r="I1710">
        <v>16000</v>
      </c>
      <c r="J1710">
        <v>16000</v>
      </c>
      <c r="K1710" t="s">
        <v>54</v>
      </c>
      <c r="L1710">
        <v>11928</v>
      </c>
      <c r="M1710" t="s">
        <v>1769</v>
      </c>
      <c r="N1710" t="s">
        <v>18866</v>
      </c>
      <c r="O1710" s="95">
        <v>44845.504172627312</v>
      </c>
      <c r="P1710">
        <v>1</v>
      </c>
      <c r="Q1710">
        <v>0</v>
      </c>
      <c r="R1710">
        <v>0</v>
      </c>
      <c r="S1710" t="s">
        <v>19844</v>
      </c>
      <c r="T1710" t="s">
        <v>10334</v>
      </c>
      <c r="U1710" t="s">
        <v>19825</v>
      </c>
      <c r="V1710" t="s">
        <v>19844</v>
      </c>
      <c r="W1710" t="s">
        <v>19845</v>
      </c>
      <c r="X1710" t="s">
        <v>8628</v>
      </c>
      <c r="Y1710" t="b">
        <v>0</v>
      </c>
      <c r="Z1710" t="s">
        <v>1761</v>
      </c>
    </row>
    <row r="1711" spans="1:26" x14ac:dyDescent="0.25">
      <c r="A1711" t="s">
        <v>10335</v>
      </c>
      <c r="B1711" t="s">
        <v>10336</v>
      </c>
      <c r="C1711" t="s">
        <v>14702</v>
      </c>
      <c r="D1711" t="s">
        <v>14703</v>
      </c>
      <c r="E1711" t="s">
        <v>370</v>
      </c>
      <c r="F1711" t="s">
        <v>4668</v>
      </c>
      <c r="G1711">
        <v>18000</v>
      </c>
      <c r="H1711">
        <v>30862</v>
      </c>
      <c r="I1711">
        <v>18709</v>
      </c>
      <c r="J1711">
        <v>18991</v>
      </c>
      <c r="K1711" t="s">
        <v>54</v>
      </c>
      <c r="L1711">
        <v>17283</v>
      </c>
      <c r="M1711" t="s">
        <v>1769</v>
      </c>
      <c r="N1711" t="s">
        <v>16461</v>
      </c>
      <c r="O1711" s="95">
        <v>44845.578316331019</v>
      </c>
      <c r="P1711">
        <v>3</v>
      </c>
      <c r="Q1711">
        <v>-3.79</v>
      </c>
      <c r="R1711">
        <v>-5.22</v>
      </c>
      <c r="S1711" t="s">
        <v>19846</v>
      </c>
      <c r="T1711" t="s">
        <v>10337</v>
      </c>
      <c r="U1711" t="s">
        <v>16463</v>
      </c>
      <c r="V1711" t="s">
        <v>19846</v>
      </c>
      <c r="W1711" t="s">
        <v>19847</v>
      </c>
      <c r="X1711" t="s">
        <v>4670</v>
      </c>
      <c r="Y1711" t="b">
        <v>0</v>
      </c>
      <c r="Z1711" t="s">
        <v>1761</v>
      </c>
    </row>
    <row r="1712" spans="1:26" x14ac:dyDescent="0.25">
      <c r="A1712" t="s">
        <v>10338</v>
      </c>
      <c r="B1712" t="s">
        <v>1039</v>
      </c>
      <c r="C1712" t="s">
        <v>14702</v>
      </c>
      <c r="D1712" t="s">
        <v>14703</v>
      </c>
      <c r="E1712" t="s">
        <v>370</v>
      </c>
      <c r="F1712" t="s">
        <v>3567</v>
      </c>
      <c r="G1712">
        <v>75000</v>
      </c>
      <c r="H1712">
        <v>93800</v>
      </c>
      <c r="I1712">
        <v>66744</v>
      </c>
      <c r="J1712">
        <v>69470</v>
      </c>
      <c r="K1712" t="s">
        <v>54</v>
      </c>
      <c r="L1712">
        <v>52528</v>
      </c>
      <c r="M1712" t="s">
        <v>1769</v>
      </c>
      <c r="N1712" t="s">
        <v>16503</v>
      </c>
      <c r="O1712" s="95">
        <v>44845.695642199076</v>
      </c>
      <c r="P1712">
        <v>8</v>
      </c>
      <c r="Q1712">
        <v>12.37</v>
      </c>
      <c r="R1712">
        <v>7.96</v>
      </c>
      <c r="S1712" t="s">
        <v>19848</v>
      </c>
      <c r="T1712" t="s">
        <v>10339</v>
      </c>
      <c r="U1712" t="s">
        <v>10340</v>
      </c>
      <c r="V1712" t="s">
        <v>19848</v>
      </c>
      <c r="W1712" t="s">
        <v>19849</v>
      </c>
      <c r="X1712" t="s">
        <v>4719</v>
      </c>
      <c r="Y1712" t="b">
        <v>0</v>
      </c>
      <c r="Z1712" t="s">
        <v>1761</v>
      </c>
    </row>
    <row r="1713" spans="1:26" x14ac:dyDescent="0.25">
      <c r="A1713" t="s">
        <v>10341</v>
      </c>
      <c r="B1713" t="s">
        <v>10342</v>
      </c>
      <c r="C1713" t="s">
        <v>14702</v>
      </c>
      <c r="D1713" t="s">
        <v>14703</v>
      </c>
      <c r="E1713" t="s">
        <v>370</v>
      </c>
      <c r="F1713" t="s">
        <v>4659</v>
      </c>
      <c r="G1713">
        <v>38800</v>
      </c>
      <c r="H1713">
        <v>34311</v>
      </c>
      <c r="I1713">
        <v>32155</v>
      </c>
      <c r="J1713">
        <v>32962</v>
      </c>
      <c r="K1713" t="s">
        <v>54</v>
      </c>
      <c r="L1713">
        <v>19214</v>
      </c>
      <c r="M1713" t="s">
        <v>1769</v>
      </c>
      <c r="N1713" t="s">
        <v>16453</v>
      </c>
      <c r="O1713" s="95">
        <v>44845.701939085651</v>
      </c>
      <c r="P1713">
        <v>4</v>
      </c>
      <c r="Q1713">
        <v>20.67</v>
      </c>
      <c r="R1713">
        <v>17.71</v>
      </c>
      <c r="S1713" t="s">
        <v>19850</v>
      </c>
      <c r="T1713" t="s">
        <v>10343</v>
      </c>
      <c r="U1713" t="s">
        <v>16455</v>
      </c>
      <c r="V1713" t="s">
        <v>19850</v>
      </c>
      <c r="W1713" t="s">
        <v>19851</v>
      </c>
      <c r="X1713" t="s">
        <v>4661</v>
      </c>
      <c r="Y1713" t="b">
        <v>0</v>
      </c>
      <c r="Z1713" t="s">
        <v>1761</v>
      </c>
    </row>
    <row r="1714" spans="1:26" x14ac:dyDescent="0.25">
      <c r="A1714" t="s">
        <v>10344</v>
      </c>
      <c r="B1714" t="s">
        <v>10345</v>
      </c>
      <c r="C1714" t="s">
        <v>14702</v>
      </c>
      <c r="D1714" t="s">
        <v>14703</v>
      </c>
      <c r="E1714" t="s">
        <v>370</v>
      </c>
      <c r="F1714" t="s">
        <v>4742</v>
      </c>
      <c r="G1714">
        <v>13999</v>
      </c>
      <c r="H1714">
        <v>13643</v>
      </c>
      <c r="I1714">
        <v>19260</v>
      </c>
      <c r="J1714">
        <v>16418</v>
      </c>
      <c r="K1714" t="s">
        <v>54</v>
      </c>
      <c r="L1714">
        <v>7640</v>
      </c>
      <c r="M1714" t="s">
        <v>1769</v>
      </c>
      <c r="N1714" t="s">
        <v>16518</v>
      </c>
      <c r="O1714" s="95">
        <v>44845.710344594911</v>
      </c>
      <c r="P1714">
        <v>3</v>
      </c>
      <c r="Q1714">
        <v>-27.32</v>
      </c>
      <c r="R1714">
        <v>-14.73</v>
      </c>
      <c r="S1714" t="s">
        <v>19852</v>
      </c>
      <c r="T1714" t="s">
        <v>10346</v>
      </c>
      <c r="U1714" t="s">
        <v>16520</v>
      </c>
      <c r="V1714" t="s">
        <v>19852</v>
      </c>
      <c r="W1714" t="s">
        <v>19853</v>
      </c>
      <c r="X1714" t="s">
        <v>4744</v>
      </c>
      <c r="Y1714" t="b">
        <v>0</v>
      </c>
      <c r="Z1714" t="s">
        <v>1761</v>
      </c>
    </row>
    <row r="1715" spans="1:26" x14ac:dyDescent="0.25">
      <c r="A1715" t="s">
        <v>10347</v>
      </c>
      <c r="B1715" t="s">
        <v>10348</v>
      </c>
      <c r="C1715" t="s">
        <v>14702</v>
      </c>
      <c r="D1715" t="s">
        <v>14703</v>
      </c>
      <c r="E1715" t="s">
        <v>370</v>
      </c>
      <c r="F1715" t="s">
        <v>4746</v>
      </c>
      <c r="G1715">
        <v>25000</v>
      </c>
      <c r="H1715">
        <v>21746</v>
      </c>
      <c r="I1715">
        <v>27652</v>
      </c>
      <c r="J1715">
        <v>27687</v>
      </c>
      <c r="K1715" t="s">
        <v>54</v>
      </c>
      <c r="L1715">
        <v>12178</v>
      </c>
      <c r="M1715" t="s">
        <v>1769</v>
      </c>
      <c r="N1715" t="s">
        <v>16522</v>
      </c>
      <c r="O1715" s="95">
        <v>44845.701747743056</v>
      </c>
      <c r="P1715">
        <v>3</v>
      </c>
      <c r="Q1715">
        <v>-9.59</v>
      </c>
      <c r="R1715">
        <v>-9.6999999999999993</v>
      </c>
      <c r="S1715" t="s">
        <v>19854</v>
      </c>
      <c r="T1715" t="s">
        <v>10349</v>
      </c>
      <c r="U1715" t="s">
        <v>16524</v>
      </c>
      <c r="V1715" t="s">
        <v>19854</v>
      </c>
      <c r="W1715" t="s">
        <v>19855</v>
      </c>
      <c r="X1715" t="s">
        <v>4748</v>
      </c>
      <c r="Y1715" t="b">
        <v>0</v>
      </c>
      <c r="Z1715" t="s">
        <v>1761</v>
      </c>
    </row>
    <row r="1716" spans="1:26" x14ac:dyDescent="0.25">
      <c r="A1716" t="s">
        <v>10350</v>
      </c>
      <c r="B1716" t="s">
        <v>10351</v>
      </c>
      <c r="C1716" t="s">
        <v>14702</v>
      </c>
      <c r="D1716" t="s">
        <v>14703</v>
      </c>
      <c r="E1716" t="s">
        <v>370</v>
      </c>
      <c r="F1716" t="s">
        <v>4672</v>
      </c>
      <c r="G1716">
        <v>13000</v>
      </c>
      <c r="H1716">
        <v>21750</v>
      </c>
      <c r="I1716">
        <v>18414</v>
      </c>
      <c r="J1716">
        <v>18072</v>
      </c>
      <c r="K1716" t="s">
        <v>54</v>
      </c>
      <c r="L1716">
        <v>12180</v>
      </c>
      <c r="M1716" t="s">
        <v>1769</v>
      </c>
      <c r="N1716" t="s">
        <v>16465</v>
      </c>
      <c r="O1716" s="95">
        <v>44845.634907835651</v>
      </c>
      <c r="P1716">
        <v>4</v>
      </c>
      <c r="Q1716">
        <v>-29.4</v>
      </c>
      <c r="R1716">
        <v>-28.07</v>
      </c>
      <c r="S1716" t="s">
        <v>19836</v>
      </c>
      <c r="T1716" t="s">
        <v>10352</v>
      </c>
      <c r="U1716" t="s">
        <v>16467</v>
      </c>
      <c r="V1716" t="s">
        <v>19836</v>
      </c>
      <c r="W1716" t="s">
        <v>19837</v>
      </c>
      <c r="X1716" t="s">
        <v>4674</v>
      </c>
      <c r="Y1716" t="b">
        <v>0</v>
      </c>
      <c r="Z1716" t="s">
        <v>1761</v>
      </c>
    </row>
    <row r="1717" spans="1:26" x14ac:dyDescent="0.25">
      <c r="A1717" t="s">
        <v>10353</v>
      </c>
      <c r="B1717" t="s">
        <v>10354</v>
      </c>
      <c r="C1717" t="s">
        <v>14702</v>
      </c>
      <c r="D1717" t="s">
        <v>14703</v>
      </c>
      <c r="E1717" t="s">
        <v>370</v>
      </c>
      <c r="F1717" t="s">
        <v>4687</v>
      </c>
      <c r="G1717">
        <v>30000</v>
      </c>
      <c r="H1717">
        <v>29513</v>
      </c>
      <c r="I1717">
        <v>25022</v>
      </c>
      <c r="J1717">
        <v>26977</v>
      </c>
      <c r="K1717" t="s">
        <v>54</v>
      </c>
      <c r="L1717">
        <v>16527</v>
      </c>
      <c r="M1717" t="s">
        <v>1769</v>
      </c>
      <c r="N1717" t="s">
        <v>16476</v>
      </c>
      <c r="O1717" s="95">
        <v>44845.691937071759</v>
      </c>
      <c r="P1717">
        <v>4</v>
      </c>
      <c r="Q1717">
        <v>19.89</v>
      </c>
      <c r="R1717">
        <v>11.21</v>
      </c>
      <c r="S1717" t="s">
        <v>19856</v>
      </c>
      <c r="T1717" t="s">
        <v>10355</v>
      </c>
      <c r="U1717" t="s">
        <v>16478</v>
      </c>
      <c r="V1717" t="s">
        <v>19856</v>
      </c>
      <c r="W1717" t="s">
        <v>19857</v>
      </c>
      <c r="X1717" t="s">
        <v>4689</v>
      </c>
      <c r="Y1717" t="b">
        <v>0</v>
      </c>
      <c r="Z1717" t="s">
        <v>1761</v>
      </c>
    </row>
    <row r="1718" spans="1:26" x14ac:dyDescent="0.25">
      <c r="A1718" t="s">
        <v>10356</v>
      </c>
      <c r="B1718" t="s">
        <v>10357</v>
      </c>
      <c r="C1718" t="s">
        <v>14702</v>
      </c>
      <c r="D1718" t="s">
        <v>14703</v>
      </c>
      <c r="E1718" t="s">
        <v>370</v>
      </c>
      <c r="F1718" t="s">
        <v>4691</v>
      </c>
      <c r="G1718">
        <v>47000</v>
      </c>
      <c r="H1718">
        <v>34003</v>
      </c>
      <c r="I1718">
        <v>41293</v>
      </c>
      <c r="J1718">
        <v>44689</v>
      </c>
      <c r="K1718" t="s">
        <v>54</v>
      </c>
      <c r="L1718">
        <v>19042</v>
      </c>
      <c r="M1718" t="s">
        <v>1769</v>
      </c>
      <c r="N1718" t="s">
        <v>16480</v>
      </c>
      <c r="O1718" s="95">
        <v>44845.676212627317</v>
      </c>
      <c r="P1718">
        <v>4</v>
      </c>
      <c r="Q1718">
        <v>13.82</v>
      </c>
      <c r="R1718">
        <v>5.17</v>
      </c>
      <c r="S1718" t="s">
        <v>19858</v>
      </c>
      <c r="T1718" t="s">
        <v>10358</v>
      </c>
      <c r="U1718" t="s">
        <v>16482</v>
      </c>
      <c r="V1718" t="s">
        <v>19858</v>
      </c>
      <c r="W1718" t="s">
        <v>19859</v>
      </c>
      <c r="X1718" t="s">
        <v>4693</v>
      </c>
      <c r="Y1718" t="b">
        <v>0</v>
      </c>
      <c r="Z1718" t="s">
        <v>1761</v>
      </c>
    </row>
    <row r="1719" spans="1:26" x14ac:dyDescent="0.25">
      <c r="A1719" t="s">
        <v>10359</v>
      </c>
      <c r="B1719" t="s">
        <v>10360</v>
      </c>
      <c r="C1719" t="s">
        <v>14702</v>
      </c>
      <c r="D1719" t="s">
        <v>14703</v>
      </c>
      <c r="E1719" t="s">
        <v>370</v>
      </c>
      <c r="F1719" t="s">
        <v>4695</v>
      </c>
      <c r="G1719">
        <v>18998</v>
      </c>
      <c r="H1719">
        <v>27871</v>
      </c>
      <c r="I1719">
        <v>17779</v>
      </c>
      <c r="J1719">
        <v>17109</v>
      </c>
      <c r="K1719" t="s">
        <v>54</v>
      </c>
      <c r="L1719">
        <v>15608</v>
      </c>
      <c r="M1719" t="s">
        <v>1769</v>
      </c>
      <c r="N1719" t="s">
        <v>16484</v>
      </c>
      <c r="O1719" s="95">
        <v>44845.679796099539</v>
      </c>
      <c r="P1719">
        <v>4</v>
      </c>
      <c r="Q1719">
        <v>6.86</v>
      </c>
      <c r="R1719">
        <v>11.04</v>
      </c>
      <c r="S1719" t="s">
        <v>19860</v>
      </c>
      <c r="T1719" t="s">
        <v>10361</v>
      </c>
      <c r="U1719" t="s">
        <v>16486</v>
      </c>
      <c r="V1719" t="s">
        <v>19860</v>
      </c>
      <c r="W1719" t="s">
        <v>19861</v>
      </c>
      <c r="X1719" t="s">
        <v>4697</v>
      </c>
      <c r="Y1719" t="b">
        <v>0</v>
      </c>
      <c r="Z1719" t="s">
        <v>1761</v>
      </c>
    </row>
    <row r="1720" spans="1:26" x14ac:dyDescent="0.25">
      <c r="A1720" t="s">
        <v>10362</v>
      </c>
      <c r="B1720" t="s">
        <v>10363</v>
      </c>
      <c r="C1720" t="s">
        <v>14702</v>
      </c>
      <c r="D1720" t="s">
        <v>14703</v>
      </c>
      <c r="E1720" t="s">
        <v>370</v>
      </c>
      <c r="F1720" t="s">
        <v>4651</v>
      </c>
      <c r="G1720">
        <v>40000</v>
      </c>
      <c r="H1720">
        <v>35663</v>
      </c>
      <c r="I1720">
        <v>42051</v>
      </c>
      <c r="J1720">
        <v>40048</v>
      </c>
      <c r="K1720" t="s">
        <v>54</v>
      </c>
      <c r="L1720">
        <v>19971</v>
      </c>
      <c r="M1720" t="s">
        <v>1769</v>
      </c>
      <c r="N1720" t="s">
        <v>16445</v>
      </c>
      <c r="O1720" s="95">
        <v>44845.649229571762</v>
      </c>
      <c r="P1720">
        <v>4</v>
      </c>
      <c r="Q1720">
        <v>-4.88</v>
      </c>
      <c r="R1720">
        <v>-0.12</v>
      </c>
      <c r="S1720" t="s">
        <v>19862</v>
      </c>
      <c r="T1720" t="s">
        <v>10364</v>
      </c>
      <c r="U1720" t="s">
        <v>16447</v>
      </c>
      <c r="V1720" t="s">
        <v>19862</v>
      </c>
      <c r="W1720" t="s">
        <v>19863</v>
      </c>
      <c r="X1720" t="s">
        <v>4653</v>
      </c>
      <c r="Y1720" t="b">
        <v>0</v>
      </c>
      <c r="Z1720" t="s">
        <v>1761</v>
      </c>
    </row>
    <row r="1721" spans="1:26" x14ac:dyDescent="0.25">
      <c r="A1721" t="s">
        <v>10365</v>
      </c>
      <c r="B1721" t="s">
        <v>10366</v>
      </c>
      <c r="C1721" t="s">
        <v>14702</v>
      </c>
      <c r="D1721" t="s">
        <v>14702</v>
      </c>
      <c r="E1721" t="s">
        <v>370</v>
      </c>
      <c r="F1721" t="s">
        <v>4712</v>
      </c>
      <c r="G1721">
        <v>58147</v>
      </c>
      <c r="H1721">
        <v>58147</v>
      </c>
      <c r="I1721">
        <v>58147</v>
      </c>
      <c r="J1721">
        <v>58147</v>
      </c>
      <c r="K1721" t="s">
        <v>54</v>
      </c>
      <c r="L1721">
        <v>32562</v>
      </c>
      <c r="M1721" t="s">
        <v>1769</v>
      </c>
      <c r="N1721" t="s">
        <v>16500</v>
      </c>
      <c r="O1721" s="95">
        <v>44820.362480844909</v>
      </c>
      <c r="P1721">
        <v>2</v>
      </c>
      <c r="Q1721">
        <v>0</v>
      </c>
      <c r="R1721">
        <v>0</v>
      </c>
      <c r="S1721" t="s">
        <v>19864</v>
      </c>
      <c r="T1721" t="s">
        <v>10367</v>
      </c>
      <c r="U1721" t="s">
        <v>10368</v>
      </c>
      <c r="V1721" t="s">
        <v>19864</v>
      </c>
      <c r="W1721" t="s">
        <v>19865</v>
      </c>
      <c r="X1721" t="s">
        <v>4715</v>
      </c>
      <c r="Y1721" t="b">
        <v>0</v>
      </c>
      <c r="Z1721" t="s">
        <v>1761</v>
      </c>
    </row>
    <row r="1722" spans="1:26" x14ac:dyDescent="0.25">
      <c r="A1722" t="s">
        <v>10369</v>
      </c>
      <c r="B1722" t="s">
        <v>10370</v>
      </c>
      <c r="C1722" t="s">
        <v>14702</v>
      </c>
      <c r="D1722" t="s">
        <v>14703</v>
      </c>
      <c r="E1722" t="s">
        <v>370</v>
      </c>
      <c r="F1722" t="s">
        <v>4699</v>
      </c>
      <c r="G1722">
        <v>16420</v>
      </c>
      <c r="H1722">
        <v>28972</v>
      </c>
      <c r="I1722">
        <v>22912</v>
      </c>
      <c r="J1722">
        <v>23352</v>
      </c>
      <c r="K1722" t="s">
        <v>54</v>
      </c>
      <c r="L1722">
        <v>16224</v>
      </c>
      <c r="M1722" t="s">
        <v>1769</v>
      </c>
      <c r="N1722" t="s">
        <v>16488</v>
      </c>
      <c r="O1722" s="95">
        <v>44845.71350460648</v>
      </c>
      <c r="P1722">
        <v>4</v>
      </c>
      <c r="Q1722">
        <v>-28.33</v>
      </c>
      <c r="R1722">
        <v>-29.68</v>
      </c>
      <c r="S1722" t="s">
        <v>19866</v>
      </c>
      <c r="T1722" t="s">
        <v>10371</v>
      </c>
      <c r="U1722" t="s">
        <v>19867</v>
      </c>
      <c r="V1722" t="s">
        <v>19866</v>
      </c>
      <c r="W1722" t="s">
        <v>19868</v>
      </c>
      <c r="X1722" t="s">
        <v>4701</v>
      </c>
      <c r="Y1722" t="b">
        <v>0</v>
      </c>
      <c r="Z1722" t="s">
        <v>1761</v>
      </c>
    </row>
    <row r="1723" spans="1:26" x14ac:dyDescent="0.25">
      <c r="A1723" t="s">
        <v>10372</v>
      </c>
      <c r="B1723" t="s">
        <v>10373</v>
      </c>
      <c r="C1723" t="s">
        <v>14702</v>
      </c>
      <c r="D1723" t="s">
        <v>14703</v>
      </c>
      <c r="E1723" t="s">
        <v>370</v>
      </c>
      <c r="F1723" t="s">
        <v>4750</v>
      </c>
      <c r="G1723">
        <v>24990</v>
      </c>
      <c r="H1723">
        <v>19345</v>
      </c>
      <c r="I1723">
        <v>20859</v>
      </c>
      <c r="J1723">
        <v>23091</v>
      </c>
      <c r="K1723" t="s">
        <v>54</v>
      </c>
      <c r="L1723">
        <v>10833</v>
      </c>
      <c r="M1723" t="s">
        <v>1769</v>
      </c>
      <c r="N1723" t="s">
        <v>16526</v>
      </c>
      <c r="O1723" s="95">
        <v>44845.695466111109</v>
      </c>
      <c r="P1723">
        <v>3</v>
      </c>
      <c r="Q1723">
        <v>19.8</v>
      </c>
      <c r="R1723">
        <v>8.2200000000000006</v>
      </c>
      <c r="S1723" t="s">
        <v>19869</v>
      </c>
      <c r="T1723" t="s">
        <v>10374</v>
      </c>
      <c r="U1723" t="s">
        <v>16528</v>
      </c>
      <c r="V1723" t="s">
        <v>19869</v>
      </c>
      <c r="W1723" t="s">
        <v>19870</v>
      </c>
      <c r="X1723" t="s">
        <v>4752</v>
      </c>
      <c r="Y1723" t="b">
        <v>0</v>
      </c>
      <c r="Z1723" t="s">
        <v>1761</v>
      </c>
    </row>
    <row r="1724" spans="1:26" x14ac:dyDescent="0.25">
      <c r="A1724" t="s">
        <v>10375</v>
      </c>
      <c r="B1724" t="s">
        <v>10376</v>
      </c>
      <c r="C1724" t="s">
        <v>14702</v>
      </c>
      <c r="D1724" t="s">
        <v>14703</v>
      </c>
      <c r="E1724" t="s">
        <v>370</v>
      </c>
      <c r="F1724" t="s">
        <v>4677</v>
      </c>
      <c r="G1724">
        <v>22000</v>
      </c>
      <c r="H1724">
        <v>26181</v>
      </c>
      <c r="I1724">
        <v>17799</v>
      </c>
      <c r="J1724">
        <v>17691</v>
      </c>
      <c r="K1724" t="s">
        <v>54</v>
      </c>
      <c r="L1724">
        <v>14661</v>
      </c>
      <c r="M1724" t="s">
        <v>1769</v>
      </c>
      <c r="N1724" t="s">
        <v>16469</v>
      </c>
      <c r="O1724" s="95">
        <v>44845.700375891203</v>
      </c>
      <c r="P1724">
        <v>4</v>
      </c>
      <c r="Q1724">
        <v>23.6</v>
      </c>
      <c r="R1724">
        <v>24.36</v>
      </c>
      <c r="S1724" t="s">
        <v>19871</v>
      </c>
      <c r="T1724" t="s">
        <v>10377</v>
      </c>
      <c r="U1724" t="s">
        <v>16471</v>
      </c>
      <c r="V1724" t="s">
        <v>19871</v>
      </c>
      <c r="W1724" t="s">
        <v>19872</v>
      </c>
      <c r="X1724" t="s">
        <v>4679</v>
      </c>
      <c r="Y1724" t="b">
        <v>0</v>
      </c>
      <c r="Z1724" t="s">
        <v>1761</v>
      </c>
    </row>
    <row r="1725" spans="1:26" x14ac:dyDescent="0.25">
      <c r="A1725" t="s">
        <v>10378</v>
      </c>
      <c r="B1725" t="s">
        <v>10379</v>
      </c>
      <c r="C1725" t="s">
        <v>14702</v>
      </c>
      <c r="D1725" t="s">
        <v>14703</v>
      </c>
      <c r="E1725" t="s">
        <v>370</v>
      </c>
      <c r="F1725" t="s">
        <v>4703</v>
      </c>
      <c r="G1725">
        <v>17479</v>
      </c>
      <c r="H1725">
        <v>23660</v>
      </c>
      <c r="I1725">
        <v>18511</v>
      </c>
      <c r="J1725">
        <v>18352</v>
      </c>
      <c r="K1725" t="s">
        <v>54</v>
      </c>
      <c r="L1725">
        <v>13250</v>
      </c>
      <c r="M1725" t="s">
        <v>1769</v>
      </c>
      <c r="N1725" t="s">
        <v>16492</v>
      </c>
      <c r="O1725" s="95">
        <v>44845.661429594904</v>
      </c>
      <c r="P1725">
        <v>4</v>
      </c>
      <c r="Q1725">
        <v>-5.58</v>
      </c>
      <c r="R1725">
        <v>-4.76</v>
      </c>
      <c r="S1725" t="s">
        <v>19838</v>
      </c>
      <c r="T1725" t="s">
        <v>10380</v>
      </c>
      <c r="U1725" t="s">
        <v>16494</v>
      </c>
      <c r="V1725" t="s">
        <v>19838</v>
      </c>
      <c r="W1725" t="s">
        <v>19839</v>
      </c>
      <c r="X1725" t="s">
        <v>4705</v>
      </c>
      <c r="Y1725" t="b">
        <v>0</v>
      </c>
      <c r="Z1725" t="s">
        <v>1761</v>
      </c>
    </row>
    <row r="1726" spans="1:26" x14ac:dyDescent="0.25">
      <c r="A1726" t="s">
        <v>10381</v>
      </c>
      <c r="B1726" t="s">
        <v>10382</v>
      </c>
      <c r="C1726" t="s">
        <v>14702</v>
      </c>
      <c r="D1726" t="s">
        <v>14703</v>
      </c>
      <c r="E1726" t="s">
        <v>370</v>
      </c>
      <c r="F1726" t="s">
        <v>10383</v>
      </c>
      <c r="G1726">
        <v>19500</v>
      </c>
      <c r="H1726">
        <v>11500</v>
      </c>
      <c r="I1726">
        <v>27847</v>
      </c>
      <c r="J1726">
        <v>28607</v>
      </c>
      <c r="K1726" t="s">
        <v>128</v>
      </c>
      <c r="L1726">
        <v>6900</v>
      </c>
      <c r="M1726" t="s">
        <v>1769</v>
      </c>
      <c r="N1726" t="s">
        <v>16562</v>
      </c>
      <c r="O1726" s="95">
        <v>44845.649755868057</v>
      </c>
      <c r="P1726">
        <v>1</v>
      </c>
      <c r="Q1726">
        <v>-29.97</v>
      </c>
      <c r="R1726">
        <v>-31.83</v>
      </c>
      <c r="S1726" t="s">
        <v>19873</v>
      </c>
      <c r="T1726" t="s">
        <v>10384</v>
      </c>
      <c r="U1726" t="s">
        <v>4814</v>
      </c>
      <c r="V1726" t="s">
        <v>19873</v>
      </c>
      <c r="W1726" t="s">
        <v>19874</v>
      </c>
      <c r="X1726" t="s">
        <v>4797</v>
      </c>
      <c r="Y1726" t="b">
        <v>0</v>
      </c>
      <c r="Z1726" t="s">
        <v>1761</v>
      </c>
    </row>
    <row r="1727" spans="1:26" x14ac:dyDescent="0.25">
      <c r="A1727" t="s">
        <v>10385</v>
      </c>
      <c r="B1727" t="s">
        <v>10386</v>
      </c>
      <c r="C1727" t="s">
        <v>14702</v>
      </c>
      <c r="D1727" t="s">
        <v>14703</v>
      </c>
      <c r="E1727" t="s">
        <v>370</v>
      </c>
      <c r="F1727" t="s">
        <v>4808</v>
      </c>
      <c r="G1727">
        <v>34499</v>
      </c>
      <c r="H1727">
        <v>17500</v>
      </c>
      <c r="I1727">
        <v>38855</v>
      </c>
      <c r="J1727">
        <v>39480</v>
      </c>
      <c r="K1727" t="s">
        <v>128</v>
      </c>
      <c r="L1727">
        <v>10500</v>
      </c>
      <c r="M1727" t="s">
        <v>1769</v>
      </c>
      <c r="N1727" t="s">
        <v>16574</v>
      </c>
      <c r="O1727" s="95">
        <v>44845.623567453702</v>
      </c>
      <c r="P1727">
        <v>1</v>
      </c>
      <c r="Q1727">
        <v>-11.21</v>
      </c>
      <c r="R1727">
        <v>-12.62</v>
      </c>
      <c r="S1727" t="s">
        <v>19875</v>
      </c>
      <c r="T1727" t="s">
        <v>10387</v>
      </c>
      <c r="U1727" t="s">
        <v>19876</v>
      </c>
      <c r="V1727" t="s">
        <v>19875</v>
      </c>
      <c r="W1727" t="s">
        <v>19877</v>
      </c>
      <c r="X1727" t="s">
        <v>4810</v>
      </c>
      <c r="Y1727" t="b">
        <v>0</v>
      </c>
      <c r="Z1727" t="s">
        <v>1761</v>
      </c>
    </row>
    <row r="1728" spans="1:26" x14ac:dyDescent="0.25">
      <c r="A1728" t="s">
        <v>10388</v>
      </c>
      <c r="B1728" t="s">
        <v>10389</v>
      </c>
      <c r="C1728" t="s">
        <v>14702</v>
      </c>
      <c r="D1728" t="s">
        <v>14703</v>
      </c>
      <c r="E1728" t="s">
        <v>370</v>
      </c>
      <c r="F1728" t="s">
        <v>5943</v>
      </c>
      <c r="G1728">
        <v>30000</v>
      </c>
      <c r="H1728">
        <v>15577</v>
      </c>
      <c r="I1728">
        <v>29392</v>
      </c>
      <c r="J1728">
        <v>28895</v>
      </c>
      <c r="K1728" t="s">
        <v>128</v>
      </c>
      <c r="L1728">
        <v>9346</v>
      </c>
      <c r="M1728" t="s">
        <v>1769</v>
      </c>
      <c r="N1728" t="s">
        <v>16566</v>
      </c>
      <c r="O1728" s="95">
        <v>44845.686639594911</v>
      </c>
      <c r="P1728">
        <v>1</v>
      </c>
      <c r="Q1728">
        <v>2.0699999999999998</v>
      </c>
      <c r="R1728">
        <v>3.82</v>
      </c>
      <c r="S1728" t="s">
        <v>19878</v>
      </c>
      <c r="T1728" t="s">
        <v>10390</v>
      </c>
      <c r="U1728" t="s">
        <v>19879</v>
      </c>
      <c r="V1728" t="s">
        <v>19878</v>
      </c>
      <c r="W1728" t="s">
        <v>19880</v>
      </c>
      <c r="X1728" t="s">
        <v>4801</v>
      </c>
      <c r="Y1728" t="b">
        <v>0</v>
      </c>
      <c r="Z1728" t="s">
        <v>1761</v>
      </c>
    </row>
    <row r="1729" spans="1:26" x14ac:dyDescent="0.25">
      <c r="A1729" t="s">
        <v>10391</v>
      </c>
      <c r="B1729" t="s">
        <v>10392</v>
      </c>
      <c r="C1729" t="s">
        <v>14702</v>
      </c>
      <c r="D1729" t="s">
        <v>14702</v>
      </c>
      <c r="E1729" t="s">
        <v>370</v>
      </c>
      <c r="F1729" t="s">
        <v>182</v>
      </c>
      <c r="G1729">
        <v>7350</v>
      </c>
      <c r="H1729">
        <v>7350</v>
      </c>
      <c r="I1729">
        <v>7350</v>
      </c>
      <c r="J1729">
        <v>7350</v>
      </c>
      <c r="K1729" t="s">
        <v>128</v>
      </c>
      <c r="L1729">
        <v>4410</v>
      </c>
      <c r="M1729" t="s">
        <v>1769</v>
      </c>
      <c r="N1729" t="s">
        <v>15504</v>
      </c>
      <c r="O1729" s="95">
        <v>44814.421136238423</v>
      </c>
      <c r="P1729">
        <v>1</v>
      </c>
      <c r="Q1729">
        <v>0</v>
      </c>
      <c r="R1729">
        <v>0</v>
      </c>
      <c r="S1729" t="s">
        <v>19881</v>
      </c>
      <c r="T1729" t="s">
        <v>10393</v>
      </c>
      <c r="U1729" t="s">
        <v>4819</v>
      </c>
      <c r="V1729" t="s">
        <v>19881</v>
      </c>
      <c r="W1729" t="s">
        <v>19882</v>
      </c>
      <c r="X1729" t="s">
        <v>4820</v>
      </c>
      <c r="Y1729" t="b">
        <v>0</v>
      </c>
      <c r="Z1729" t="s">
        <v>1761</v>
      </c>
    </row>
    <row r="1730" spans="1:26" x14ac:dyDescent="0.25">
      <c r="A1730" t="s">
        <v>10394</v>
      </c>
      <c r="B1730" t="s">
        <v>10395</v>
      </c>
      <c r="C1730" t="s">
        <v>14702</v>
      </c>
      <c r="D1730" t="s">
        <v>14703</v>
      </c>
      <c r="E1730" t="s">
        <v>370</v>
      </c>
      <c r="F1730" t="s">
        <v>4804</v>
      </c>
      <c r="G1730">
        <v>26974</v>
      </c>
      <c r="H1730">
        <v>26974</v>
      </c>
      <c r="I1730">
        <v>26974</v>
      </c>
      <c r="J1730">
        <v>26974</v>
      </c>
      <c r="K1730" t="s">
        <v>128</v>
      </c>
      <c r="L1730">
        <v>16184</v>
      </c>
      <c r="M1730" t="s">
        <v>1769</v>
      </c>
      <c r="N1730" t="s">
        <v>16570</v>
      </c>
      <c r="O1730" s="95">
        <v>44832.931800833336</v>
      </c>
      <c r="P1730">
        <v>1</v>
      </c>
      <c r="Q1730">
        <v>0</v>
      </c>
      <c r="R1730">
        <v>0</v>
      </c>
      <c r="S1730" t="s">
        <v>19883</v>
      </c>
      <c r="T1730" t="s">
        <v>10396</v>
      </c>
      <c r="U1730" t="s">
        <v>19884</v>
      </c>
      <c r="V1730" t="s">
        <v>19883</v>
      </c>
      <c r="W1730" t="s">
        <v>19885</v>
      </c>
      <c r="X1730" t="s">
        <v>4806</v>
      </c>
      <c r="Y1730" t="b">
        <v>0</v>
      </c>
      <c r="Z1730" t="s">
        <v>1761</v>
      </c>
    </row>
    <row r="1731" spans="1:26" x14ac:dyDescent="0.25">
      <c r="A1731" t="s">
        <v>10397</v>
      </c>
      <c r="B1731" t="s">
        <v>10398</v>
      </c>
      <c r="C1731" t="s">
        <v>14702</v>
      </c>
      <c r="D1731" t="s">
        <v>14702</v>
      </c>
      <c r="E1731" t="s">
        <v>370</v>
      </c>
      <c r="F1731" t="s">
        <v>4791</v>
      </c>
      <c r="G1731">
        <v>42974</v>
      </c>
      <c r="H1731">
        <v>42974</v>
      </c>
      <c r="I1731">
        <v>42974</v>
      </c>
      <c r="J1731">
        <v>42974</v>
      </c>
      <c r="K1731" t="s">
        <v>128</v>
      </c>
      <c r="L1731">
        <v>25784</v>
      </c>
      <c r="M1731" t="s">
        <v>1769</v>
      </c>
      <c r="N1731" t="s">
        <v>16558</v>
      </c>
      <c r="O1731" s="95">
        <v>44663.897247939814</v>
      </c>
      <c r="P1731">
        <v>2</v>
      </c>
      <c r="Q1731">
        <v>0</v>
      </c>
      <c r="R1731">
        <v>0</v>
      </c>
      <c r="S1731" t="s">
        <v>19886</v>
      </c>
      <c r="T1731" t="s">
        <v>10399</v>
      </c>
      <c r="U1731" t="s">
        <v>19876</v>
      </c>
      <c r="V1731" t="s">
        <v>19886</v>
      </c>
      <c r="W1731" t="s">
        <v>19887</v>
      </c>
      <c r="X1731" t="s">
        <v>4793</v>
      </c>
      <c r="Y1731" t="b">
        <v>0</v>
      </c>
      <c r="Z1731" t="s">
        <v>1761</v>
      </c>
    </row>
    <row r="1732" spans="1:26" x14ac:dyDescent="0.25">
      <c r="A1732" t="s">
        <v>10400</v>
      </c>
      <c r="B1732" t="s">
        <v>1664</v>
      </c>
      <c r="C1732" t="s">
        <v>14702</v>
      </c>
      <c r="D1732" t="s">
        <v>14703</v>
      </c>
      <c r="E1732" t="s">
        <v>370</v>
      </c>
      <c r="F1732" t="s">
        <v>4812</v>
      </c>
      <c r="G1732">
        <v>48000</v>
      </c>
      <c r="H1732">
        <v>24989</v>
      </c>
      <c r="I1732">
        <v>43690</v>
      </c>
      <c r="J1732">
        <v>44650</v>
      </c>
      <c r="K1732" t="s">
        <v>128</v>
      </c>
      <c r="L1732">
        <v>14993</v>
      </c>
      <c r="M1732" t="s">
        <v>1769</v>
      </c>
      <c r="N1732" t="s">
        <v>16578</v>
      </c>
      <c r="O1732" s="95">
        <v>44845.709719722225</v>
      </c>
      <c r="P1732">
        <v>6</v>
      </c>
      <c r="Q1732">
        <v>9.86</v>
      </c>
      <c r="R1732">
        <v>7.5</v>
      </c>
      <c r="S1732" t="s">
        <v>19888</v>
      </c>
      <c r="T1732" t="s">
        <v>10401</v>
      </c>
      <c r="U1732" t="s">
        <v>4814</v>
      </c>
      <c r="V1732" t="s">
        <v>19888</v>
      </c>
      <c r="W1732" t="s">
        <v>19889</v>
      </c>
      <c r="X1732" t="s">
        <v>4815</v>
      </c>
      <c r="Y1732" t="b">
        <v>0</v>
      </c>
      <c r="Z1732" t="s">
        <v>1761</v>
      </c>
    </row>
    <row r="1733" spans="1:26" x14ac:dyDescent="0.25">
      <c r="A1733" t="s">
        <v>10402</v>
      </c>
      <c r="B1733" t="s">
        <v>1591</v>
      </c>
      <c r="C1733" t="s">
        <v>14702</v>
      </c>
      <c r="D1733" t="s">
        <v>14703</v>
      </c>
      <c r="E1733" t="s">
        <v>370</v>
      </c>
      <c r="F1733" t="s">
        <v>4822</v>
      </c>
      <c r="G1733">
        <v>49999</v>
      </c>
      <c r="H1733">
        <v>22360</v>
      </c>
      <c r="I1733">
        <v>42531</v>
      </c>
      <c r="J1733">
        <v>48352</v>
      </c>
      <c r="K1733" t="s">
        <v>54</v>
      </c>
      <c r="L1733">
        <v>12522</v>
      </c>
      <c r="M1733" t="s">
        <v>1769</v>
      </c>
      <c r="N1733" t="s">
        <v>16583</v>
      </c>
      <c r="O1733" s="95">
        <v>44845.662522905091</v>
      </c>
      <c r="P1733">
        <v>2</v>
      </c>
      <c r="Q1733">
        <v>17.559999999999999</v>
      </c>
      <c r="R1733">
        <v>3.41</v>
      </c>
      <c r="S1733" t="s">
        <v>19890</v>
      </c>
      <c r="T1733" t="s">
        <v>10403</v>
      </c>
      <c r="U1733" t="s">
        <v>10404</v>
      </c>
      <c r="V1733" t="s">
        <v>19890</v>
      </c>
      <c r="W1733" t="s">
        <v>19891</v>
      </c>
      <c r="X1733" t="s">
        <v>4825</v>
      </c>
      <c r="Y1733" t="b">
        <v>0</v>
      </c>
      <c r="Z1733" t="s">
        <v>1761</v>
      </c>
    </row>
    <row r="1734" spans="1:26" x14ac:dyDescent="0.25">
      <c r="A1734" t="s">
        <v>10405</v>
      </c>
      <c r="B1734" t="s">
        <v>1654</v>
      </c>
      <c r="C1734" t="s">
        <v>14703</v>
      </c>
      <c r="D1734" t="s">
        <v>14702</v>
      </c>
      <c r="E1734" t="s">
        <v>370</v>
      </c>
      <c r="F1734" t="s">
        <v>4827</v>
      </c>
      <c r="G1734">
        <v>83999</v>
      </c>
      <c r="H1734">
        <v>24605</v>
      </c>
      <c r="I1734">
        <v>72583</v>
      </c>
      <c r="J1734">
        <v>72583</v>
      </c>
      <c r="K1734" t="s">
        <v>128</v>
      </c>
      <c r="L1734">
        <v>14763</v>
      </c>
      <c r="M1734" t="s">
        <v>1769</v>
      </c>
      <c r="N1734" t="s">
        <v>16586</v>
      </c>
      <c r="O1734" s="95">
        <v>44783.995067280091</v>
      </c>
      <c r="P1734">
        <v>1</v>
      </c>
      <c r="Q1734">
        <v>0</v>
      </c>
      <c r="R1734">
        <v>15.73</v>
      </c>
      <c r="S1734" t="s">
        <v>19892</v>
      </c>
      <c r="T1734" t="s">
        <v>10406</v>
      </c>
      <c r="U1734" t="s">
        <v>4829</v>
      </c>
      <c r="V1734" t="s">
        <v>19892</v>
      </c>
      <c r="W1734" t="s">
        <v>19893</v>
      </c>
      <c r="X1734" t="s">
        <v>4830</v>
      </c>
      <c r="Y1734" t="b">
        <v>0</v>
      </c>
      <c r="Z1734" t="s">
        <v>1761</v>
      </c>
    </row>
    <row r="1735" spans="1:26" x14ac:dyDescent="0.25">
      <c r="A1735" t="s">
        <v>10407</v>
      </c>
      <c r="B1735" t="s">
        <v>1666</v>
      </c>
      <c r="C1735" t="s">
        <v>14702</v>
      </c>
      <c r="D1735" t="s">
        <v>14703</v>
      </c>
      <c r="E1735" t="s">
        <v>370</v>
      </c>
      <c r="F1735" t="s">
        <v>4846</v>
      </c>
      <c r="G1735">
        <v>75000</v>
      </c>
      <c r="H1735">
        <v>42800</v>
      </c>
      <c r="I1735">
        <v>56991</v>
      </c>
      <c r="J1735">
        <v>55549</v>
      </c>
      <c r="K1735" t="s">
        <v>128</v>
      </c>
      <c r="L1735">
        <v>25680</v>
      </c>
      <c r="M1735" t="s">
        <v>1769</v>
      </c>
      <c r="N1735" t="s">
        <v>16600</v>
      </c>
      <c r="O1735" s="95">
        <v>44845.60872329861</v>
      </c>
      <c r="P1735">
        <v>2</v>
      </c>
      <c r="Q1735">
        <v>31.6</v>
      </c>
      <c r="R1735">
        <v>35.020000000000003</v>
      </c>
      <c r="S1735" t="s">
        <v>19894</v>
      </c>
      <c r="T1735" t="s">
        <v>10408</v>
      </c>
      <c r="U1735" t="s">
        <v>4848</v>
      </c>
      <c r="V1735" t="s">
        <v>19894</v>
      </c>
      <c r="W1735" t="s">
        <v>19895</v>
      </c>
      <c r="X1735" t="s">
        <v>4849</v>
      </c>
      <c r="Y1735" t="b">
        <v>0</v>
      </c>
      <c r="Z1735" t="s">
        <v>1761</v>
      </c>
    </row>
    <row r="1736" spans="1:26" x14ac:dyDescent="0.25">
      <c r="A1736" t="s">
        <v>10409</v>
      </c>
      <c r="B1736" t="s">
        <v>10410</v>
      </c>
      <c r="C1736" t="s">
        <v>14703</v>
      </c>
      <c r="D1736" t="s">
        <v>14702</v>
      </c>
      <c r="E1736" t="s">
        <v>370</v>
      </c>
      <c r="F1736" t="s">
        <v>4842</v>
      </c>
      <c r="G1736">
        <v>48000</v>
      </c>
      <c r="H1736">
        <v>30264</v>
      </c>
      <c r="I1736">
        <v>48000</v>
      </c>
      <c r="J1736">
        <v>46086</v>
      </c>
      <c r="K1736" t="s">
        <v>128</v>
      </c>
      <c r="L1736">
        <v>18158</v>
      </c>
      <c r="M1736" t="s">
        <v>1769</v>
      </c>
      <c r="N1736" t="s">
        <v>16596</v>
      </c>
      <c r="O1736" s="95">
        <v>44784.438072025463</v>
      </c>
      <c r="P1736">
        <v>2</v>
      </c>
      <c r="Q1736">
        <v>0</v>
      </c>
      <c r="R1736">
        <v>4.1500000000000004</v>
      </c>
      <c r="S1736" t="s">
        <v>19896</v>
      </c>
      <c r="T1736" t="s">
        <v>10411</v>
      </c>
      <c r="U1736" t="s">
        <v>19897</v>
      </c>
      <c r="V1736" t="s">
        <v>19896</v>
      </c>
      <c r="W1736" t="s">
        <v>19898</v>
      </c>
      <c r="X1736" t="s">
        <v>4844</v>
      </c>
      <c r="Y1736" t="b">
        <v>0</v>
      </c>
      <c r="Z1736" t="s">
        <v>1761</v>
      </c>
    </row>
    <row r="1737" spans="1:26" x14ac:dyDescent="0.25">
      <c r="A1737" t="s">
        <v>10412</v>
      </c>
      <c r="B1737" t="s">
        <v>4832</v>
      </c>
      <c r="C1737" t="s">
        <v>14703</v>
      </c>
      <c r="D1737" t="s">
        <v>14702</v>
      </c>
      <c r="E1737" t="s">
        <v>370</v>
      </c>
      <c r="F1737" t="s">
        <v>4833</v>
      </c>
      <c r="G1737">
        <v>0</v>
      </c>
      <c r="H1737">
        <v>41605</v>
      </c>
      <c r="I1737">
        <v>0</v>
      </c>
      <c r="J1737">
        <v>0</v>
      </c>
      <c r="K1737" t="s">
        <v>128</v>
      </c>
      <c r="L1737">
        <v>24963</v>
      </c>
      <c r="M1737" t="s">
        <v>1769</v>
      </c>
      <c r="N1737" t="s">
        <v>16589</v>
      </c>
      <c r="O1737" s="95">
        <v>44334.86835355324</v>
      </c>
      <c r="P1737">
        <v>1</v>
      </c>
      <c r="Q1737">
        <v>0</v>
      </c>
      <c r="R1737">
        <v>0</v>
      </c>
      <c r="S1737" t="s">
        <v>19899</v>
      </c>
      <c r="T1737" t="s">
        <v>10413</v>
      </c>
      <c r="U1737" t="s">
        <v>4835</v>
      </c>
      <c r="V1737" t="s">
        <v>19899</v>
      </c>
      <c r="W1737" t="s">
        <v>19900</v>
      </c>
      <c r="X1737" t="s">
        <v>4836</v>
      </c>
      <c r="Y1737" t="b">
        <v>0</v>
      </c>
      <c r="Z1737" t="s">
        <v>1761</v>
      </c>
    </row>
    <row r="1738" spans="1:26" x14ac:dyDescent="0.25">
      <c r="A1738" t="s">
        <v>10414</v>
      </c>
      <c r="B1738" t="s">
        <v>955</v>
      </c>
      <c r="C1738" t="s">
        <v>14703</v>
      </c>
      <c r="D1738" t="s">
        <v>14702</v>
      </c>
      <c r="E1738" t="s">
        <v>370</v>
      </c>
      <c r="F1738" t="s">
        <v>8833</v>
      </c>
      <c r="G1738">
        <v>0</v>
      </c>
      <c r="H1738">
        <v>64400</v>
      </c>
      <c r="I1738">
        <v>0</v>
      </c>
      <c r="J1738">
        <v>0</v>
      </c>
      <c r="K1738" t="s">
        <v>128</v>
      </c>
      <c r="L1738">
        <v>38640</v>
      </c>
      <c r="M1738" t="s">
        <v>1769</v>
      </c>
      <c r="N1738" t="s">
        <v>18954</v>
      </c>
      <c r="O1738" s="95">
        <v>44334.868903842595</v>
      </c>
      <c r="P1738">
        <v>2</v>
      </c>
      <c r="Q1738">
        <v>0</v>
      </c>
      <c r="R1738">
        <v>0</v>
      </c>
      <c r="S1738" t="s">
        <v>19901</v>
      </c>
      <c r="T1738" t="s">
        <v>10415</v>
      </c>
      <c r="U1738" t="s">
        <v>8632</v>
      </c>
      <c r="V1738" t="s">
        <v>19901</v>
      </c>
      <c r="W1738" t="s">
        <v>19902</v>
      </c>
      <c r="X1738" t="s">
        <v>8633</v>
      </c>
      <c r="Y1738" t="b">
        <v>0</v>
      </c>
      <c r="Z1738" t="s">
        <v>1761</v>
      </c>
    </row>
    <row r="1739" spans="1:26" x14ac:dyDescent="0.25">
      <c r="A1739" t="s">
        <v>10416</v>
      </c>
      <c r="B1739" t="s">
        <v>10417</v>
      </c>
      <c r="C1739" t="s">
        <v>14702</v>
      </c>
      <c r="D1739" t="s">
        <v>14703</v>
      </c>
      <c r="E1739" t="s">
        <v>370</v>
      </c>
      <c r="F1739" t="s">
        <v>4838</v>
      </c>
      <c r="G1739">
        <v>40000</v>
      </c>
      <c r="H1739">
        <v>54336</v>
      </c>
      <c r="I1739">
        <v>40680</v>
      </c>
      <c r="J1739">
        <v>37380</v>
      </c>
      <c r="K1739" t="s">
        <v>128</v>
      </c>
      <c r="L1739">
        <v>32602</v>
      </c>
      <c r="M1739" t="s">
        <v>1769</v>
      </c>
      <c r="N1739" t="s">
        <v>16592</v>
      </c>
      <c r="O1739" s="95">
        <v>44845.680637488425</v>
      </c>
      <c r="P1739">
        <v>2</v>
      </c>
      <c r="Q1739">
        <v>-1.67</v>
      </c>
      <c r="R1739">
        <v>7.01</v>
      </c>
      <c r="S1739" t="s">
        <v>19903</v>
      </c>
      <c r="T1739" t="s">
        <v>10418</v>
      </c>
      <c r="U1739" t="s">
        <v>16594</v>
      </c>
      <c r="V1739" t="s">
        <v>19903</v>
      </c>
      <c r="W1739" t="s">
        <v>19904</v>
      </c>
      <c r="X1739" t="s">
        <v>4840</v>
      </c>
      <c r="Y1739" t="b">
        <v>0</v>
      </c>
      <c r="Z1739" t="s">
        <v>1761</v>
      </c>
    </row>
    <row r="1740" spans="1:26" x14ac:dyDescent="0.25">
      <c r="A1740" t="s">
        <v>10419</v>
      </c>
      <c r="B1740" t="s">
        <v>10420</v>
      </c>
      <c r="C1740" t="s">
        <v>14702</v>
      </c>
      <c r="D1740" t="s">
        <v>14702</v>
      </c>
      <c r="E1740" t="s">
        <v>370</v>
      </c>
      <c r="F1740" t="s">
        <v>4950</v>
      </c>
      <c r="G1740">
        <v>8517</v>
      </c>
      <c r="H1740">
        <v>8517</v>
      </c>
      <c r="I1740">
        <v>8517</v>
      </c>
      <c r="J1740">
        <v>8517</v>
      </c>
      <c r="K1740" t="s">
        <v>54</v>
      </c>
      <c r="L1740">
        <v>4770</v>
      </c>
      <c r="M1740" t="s">
        <v>1769</v>
      </c>
      <c r="N1740" t="s">
        <v>16664</v>
      </c>
      <c r="O1740" s="95">
        <v>44771.894581793982</v>
      </c>
      <c r="P1740">
        <v>2</v>
      </c>
      <c r="Q1740">
        <v>0</v>
      </c>
      <c r="R1740">
        <v>0</v>
      </c>
      <c r="S1740" t="s">
        <v>19905</v>
      </c>
      <c r="T1740" t="s">
        <v>10421</v>
      </c>
      <c r="U1740" t="s">
        <v>16666</v>
      </c>
      <c r="V1740" t="s">
        <v>19905</v>
      </c>
      <c r="W1740" t="s">
        <v>19906</v>
      </c>
      <c r="X1740" t="s">
        <v>4952</v>
      </c>
      <c r="Y1740" t="b">
        <v>0</v>
      </c>
      <c r="Z1740" t="s">
        <v>1761</v>
      </c>
    </row>
    <row r="1741" spans="1:26" x14ac:dyDescent="0.25">
      <c r="A1741" t="s">
        <v>10422</v>
      </c>
      <c r="B1741" t="s">
        <v>1483</v>
      </c>
      <c r="C1741" t="s">
        <v>14702</v>
      </c>
      <c r="D1741" t="s">
        <v>14703</v>
      </c>
      <c r="E1741" t="s">
        <v>370</v>
      </c>
      <c r="F1741" t="s">
        <v>4935</v>
      </c>
      <c r="G1741">
        <v>9999</v>
      </c>
      <c r="H1741">
        <v>6238</v>
      </c>
      <c r="I1741">
        <v>11467</v>
      </c>
      <c r="J1741">
        <v>11970</v>
      </c>
      <c r="K1741" t="s">
        <v>54</v>
      </c>
      <c r="L1741">
        <v>3493</v>
      </c>
      <c r="M1741" t="s">
        <v>1769</v>
      </c>
      <c r="N1741" t="s">
        <v>16655</v>
      </c>
      <c r="O1741" s="95">
        <v>44845.679963819442</v>
      </c>
      <c r="P1741">
        <v>2</v>
      </c>
      <c r="Q1741">
        <v>-12.8</v>
      </c>
      <c r="R1741">
        <v>-16.47</v>
      </c>
      <c r="S1741" t="s">
        <v>19907</v>
      </c>
      <c r="T1741" t="s">
        <v>10423</v>
      </c>
      <c r="U1741" t="s">
        <v>4937</v>
      </c>
      <c r="V1741" t="s">
        <v>19907</v>
      </c>
      <c r="W1741" t="s">
        <v>19908</v>
      </c>
      <c r="X1741" t="s">
        <v>4938</v>
      </c>
      <c r="Y1741" t="b">
        <v>0</v>
      </c>
      <c r="Z1741" t="s">
        <v>1761</v>
      </c>
    </row>
    <row r="1742" spans="1:26" x14ac:dyDescent="0.25">
      <c r="A1742" t="s">
        <v>10424</v>
      </c>
      <c r="B1742" t="s">
        <v>1276</v>
      </c>
      <c r="C1742" t="s">
        <v>14702</v>
      </c>
      <c r="D1742" t="s">
        <v>14703</v>
      </c>
      <c r="E1742" t="s">
        <v>370</v>
      </c>
      <c r="F1742" t="s">
        <v>4954</v>
      </c>
      <c r="G1742">
        <v>23000</v>
      </c>
      <c r="H1742">
        <v>11630</v>
      </c>
      <c r="I1742">
        <v>20574</v>
      </c>
      <c r="J1742">
        <v>21194</v>
      </c>
      <c r="K1742" t="s">
        <v>54</v>
      </c>
      <c r="L1742">
        <v>6513</v>
      </c>
      <c r="M1742" t="s">
        <v>1769</v>
      </c>
      <c r="N1742" t="s">
        <v>16668</v>
      </c>
      <c r="O1742" s="95">
        <v>44845.705659699073</v>
      </c>
      <c r="P1742">
        <v>2</v>
      </c>
      <c r="Q1742">
        <v>11.79</v>
      </c>
      <c r="R1742">
        <v>8.52</v>
      </c>
      <c r="S1742" t="s">
        <v>19909</v>
      </c>
      <c r="T1742" t="s">
        <v>10425</v>
      </c>
      <c r="U1742" t="s">
        <v>4956</v>
      </c>
      <c r="V1742" t="s">
        <v>19909</v>
      </c>
      <c r="W1742" t="s">
        <v>19910</v>
      </c>
      <c r="X1742" t="s">
        <v>4957</v>
      </c>
      <c r="Y1742" t="b">
        <v>0</v>
      </c>
      <c r="Z1742" t="s">
        <v>1761</v>
      </c>
    </row>
    <row r="1743" spans="1:26" x14ac:dyDescent="0.25">
      <c r="A1743" t="s">
        <v>10426</v>
      </c>
      <c r="B1743" t="s">
        <v>1072</v>
      </c>
      <c r="C1743" t="s">
        <v>14702</v>
      </c>
      <c r="D1743" t="s">
        <v>14703</v>
      </c>
      <c r="E1743" t="s">
        <v>370</v>
      </c>
      <c r="F1743" t="s">
        <v>8416</v>
      </c>
      <c r="G1743">
        <v>12999</v>
      </c>
      <c r="H1743">
        <v>7408</v>
      </c>
      <c r="I1743">
        <v>12175</v>
      </c>
      <c r="J1743">
        <v>12514</v>
      </c>
      <c r="K1743" t="s">
        <v>54</v>
      </c>
      <c r="L1743">
        <v>4148</v>
      </c>
      <c r="M1743" t="s">
        <v>1769</v>
      </c>
      <c r="N1743" t="s">
        <v>19911</v>
      </c>
      <c r="O1743" s="95">
        <v>44845.680805243057</v>
      </c>
      <c r="P1743">
        <v>2</v>
      </c>
      <c r="Q1743">
        <v>6.77</v>
      </c>
      <c r="R1743">
        <v>3.88</v>
      </c>
      <c r="S1743" t="s">
        <v>19912</v>
      </c>
      <c r="T1743" t="s">
        <v>10427</v>
      </c>
      <c r="U1743" t="s">
        <v>10428</v>
      </c>
      <c r="V1743" t="s">
        <v>19912</v>
      </c>
      <c r="W1743" t="s">
        <v>19913</v>
      </c>
      <c r="X1743" t="s">
        <v>10429</v>
      </c>
      <c r="Y1743" t="b">
        <v>0</v>
      </c>
      <c r="Z1743" t="s">
        <v>1761</v>
      </c>
    </row>
    <row r="1744" spans="1:26" x14ac:dyDescent="0.25">
      <c r="A1744" t="s">
        <v>10430</v>
      </c>
      <c r="B1744" t="s">
        <v>1331</v>
      </c>
      <c r="C1744" t="s">
        <v>14702</v>
      </c>
      <c r="D1744" t="s">
        <v>14703</v>
      </c>
      <c r="E1744" t="s">
        <v>370</v>
      </c>
      <c r="F1744" t="s">
        <v>4920</v>
      </c>
      <c r="G1744">
        <v>26000</v>
      </c>
      <c r="H1744">
        <v>14238</v>
      </c>
      <c r="I1744">
        <v>27157</v>
      </c>
      <c r="J1744">
        <v>28025</v>
      </c>
      <c r="K1744" t="s">
        <v>54</v>
      </c>
      <c r="L1744">
        <v>7973</v>
      </c>
      <c r="M1744" t="s">
        <v>1769</v>
      </c>
      <c r="N1744" t="s">
        <v>16646</v>
      </c>
      <c r="O1744" s="95">
        <v>44845.705500775461</v>
      </c>
      <c r="P1744">
        <v>2</v>
      </c>
      <c r="Q1744">
        <v>-4.26</v>
      </c>
      <c r="R1744">
        <v>-7.23</v>
      </c>
      <c r="S1744" t="s">
        <v>19914</v>
      </c>
      <c r="T1744" t="s">
        <v>10431</v>
      </c>
      <c r="U1744" t="s">
        <v>4979</v>
      </c>
      <c r="V1744" t="s">
        <v>19914</v>
      </c>
      <c r="W1744" t="s">
        <v>19915</v>
      </c>
      <c r="X1744" t="s">
        <v>4923</v>
      </c>
      <c r="Y1744" t="b">
        <v>0</v>
      </c>
      <c r="Z1744" t="s">
        <v>1761</v>
      </c>
    </row>
    <row r="1745" spans="1:26" x14ac:dyDescent="0.25">
      <c r="A1745" t="s">
        <v>10432</v>
      </c>
      <c r="B1745" t="s">
        <v>10433</v>
      </c>
      <c r="C1745" t="s">
        <v>14702</v>
      </c>
      <c r="D1745" t="s">
        <v>14703</v>
      </c>
      <c r="E1745" t="s">
        <v>370</v>
      </c>
      <c r="F1745" t="s">
        <v>4964</v>
      </c>
      <c r="G1745">
        <v>67000</v>
      </c>
      <c r="H1745">
        <v>23185</v>
      </c>
      <c r="I1745">
        <v>63942</v>
      </c>
      <c r="J1745">
        <v>55892</v>
      </c>
      <c r="K1745" t="s">
        <v>54</v>
      </c>
      <c r="L1745">
        <v>12984</v>
      </c>
      <c r="M1745" t="s">
        <v>1769</v>
      </c>
      <c r="N1745" t="s">
        <v>16675</v>
      </c>
      <c r="O1745" s="95">
        <v>44845.705850694445</v>
      </c>
      <c r="P1745">
        <v>2</v>
      </c>
      <c r="Q1745">
        <v>4.78</v>
      </c>
      <c r="R1745">
        <v>19.87</v>
      </c>
      <c r="S1745" t="s">
        <v>19916</v>
      </c>
      <c r="T1745" t="s">
        <v>10434</v>
      </c>
      <c r="U1745" t="s">
        <v>19917</v>
      </c>
      <c r="V1745" t="s">
        <v>19916</v>
      </c>
      <c r="W1745" t="s">
        <v>19918</v>
      </c>
      <c r="X1745" t="s">
        <v>4966</v>
      </c>
      <c r="Y1745" t="b">
        <v>0</v>
      </c>
      <c r="Z1745" t="s">
        <v>1761</v>
      </c>
    </row>
    <row r="1746" spans="1:26" x14ac:dyDescent="0.25">
      <c r="A1746" t="s">
        <v>10435</v>
      </c>
      <c r="B1746" t="s">
        <v>10436</v>
      </c>
      <c r="C1746" t="s">
        <v>14702</v>
      </c>
      <c r="D1746" t="s">
        <v>14703</v>
      </c>
      <c r="E1746" t="s">
        <v>370</v>
      </c>
      <c r="F1746" t="s">
        <v>4977</v>
      </c>
      <c r="G1746">
        <v>39999</v>
      </c>
      <c r="H1746">
        <v>14238</v>
      </c>
      <c r="I1746">
        <v>27952</v>
      </c>
      <c r="J1746">
        <v>27993</v>
      </c>
      <c r="K1746" t="s">
        <v>54</v>
      </c>
      <c r="L1746">
        <v>7973</v>
      </c>
      <c r="M1746" t="s">
        <v>1769</v>
      </c>
      <c r="N1746" t="s">
        <v>16646</v>
      </c>
      <c r="O1746" s="95">
        <v>44845.664806006942</v>
      </c>
      <c r="P1746">
        <v>2</v>
      </c>
      <c r="Q1746">
        <v>43.1</v>
      </c>
      <c r="R1746">
        <v>42.89</v>
      </c>
      <c r="S1746" t="s">
        <v>19919</v>
      </c>
      <c r="T1746" t="s">
        <v>10437</v>
      </c>
      <c r="U1746" t="s">
        <v>4979</v>
      </c>
      <c r="V1746" t="s">
        <v>19919</v>
      </c>
      <c r="W1746" t="s">
        <v>19920</v>
      </c>
      <c r="X1746" t="s">
        <v>4980</v>
      </c>
      <c r="Y1746" t="b">
        <v>0</v>
      </c>
      <c r="Z1746" t="s">
        <v>1761</v>
      </c>
    </row>
    <row r="1747" spans="1:26" x14ac:dyDescent="0.25">
      <c r="A1747" t="s">
        <v>10438</v>
      </c>
      <c r="B1747" t="s">
        <v>1392</v>
      </c>
      <c r="C1747" t="s">
        <v>14702</v>
      </c>
      <c r="D1747" t="s">
        <v>14703</v>
      </c>
      <c r="E1747" t="s">
        <v>370</v>
      </c>
      <c r="F1747" t="s">
        <v>4915</v>
      </c>
      <c r="G1747">
        <v>14999</v>
      </c>
      <c r="H1747">
        <v>4800</v>
      </c>
      <c r="I1747">
        <v>10983</v>
      </c>
      <c r="J1747">
        <v>11197</v>
      </c>
      <c r="K1747" t="s">
        <v>54</v>
      </c>
      <c r="L1747">
        <v>2688</v>
      </c>
      <c r="M1747" t="s">
        <v>1769</v>
      </c>
      <c r="N1747" t="s">
        <v>16643</v>
      </c>
      <c r="O1747" s="95">
        <v>44845.670624803242</v>
      </c>
      <c r="P1747">
        <v>2</v>
      </c>
      <c r="Q1747">
        <v>36.57</v>
      </c>
      <c r="R1747">
        <v>33.96</v>
      </c>
      <c r="S1747" t="s">
        <v>19921</v>
      </c>
      <c r="T1747" t="s">
        <v>10439</v>
      </c>
      <c r="U1747" t="s">
        <v>10440</v>
      </c>
      <c r="V1747" t="s">
        <v>19921</v>
      </c>
      <c r="W1747" t="s">
        <v>19922</v>
      </c>
      <c r="X1747" t="s">
        <v>4918</v>
      </c>
      <c r="Y1747" t="b">
        <v>0</v>
      </c>
      <c r="Z1747" t="s">
        <v>1761</v>
      </c>
    </row>
    <row r="1748" spans="1:26" x14ac:dyDescent="0.25">
      <c r="A1748" t="s">
        <v>10441</v>
      </c>
      <c r="B1748" t="s">
        <v>1015</v>
      </c>
      <c r="C1748" t="s">
        <v>14702</v>
      </c>
      <c r="D1748" t="s">
        <v>14703</v>
      </c>
      <c r="E1748" t="s">
        <v>370</v>
      </c>
      <c r="F1748" t="s">
        <v>4972</v>
      </c>
      <c r="G1748">
        <v>64444</v>
      </c>
      <c r="H1748">
        <v>4189</v>
      </c>
      <c r="I1748">
        <v>58390</v>
      </c>
      <c r="J1748">
        <v>57102</v>
      </c>
      <c r="K1748" t="s">
        <v>54</v>
      </c>
      <c r="L1748">
        <v>2346</v>
      </c>
      <c r="M1748" t="s">
        <v>1769</v>
      </c>
      <c r="N1748" t="s">
        <v>16683</v>
      </c>
      <c r="O1748" s="95">
        <v>44845.713673368053</v>
      </c>
      <c r="P1748">
        <v>2</v>
      </c>
      <c r="Q1748">
        <v>10.37</v>
      </c>
      <c r="R1748">
        <v>12.86</v>
      </c>
      <c r="S1748" t="s">
        <v>19923</v>
      </c>
      <c r="T1748" t="s">
        <v>10442</v>
      </c>
      <c r="U1748" t="s">
        <v>4974</v>
      </c>
      <c r="V1748" t="s">
        <v>19923</v>
      </c>
      <c r="W1748" t="s">
        <v>19924</v>
      </c>
      <c r="X1748" t="s">
        <v>4975</v>
      </c>
      <c r="Y1748" t="b">
        <v>0</v>
      </c>
      <c r="Z1748" t="s">
        <v>1761</v>
      </c>
    </row>
    <row r="1749" spans="1:26" x14ac:dyDescent="0.25">
      <c r="A1749" t="s">
        <v>10443</v>
      </c>
      <c r="B1749" t="s">
        <v>1485</v>
      </c>
      <c r="C1749" t="s">
        <v>14702</v>
      </c>
      <c r="D1749" t="s">
        <v>14703</v>
      </c>
      <c r="E1749" t="s">
        <v>370</v>
      </c>
      <c r="F1749" t="s">
        <v>4940</v>
      </c>
      <c r="G1749">
        <v>11500</v>
      </c>
      <c r="H1749">
        <v>11498</v>
      </c>
      <c r="I1749">
        <v>16783</v>
      </c>
      <c r="J1749">
        <v>15461</v>
      </c>
      <c r="K1749" t="s">
        <v>54</v>
      </c>
      <c r="L1749">
        <v>6439</v>
      </c>
      <c r="M1749" t="s">
        <v>1769</v>
      </c>
      <c r="N1749" t="s">
        <v>16658</v>
      </c>
      <c r="O1749" s="95">
        <v>44845.698071678242</v>
      </c>
      <c r="P1749">
        <v>2</v>
      </c>
      <c r="Q1749">
        <v>-31.48</v>
      </c>
      <c r="R1749">
        <v>-25.62</v>
      </c>
      <c r="S1749" t="s">
        <v>19925</v>
      </c>
      <c r="T1749" t="s">
        <v>10444</v>
      </c>
      <c r="U1749" t="s">
        <v>10445</v>
      </c>
      <c r="V1749" t="s">
        <v>19925</v>
      </c>
      <c r="W1749" t="s">
        <v>19926</v>
      </c>
      <c r="X1749" t="s">
        <v>4943</v>
      </c>
      <c r="Y1749" t="b">
        <v>0</v>
      </c>
      <c r="Z1749" t="s">
        <v>1761</v>
      </c>
    </row>
    <row r="1750" spans="1:26" x14ac:dyDescent="0.25">
      <c r="A1750" t="s">
        <v>10446</v>
      </c>
      <c r="B1750" t="s">
        <v>1071</v>
      </c>
      <c r="C1750" t="s">
        <v>14702</v>
      </c>
      <c r="D1750" t="s">
        <v>14703</v>
      </c>
      <c r="E1750" t="s">
        <v>370</v>
      </c>
      <c r="F1750" t="s">
        <v>10447</v>
      </c>
      <c r="G1750">
        <v>10999</v>
      </c>
      <c r="H1750">
        <v>5408</v>
      </c>
      <c r="I1750">
        <v>11811</v>
      </c>
      <c r="J1750">
        <v>11842</v>
      </c>
      <c r="K1750" t="s">
        <v>54</v>
      </c>
      <c r="L1750">
        <v>3028</v>
      </c>
      <c r="M1750" t="s">
        <v>1769</v>
      </c>
      <c r="N1750" t="s">
        <v>19927</v>
      </c>
      <c r="O1750" s="95">
        <v>44845.680976932868</v>
      </c>
      <c r="P1750">
        <v>2</v>
      </c>
      <c r="Q1750">
        <v>-6.87</v>
      </c>
      <c r="R1750">
        <v>-7.12</v>
      </c>
      <c r="S1750" t="s">
        <v>19928</v>
      </c>
      <c r="T1750" t="s">
        <v>10448</v>
      </c>
      <c r="U1750" t="s">
        <v>10449</v>
      </c>
      <c r="V1750" t="s">
        <v>19928</v>
      </c>
      <c r="W1750" t="s">
        <v>19929</v>
      </c>
      <c r="X1750" t="s">
        <v>10450</v>
      </c>
      <c r="Y1750" t="b">
        <v>0</v>
      </c>
      <c r="Z1750" t="s">
        <v>1761</v>
      </c>
    </row>
    <row r="1751" spans="1:26" x14ac:dyDescent="0.25">
      <c r="A1751" t="s">
        <v>10451</v>
      </c>
      <c r="B1751" t="s">
        <v>10452</v>
      </c>
      <c r="C1751" t="s">
        <v>14702</v>
      </c>
      <c r="D1751" t="s">
        <v>14702</v>
      </c>
      <c r="E1751" t="s">
        <v>370</v>
      </c>
      <c r="F1751" t="s">
        <v>186</v>
      </c>
      <c r="G1751">
        <v>5097</v>
      </c>
      <c r="H1751">
        <v>5097</v>
      </c>
      <c r="I1751">
        <v>5097</v>
      </c>
      <c r="J1751">
        <v>5097</v>
      </c>
      <c r="K1751" t="s">
        <v>54</v>
      </c>
      <c r="L1751">
        <v>2854</v>
      </c>
      <c r="M1751" t="s">
        <v>1769</v>
      </c>
      <c r="N1751" t="s">
        <v>16661</v>
      </c>
      <c r="O1751" s="95">
        <v>44829.083954212962</v>
      </c>
      <c r="P1751">
        <v>2</v>
      </c>
      <c r="Q1751">
        <v>0</v>
      </c>
      <c r="R1751">
        <v>0</v>
      </c>
      <c r="S1751" t="s">
        <v>19930</v>
      </c>
      <c r="T1751" t="s">
        <v>10453</v>
      </c>
      <c r="U1751" t="s">
        <v>4946</v>
      </c>
      <c r="V1751" t="s">
        <v>19930</v>
      </c>
      <c r="W1751" t="s">
        <v>19931</v>
      </c>
      <c r="X1751" t="s">
        <v>4947</v>
      </c>
      <c r="Y1751" t="b">
        <v>0</v>
      </c>
      <c r="Z1751" t="s">
        <v>1761</v>
      </c>
    </row>
    <row r="1752" spans="1:26" x14ac:dyDescent="0.25">
      <c r="A1752" t="s">
        <v>10454</v>
      </c>
      <c r="B1752" t="s">
        <v>10455</v>
      </c>
      <c r="C1752" t="s">
        <v>14702</v>
      </c>
      <c r="D1752" t="s">
        <v>14703</v>
      </c>
      <c r="E1752" t="s">
        <v>370</v>
      </c>
      <c r="F1752" t="s">
        <v>4959</v>
      </c>
      <c r="G1752">
        <v>11000</v>
      </c>
      <c r="H1752">
        <v>11600</v>
      </c>
      <c r="I1752">
        <v>10896</v>
      </c>
      <c r="J1752">
        <v>11877</v>
      </c>
      <c r="K1752" t="s">
        <v>54</v>
      </c>
      <c r="L1752">
        <v>6496</v>
      </c>
      <c r="M1752" t="s">
        <v>1769</v>
      </c>
      <c r="N1752" t="s">
        <v>16671</v>
      </c>
      <c r="O1752" s="95">
        <v>44845.698141354165</v>
      </c>
      <c r="P1752">
        <v>2</v>
      </c>
      <c r="Q1752">
        <v>0.95</v>
      </c>
      <c r="R1752">
        <v>-7.38</v>
      </c>
      <c r="S1752" t="s">
        <v>19932</v>
      </c>
      <c r="T1752" t="s">
        <v>10456</v>
      </c>
      <c r="U1752" t="s">
        <v>19933</v>
      </c>
      <c r="V1752" t="s">
        <v>19932</v>
      </c>
      <c r="W1752" t="s">
        <v>19934</v>
      </c>
      <c r="X1752" t="s">
        <v>4961</v>
      </c>
      <c r="Y1752" t="b">
        <v>0</v>
      </c>
      <c r="Z1752" t="s">
        <v>1761</v>
      </c>
    </row>
    <row r="1753" spans="1:26" x14ac:dyDescent="0.25">
      <c r="A1753" t="s">
        <v>10457</v>
      </c>
      <c r="B1753" t="s">
        <v>1500</v>
      </c>
      <c r="C1753" t="s">
        <v>14702</v>
      </c>
      <c r="D1753" t="s">
        <v>14703</v>
      </c>
      <c r="E1753" t="s">
        <v>370</v>
      </c>
      <c r="F1753" t="s">
        <v>9201</v>
      </c>
      <c r="G1753">
        <v>17500</v>
      </c>
      <c r="H1753">
        <v>7100</v>
      </c>
      <c r="I1753">
        <v>20458</v>
      </c>
      <c r="J1753">
        <v>18059</v>
      </c>
      <c r="K1753" t="s">
        <v>54</v>
      </c>
      <c r="L1753">
        <v>3976</v>
      </c>
      <c r="M1753" t="s">
        <v>1769</v>
      </c>
      <c r="N1753" t="s">
        <v>19213</v>
      </c>
      <c r="O1753" s="95">
        <v>44845.647765902781</v>
      </c>
      <c r="P1753">
        <v>2</v>
      </c>
      <c r="Q1753">
        <v>-14.46</v>
      </c>
      <c r="R1753">
        <v>-3.1</v>
      </c>
      <c r="S1753" t="s">
        <v>19935</v>
      </c>
      <c r="T1753" t="s">
        <v>10458</v>
      </c>
      <c r="U1753" t="s">
        <v>19215</v>
      </c>
      <c r="V1753" t="s">
        <v>19935</v>
      </c>
      <c r="W1753" t="s">
        <v>19936</v>
      </c>
      <c r="X1753" t="s">
        <v>9203</v>
      </c>
      <c r="Y1753" t="b">
        <v>0</v>
      </c>
      <c r="Z1753" t="s">
        <v>1761</v>
      </c>
    </row>
    <row r="1754" spans="1:26" x14ac:dyDescent="0.25">
      <c r="A1754" t="s">
        <v>10459</v>
      </c>
      <c r="B1754" t="s">
        <v>10460</v>
      </c>
      <c r="C1754" t="s">
        <v>14702</v>
      </c>
      <c r="D1754" t="s">
        <v>14702</v>
      </c>
      <c r="E1754" t="s">
        <v>370</v>
      </c>
      <c r="F1754" t="s">
        <v>4968</v>
      </c>
      <c r="G1754">
        <v>10437</v>
      </c>
      <c r="H1754">
        <v>10437</v>
      </c>
      <c r="I1754">
        <v>10437</v>
      </c>
      <c r="J1754">
        <v>10437</v>
      </c>
      <c r="K1754" t="s">
        <v>54</v>
      </c>
      <c r="L1754">
        <v>5845</v>
      </c>
      <c r="M1754" t="s">
        <v>1769</v>
      </c>
      <c r="N1754" t="s">
        <v>16679</v>
      </c>
      <c r="O1754" s="95">
        <v>44646.928592013886</v>
      </c>
      <c r="P1754">
        <v>2</v>
      </c>
      <c r="Q1754">
        <v>0</v>
      </c>
      <c r="R1754">
        <v>0</v>
      </c>
      <c r="S1754" t="s">
        <v>19937</v>
      </c>
      <c r="T1754" t="s">
        <v>10461</v>
      </c>
      <c r="U1754" t="s">
        <v>16681</v>
      </c>
      <c r="V1754" t="s">
        <v>19937</v>
      </c>
      <c r="W1754" t="s">
        <v>19938</v>
      </c>
      <c r="X1754" t="s">
        <v>4970</v>
      </c>
      <c r="Y1754" t="b">
        <v>0</v>
      </c>
      <c r="Z1754" t="s">
        <v>1761</v>
      </c>
    </row>
    <row r="1755" spans="1:26" x14ac:dyDescent="0.25">
      <c r="A1755" t="s">
        <v>10462</v>
      </c>
      <c r="B1755" t="s">
        <v>970</v>
      </c>
      <c r="C1755" t="s">
        <v>14702</v>
      </c>
      <c r="D1755" t="s">
        <v>14703</v>
      </c>
      <c r="E1755" t="s">
        <v>370</v>
      </c>
      <c r="F1755" t="s">
        <v>4930</v>
      </c>
      <c r="G1755">
        <v>23420</v>
      </c>
      <c r="H1755">
        <v>15225</v>
      </c>
      <c r="I1755">
        <v>30045</v>
      </c>
      <c r="J1755">
        <v>27626</v>
      </c>
      <c r="K1755" t="s">
        <v>54</v>
      </c>
      <c r="L1755">
        <v>8526</v>
      </c>
      <c r="M1755" t="s">
        <v>1769</v>
      </c>
      <c r="N1755" t="s">
        <v>16652</v>
      </c>
      <c r="O1755" s="95">
        <v>44845.711604675926</v>
      </c>
      <c r="P1755">
        <v>2</v>
      </c>
      <c r="Q1755">
        <v>-22.05</v>
      </c>
      <c r="R1755">
        <v>-15.22</v>
      </c>
      <c r="S1755" t="s">
        <v>19939</v>
      </c>
      <c r="T1755" t="s">
        <v>10463</v>
      </c>
      <c r="U1755" t="s">
        <v>4932</v>
      </c>
      <c r="V1755" t="s">
        <v>19939</v>
      </c>
      <c r="W1755" t="s">
        <v>19940</v>
      </c>
      <c r="X1755" t="s">
        <v>4933</v>
      </c>
      <c r="Y1755" t="b">
        <v>0</v>
      </c>
      <c r="Z1755" t="s">
        <v>1761</v>
      </c>
    </row>
    <row r="1756" spans="1:26" x14ac:dyDescent="0.25">
      <c r="A1756" t="s">
        <v>10464</v>
      </c>
      <c r="B1756" t="s">
        <v>969</v>
      </c>
      <c r="C1756" t="s">
        <v>14702</v>
      </c>
      <c r="D1756" t="s">
        <v>14703</v>
      </c>
      <c r="E1756" t="s">
        <v>370</v>
      </c>
      <c r="F1756" t="s">
        <v>4925</v>
      </c>
      <c r="G1756">
        <v>35000</v>
      </c>
      <c r="H1756">
        <v>6608</v>
      </c>
      <c r="I1756">
        <v>21560</v>
      </c>
      <c r="J1756">
        <v>12632</v>
      </c>
      <c r="K1756" t="s">
        <v>54</v>
      </c>
      <c r="L1756">
        <v>3700</v>
      </c>
      <c r="M1756" t="s">
        <v>1769</v>
      </c>
      <c r="N1756" t="s">
        <v>16649</v>
      </c>
      <c r="O1756" s="95">
        <v>44845.664953587962</v>
      </c>
      <c r="P1756">
        <v>2</v>
      </c>
      <c r="Q1756">
        <v>62.34</v>
      </c>
      <c r="R1756">
        <v>177.07</v>
      </c>
      <c r="S1756" t="s">
        <v>19941</v>
      </c>
      <c r="T1756" t="s">
        <v>10465</v>
      </c>
      <c r="U1756" t="s">
        <v>4927</v>
      </c>
      <c r="V1756" t="s">
        <v>19941</v>
      </c>
      <c r="W1756" t="s">
        <v>19942</v>
      </c>
      <c r="X1756" t="s">
        <v>4928</v>
      </c>
      <c r="Y1756" t="b">
        <v>0</v>
      </c>
      <c r="Z1756" t="s">
        <v>1761</v>
      </c>
    </row>
    <row r="1757" spans="1:26" x14ac:dyDescent="0.25">
      <c r="A1757" t="s">
        <v>10466</v>
      </c>
      <c r="B1757" t="s">
        <v>1652</v>
      </c>
      <c r="C1757" t="s">
        <v>14702</v>
      </c>
      <c r="D1757" t="s">
        <v>14703</v>
      </c>
      <c r="E1757" t="s">
        <v>370</v>
      </c>
      <c r="F1757" t="s">
        <v>3793</v>
      </c>
      <c r="G1757">
        <v>20000</v>
      </c>
      <c r="H1757">
        <v>19292</v>
      </c>
      <c r="I1757">
        <v>20835</v>
      </c>
      <c r="J1757">
        <v>21300</v>
      </c>
      <c r="K1757" t="s">
        <v>54</v>
      </c>
      <c r="L1757">
        <v>10804</v>
      </c>
      <c r="M1757" t="s">
        <v>1769</v>
      </c>
      <c r="N1757" t="s">
        <v>16640</v>
      </c>
      <c r="O1757" s="95">
        <v>44845.705075034719</v>
      </c>
      <c r="P1757">
        <v>2</v>
      </c>
      <c r="Q1757">
        <v>-4.01</v>
      </c>
      <c r="R1757">
        <v>-6.1</v>
      </c>
      <c r="S1757" t="s">
        <v>19943</v>
      </c>
      <c r="T1757" t="s">
        <v>10467</v>
      </c>
      <c r="U1757" t="s">
        <v>4912</v>
      </c>
      <c r="V1757" t="s">
        <v>19943</v>
      </c>
      <c r="W1757" t="s">
        <v>19944</v>
      </c>
      <c r="X1757" t="s">
        <v>4913</v>
      </c>
      <c r="Y1757" t="b">
        <v>0</v>
      </c>
      <c r="Z1757" t="s">
        <v>1761</v>
      </c>
    </row>
    <row r="1758" spans="1:26" x14ac:dyDescent="0.25">
      <c r="A1758" t="s">
        <v>10468</v>
      </c>
      <c r="B1758" t="s">
        <v>1679</v>
      </c>
      <c r="C1758" t="s">
        <v>14702</v>
      </c>
      <c r="D1758" t="s">
        <v>14703</v>
      </c>
      <c r="E1758" t="s">
        <v>370</v>
      </c>
      <c r="F1758" t="s">
        <v>5002</v>
      </c>
      <c r="G1758">
        <v>19999</v>
      </c>
      <c r="H1758">
        <v>3526</v>
      </c>
      <c r="I1758">
        <v>10763</v>
      </c>
      <c r="J1758">
        <v>7422</v>
      </c>
      <c r="K1758" t="s">
        <v>54</v>
      </c>
      <c r="L1758">
        <v>1975</v>
      </c>
      <c r="M1758" t="s">
        <v>1769</v>
      </c>
      <c r="N1758" t="s">
        <v>16700</v>
      </c>
      <c r="O1758" s="95">
        <v>44845.698219259262</v>
      </c>
      <c r="P1758">
        <v>3</v>
      </c>
      <c r="Q1758">
        <v>85.81</v>
      </c>
      <c r="R1758">
        <v>169.46</v>
      </c>
      <c r="S1758" t="s">
        <v>19945</v>
      </c>
      <c r="T1758" t="s">
        <v>10469</v>
      </c>
      <c r="U1758" t="s">
        <v>5004</v>
      </c>
      <c r="V1758" t="s">
        <v>19945</v>
      </c>
      <c r="W1758" t="s">
        <v>19946</v>
      </c>
      <c r="X1758" t="s">
        <v>5005</v>
      </c>
      <c r="Y1758" t="b">
        <v>0</v>
      </c>
      <c r="Z1758" t="s">
        <v>1761</v>
      </c>
    </row>
    <row r="1759" spans="1:26" x14ac:dyDescent="0.25">
      <c r="A1759" t="s">
        <v>10470</v>
      </c>
      <c r="B1759" t="s">
        <v>1255</v>
      </c>
      <c r="C1759" t="s">
        <v>14702</v>
      </c>
      <c r="D1759" t="s">
        <v>14703</v>
      </c>
      <c r="E1759" t="s">
        <v>370</v>
      </c>
      <c r="F1759" t="s">
        <v>8488</v>
      </c>
      <c r="G1759">
        <v>20995</v>
      </c>
      <c r="H1759">
        <v>14402</v>
      </c>
      <c r="I1759">
        <v>23618</v>
      </c>
      <c r="J1759">
        <v>22053</v>
      </c>
      <c r="K1759" t="s">
        <v>54</v>
      </c>
      <c r="L1759">
        <v>8065</v>
      </c>
      <c r="M1759" t="s">
        <v>1769</v>
      </c>
      <c r="N1759" t="s">
        <v>19947</v>
      </c>
      <c r="O1759" s="95">
        <v>44845.72074971065</v>
      </c>
      <c r="P1759">
        <v>4</v>
      </c>
      <c r="Q1759">
        <v>-11.11</v>
      </c>
      <c r="R1759">
        <v>-4.8</v>
      </c>
      <c r="S1759" t="s">
        <v>19948</v>
      </c>
      <c r="T1759" t="s">
        <v>10471</v>
      </c>
      <c r="U1759" t="s">
        <v>10472</v>
      </c>
      <c r="V1759" t="s">
        <v>19948</v>
      </c>
      <c r="W1759" t="s">
        <v>19949</v>
      </c>
      <c r="X1759" t="s">
        <v>10473</v>
      </c>
      <c r="Y1759" t="b">
        <v>0</v>
      </c>
      <c r="Z1759" t="s">
        <v>1761</v>
      </c>
    </row>
    <row r="1760" spans="1:26" x14ac:dyDescent="0.25">
      <c r="A1760" t="s">
        <v>10474</v>
      </c>
      <c r="B1760" t="s">
        <v>1391</v>
      </c>
      <c r="C1760" t="s">
        <v>14702</v>
      </c>
      <c r="D1760" t="s">
        <v>14703</v>
      </c>
      <c r="E1760" t="s">
        <v>370</v>
      </c>
      <c r="F1760" t="s">
        <v>10475</v>
      </c>
      <c r="G1760">
        <v>29000</v>
      </c>
      <c r="H1760">
        <v>15202</v>
      </c>
      <c r="I1760">
        <v>22475</v>
      </c>
      <c r="J1760">
        <v>24592</v>
      </c>
      <c r="K1760" t="s">
        <v>54</v>
      </c>
      <c r="L1760">
        <v>8513</v>
      </c>
      <c r="M1760" t="s">
        <v>1769</v>
      </c>
      <c r="N1760" t="s">
        <v>16694</v>
      </c>
      <c r="O1760" s="95">
        <v>44845.657845972222</v>
      </c>
      <c r="P1760">
        <v>3</v>
      </c>
      <c r="Q1760">
        <v>29.03</v>
      </c>
      <c r="R1760">
        <v>17.920000000000002</v>
      </c>
      <c r="S1760" t="s">
        <v>19950</v>
      </c>
      <c r="T1760" t="s">
        <v>10476</v>
      </c>
      <c r="U1760" t="s">
        <v>4994</v>
      </c>
      <c r="V1760" t="s">
        <v>19950</v>
      </c>
      <c r="W1760" t="s">
        <v>19951</v>
      </c>
      <c r="X1760" t="s">
        <v>4995</v>
      </c>
      <c r="Y1760" t="b">
        <v>0</v>
      </c>
      <c r="Z1760" t="s">
        <v>1761</v>
      </c>
    </row>
    <row r="1761" spans="1:26" x14ac:dyDescent="0.25">
      <c r="A1761" t="s">
        <v>10477</v>
      </c>
      <c r="B1761" t="s">
        <v>1404</v>
      </c>
      <c r="C1761" t="s">
        <v>14702</v>
      </c>
      <c r="D1761" t="s">
        <v>14703</v>
      </c>
      <c r="E1761" t="s">
        <v>370</v>
      </c>
      <c r="F1761" t="s">
        <v>4987</v>
      </c>
      <c r="G1761">
        <v>20000</v>
      </c>
      <c r="H1761">
        <v>14981</v>
      </c>
      <c r="I1761">
        <v>23971</v>
      </c>
      <c r="J1761">
        <v>24990</v>
      </c>
      <c r="K1761" t="s">
        <v>54</v>
      </c>
      <c r="L1761">
        <v>8389</v>
      </c>
      <c r="M1761" t="s">
        <v>1769</v>
      </c>
      <c r="N1761" t="s">
        <v>16691</v>
      </c>
      <c r="O1761" s="95">
        <v>44845.702890752313</v>
      </c>
      <c r="P1761">
        <v>3</v>
      </c>
      <c r="Q1761">
        <v>-16.57</v>
      </c>
      <c r="R1761">
        <v>-19.97</v>
      </c>
      <c r="S1761" t="s">
        <v>19952</v>
      </c>
      <c r="T1761" t="s">
        <v>10478</v>
      </c>
      <c r="U1761" t="s">
        <v>10479</v>
      </c>
      <c r="V1761" t="s">
        <v>19952</v>
      </c>
      <c r="W1761" t="s">
        <v>19953</v>
      </c>
      <c r="X1761" t="s">
        <v>4990</v>
      </c>
      <c r="Y1761" t="b">
        <v>0</v>
      </c>
      <c r="Z1761" t="s">
        <v>1761</v>
      </c>
    </row>
    <row r="1762" spans="1:26" x14ac:dyDescent="0.25">
      <c r="A1762" t="s">
        <v>10480</v>
      </c>
      <c r="B1762" t="s">
        <v>1403</v>
      </c>
      <c r="C1762" t="s">
        <v>14702</v>
      </c>
      <c r="D1762" t="s">
        <v>14703</v>
      </c>
      <c r="E1762" t="s">
        <v>370</v>
      </c>
      <c r="F1762" t="s">
        <v>4982</v>
      </c>
      <c r="G1762">
        <v>18999</v>
      </c>
      <c r="H1762">
        <v>14443</v>
      </c>
      <c r="I1762">
        <v>16806</v>
      </c>
      <c r="J1762">
        <v>16008</v>
      </c>
      <c r="K1762" t="s">
        <v>54</v>
      </c>
      <c r="L1762">
        <v>8088</v>
      </c>
      <c r="M1762" t="s">
        <v>1769</v>
      </c>
      <c r="N1762" t="s">
        <v>16688</v>
      </c>
      <c r="O1762" s="95">
        <v>44845.713232245369</v>
      </c>
      <c r="P1762">
        <v>3</v>
      </c>
      <c r="Q1762">
        <v>13.05</v>
      </c>
      <c r="R1762">
        <v>18.68</v>
      </c>
      <c r="S1762" t="s">
        <v>19954</v>
      </c>
      <c r="T1762" t="s">
        <v>10481</v>
      </c>
      <c r="U1762" t="s">
        <v>4984</v>
      </c>
      <c r="V1762" t="s">
        <v>19954</v>
      </c>
      <c r="W1762" t="s">
        <v>19955</v>
      </c>
      <c r="X1762" t="s">
        <v>4985</v>
      </c>
      <c r="Y1762" t="b">
        <v>0</v>
      </c>
      <c r="Z1762" t="s">
        <v>1761</v>
      </c>
    </row>
    <row r="1763" spans="1:26" x14ac:dyDescent="0.25">
      <c r="A1763" t="s">
        <v>10482</v>
      </c>
      <c r="B1763" t="s">
        <v>10483</v>
      </c>
      <c r="C1763" t="s">
        <v>14703</v>
      </c>
      <c r="D1763" t="s">
        <v>14702</v>
      </c>
      <c r="E1763" t="s">
        <v>370</v>
      </c>
      <c r="F1763" t="s">
        <v>10484</v>
      </c>
      <c r="G1763">
        <v>0</v>
      </c>
      <c r="H1763">
        <v>18402</v>
      </c>
      <c r="I1763">
        <v>0</v>
      </c>
      <c r="J1763">
        <v>0</v>
      </c>
      <c r="K1763" t="s">
        <v>54</v>
      </c>
      <c r="L1763">
        <v>10305</v>
      </c>
      <c r="M1763" t="s">
        <v>1769</v>
      </c>
      <c r="N1763" t="s">
        <v>19956</v>
      </c>
      <c r="O1763" s="95">
        <v>44552.394221539354</v>
      </c>
      <c r="P1763">
        <v>3</v>
      </c>
      <c r="Q1763">
        <v>0</v>
      </c>
      <c r="R1763">
        <v>0</v>
      </c>
      <c r="S1763" t="s">
        <v>19957</v>
      </c>
      <c r="T1763" t="s">
        <v>10485</v>
      </c>
      <c r="U1763" t="s">
        <v>10486</v>
      </c>
      <c r="V1763" t="s">
        <v>19957</v>
      </c>
      <c r="W1763" t="s">
        <v>19958</v>
      </c>
      <c r="X1763" t="s">
        <v>10487</v>
      </c>
      <c r="Y1763" t="b">
        <v>0</v>
      </c>
      <c r="Z1763" t="s">
        <v>1761</v>
      </c>
    </row>
    <row r="1764" spans="1:26" x14ac:dyDescent="0.25">
      <c r="A1764" t="s">
        <v>10488</v>
      </c>
      <c r="B1764" t="s">
        <v>1382</v>
      </c>
      <c r="C1764" t="s">
        <v>14702</v>
      </c>
      <c r="D1764" t="s">
        <v>14703</v>
      </c>
      <c r="E1764" t="s">
        <v>370</v>
      </c>
      <c r="F1764" t="s">
        <v>10489</v>
      </c>
      <c r="G1764">
        <v>16969</v>
      </c>
      <c r="H1764">
        <v>16517</v>
      </c>
      <c r="I1764">
        <v>18298</v>
      </c>
      <c r="J1764">
        <v>18405</v>
      </c>
      <c r="K1764" t="s">
        <v>54</v>
      </c>
      <c r="L1764">
        <v>9250</v>
      </c>
      <c r="M1764" t="s">
        <v>1769</v>
      </c>
      <c r="N1764" t="s">
        <v>16697</v>
      </c>
      <c r="O1764" s="95">
        <v>44845.651798263891</v>
      </c>
      <c r="P1764">
        <v>4</v>
      </c>
      <c r="Q1764">
        <v>-7.26</v>
      </c>
      <c r="R1764">
        <v>-7.8</v>
      </c>
      <c r="S1764" t="s">
        <v>19959</v>
      </c>
      <c r="T1764" t="s">
        <v>10490</v>
      </c>
      <c r="U1764" t="s">
        <v>4999</v>
      </c>
      <c r="V1764" t="s">
        <v>19959</v>
      </c>
      <c r="W1764" t="s">
        <v>19960</v>
      </c>
      <c r="X1764" t="s">
        <v>5000</v>
      </c>
      <c r="Y1764" t="b">
        <v>0</v>
      </c>
      <c r="Z1764" t="s">
        <v>1761</v>
      </c>
    </row>
    <row r="1765" spans="1:26" x14ac:dyDescent="0.25">
      <c r="A1765" t="s">
        <v>10491</v>
      </c>
      <c r="B1765" t="s">
        <v>1080</v>
      </c>
      <c r="C1765" t="s">
        <v>14702</v>
      </c>
      <c r="D1765" t="s">
        <v>14703</v>
      </c>
      <c r="E1765" t="s">
        <v>370</v>
      </c>
      <c r="F1765" t="s">
        <v>3589</v>
      </c>
      <c r="G1765">
        <v>24555</v>
      </c>
      <c r="H1765">
        <v>14288</v>
      </c>
      <c r="I1765">
        <v>22942</v>
      </c>
      <c r="J1765">
        <v>23941</v>
      </c>
      <c r="K1765" t="s">
        <v>54</v>
      </c>
      <c r="L1765">
        <v>8001</v>
      </c>
      <c r="M1765" t="s">
        <v>1769</v>
      </c>
      <c r="N1765" t="s">
        <v>16703</v>
      </c>
      <c r="O1765" s="95">
        <v>44845.688058912034</v>
      </c>
      <c r="P1765">
        <v>2</v>
      </c>
      <c r="Q1765">
        <v>7.03</v>
      </c>
      <c r="R1765">
        <v>2.56</v>
      </c>
      <c r="S1765" t="s">
        <v>19961</v>
      </c>
      <c r="T1765" t="s">
        <v>10492</v>
      </c>
      <c r="U1765" t="s">
        <v>5008</v>
      </c>
      <c r="V1765" t="s">
        <v>19961</v>
      </c>
      <c r="W1765" t="s">
        <v>19962</v>
      </c>
      <c r="X1765" t="s">
        <v>5009</v>
      </c>
      <c r="Y1765" t="b">
        <v>0</v>
      </c>
      <c r="Z1765" t="s">
        <v>1761</v>
      </c>
    </row>
    <row r="1766" spans="1:26" x14ac:dyDescent="0.25">
      <c r="A1766" t="s">
        <v>10493</v>
      </c>
      <c r="B1766" t="s">
        <v>10494</v>
      </c>
      <c r="C1766" t="s">
        <v>14702</v>
      </c>
      <c r="D1766" t="s">
        <v>14703</v>
      </c>
      <c r="E1766" t="s">
        <v>370</v>
      </c>
      <c r="F1766" t="s">
        <v>5057</v>
      </c>
      <c r="G1766">
        <v>27777</v>
      </c>
      <c r="H1766">
        <v>14751</v>
      </c>
      <c r="I1766">
        <v>27777</v>
      </c>
      <c r="J1766">
        <v>27777</v>
      </c>
      <c r="K1766" t="s">
        <v>54</v>
      </c>
      <c r="L1766">
        <v>8261</v>
      </c>
      <c r="M1766" t="s">
        <v>1769</v>
      </c>
      <c r="N1766" t="s">
        <v>16738</v>
      </c>
      <c r="O1766" s="95">
        <v>44845.524611504632</v>
      </c>
      <c r="P1766">
        <v>2</v>
      </c>
      <c r="Q1766">
        <v>0</v>
      </c>
      <c r="R1766">
        <v>0</v>
      </c>
      <c r="S1766" t="s">
        <v>19963</v>
      </c>
      <c r="T1766" t="s">
        <v>10495</v>
      </c>
      <c r="U1766" t="s">
        <v>19964</v>
      </c>
      <c r="V1766" t="s">
        <v>19963</v>
      </c>
      <c r="W1766" t="s">
        <v>19965</v>
      </c>
      <c r="X1766" t="s">
        <v>5059</v>
      </c>
      <c r="Y1766" t="b">
        <v>0</v>
      </c>
      <c r="Z1766" t="s">
        <v>1761</v>
      </c>
    </row>
    <row r="1767" spans="1:26" x14ac:dyDescent="0.25">
      <c r="A1767" t="s">
        <v>10496</v>
      </c>
      <c r="B1767" t="s">
        <v>1484</v>
      </c>
      <c r="C1767" t="s">
        <v>14702</v>
      </c>
      <c r="D1767" t="s">
        <v>14703</v>
      </c>
      <c r="E1767" t="s">
        <v>370</v>
      </c>
      <c r="F1767" t="s">
        <v>5011</v>
      </c>
      <c r="G1767">
        <v>72000</v>
      </c>
      <c r="H1767">
        <v>45200</v>
      </c>
      <c r="I1767">
        <v>74329</v>
      </c>
      <c r="J1767">
        <v>74935</v>
      </c>
      <c r="K1767" t="s">
        <v>54</v>
      </c>
      <c r="L1767">
        <v>25312</v>
      </c>
      <c r="M1767" t="s">
        <v>1769</v>
      </c>
      <c r="N1767" t="s">
        <v>16706</v>
      </c>
      <c r="O1767" s="95">
        <v>44845.670802395834</v>
      </c>
      <c r="P1767">
        <v>2</v>
      </c>
      <c r="Q1767">
        <v>-3.13</v>
      </c>
      <c r="R1767">
        <v>-3.92</v>
      </c>
      <c r="S1767" t="s">
        <v>19966</v>
      </c>
      <c r="T1767" t="s">
        <v>10497</v>
      </c>
      <c r="U1767" t="s">
        <v>5013</v>
      </c>
      <c r="V1767" t="s">
        <v>19966</v>
      </c>
      <c r="W1767" t="s">
        <v>19967</v>
      </c>
      <c r="X1767" t="s">
        <v>5014</v>
      </c>
      <c r="Y1767" t="b">
        <v>0</v>
      </c>
      <c r="Z1767" t="s">
        <v>1761</v>
      </c>
    </row>
    <row r="1768" spans="1:26" x14ac:dyDescent="0.25">
      <c r="A1768" t="s">
        <v>10498</v>
      </c>
      <c r="B1768" t="s">
        <v>912</v>
      </c>
      <c r="C1768" t="s">
        <v>14702</v>
      </c>
      <c r="D1768" t="s">
        <v>14703</v>
      </c>
      <c r="E1768" t="s">
        <v>370</v>
      </c>
      <c r="F1768" t="s">
        <v>5031</v>
      </c>
      <c r="G1768">
        <v>46999</v>
      </c>
      <c r="H1768">
        <v>45230</v>
      </c>
      <c r="I1768">
        <v>57322</v>
      </c>
      <c r="J1768">
        <v>58067</v>
      </c>
      <c r="K1768" t="s">
        <v>54</v>
      </c>
      <c r="L1768">
        <v>25329</v>
      </c>
      <c r="M1768" t="s">
        <v>1769</v>
      </c>
      <c r="N1768" t="s">
        <v>16512</v>
      </c>
      <c r="O1768" s="95">
        <v>44845.662816539349</v>
      </c>
      <c r="P1768">
        <v>2</v>
      </c>
      <c r="Q1768">
        <v>-18.010000000000002</v>
      </c>
      <c r="R1768">
        <v>-19.059999999999999</v>
      </c>
      <c r="S1768" t="s">
        <v>19968</v>
      </c>
      <c r="T1768" t="s">
        <v>10499</v>
      </c>
      <c r="U1768" t="s">
        <v>5033</v>
      </c>
      <c r="V1768" t="s">
        <v>19968</v>
      </c>
      <c r="W1768" t="s">
        <v>19969</v>
      </c>
      <c r="X1768" t="s">
        <v>5034</v>
      </c>
      <c r="Y1768" t="b">
        <v>0</v>
      </c>
      <c r="Z1768" t="s">
        <v>1761</v>
      </c>
    </row>
    <row r="1769" spans="1:26" x14ac:dyDescent="0.25">
      <c r="A1769" t="s">
        <v>10500</v>
      </c>
      <c r="B1769" t="s">
        <v>913</v>
      </c>
      <c r="C1769" t="s">
        <v>14702</v>
      </c>
      <c r="D1769" t="s">
        <v>14703</v>
      </c>
      <c r="E1769" t="s">
        <v>370</v>
      </c>
      <c r="F1769" t="s">
        <v>5026</v>
      </c>
      <c r="G1769">
        <v>36999</v>
      </c>
      <c r="H1769">
        <v>44288</v>
      </c>
      <c r="I1769">
        <v>42466</v>
      </c>
      <c r="J1769">
        <v>43978</v>
      </c>
      <c r="K1769" t="s">
        <v>54</v>
      </c>
      <c r="L1769">
        <v>24801</v>
      </c>
      <c r="M1769" t="s">
        <v>1769</v>
      </c>
      <c r="N1769" t="s">
        <v>16715</v>
      </c>
      <c r="O1769" s="95">
        <v>44845.686805011574</v>
      </c>
      <c r="P1769">
        <v>2</v>
      </c>
      <c r="Q1769">
        <v>-12.87</v>
      </c>
      <c r="R1769">
        <v>-15.87</v>
      </c>
      <c r="S1769" t="s">
        <v>19970</v>
      </c>
      <c r="T1769" t="s">
        <v>10501</v>
      </c>
      <c r="U1769" t="s">
        <v>5028</v>
      </c>
      <c r="V1769" t="s">
        <v>19970</v>
      </c>
      <c r="W1769" t="s">
        <v>19971</v>
      </c>
      <c r="X1769" t="s">
        <v>5029</v>
      </c>
      <c r="Y1769" t="b">
        <v>0</v>
      </c>
      <c r="Z1769" t="s">
        <v>1761</v>
      </c>
    </row>
    <row r="1770" spans="1:26" x14ac:dyDescent="0.25">
      <c r="A1770" t="s">
        <v>10502</v>
      </c>
      <c r="B1770" t="s">
        <v>1081</v>
      </c>
      <c r="C1770" t="s">
        <v>14702</v>
      </c>
      <c r="D1770" t="s">
        <v>14703</v>
      </c>
      <c r="E1770" t="s">
        <v>370</v>
      </c>
      <c r="F1770" t="s">
        <v>5061</v>
      </c>
      <c r="G1770">
        <v>18888</v>
      </c>
      <c r="H1770">
        <v>18500</v>
      </c>
      <c r="I1770">
        <v>18913</v>
      </c>
      <c r="J1770">
        <v>19446</v>
      </c>
      <c r="K1770" t="s">
        <v>54</v>
      </c>
      <c r="L1770">
        <v>10360</v>
      </c>
      <c r="M1770" t="s">
        <v>1769</v>
      </c>
      <c r="N1770" t="s">
        <v>16742</v>
      </c>
      <c r="O1770" s="95">
        <v>44845.659201481481</v>
      </c>
      <c r="P1770">
        <v>2</v>
      </c>
      <c r="Q1770">
        <v>-0.13</v>
      </c>
      <c r="R1770">
        <v>-2.87</v>
      </c>
      <c r="S1770" t="s">
        <v>19972</v>
      </c>
      <c r="T1770" t="s">
        <v>10503</v>
      </c>
      <c r="U1770" t="s">
        <v>5063</v>
      </c>
      <c r="V1770" t="s">
        <v>19972</v>
      </c>
      <c r="W1770" t="s">
        <v>19973</v>
      </c>
      <c r="X1770" t="s">
        <v>5064</v>
      </c>
      <c r="Y1770" t="b">
        <v>0</v>
      </c>
      <c r="Z1770" t="s">
        <v>1761</v>
      </c>
    </row>
    <row r="1771" spans="1:26" x14ac:dyDescent="0.25">
      <c r="A1771" t="s">
        <v>10504</v>
      </c>
      <c r="B1771" t="s">
        <v>10505</v>
      </c>
      <c r="C1771" t="s">
        <v>14702</v>
      </c>
      <c r="D1771" t="s">
        <v>14703</v>
      </c>
      <c r="E1771" t="s">
        <v>370</v>
      </c>
      <c r="F1771" t="s">
        <v>9205</v>
      </c>
      <c r="G1771">
        <v>18420</v>
      </c>
      <c r="H1771">
        <v>12500</v>
      </c>
      <c r="I1771">
        <v>23125</v>
      </c>
      <c r="J1771">
        <v>23982</v>
      </c>
      <c r="K1771" t="s">
        <v>54</v>
      </c>
      <c r="L1771">
        <v>7000</v>
      </c>
      <c r="M1771" t="s">
        <v>1769</v>
      </c>
      <c r="N1771" t="s">
        <v>19217</v>
      </c>
      <c r="O1771" s="95">
        <v>44845.647596504627</v>
      </c>
      <c r="P1771">
        <v>1</v>
      </c>
      <c r="Q1771">
        <v>-20.350000000000001</v>
      </c>
      <c r="R1771">
        <v>-23.19</v>
      </c>
      <c r="S1771" t="s">
        <v>19974</v>
      </c>
      <c r="T1771" t="s">
        <v>10506</v>
      </c>
      <c r="U1771" t="s">
        <v>19219</v>
      </c>
      <c r="V1771" t="s">
        <v>19974</v>
      </c>
      <c r="W1771" t="s">
        <v>19975</v>
      </c>
      <c r="X1771" t="s">
        <v>9207</v>
      </c>
      <c r="Y1771" t="b">
        <v>0</v>
      </c>
      <c r="Z1771" t="s">
        <v>1761</v>
      </c>
    </row>
    <row r="1772" spans="1:26" x14ac:dyDescent="0.25">
      <c r="A1772" t="s">
        <v>10507</v>
      </c>
      <c r="B1772" t="s">
        <v>10508</v>
      </c>
      <c r="C1772" t="s">
        <v>14702</v>
      </c>
      <c r="D1772" t="s">
        <v>14702</v>
      </c>
      <c r="E1772" t="s">
        <v>370</v>
      </c>
      <c r="F1772" t="s">
        <v>10509</v>
      </c>
      <c r="G1772">
        <v>18846</v>
      </c>
      <c r="H1772">
        <v>18846</v>
      </c>
      <c r="I1772">
        <v>18846</v>
      </c>
      <c r="J1772">
        <v>18846</v>
      </c>
      <c r="K1772" t="s">
        <v>54</v>
      </c>
      <c r="L1772">
        <v>10554</v>
      </c>
      <c r="M1772" t="s">
        <v>1769</v>
      </c>
      <c r="N1772" t="s">
        <v>16724</v>
      </c>
      <c r="O1772" s="95">
        <v>44845.66482056713</v>
      </c>
      <c r="P1772">
        <v>3</v>
      </c>
      <c r="Q1772">
        <v>0</v>
      </c>
      <c r="R1772">
        <v>0</v>
      </c>
      <c r="S1772" t="s">
        <v>19976</v>
      </c>
      <c r="T1772" t="s">
        <v>10510</v>
      </c>
      <c r="U1772" t="s">
        <v>19933</v>
      </c>
      <c r="V1772" t="s">
        <v>19976</v>
      </c>
      <c r="W1772" t="s">
        <v>19977</v>
      </c>
      <c r="X1772" t="s">
        <v>5042</v>
      </c>
      <c r="Y1772" t="b">
        <v>0</v>
      </c>
      <c r="Z1772" t="s">
        <v>1761</v>
      </c>
    </row>
    <row r="1773" spans="1:26" x14ac:dyDescent="0.25">
      <c r="A1773" t="s">
        <v>10511</v>
      </c>
      <c r="B1773" t="s">
        <v>1692</v>
      </c>
      <c r="C1773" t="s">
        <v>14702</v>
      </c>
      <c r="D1773" t="s">
        <v>14703</v>
      </c>
      <c r="E1773" t="s">
        <v>370</v>
      </c>
      <c r="F1773" t="s">
        <v>8606</v>
      </c>
      <c r="G1773">
        <v>39599</v>
      </c>
      <c r="H1773">
        <v>26500</v>
      </c>
      <c r="I1773">
        <v>39237</v>
      </c>
      <c r="J1773">
        <v>36807</v>
      </c>
      <c r="K1773" t="s">
        <v>54</v>
      </c>
      <c r="L1773">
        <v>14840</v>
      </c>
      <c r="M1773" t="s">
        <v>1769</v>
      </c>
      <c r="N1773" t="s">
        <v>18939</v>
      </c>
      <c r="O1773" s="95">
        <v>44845.674505532406</v>
      </c>
      <c r="P1773">
        <v>4</v>
      </c>
      <c r="Q1773">
        <v>0.92</v>
      </c>
      <c r="R1773">
        <v>7.59</v>
      </c>
      <c r="S1773" t="s">
        <v>19978</v>
      </c>
      <c r="T1773" t="s">
        <v>10512</v>
      </c>
      <c r="U1773" t="s">
        <v>8608</v>
      </c>
      <c r="V1773" t="s">
        <v>19978</v>
      </c>
      <c r="W1773" t="s">
        <v>19979</v>
      </c>
      <c r="X1773" t="s">
        <v>8609</v>
      </c>
      <c r="Y1773" t="b">
        <v>0</v>
      </c>
      <c r="Z1773" t="s">
        <v>1761</v>
      </c>
    </row>
    <row r="1774" spans="1:26" x14ac:dyDescent="0.25">
      <c r="A1774" t="s">
        <v>10513</v>
      </c>
      <c r="B1774" t="s">
        <v>993</v>
      </c>
      <c r="C1774" t="s">
        <v>14702</v>
      </c>
      <c r="D1774" t="s">
        <v>14703</v>
      </c>
      <c r="E1774" t="s">
        <v>370</v>
      </c>
      <c r="F1774" t="s">
        <v>5016</v>
      </c>
      <c r="G1774">
        <v>25999</v>
      </c>
      <c r="H1774">
        <v>12132</v>
      </c>
      <c r="I1774">
        <v>24866</v>
      </c>
      <c r="J1774">
        <v>26172</v>
      </c>
      <c r="K1774" t="s">
        <v>54</v>
      </c>
      <c r="L1774">
        <v>6794</v>
      </c>
      <c r="M1774" t="s">
        <v>1769</v>
      </c>
      <c r="N1774" t="s">
        <v>16709</v>
      </c>
      <c r="O1774" s="95">
        <v>44845.666141296293</v>
      </c>
      <c r="P1774">
        <v>1</v>
      </c>
      <c r="Q1774">
        <v>4.5599999999999996</v>
      </c>
      <c r="R1774">
        <v>-0.66</v>
      </c>
      <c r="S1774" t="s">
        <v>19980</v>
      </c>
      <c r="T1774" t="s">
        <v>10514</v>
      </c>
      <c r="U1774" t="s">
        <v>5018</v>
      </c>
      <c r="V1774" t="s">
        <v>19980</v>
      </c>
      <c r="W1774" t="s">
        <v>19981</v>
      </c>
      <c r="X1774" t="s">
        <v>5019</v>
      </c>
      <c r="Y1774" t="b">
        <v>0</v>
      </c>
      <c r="Z1774" t="s">
        <v>1761</v>
      </c>
    </row>
    <row r="1775" spans="1:26" x14ac:dyDescent="0.25">
      <c r="A1775" t="s">
        <v>10515</v>
      </c>
      <c r="B1775" t="s">
        <v>1410</v>
      </c>
      <c r="C1775" t="s">
        <v>14702</v>
      </c>
      <c r="D1775" t="s">
        <v>14703</v>
      </c>
      <c r="E1775" t="s">
        <v>370</v>
      </c>
      <c r="F1775" t="s">
        <v>5052</v>
      </c>
      <c r="G1775">
        <v>39000</v>
      </c>
      <c r="H1775">
        <v>18907</v>
      </c>
      <c r="I1775">
        <v>38153</v>
      </c>
      <c r="J1775">
        <v>38772</v>
      </c>
      <c r="K1775" t="s">
        <v>54</v>
      </c>
      <c r="L1775">
        <v>10588</v>
      </c>
      <c r="M1775" t="s">
        <v>1769</v>
      </c>
      <c r="N1775" t="s">
        <v>16735</v>
      </c>
      <c r="O1775" s="95">
        <v>44845.601179837962</v>
      </c>
      <c r="P1775">
        <v>1</v>
      </c>
      <c r="Q1775">
        <v>2.2200000000000002</v>
      </c>
      <c r="R1775">
        <v>0.59</v>
      </c>
      <c r="S1775" t="s">
        <v>19982</v>
      </c>
      <c r="T1775" t="s">
        <v>10516</v>
      </c>
      <c r="U1775" t="s">
        <v>5054</v>
      </c>
      <c r="V1775" t="s">
        <v>19982</v>
      </c>
      <c r="W1775" t="s">
        <v>19983</v>
      </c>
      <c r="X1775" t="s">
        <v>5055</v>
      </c>
      <c r="Y1775" t="b">
        <v>0</v>
      </c>
      <c r="Z1775" t="s">
        <v>1761</v>
      </c>
    </row>
    <row r="1776" spans="1:26" x14ac:dyDescent="0.25">
      <c r="A1776" t="s">
        <v>10517</v>
      </c>
      <c r="B1776" t="s">
        <v>10518</v>
      </c>
      <c r="C1776" t="s">
        <v>14702</v>
      </c>
      <c r="D1776" t="s">
        <v>14702</v>
      </c>
      <c r="E1776" t="s">
        <v>370</v>
      </c>
      <c r="F1776" t="s">
        <v>10519</v>
      </c>
      <c r="G1776">
        <v>20238</v>
      </c>
      <c r="H1776">
        <v>20238</v>
      </c>
      <c r="I1776">
        <v>20238</v>
      </c>
      <c r="J1776">
        <v>20238</v>
      </c>
      <c r="K1776" t="s">
        <v>54</v>
      </c>
      <c r="L1776">
        <v>11333</v>
      </c>
      <c r="M1776" t="s">
        <v>1769</v>
      </c>
      <c r="N1776" t="s">
        <v>16728</v>
      </c>
      <c r="O1776" s="95">
        <v>44822.585089768516</v>
      </c>
      <c r="P1776">
        <v>3</v>
      </c>
      <c r="Q1776">
        <v>0</v>
      </c>
      <c r="R1776">
        <v>0</v>
      </c>
      <c r="S1776" t="s">
        <v>19984</v>
      </c>
      <c r="T1776" t="s">
        <v>10520</v>
      </c>
      <c r="U1776" t="s">
        <v>19933</v>
      </c>
      <c r="V1776" t="s">
        <v>19984</v>
      </c>
      <c r="W1776" t="s">
        <v>19985</v>
      </c>
      <c r="X1776" t="s">
        <v>5046</v>
      </c>
      <c r="Y1776" t="b">
        <v>0</v>
      </c>
      <c r="Z1776" t="s">
        <v>1761</v>
      </c>
    </row>
    <row r="1777" spans="1:26" x14ac:dyDescent="0.25">
      <c r="A1777" t="s">
        <v>10521</v>
      </c>
      <c r="B1777" t="s">
        <v>994</v>
      </c>
      <c r="C1777" t="s">
        <v>14702</v>
      </c>
      <c r="D1777" t="s">
        <v>14703</v>
      </c>
      <c r="E1777" t="s">
        <v>370</v>
      </c>
      <c r="F1777" t="s">
        <v>5021</v>
      </c>
      <c r="G1777">
        <v>16000</v>
      </c>
      <c r="H1777">
        <v>9500</v>
      </c>
      <c r="I1777">
        <v>16265</v>
      </c>
      <c r="J1777">
        <v>16504</v>
      </c>
      <c r="K1777" t="s">
        <v>54</v>
      </c>
      <c r="L1777">
        <v>5320</v>
      </c>
      <c r="M1777" t="s">
        <v>1769</v>
      </c>
      <c r="N1777" t="s">
        <v>16712</v>
      </c>
      <c r="O1777" s="95">
        <v>44845.605483101848</v>
      </c>
      <c r="P1777">
        <v>1</v>
      </c>
      <c r="Q1777">
        <v>-1.63</v>
      </c>
      <c r="R1777">
        <v>-3.05</v>
      </c>
      <c r="S1777" t="s">
        <v>19986</v>
      </c>
      <c r="T1777" t="s">
        <v>10522</v>
      </c>
      <c r="U1777" t="s">
        <v>5023</v>
      </c>
      <c r="V1777" t="s">
        <v>19986</v>
      </c>
      <c r="W1777" t="s">
        <v>19987</v>
      </c>
      <c r="X1777" t="s">
        <v>5024</v>
      </c>
      <c r="Y1777" t="b">
        <v>0</v>
      </c>
      <c r="Z1777" t="s">
        <v>1761</v>
      </c>
    </row>
    <row r="1778" spans="1:26" x14ac:dyDescent="0.25">
      <c r="A1778" t="s">
        <v>10523</v>
      </c>
      <c r="B1778" t="s">
        <v>765</v>
      </c>
      <c r="C1778" t="s">
        <v>14702</v>
      </c>
      <c r="D1778" t="s">
        <v>14703</v>
      </c>
      <c r="E1778" t="s">
        <v>370</v>
      </c>
      <c r="F1778" t="s">
        <v>57</v>
      </c>
      <c r="G1778">
        <v>10000</v>
      </c>
      <c r="H1778">
        <v>9946</v>
      </c>
      <c r="I1778">
        <v>10411</v>
      </c>
      <c r="J1778">
        <v>11535</v>
      </c>
      <c r="K1778" t="s">
        <v>54</v>
      </c>
      <c r="L1778">
        <v>5570</v>
      </c>
      <c r="M1778" t="s">
        <v>1769</v>
      </c>
      <c r="N1778" t="s">
        <v>16732</v>
      </c>
      <c r="O1778" s="95">
        <v>44845.719692928244</v>
      </c>
      <c r="P1778">
        <v>3</v>
      </c>
      <c r="Q1778">
        <v>-3.95</v>
      </c>
      <c r="R1778">
        <v>-13.31</v>
      </c>
      <c r="S1778" t="s">
        <v>19988</v>
      </c>
      <c r="T1778" t="s">
        <v>10524</v>
      </c>
      <c r="U1778" t="s">
        <v>5049</v>
      </c>
      <c r="V1778" t="s">
        <v>19988</v>
      </c>
      <c r="W1778" t="s">
        <v>19989</v>
      </c>
      <c r="X1778" t="s">
        <v>5050</v>
      </c>
      <c r="Y1778" t="b">
        <v>0</v>
      </c>
      <c r="Z1778" t="s">
        <v>1761</v>
      </c>
    </row>
    <row r="1779" spans="1:26" x14ac:dyDescent="0.25">
      <c r="A1779" t="s">
        <v>10525</v>
      </c>
      <c r="B1779" t="s">
        <v>1521</v>
      </c>
      <c r="C1779" t="s">
        <v>14702</v>
      </c>
      <c r="D1779" t="s">
        <v>14703</v>
      </c>
      <c r="E1779" t="s">
        <v>370</v>
      </c>
      <c r="F1779" t="s">
        <v>10526</v>
      </c>
      <c r="G1779">
        <v>19000</v>
      </c>
      <c r="H1779">
        <v>10251</v>
      </c>
      <c r="I1779">
        <v>20059</v>
      </c>
      <c r="J1779">
        <v>21464</v>
      </c>
      <c r="K1779" t="s">
        <v>54</v>
      </c>
      <c r="L1779">
        <v>5741</v>
      </c>
      <c r="M1779" t="s">
        <v>1769</v>
      </c>
      <c r="N1779" t="s">
        <v>19990</v>
      </c>
      <c r="O1779" s="95">
        <v>44845.605649004632</v>
      </c>
      <c r="P1779">
        <v>1</v>
      </c>
      <c r="Q1779">
        <v>-5.28</v>
      </c>
      <c r="R1779">
        <v>-11.48</v>
      </c>
      <c r="S1779" t="s">
        <v>19991</v>
      </c>
      <c r="T1779" t="s">
        <v>10527</v>
      </c>
      <c r="U1779" t="s">
        <v>10528</v>
      </c>
      <c r="V1779" t="s">
        <v>19991</v>
      </c>
      <c r="W1779" t="s">
        <v>19992</v>
      </c>
      <c r="X1779" t="s">
        <v>10529</v>
      </c>
      <c r="Y1779" t="b">
        <v>0</v>
      </c>
      <c r="Z1779" t="s">
        <v>1761</v>
      </c>
    </row>
    <row r="1780" spans="1:26" x14ac:dyDescent="0.25">
      <c r="A1780" t="s">
        <v>10530</v>
      </c>
      <c r="B1780" t="s">
        <v>8600</v>
      </c>
      <c r="C1780" t="s">
        <v>14702</v>
      </c>
      <c r="D1780" t="s">
        <v>14703</v>
      </c>
      <c r="E1780" t="s">
        <v>370</v>
      </c>
      <c r="F1780" t="s">
        <v>8601</v>
      </c>
      <c r="G1780">
        <v>60000</v>
      </c>
      <c r="H1780">
        <v>31650</v>
      </c>
      <c r="I1780">
        <v>59754</v>
      </c>
      <c r="J1780">
        <v>58592</v>
      </c>
      <c r="K1780" t="s">
        <v>54</v>
      </c>
      <c r="L1780">
        <v>17724</v>
      </c>
      <c r="M1780" t="s">
        <v>1769</v>
      </c>
      <c r="N1780" t="s">
        <v>18936</v>
      </c>
      <c r="O1780" s="95">
        <v>44845.66498238426</v>
      </c>
      <c r="P1780">
        <v>4</v>
      </c>
      <c r="Q1780">
        <v>0.41</v>
      </c>
      <c r="R1780">
        <v>2.4</v>
      </c>
      <c r="S1780" t="s">
        <v>19993</v>
      </c>
      <c r="T1780" t="s">
        <v>10531</v>
      </c>
      <c r="U1780" t="s">
        <v>8603</v>
      </c>
      <c r="V1780" t="s">
        <v>19993</v>
      </c>
      <c r="W1780" t="s">
        <v>19994</v>
      </c>
      <c r="X1780" t="s">
        <v>8604</v>
      </c>
      <c r="Y1780" t="b">
        <v>0</v>
      </c>
      <c r="Z1780" t="s">
        <v>1761</v>
      </c>
    </row>
    <row r="1781" spans="1:26" x14ac:dyDescent="0.25">
      <c r="A1781" t="s">
        <v>10532</v>
      </c>
      <c r="B1781" t="s">
        <v>8594</v>
      </c>
      <c r="C1781" t="s">
        <v>14702</v>
      </c>
      <c r="D1781" t="s">
        <v>14703</v>
      </c>
      <c r="E1781" t="s">
        <v>370</v>
      </c>
      <c r="F1781" t="s">
        <v>8595</v>
      </c>
      <c r="G1781">
        <v>55000</v>
      </c>
      <c r="H1781">
        <v>27800</v>
      </c>
      <c r="I1781">
        <v>57931</v>
      </c>
      <c r="J1781">
        <v>57917</v>
      </c>
      <c r="K1781" t="s">
        <v>54</v>
      </c>
      <c r="L1781">
        <v>15568</v>
      </c>
      <c r="M1781" t="s">
        <v>1769</v>
      </c>
      <c r="N1781" t="s">
        <v>18933</v>
      </c>
      <c r="O1781" s="95">
        <v>44845.703062141205</v>
      </c>
      <c r="P1781">
        <v>4</v>
      </c>
      <c r="Q1781">
        <v>-5.0599999999999996</v>
      </c>
      <c r="R1781">
        <v>-5.04</v>
      </c>
      <c r="S1781" t="s">
        <v>19995</v>
      </c>
      <c r="T1781" t="s">
        <v>10533</v>
      </c>
      <c r="U1781" t="s">
        <v>8597</v>
      </c>
      <c r="V1781" t="s">
        <v>19995</v>
      </c>
      <c r="W1781" t="s">
        <v>19996</v>
      </c>
      <c r="X1781" t="s">
        <v>8598</v>
      </c>
      <c r="Y1781" t="b">
        <v>0</v>
      </c>
      <c r="Z1781" t="s">
        <v>1761</v>
      </c>
    </row>
    <row r="1782" spans="1:26" x14ac:dyDescent="0.25">
      <c r="A1782" t="s">
        <v>10534</v>
      </c>
      <c r="B1782" t="s">
        <v>10535</v>
      </c>
      <c r="C1782" t="s">
        <v>14702</v>
      </c>
      <c r="D1782" t="s">
        <v>14703</v>
      </c>
      <c r="E1782" t="s">
        <v>370</v>
      </c>
      <c r="F1782" t="s">
        <v>10536</v>
      </c>
      <c r="G1782">
        <v>8888</v>
      </c>
      <c r="H1782">
        <v>24460</v>
      </c>
      <c r="I1782">
        <v>8888</v>
      </c>
      <c r="J1782">
        <v>8888</v>
      </c>
      <c r="K1782" t="s">
        <v>54</v>
      </c>
      <c r="L1782">
        <v>13698</v>
      </c>
      <c r="M1782" t="s">
        <v>1769</v>
      </c>
      <c r="N1782" t="s">
        <v>16720</v>
      </c>
      <c r="O1782" s="95">
        <v>44845.52200863426</v>
      </c>
      <c r="P1782">
        <v>3</v>
      </c>
      <c r="Q1782">
        <v>0</v>
      </c>
      <c r="R1782">
        <v>0</v>
      </c>
      <c r="S1782" t="s">
        <v>19997</v>
      </c>
      <c r="T1782" t="s">
        <v>10537</v>
      </c>
      <c r="U1782" t="s">
        <v>19998</v>
      </c>
      <c r="V1782" t="s">
        <v>19997</v>
      </c>
      <c r="W1782" t="s">
        <v>19999</v>
      </c>
      <c r="X1782" t="s">
        <v>5038</v>
      </c>
      <c r="Y1782" t="b">
        <v>0</v>
      </c>
      <c r="Z1782" t="s">
        <v>1761</v>
      </c>
    </row>
    <row r="1783" spans="1:26" x14ac:dyDescent="0.25">
      <c r="A1783" t="s">
        <v>10538</v>
      </c>
      <c r="B1783" t="s">
        <v>10539</v>
      </c>
      <c r="C1783" t="s">
        <v>14703</v>
      </c>
      <c r="D1783" t="s">
        <v>14702</v>
      </c>
      <c r="E1783" t="s">
        <v>370</v>
      </c>
      <c r="F1783" t="s">
        <v>10540</v>
      </c>
      <c r="G1783">
        <v>0</v>
      </c>
      <c r="H1783">
        <v>110000</v>
      </c>
      <c r="I1783">
        <v>0</v>
      </c>
      <c r="J1783">
        <v>0</v>
      </c>
      <c r="K1783" t="s">
        <v>54</v>
      </c>
      <c r="L1783">
        <v>61600</v>
      </c>
      <c r="M1783" t="s">
        <v>1769</v>
      </c>
      <c r="N1783" t="s">
        <v>20000</v>
      </c>
      <c r="O1783" s="95">
        <v>44552.394250173609</v>
      </c>
      <c r="P1783">
        <v>3</v>
      </c>
      <c r="Q1783">
        <v>0</v>
      </c>
      <c r="R1783">
        <v>0</v>
      </c>
      <c r="S1783" t="s">
        <v>20001</v>
      </c>
      <c r="T1783" t="s">
        <v>10541</v>
      </c>
      <c r="U1783" t="s">
        <v>10542</v>
      </c>
      <c r="V1783" t="s">
        <v>20001</v>
      </c>
      <c r="W1783" t="s">
        <v>20002</v>
      </c>
      <c r="X1783" t="s">
        <v>10543</v>
      </c>
      <c r="Y1783" t="b">
        <v>0</v>
      </c>
      <c r="Z1783" t="s">
        <v>1761</v>
      </c>
    </row>
    <row r="1784" spans="1:26" x14ac:dyDescent="0.25">
      <c r="A1784" t="s">
        <v>10544</v>
      </c>
      <c r="B1784" t="s">
        <v>10545</v>
      </c>
      <c r="C1784" t="s">
        <v>14702</v>
      </c>
      <c r="D1784" t="s">
        <v>14702</v>
      </c>
      <c r="E1784" t="s">
        <v>370</v>
      </c>
      <c r="F1784" t="s">
        <v>10546</v>
      </c>
      <c r="G1784">
        <v>50900</v>
      </c>
      <c r="H1784">
        <v>50900</v>
      </c>
      <c r="I1784">
        <v>50900</v>
      </c>
      <c r="J1784">
        <v>50900</v>
      </c>
      <c r="K1784" t="s">
        <v>54</v>
      </c>
      <c r="L1784">
        <v>28504</v>
      </c>
      <c r="M1784" t="s">
        <v>1769</v>
      </c>
      <c r="N1784" t="s">
        <v>20003</v>
      </c>
      <c r="O1784" s="95">
        <v>44785.397447962961</v>
      </c>
      <c r="P1784">
        <v>1</v>
      </c>
      <c r="Q1784">
        <v>0</v>
      </c>
      <c r="R1784">
        <v>0</v>
      </c>
      <c r="S1784" t="s">
        <v>20004</v>
      </c>
      <c r="T1784" t="s">
        <v>10547</v>
      </c>
      <c r="U1784" t="s">
        <v>10548</v>
      </c>
      <c r="V1784" t="s">
        <v>20004</v>
      </c>
      <c r="W1784" t="s">
        <v>20005</v>
      </c>
      <c r="X1784" t="s">
        <v>10549</v>
      </c>
      <c r="Y1784" t="b">
        <v>0</v>
      </c>
      <c r="Z1784" t="s">
        <v>1761</v>
      </c>
    </row>
    <row r="1785" spans="1:26" x14ac:dyDescent="0.25">
      <c r="A1785" t="s">
        <v>10550</v>
      </c>
      <c r="B1785" t="s">
        <v>691</v>
      </c>
      <c r="C1785" t="s">
        <v>14702</v>
      </c>
      <c r="D1785" t="s">
        <v>14703</v>
      </c>
      <c r="E1785" t="s">
        <v>1756</v>
      </c>
      <c r="F1785" t="s">
        <v>10551</v>
      </c>
      <c r="G1785">
        <v>31111</v>
      </c>
      <c r="H1785">
        <v>50892</v>
      </c>
      <c r="I1785">
        <v>31733</v>
      </c>
      <c r="J1785">
        <v>31904</v>
      </c>
      <c r="K1785" t="s">
        <v>55</v>
      </c>
      <c r="L1785">
        <v>32062</v>
      </c>
      <c r="M1785" t="s">
        <v>1769</v>
      </c>
      <c r="N1785" t="s">
        <v>20006</v>
      </c>
      <c r="O1785" s="95">
        <v>44845.680878587962</v>
      </c>
      <c r="P1785">
        <v>2</v>
      </c>
      <c r="Q1785">
        <v>-1.96</v>
      </c>
      <c r="R1785">
        <v>-2.4900000000000002</v>
      </c>
      <c r="S1785" t="s">
        <v>20007</v>
      </c>
      <c r="T1785" t="s">
        <v>10552</v>
      </c>
      <c r="U1785" t="s">
        <v>10553</v>
      </c>
      <c r="V1785" t="s">
        <v>20007</v>
      </c>
      <c r="W1785" t="s">
        <v>20008</v>
      </c>
      <c r="X1785" t="s">
        <v>10554</v>
      </c>
      <c r="Y1785" t="b">
        <v>1</v>
      </c>
      <c r="Z1785" t="s">
        <v>1761</v>
      </c>
    </row>
    <row r="1786" spans="1:26" x14ac:dyDescent="0.25">
      <c r="A1786" t="s">
        <v>10555</v>
      </c>
      <c r="B1786" t="s">
        <v>10556</v>
      </c>
      <c r="C1786" t="s">
        <v>14702</v>
      </c>
      <c r="D1786" t="s">
        <v>14703</v>
      </c>
      <c r="E1786" t="s">
        <v>17576</v>
      </c>
      <c r="F1786" t="s">
        <v>10557</v>
      </c>
      <c r="G1786">
        <v>13999</v>
      </c>
      <c r="H1786">
        <v>8250</v>
      </c>
      <c r="I1786">
        <v>15204</v>
      </c>
      <c r="J1786">
        <v>15841</v>
      </c>
      <c r="K1786" t="s">
        <v>54</v>
      </c>
      <c r="L1786">
        <v>4620</v>
      </c>
      <c r="M1786" t="s">
        <v>1769</v>
      </c>
      <c r="N1786" t="s">
        <v>20009</v>
      </c>
      <c r="O1786" s="95">
        <v>44845.702367951388</v>
      </c>
      <c r="P1786">
        <v>1</v>
      </c>
      <c r="Q1786">
        <v>-7.93</v>
      </c>
      <c r="R1786">
        <v>-11.63</v>
      </c>
      <c r="S1786" t="s">
        <v>20010</v>
      </c>
      <c r="T1786" t="s">
        <v>10558</v>
      </c>
      <c r="U1786" t="s">
        <v>20011</v>
      </c>
      <c r="V1786" t="s">
        <v>20010</v>
      </c>
      <c r="W1786" t="s">
        <v>20012</v>
      </c>
      <c r="X1786" t="s">
        <v>10559</v>
      </c>
      <c r="Y1786" t="b">
        <v>1</v>
      </c>
      <c r="Z1786" t="s">
        <v>1761</v>
      </c>
    </row>
    <row r="1787" spans="1:26" x14ac:dyDescent="0.25">
      <c r="A1787" t="s">
        <v>10560</v>
      </c>
      <c r="B1787" t="s">
        <v>10561</v>
      </c>
      <c r="C1787" t="s">
        <v>14702</v>
      </c>
      <c r="D1787" t="s">
        <v>14703</v>
      </c>
      <c r="E1787" t="s">
        <v>17576</v>
      </c>
      <c r="F1787" t="s">
        <v>10562</v>
      </c>
      <c r="G1787">
        <v>22199</v>
      </c>
      <c r="H1787">
        <v>8000</v>
      </c>
      <c r="I1787">
        <v>21151</v>
      </c>
      <c r="J1787">
        <v>22039</v>
      </c>
      <c r="K1787" t="s">
        <v>54</v>
      </c>
      <c r="L1787">
        <v>4480</v>
      </c>
      <c r="M1787" t="s">
        <v>1769</v>
      </c>
      <c r="N1787" t="s">
        <v>16192</v>
      </c>
      <c r="O1787" s="95">
        <v>44845.709416331018</v>
      </c>
      <c r="P1787">
        <v>1</v>
      </c>
      <c r="Q1787">
        <v>4.95</v>
      </c>
      <c r="R1787">
        <v>0.73</v>
      </c>
      <c r="S1787" t="s">
        <v>20013</v>
      </c>
      <c r="T1787" t="s">
        <v>10563</v>
      </c>
      <c r="U1787" t="s">
        <v>10564</v>
      </c>
      <c r="V1787" t="s">
        <v>20013</v>
      </c>
      <c r="W1787" t="s">
        <v>20014</v>
      </c>
      <c r="X1787" t="s">
        <v>10565</v>
      </c>
      <c r="Y1787" t="b">
        <v>1</v>
      </c>
      <c r="Z1787" t="s">
        <v>1761</v>
      </c>
    </row>
    <row r="1788" spans="1:26" x14ac:dyDescent="0.25">
      <c r="A1788" t="s">
        <v>10566</v>
      </c>
      <c r="B1788" t="s">
        <v>10567</v>
      </c>
      <c r="C1788" t="s">
        <v>14702</v>
      </c>
      <c r="D1788" t="s">
        <v>14703</v>
      </c>
      <c r="E1788" t="s">
        <v>17576</v>
      </c>
      <c r="F1788" t="s">
        <v>10568</v>
      </c>
      <c r="G1788">
        <v>6499</v>
      </c>
      <c r="H1788">
        <v>7217</v>
      </c>
      <c r="I1788">
        <v>7286</v>
      </c>
      <c r="J1788">
        <v>7890</v>
      </c>
      <c r="K1788" t="s">
        <v>54</v>
      </c>
      <c r="L1788">
        <v>4042</v>
      </c>
      <c r="M1788" t="s">
        <v>1769</v>
      </c>
      <c r="N1788" t="s">
        <v>20015</v>
      </c>
      <c r="O1788" s="95">
        <v>44845.656757280092</v>
      </c>
      <c r="P1788">
        <v>1</v>
      </c>
      <c r="Q1788">
        <v>-10.8</v>
      </c>
      <c r="R1788">
        <v>-17.63</v>
      </c>
      <c r="S1788" t="s">
        <v>20016</v>
      </c>
      <c r="T1788" t="s">
        <v>10569</v>
      </c>
      <c r="U1788" t="s">
        <v>10570</v>
      </c>
      <c r="V1788" t="s">
        <v>20016</v>
      </c>
      <c r="W1788" t="s">
        <v>20017</v>
      </c>
      <c r="X1788" t="s">
        <v>10571</v>
      </c>
      <c r="Y1788" t="b">
        <v>1</v>
      </c>
      <c r="Z1788" t="s">
        <v>1761</v>
      </c>
    </row>
    <row r="1789" spans="1:26" x14ac:dyDescent="0.25">
      <c r="A1789" t="s">
        <v>10572</v>
      </c>
      <c r="B1789" t="s">
        <v>10573</v>
      </c>
      <c r="C1789" t="s">
        <v>14702</v>
      </c>
      <c r="D1789" t="s">
        <v>14703</v>
      </c>
      <c r="E1789" t="s">
        <v>17576</v>
      </c>
      <c r="F1789" t="s">
        <v>10574</v>
      </c>
      <c r="G1789">
        <v>11900</v>
      </c>
      <c r="H1789">
        <v>13000</v>
      </c>
      <c r="I1789">
        <v>10787</v>
      </c>
      <c r="J1789">
        <v>11101</v>
      </c>
      <c r="K1789" t="s">
        <v>54</v>
      </c>
      <c r="L1789">
        <v>7280</v>
      </c>
      <c r="M1789" t="s">
        <v>1769</v>
      </c>
      <c r="N1789" t="s">
        <v>20018</v>
      </c>
      <c r="O1789" s="95">
        <v>44845.72004591435</v>
      </c>
      <c r="P1789">
        <v>1</v>
      </c>
      <c r="Q1789">
        <v>10.32</v>
      </c>
      <c r="R1789">
        <v>7.2</v>
      </c>
      <c r="S1789" t="s">
        <v>20019</v>
      </c>
      <c r="T1789" t="s">
        <v>10575</v>
      </c>
      <c r="U1789" t="s">
        <v>10576</v>
      </c>
      <c r="V1789" t="s">
        <v>20019</v>
      </c>
      <c r="W1789" t="s">
        <v>20020</v>
      </c>
      <c r="X1789" t="s">
        <v>10577</v>
      </c>
      <c r="Y1789" t="b">
        <v>1</v>
      </c>
      <c r="Z1789" t="s">
        <v>1761</v>
      </c>
    </row>
    <row r="1790" spans="1:26" x14ac:dyDescent="0.25">
      <c r="A1790" t="s">
        <v>10578</v>
      </c>
      <c r="B1790" t="s">
        <v>1595</v>
      </c>
      <c r="C1790" t="s">
        <v>14702</v>
      </c>
      <c r="D1790" t="s">
        <v>14703</v>
      </c>
      <c r="E1790" t="s">
        <v>365</v>
      </c>
      <c r="F1790" t="s">
        <v>10579</v>
      </c>
      <c r="G1790">
        <v>68456</v>
      </c>
      <c r="H1790">
        <v>62325</v>
      </c>
      <c r="I1790">
        <v>67405</v>
      </c>
      <c r="J1790">
        <v>67592</v>
      </c>
      <c r="K1790" t="s">
        <v>54</v>
      </c>
      <c r="L1790">
        <v>34902</v>
      </c>
      <c r="M1790" t="s">
        <v>1769</v>
      </c>
      <c r="N1790" t="s">
        <v>20021</v>
      </c>
      <c r="O1790" s="95">
        <v>44845.695366759261</v>
      </c>
      <c r="P1790">
        <v>2</v>
      </c>
      <c r="Q1790">
        <v>1.56</v>
      </c>
      <c r="R1790">
        <v>1.28</v>
      </c>
      <c r="S1790" t="s">
        <v>20022</v>
      </c>
      <c r="T1790" t="s">
        <v>10580</v>
      </c>
      <c r="U1790" t="s">
        <v>20023</v>
      </c>
      <c r="V1790" t="s">
        <v>20022</v>
      </c>
      <c r="W1790" t="s">
        <v>20024</v>
      </c>
      <c r="X1790" t="s">
        <v>10581</v>
      </c>
      <c r="Y1790" t="b">
        <v>1</v>
      </c>
      <c r="Z1790" t="s">
        <v>1761</v>
      </c>
    </row>
    <row r="1791" spans="1:26" x14ac:dyDescent="0.25">
      <c r="A1791" t="s">
        <v>10582</v>
      </c>
      <c r="B1791" t="s">
        <v>10583</v>
      </c>
      <c r="C1791" t="s">
        <v>14702</v>
      </c>
      <c r="D1791" t="s">
        <v>14703</v>
      </c>
      <c r="E1791" t="s">
        <v>379</v>
      </c>
      <c r="F1791" t="s">
        <v>10584</v>
      </c>
      <c r="G1791">
        <v>10000</v>
      </c>
      <c r="H1791">
        <v>8767</v>
      </c>
      <c r="I1791">
        <v>11869</v>
      </c>
      <c r="J1791">
        <v>11382</v>
      </c>
      <c r="K1791" t="s">
        <v>54</v>
      </c>
      <c r="L1791">
        <v>4910</v>
      </c>
      <c r="M1791" t="s">
        <v>1769</v>
      </c>
      <c r="N1791" t="s">
        <v>20025</v>
      </c>
      <c r="O1791" s="95">
        <v>44845.551304444445</v>
      </c>
      <c r="P1791">
        <v>1</v>
      </c>
      <c r="Q1791">
        <v>-15.75</v>
      </c>
      <c r="R1791">
        <v>-12.14</v>
      </c>
      <c r="S1791" t="s">
        <v>20026</v>
      </c>
      <c r="T1791" t="s">
        <v>10585</v>
      </c>
      <c r="U1791" t="s">
        <v>20027</v>
      </c>
      <c r="V1791" t="s">
        <v>20026</v>
      </c>
      <c r="W1791" t="s">
        <v>20028</v>
      </c>
      <c r="X1791" t="s">
        <v>10586</v>
      </c>
      <c r="Y1791" t="b">
        <v>1</v>
      </c>
      <c r="Z1791" t="s">
        <v>1761</v>
      </c>
    </row>
    <row r="1792" spans="1:26" x14ac:dyDescent="0.25">
      <c r="A1792" t="s">
        <v>10587</v>
      </c>
      <c r="B1792" t="s">
        <v>1563</v>
      </c>
      <c r="C1792" t="s">
        <v>14702</v>
      </c>
      <c r="D1792" t="s">
        <v>14703</v>
      </c>
      <c r="E1792" t="s">
        <v>379</v>
      </c>
      <c r="F1792" t="s">
        <v>10588</v>
      </c>
      <c r="G1792">
        <v>19888</v>
      </c>
      <c r="H1792">
        <v>28900</v>
      </c>
      <c r="I1792">
        <v>21855</v>
      </c>
      <c r="J1792">
        <v>21294</v>
      </c>
      <c r="K1792" t="s">
        <v>54</v>
      </c>
      <c r="L1792">
        <v>16184</v>
      </c>
      <c r="M1792" t="s">
        <v>1769</v>
      </c>
      <c r="N1792" t="s">
        <v>16570</v>
      </c>
      <c r="O1792" s="95">
        <v>44845.684242418982</v>
      </c>
      <c r="P1792">
        <v>1</v>
      </c>
      <c r="Q1792">
        <v>-9</v>
      </c>
      <c r="R1792">
        <v>-6.6</v>
      </c>
      <c r="S1792" t="s">
        <v>20029</v>
      </c>
      <c r="T1792" t="s">
        <v>10589</v>
      </c>
      <c r="U1792" t="s">
        <v>10590</v>
      </c>
      <c r="V1792" t="s">
        <v>20029</v>
      </c>
      <c r="W1792" t="s">
        <v>20030</v>
      </c>
      <c r="X1792" t="s">
        <v>10591</v>
      </c>
      <c r="Y1792" t="b">
        <v>1</v>
      </c>
      <c r="Z1792" t="s">
        <v>1761</v>
      </c>
    </row>
    <row r="1793" spans="1:26" x14ac:dyDescent="0.25">
      <c r="A1793" t="s">
        <v>10592</v>
      </c>
      <c r="B1793" t="s">
        <v>1354</v>
      </c>
      <c r="C1793" t="s">
        <v>14702</v>
      </c>
      <c r="D1793" t="s">
        <v>14703</v>
      </c>
      <c r="E1793" t="s">
        <v>379</v>
      </c>
      <c r="F1793" t="s">
        <v>10593</v>
      </c>
      <c r="G1793">
        <v>15000</v>
      </c>
      <c r="H1793">
        <v>13225</v>
      </c>
      <c r="I1793">
        <v>15848</v>
      </c>
      <c r="J1793">
        <v>15509</v>
      </c>
      <c r="K1793" t="s">
        <v>54</v>
      </c>
      <c r="L1793">
        <v>7406</v>
      </c>
      <c r="M1793" t="s">
        <v>1769</v>
      </c>
      <c r="N1793" t="s">
        <v>15449</v>
      </c>
      <c r="O1793" s="95">
        <v>44845.681208310183</v>
      </c>
      <c r="P1793">
        <v>1</v>
      </c>
      <c r="Q1793">
        <v>-5.35</v>
      </c>
      <c r="R1793">
        <v>-3.28</v>
      </c>
      <c r="S1793" t="s">
        <v>20031</v>
      </c>
      <c r="T1793" t="s">
        <v>10594</v>
      </c>
      <c r="U1793" t="s">
        <v>10595</v>
      </c>
      <c r="V1793" t="s">
        <v>20031</v>
      </c>
      <c r="W1793" t="s">
        <v>20032</v>
      </c>
      <c r="X1793" t="s">
        <v>10596</v>
      </c>
      <c r="Y1793" t="b">
        <v>1</v>
      </c>
      <c r="Z1793" t="s">
        <v>1761</v>
      </c>
    </row>
    <row r="1794" spans="1:26" x14ac:dyDescent="0.25">
      <c r="A1794" t="s">
        <v>10597</v>
      </c>
      <c r="B1794" t="s">
        <v>10598</v>
      </c>
      <c r="C1794" t="s">
        <v>14702</v>
      </c>
      <c r="D1794" t="s">
        <v>14703</v>
      </c>
      <c r="E1794" t="s">
        <v>379</v>
      </c>
      <c r="F1794" t="s">
        <v>10599</v>
      </c>
      <c r="G1794">
        <v>59999</v>
      </c>
      <c r="H1794">
        <v>75794</v>
      </c>
      <c r="I1794">
        <v>63913</v>
      </c>
      <c r="J1794">
        <v>69219</v>
      </c>
      <c r="K1794" t="s">
        <v>54</v>
      </c>
      <c r="L1794">
        <v>42445</v>
      </c>
      <c r="M1794" t="s">
        <v>1769</v>
      </c>
      <c r="N1794" t="s">
        <v>20033</v>
      </c>
      <c r="O1794" s="95">
        <v>44845.682181319447</v>
      </c>
      <c r="P1794">
        <v>1</v>
      </c>
      <c r="Q1794">
        <v>-6.12</v>
      </c>
      <c r="R1794">
        <v>-13.32</v>
      </c>
      <c r="S1794" t="s">
        <v>20034</v>
      </c>
      <c r="T1794" t="s">
        <v>10600</v>
      </c>
      <c r="U1794" t="s">
        <v>10601</v>
      </c>
      <c r="V1794" t="s">
        <v>20034</v>
      </c>
      <c r="W1794" t="s">
        <v>20035</v>
      </c>
      <c r="X1794" t="s">
        <v>10602</v>
      </c>
      <c r="Y1794" t="b">
        <v>1</v>
      </c>
      <c r="Z1794" t="s">
        <v>1761</v>
      </c>
    </row>
    <row r="1795" spans="1:26" x14ac:dyDescent="0.25">
      <c r="A1795" t="s">
        <v>10603</v>
      </c>
      <c r="B1795" t="s">
        <v>785</v>
      </c>
      <c r="C1795" t="s">
        <v>14702</v>
      </c>
      <c r="D1795" t="s">
        <v>14703</v>
      </c>
      <c r="E1795" t="s">
        <v>379</v>
      </c>
      <c r="F1795" t="s">
        <v>10604</v>
      </c>
      <c r="G1795">
        <v>27777</v>
      </c>
      <c r="H1795">
        <v>49137</v>
      </c>
      <c r="I1795">
        <v>30784</v>
      </c>
      <c r="J1795">
        <v>31040</v>
      </c>
      <c r="K1795" t="s">
        <v>54</v>
      </c>
      <c r="L1795">
        <v>27517</v>
      </c>
      <c r="M1795" t="s">
        <v>1769</v>
      </c>
      <c r="N1795" t="s">
        <v>20036</v>
      </c>
      <c r="O1795" s="95">
        <v>44845.640118738425</v>
      </c>
      <c r="P1795">
        <v>1</v>
      </c>
      <c r="Q1795">
        <v>-9.77</v>
      </c>
      <c r="R1795">
        <v>-10.51</v>
      </c>
      <c r="S1795" t="s">
        <v>20037</v>
      </c>
      <c r="T1795" t="s">
        <v>10605</v>
      </c>
      <c r="U1795" t="s">
        <v>10606</v>
      </c>
      <c r="V1795" t="s">
        <v>20037</v>
      </c>
      <c r="W1795" t="s">
        <v>20038</v>
      </c>
      <c r="X1795" t="s">
        <v>10607</v>
      </c>
      <c r="Y1795" t="b">
        <v>1</v>
      </c>
      <c r="Z1795" t="s">
        <v>1761</v>
      </c>
    </row>
    <row r="1796" spans="1:26" x14ac:dyDescent="0.25">
      <c r="A1796" t="s">
        <v>10608</v>
      </c>
      <c r="B1796" t="s">
        <v>10609</v>
      </c>
      <c r="C1796" t="s">
        <v>14702</v>
      </c>
      <c r="D1796" t="s">
        <v>14703</v>
      </c>
      <c r="E1796" t="s">
        <v>17576</v>
      </c>
      <c r="F1796" t="s">
        <v>10610</v>
      </c>
      <c r="G1796">
        <v>8999</v>
      </c>
      <c r="H1796">
        <v>1776</v>
      </c>
      <c r="I1796">
        <v>6596</v>
      </c>
      <c r="J1796">
        <v>7892</v>
      </c>
      <c r="K1796" t="s">
        <v>54</v>
      </c>
      <c r="L1796">
        <v>995</v>
      </c>
      <c r="M1796" t="s">
        <v>1769</v>
      </c>
      <c r="N1796" t="s">
        <v>20039</v>
      </c>
      <c r="O1796" s="95">
        <v>44845.710584837965</v>
      </c>
      <c r="P1796">
        <v>1</v>
      </c>
      <c r="Q1796">
        <v>36.43</v>
      </c>
      <c r="R1796">
        <v>14.03</v>
      </c>
      <c r="S1796" t="s">
        <v>20040</v>
      </c>
      <c r="T1796" t="s">
        <v>10611</v>
      </c>
      <c r="U1796" t="s">
        <v>10612</v>
      </c>
      <c r="V1796" t="s">
        <v>20040</v>
      </c>
      <c r="W1796" t="s">
        <v>20041</v>
      </c>
      <c r="X1796" t="s">
        <v>10613</v>
      </c>
      <c r="Y1796" t="b">
        <v>1</v>
      </c>
      <c r="Z1796" t="s">
        <v>1761</v>
      </c>
    </row>
    <row r="1797" spans="1:26" x14ac:dyDescent="0.25">
      <c r="A1797" t="s">
        <v>10614</v>
      </c>
      <c r="B1797" t="s">
        <v>10615</v>
      </c>
      <c r="C1797" t="s">
        <v>14702</v>
      </c>
      <c r="D1797" t="s">
        <v>14703</v>
      </c>
      <c r="E1797" t="s">
        <v>17576</v>
      </c>
      <c r="F1797" t="s">
        <v>10616</v>
      </c>
      <c r="G1797">
        <v>6999</v>
      </c>
      <c r="H1797">
        <v>1476</v>
      </c>
      <c r="I1797">
        <v>11754</v>
      </c>
      <c r="J1797">
        <v>8887</v>
      </c>
      <c r="K1797" t="s">
        <v>54</v>
      </c>
      <c r="L1797">
        <v>827</v>
      </c>
      <c r="M1797" t="s">
        <v>1769</v>
      </c>
      <c r="N1797" t="s">
        <v>17242</v>
      </c>
      <c r="O1797" s="95">
        <v>44845.709047060183</v>
      </c>
      <c r="P1797">
        <v>1</v>
      </c>
      <c r="Q1797">
        <v>-40.450000000000003</v>
      </c>
      <c r="R1797">
        <v>-21.24</v>
      </c>
      <c r="S1797" t="s">
        <v>20042</v>
      </c>
      <c r="T1797" t="s">
        <v>10617</v>
      </c>
      <c r="U1797" t="s">
        <v>10618</v>
      </c>
      <c r="V1797" t="s">
        <v>20042</v>
      </c>
      <c r="W1797" t="s">
        <v>20043</v>
      </c>
      <c r="X1797" t="s">
        <v>10619</v>
      </c>
      <c r="Y1797" t="b">
        <v>1</v>
      </c>
      <c r="Z1797" t="s">
        <v>1761</v>
      </c>
    </row>
    <row r="1798" spans="1:26" x14ac:dyDescent="0.25">
      <c r="A1798" t="s">
        <v>10620</v>
      </c>
      <c r="B1798" t="s">
        <v>10621</v>
      </c>
      <c r="C1798" t="s">
        <v>14702</v>
      </c>
      <c r="D1798" t="s">
        <v>14703</v>
      </c>
      <c r="E1798" t="s">
        <v>17576</v>
      </c>
      <c r="F1798" t="s">
        <v>10622</v>
      </c>
      <c r="G1798">
        <v>9998</v>
      </c>
      <c r="H1798">
        <v>2200</v>
      </c>
      <c r="I1798">
        <v>7965</v>
      </c>
      <c r="J1798">
        <v>9470</v>
      </c>
      <c r="K1798" t="s">
        <v>54</v>
      </c>
      <c r="L1798">
        <v>1232</v>
      </c>
      <c r="M1798" t="s">
        <v>1769</v>
      </c>
      <c r="N1798" t="s">
        <v>18088</v>
      </c>
      <c r="O1798" s="95">
        <v>44845.507928067127</v>
      </c>
      <c r="P1798">
        <v>1</v>
      </c>
      <c r="Q1798">
        <v>25.52</v>
      </c>
      <c r="R1798">
        <v>5.58</v>
      </c>
      <c r="S1798" t="s">
        <v>20044</v>
      </c>
      <c r="T1798" t="s">
        <v>10623</v>
      </c>
      <c r="U1798" t="s">
        <v>10624</v>
      </c>
      <c r="V1798" t="s">
        <v>20044</v>
      </c>
      <c r="W1798" t="s">
        <v>20045</v>
      </c>
      <c r="X1798" t="s">
        <v>10625</v>
      </c>
      <c r="Y1798" t="b">
        <v>1</v>
      </c>
      <c r="Z1798" t="s">
        <v>1761</v>
      </c>
    </row>
    <row r="1799" spans="1:26" x14ac:dyDescent="0.25">
      <c r="A1799" t="s">
        <v>10626</v>
      </c>
      <c r="B1799" t="s">
        <v>10627</v>
      </c>
      <c r="C1799" t="s">
        <v>14702</v>
      </c>
      <c r="D1799" t="s">
        <v>14703</v>
      </c>
      <c r="E1799" t="s">
        <v>1895</v>
      </c>
      <c r="F1799" t="s">
        <v>10628</v>
      </c>
      <c r="G1799">
        <v>15000</v>
      </c>
      <c r="H1799">
        <v>1221</v>
      </c>
      <c r="I1799">
        <v>13560</v>
      </c>
      <c r="J1799">
        <v>9019</v>
      </c>
      <c r="K1799" t="s">
        <v>54</v>
      </c>
      <c r="L1799">
        <v>684</v>
      </c>
      <c r="M1799" t="s">
        <v>1769</v>
      </c>
      <c r="N1799" t="s">
        <v>17486</v>
      </c>
      <c r="O1799" s="95">
        <v>44845.70556278935</v>
      </c>
      <c r="P1799">
        <v>2</v>
      </c>
      <c r="Q1799">
        <v>10.62</v>
      </c>
      <c r="R1799">
        <v>66.319999999999993</v>
      </c>
      <c r="S1799" t="s">
        <v>20046</v>
      </c>
      <c r="T1799" t="s">
        <v>10629</v>
      </c>
      <c r="U1799" t="s">
        <v>10630</v>
      </c>
      <c r="V1799" t="s">
        <v>20046</v>
      </c>
      <c r="W1799" t="s">
        <v>20047</v>
      </c>
      <c r="X1799" t="s">
        <v>10631</v>
      </c>
      <c r="Y1799" t="b">
        <v>1</v>
      </c>
      <c r="Z1799" t="s">
        <v>1761</v>
      </c>
    </row>
    <row r="1800" spans="1:26" x14ac:dyDescent="0.25">
      <c r="A1800" t="s">
        <v>10632</v>
      </c>
      <c r="B1800" t="s">
        <v>10633</v>
      </c>
      <c r="C1800" t="s">
        <v>14702</v>
      </c>
      <c r="D1800" t="s">
        <v>14703</v>
      </c>
      <c r="E1800" t="s">
        <v>17576</v>
      </c>
      <c r="F1800" t="s">
        <v>10634</v>
      </c>
      <c r="G1800">
        <v>12000</v>
      </c>
      <c r="H1800">
        <v>2902</v>
      </c>
      <c r="I1800">
        <v>19451</v>
      </c>
      <c r="J1800">
        <v>10718</v>
      </c>
      <c r="K1800" t="s">
        <v>54</v>
      </c>
      <c r="L1800">
        <v>1625</v>
      </c>
      <c r="M1800" t="s">
        <v>1769</v>
      </c>
      <c r="N1800" t="s">
        <v>20048</v>
      </c>
      <c r="O1800" s="95">
        <v>44845.695532777776</v>
      </c>
      <c r="P1800">
        <v>1</v>
      </c>
      <c r="Q1800">
        <v>-38.31</v>
      </c>
      <c r="R1800">
        <v>11.96</v>
      </c>
      <c r="S1800" t="s">
        <v>20049</v>
      </c>
      <c r="T1800" t="s">
        <v>10635</v>
      </c>
      <c r="U1800" t="s">
        <v>10636</v>
      </c>
      <c r="V1800" t="s">
        <v>20049</v>
      </c>
      <c r="W1800" t="s">
        <v>20050</v>
      </c>
      <c r="X1800" t="s">
        <v>10637</v>
      </c>
      <c r="Y1800" t="b">
        <v>1</v>
      </c>
      <c r="Z1800" t="s">
        <v>1761</v>
      </c>
    </row>
    <row r="1801" spans="1:26" x14ac:dyDescent="0.25">
      <c r="A1801" t="s">
        <v>10638</v>
      </c>
      <c r="B1801" t="s">
        <v>10639</v>
      </c>
      <c r="C1801" t="s">
        <v>14702</v>
      </c>
      <c r="D1801" t="s">
        <v>14703</v>
      </c>
      <c r="E1801" t="s">
        <v>17576</v>
      </c>
      <c r="F1801" t="s">
        <v>10640</v>
      </c>
      <c r="G1801">
        <v>35000</v>
      </c>
      <c r="H1801">
        <v>5900</v>
      </c>
      <c r="I1801">
        <v>67083</v>
      </c>
      <c r="J1801">
        <v>52695</v>
      </c>
      <c r="K1801" t="s">
        <v>54</v>
      </c>
      <c r="L1801">
        <v>3304</v>
      </c>
      <c r="M1801" t="s">
        <v>1769</v>
      </c>
      <c r="N1801" t="s">
        <v>18832</v>
      </c>
      <c r="O1801" s="95">
        <v>44845.702158414351</v>
      </c>
      <c r="P1801">
        <v>3</v>
      </c>
      <c r="Q1801">
        <v>-47.83</v>
      </c>
      <c r="R1801">
        <v>-33.58</v>
      </c>
      <c r="S1801" t="s">
        <v>20051</v>
      </c>
      <c r="T1801" t="s">
        <v>10641</v>
      </c>
      <c r="U1801" t="s">
        <v>10642</v>
      </c>
      <c r="V1801" t="s">
        <v>20051</v>
      </c>
      <c r="W1801" t="s">
        <v>20052</v>
      </c>
      <c r="X1801" t="s">
        <v>10643</v>
      </c>
      <c r="Y1801" t="b">
        <v>1</v>
      </c>
      <c r="Z1801" t="s">
        <v>1761</v>
      </c>
    </row>
    <row r="1802" spans="1:26" x14ac:dyDescent="0.25">
      <c r="A1802" t="s">
        <v>10644</v>
      </c>
      <c r="B1802" t="s">
        <v>10645</v>
      </c>
      <c r="C1802" t="s">
        <v>14702</v>
      </c>
      <c r="D1802" t="s">
        <v>14703</v>
      </c>
      <c r="E1802" t="s">
        <v>17576</v>
      </c>
      <c r="F1802" t="s">
        <v>10646</v>
      </c>
      <c r="G1802">
        <v>2000</v>
      </c>
      <c r="H1802">
        <v>1000</v>
      </c>
      <c r="I1802">
        <v>8550</v>
      </c>
      <c r="J1802">
        <v>9265</v>
      </c>
      <c r="K1802" t="s">
        <v>54</v>
      </c>
      <c r="L1802">
        <v>560</v>
      </c>
      <c r="M1802" t="s">
        <v>1769</v>
      </c>
      <c r="N1802" t="s">
        <v>19128</v>
      </c>
      <c r="O1802" s="95">
        <v>44845.707794305556</v>
      </c>
      <c r="P1802">
        <v>1</v>
      </c>
      <c r="Q1802">
        <v>-76.61</v>
      </c>
      <c r="R1802">
        <v>-78.41</v>
      </c>
      <c r="S1802" t="s">
        <v>20053</v>
      </c>
      <c r="T1802" t="s">
        <v>10647</v>
      </c>
      <c r="U1802" t="s">
        <v>20054</v>
      </c>
      <c r="V1802" t="s">
        <v>20053</v>
      </c>
      <c r="W1802" t="s">
        <v>20055</v>
      </c>
      <c r="X1802" t="s">
        <v>10648</v>
      </c>
      <c r="Y1802" t="b">
        <v>1</v>
      </c>
      <c r="Z1802" t="s">
        <v>1761</v>
      </c>
    </row>
    <row r="1803" spans="1:26" x14ac:dyDescent="0.25">
      <c r="A1803" t="s">
        <v>10649</v>
      </c>
      <c r="B1803" t="s">
        <v>10650</v>
      </c>
      <c r="C1803" t="s">
        <v>14702</v>
      </c>
      <c r="D1803" t="s">
        <v>14703</v>
      </c>
      <c r="E1803" t="s">
        <v>17576</v>
      </c>
      <c r="F1803" t="s">
        <v>10651</v>
      </c>
      <c r="G1803">
        <v>17440</v>
      </c>
      <c r="H1803">
        <v>1000</v>
      </c>
      <c r="I1803">
        <v>16584</v>
      </c>
      <c r="J1803">
        <v>16584</v>
      </c>
      <c r="K1803" t="s">
        <v>54</v>
      </c>
      <c r="L1803">
        <v>560</v>
      </c>
      <c r="M1803" t="s">
        <v>1769</v>
      </c>
      <c r="N1803" t="s">
        <v>19128</v>
      </c>
      <c r="O1803" s="95">
        <v>44842.350234907404</v>
      </c>
      <c r="P1803">
        <v>1</v>
      </c>
      <c r="Q1803">
        <v>0</v>
      </c>
      <c r="R1803">
        <v>5.16</v>
      </c>
      <c r="S1803" t="s">
        <v>20056</v>
      </c>
      <c r="T1803" t="s">
        <v>10652</v>
      </c>
      <c r="U1803" t="s">
        <v>10653</v>
      </c>
      <c r="V1803" t="s">
        <v>20056</v>
      </c>
      <c r="W1803" t="s">
        <v>20057</v>
      </c>
      <c r="X1803" t="s">
        <v>10654</v>
      </c>
      <c r="Y1803" t="b">
        <v>1</v>
      </c>
      <c r="Z1803" t="s">
        <v>1761</v>
      </c>
    </row>
    <row r="1804" spans="1:26" x14ac:dyDescent="0.25">
      <c r="A1804" t="s">
        <v>10655</v>
      </c>
      <c r="B1804" t="s">
        <v>10656</v>
      </c>
      <c r="C1804" t="s">
        <v>14702</v>
      </c>
      <c r="D1804" t="s">
        <v>14703</v>
      </c>
      <c r="E1804" t="s">
        <v>17576</v>
      </c>
      <c r="F1804" t="s">
        <v>10657</v>
      </c>
      <c r="G1804">
        <v>9000</v>
      </c>
      <c r="H1804">
        <v>3500</v>
      </c>
      <c r="I1804">
        <v>9018</v>
      </c>
      <c r="J1804">
        <v>8551</v>
      </c>
      <c r="K1804" t="s">
        <v>54</v>
      </c>
      <c r="L1804">
        <v>1960</v>
      </c>
      <c r="M1804" t="s">
        <v>1769</v>
      </c>
      <c r="N1804" t="s">
        <v>17352</v>
      </c>
      <c r="O1804" s="95">
        <v>44845.70014552083</v>
      </c>
      <c r="P1804">
        <v>2</v>
      </c>
      <c r="Q1804">
        <v>-0.2</v>
      </c>
      <c r="R1804">
        <v>5.25</v>
      </c>
      <c r="S1804" t="s">
        <v>20058</v>
      </c>
      <c r="T1804" t="s">
        <v>10658</v>
      </c>
      <c r="U1804" t="s">
        <v>10659</v>
      </c>
      <c r="V1804" t="s">
        <v>20058</v>
      </c>
      <c r="W1804" t="s">
        <v>20059</v>
      </c>
      <c r="X1804" t="s">
        <v>10660</v>
      </c>
      <c r="Y1804" t="b">
        <v>1</v>
      </c>
      <c r="Z1804" t="s">
        <v>1761</v>
      </c>
    </row>
    <row r="1805" spans="1:26" x14ac:dyDescent="0.25">
      <c r="A1805" t="s">
        <v>10661</v>
      </c>
      <c r="B1805" t="s">
        <v>10662</v>
      </c>
      <c r="C1805" t="s">
        <v>14702</v>
      </c>
      <c r="D1805" t="s">
        <v>14703</v>
      </c>
      <c r="E1805" t="s">
        <v>17576</v>
      </c>
      <c r="F1805" t="s">
        <v>10557</v>
      </c>
      <c r="G1805">
        <v>10000</v>
      </c>
      <c r="H1805">
        <v>3800</v>
      </c>
      <c r="I1805">
        <v>12907</v>
      </c>
      <c r="J1805">
        <v>9365</v>
      </c>
      <c r="K1805" t="s">
        <v>54</v>
      </c>
      <c r="L1805">
        <v>2128</v>
      </c>
      <c r="M1805" t="s">
        <v>1769</v>
      </c>
      <c r="N1805" t="s">
        <v>18055</v>
      </c>
      <c r="O1805" s="95">
        <v>44845.702068078703</v>
      </c>
      <c r="P1805">
        <v>2</v>
      </c>
      <c r="Q1805">
        <v>-22.52</v>
      </c>
      <c r="R1805">
        <v>6.78</v>
      </c>
      <c r="S1805" t="s">
        <v>20060</v>
      </c>
      <c r="T1805" t="s">
        <v>10663</v>
      </c>
      <c r="U1805" t="s">
        <v>10664</v>
      </c>
      <c r="V1805" t="s">
        <v>20060</v>
      </c>
      <c r="W1805" t="s">
        <v>20061</v>
      </c>
      <c r="X1805" t="s">
        <v>10665</v>
      </c>
      <c r="Y1805" t="b">
        <v>1</v>
      </c>
      <c r="Z1805" t="s">
        <v>1761</v>
      </c>
    </row>
    <row r="1806" spans="1:26" x14ac:dyDescent="0.25">
      <c r="A1806" t="s">
        <v>10666</v>
      </c>
      <c r="B1806" t="s">
        <v>10667</v>
      </c>
      <c r="C1806" t="s">
        <v>14702</v>
      </c>
      <c r="D1806" t="s">
        <v>14703</v>
      </c>
      <c r="E1806" t="s">
        <v>17576</v>
      </c>
      <c r="F1806" t="s">
        <v>10668</v>
      </c>
      <c r="G1806">
        <v>5000</v>
      </c>
      <c r="H1806">
        <v>1299</v>
      </c>
      <c r="I1806">
        <v>5000</v>
      </c>
      <c r="J1806">
        <v>5000</v>
      </c>
      <c r="K1806" t="s">
        <v>54</v>
      </c>
      <c r="L1806">
        <v>727</v>
      </c>
      <c r="M1806" t="s">
        <v>1769</v>
      </c>
      <c r="N1806" t="s">
        <v>20062</v>
      </c>
      <c r="O1806" s="95">
        <v>44842.562356921298</v>
      </c>
      <c r="P1806">
        <v>2</v>
      </c>
      <c r="Q1806">
        <v>0</v>
      </c>
      <c r="R1806">
        <v>0</v>
      </c>
      <c r="S1806" t="s">
        <v>20063</v>
      </c>
      <c r="T1806" t="s">
        <v>10669</v>
      </c>
      <c r="U1806" t="s">
        <v>10670</v>
      </c>
      <c r="V1806" t="s">
        <v>20063</v>
      </c>
      <c r="W1806" t="s">
        <v>20064</v>
      </c>
      <c r="X1806" t="s">
        <v>10671</v>
      </c>
      <c r="Y1806" t="b">
        <v>1</v>
      </c>
      <c r="Z1806" t="s">
        <v>1761</v>
      </c>
    </row>
    <row r="1807" spans="1:26" x14ac:dyDescent="0.25">
      <c r="A1807" t="s">
        <v>10672</v>
      </c>
      <c r="B1807" t="s">
        <v>1019</v>
      </c>
      <c r="C1807" t="s">
        <v>14702</v>
      </c>
      <c r="D1807" t="s">
        <v>14703</v>
      </c>
      <c r="E1807" t="s">
        <v>17576</v>
      </c>
      <c r="F1807" t="s">
        <v>10673</v>
      </c>
      <c r="G1807">
        <v>8000</v>
      </c>
      <c r="H1807">
        <v>3286</v>
      </c>
      <c r="I1807">
        <v>8684</v>
      </c>
      <c r="J1807">
        <v>8955</v>
      </c>
      <c r="K1807" t="s">
        <v>54</v>
      </c>
      <c r="L1807">
        <v>1840</v>
      </c>
      <c r="M1807" t="s">
        <v>1769</v>
      </c>
      <c r="N1807" t="s">
        <v>20065</v>
      </c>
      <c r="O1807" s="95">
        <v>44845.664372141204</v>
      </c>
      <c r="P1807">
        <v>2</v>
      </c>
      <c r="Q1807">
        <v>-7.88</v>
      </c>
      <c r="R1807">
        <v>-10.66</v>
      </c>
      <c r="S1807" t="s">
        <v>20066</v>
      </c>
      <c r="T1807" t="s">
        <v>10674</v>
      </c>
      <c r="U1807" t="s">
        <v>10675</v>
      </c>
      <c r="V1807" t="s">
        <v>20066</v>
      </c>
      <c r="W1807" t="s">
        <v>20067</v>
      </c>
      <c r="X1807" t="s">
        <v>10676</v>
      </c>
      <c r="Y1807" t="b">
        <v>1</v>
      </c>
      <c r="Z1807" t="s">
        <v>1761</v>
      </c>
    </row>
    <row r="1808" spans="1:26" x14ac:dyDescent="0.25">
      <c r="A1808" t="s">
        <v>10677</v>
      </c>
      <c r="B1808" t="s">
        <v>10678</v>
      </c>
      <c r="C1808" t="s">
        <v>14702</v>
      </c>
      <c r="D1808" t="s">
        <v>14703</v>
      </c>
      <c r="E1808" t="s">
        <v>17576</v>
      </c>
      <c r="F1808" t="s">
        <v>10679</v>
      </c>
      <c r="G1808">
        <v>48000</v>
      </c>
      <c r="H1808">
        <v>19600</v>
      </c>
      <c r="I1808">
        <v>42330</v>
      </c>
      <c r="J1808">
        <v>42008</v>
      </c>
      <c r="K1808" t="s">
        <v>54</v>
      </c>
      <c r="L1808">
        <v>10976</v>
      </c>
      <c r="M1808" t="s">
        <v>1769</v>
      </c>
      <c r="N1808" t="s">
        <v>19389</v>
      </c>
      <c r="O1808" s="95">
        <v>44845.663706111111</v>
      </c>
      <c r="P1808">
        <v>2</v>
      </c>
      <c r="Q1808">
        <v>13.39</v>
      </c>
      <c r="R1808">
        <v>14.26</v>
      </c>
      <c r="S1808" t="s">
        <v>20068</v>
      </c>
      <c r="T1808" t="s">
        <v>10680</v>
      </c>
      <c r="U1808" t="s">
        <v>10681</v>
      </c>
      <c r="V1808" t="s">
        <v>20068</v>
      </c>
      <c r="W1808" t="s">
        <v>20069</v>
      </c>
      <c r="X1808" t="s">
        <v>10682</v>
      </c>
      <c r="Y1808" t="b">
        <v>1</v>
      </c>
      <c r="Z1808" t="s">
        <v>1761</v>
      </c>
    </row>
    <row r="1809" spans="1:26" x14ac:dyDescent="0.25">
      <c r="A1809" t="s">
        <v>10683</v>
      </c>
      <c r="B1809" t="s">
        <v>10684</v>
      </c>
      <c r="C1809" t="s">
        <v>14702</v>
      </c>
      <c r="D1809" t="s">
        <v>14703</v>
      </c>
      <c r="E1809" t="s">
        <v>17576</v>
      </c>
      <c r="F1809" t="s">
        <v>10685</v>
      </c>
      <c r="G1809">
        <v>30000</v>
      </c>
      <c r="H1809">
        <v>6231</v>
      </c>
      <c r="I1809">
        <v>21500</v>
      </c>
      <c r="J1809">
        <v>19769</v>
      </c>
      <c r="K1809" t="s">
        <v>54</v>
      </c>
      <c r="L1809">
        <v>3489</v>
      </c>
      <c r="M1809" t="s">
        <v>1769</v>
      </c>
      <c r="N1809" t="s">
        <v>20070</v>
      </c>
      <c r="O1809" s="95">
        <v>44845.638167696758</v>
      </c>
      <c r="P1809">
        <v>1</v>
      </c>
      <c r="Q1809">
        <v>39.53</v>
      </c>
      <c r="R1809">
        <v>51.75</v>
      </c>
      <c r="S1809" t="s">
        <v>20071</v>
      </c>
      <c r="T1809" t="s">
        <v>10686</v>
      </c>
      <c r="U1809" t="s">
        <v>10687</v>
      </c>
      <c r="V1809" t="s">
        <v>20071</v>
      </c>
      <c r="W1809" t="s">
        <v>20072</v>
      </c>
      <c r="X1809" t="s">
        <v>10688</v>
      </c>
      <c r="Y1809" t="b">
        <v>1</v>
      </c>
      <c r="Z1809" t="s">
        <v>1761</v>
      </c>
    </row>
    <row r="1810" spans="1:26" x14ac:dyDescent="0.25">
      <c r="A1810" t="s">
        <v>10689</v>
      </c>
      <c r="B1810" t="s">
        <v>10690</v>
      </c>
      <c r="C1810" t="s">
        <v>14702</v>
      </c>
      <c r="D1810" t="s">
        <v>14703</v>
      </c>
      <c r="E1810" t="s">
        <v>17576</v>
      </c>
      <c r="F1810" t="s">
        <v>10691</v>
      </c>
      <c r="G1810">
        <v>5000</v>
      </c>
      <c r="H1810">
        <v>3231</v>
      </c>
      <c r="I1810">
        <v>14071</v>
      </c>
      <c r="J1810">
        <v>14644</v>
      </c>
      <c r="K1810" t="s">
        <v>54</v>
      </c>
      <c r="L1810">
        <v>1809</v>
      </c>
      <c r="M1810" t="s">
        <v>1769</v>
      </c>
      <c r="N1810" t="s">
        <v>20073</v>
      </c>
      <c r="O1810" s="95">
        <v>44845.701732777779</v>
      </c>
      <c r="P1810">
        <v>1</v>
      </c>
      <c r="Q1810">
        <v>-64.47</v>
      </c>
      <c r="R1810">
        <v>-65.86</v>
      </c>
      <c r="S1810" t="s">
        <v>20074</v>
      </c>
      <c r="T1810" t="s">
        <v>10692</v>
      </c>
      <c r="U1810" t="s">
        <v>10693</v>
      </c>
      <c r="V1810" t="s">
        <v>20074</v>
      </c>
      <c r="W1810" t="s">
        <v>20075</v>
      </c>
      <c r="X1810" t="s">
        <v>10694</v>
      </c>
      <c r="Y1810" t="b">
        <v>1</v>
      </c>
      <c r="Z1810" t="s">
        <v>1761</v>
      </c>
    </row>
    <row r="1811" spans="1:26" x14ac:dyDescent="0.25">
      <c r="A1811" t="s">
        <v>10695</v>
      </c>
      <c r="B1811" t="s">
        <v>10696</v>
      </c>
      <c r="C1811" t="s">
        <v>14702</v>
      </c>
      <c r="D1811" t="s">
        <v>14703</v>
      </c>
      <c r="E1811" t="s">
        <v>17576</v>
      </c>
      <c r="F1811" t="s">
        <v>10697</v>
      </c>
      <c r="G1811">
        <v>6777</v>
      </c>
      <c r="H1811">
        <v>2231</v>
      </c>
      <c r="I1811">
        <v>11481</v>
      </c>
      <c r="J1811">
        <v>10346</v>
      </c>
      <c r="K1811" t="s">
        <v>54</v>
      </c>
      <c r="L1811">
        <v>1249</v>
      </c>
      <c r="M1811" t="s">
        <v>1769</v>
      </c>
      <c r="N1811" t="s">
        <v>20076</v>
      </c>
      <c r="O1811" s="95">
        <v>44845.706820659725</v>
      </c>
      <c r="P1811">
        <v>1</v>
      </c>
      <c r="Q1811">
        <v>-40.97</v>
      </c>
      <c r="R1811">
        <v>-34.5</v>
      </c>
      <c r="S1811" t="s">
        <v>20077</v>
      </c>
      <c r="T1811" t="s">
        <v>10698</v>
      </c>
      <c r="U1811" t="s">
        <v>20078</v>
      </c>
      <c r="V1811" t="s">
        <v>20077</v>
      </c>
      <c r="W1811" t="s">
        <v>20079</v>
      </c>
      <c r="X1811" t="s">
        <v>10699</v>
      </c>
      <c r="Y1811" t="b">
        <v>1</v>
      </c>
      <c r="Z1811" t="s">
        <v>1761</v>
      </c>
    </row>
    <row r="1812" spans="1:26" x14ac:dyDescent="0.25">
      <c r="A1812" t="s">
        <v>10700</v>
      </c>
      <c r="B1812" t="s">
        <v>10701</v>
      </c>
      <c r="C1812" t="s">
        <v>14702</v>
      </c>
      <c r="D1812" t="s">
        <v>14703</v>
      </c>
      <c r="E1812" t="s">
        <v>17576</v>
      </c>
      <c r="F1812" t="s">
        <v>10702</v>
      </c>
      <c r="G1812">
        <v>8000</v>
      </c>
      <c r="H1812">
        <v>7006</v>
      </c>
      <c r="I1812">
        <v>31800</v>
      </c>
      <c r="J1812">
        <v>22202</v>
      </c>
      <c r="K1812" t="s">
        <v>54</v>
      </c>
      <c r="L1812">
        <v>3923</v>
      </c>
      <c r="M1812" t="s">
        <v>1769</v>
      </c>
      <c r="N1812" t="s">
        <v>20080</v>
      </c>
      <c r="O1812" s="95">
        <v>44845.589688657405</v>
      </c>
      <c r="P1812">
        <v>3</v>
      </c>
      <c r="Q1812">
        <v>-74.84</v>
      </c>
      <c r="R1812">
        <v>-63.97</v>
      </c>
      <c r="S1812" t="s">
        <v>20081</v>
      </c>
      <c r="T1812" t="s">
        <v>10703</v>
      </c>
      <c r="U1812" t="s">
        <v>10704</v>
      </c>
      <c r="V1812" t="s">
        <v>20081</v>
      </c>
      <c r="W1812" t="s">
        <v>20082</v>
      </c>
      <c r="X1812" t="s">
        <v>10705</v>
      </c>
      <c r="Y1812" t="b">
        <v>1</v>
      </c>
      <c r="Z1812" t="s">
        <v>1761</v>
      </c>
    </row>
    <row r="1813" spans="1:26" x14ac:dyDescent="0.25">
      <c r="A1813" t="s">
        <v>10706</v>
      </c>
      <c r="B1813" t="s">
        <v>10707</v>
      </c>
      <c r="C1813" t="s">
        <v>14702</v>
      </c>
      <c r="D1813" t="s">
        <v>14703</v>
      </c>
      <c r="E1813" t="s">
        <v>17576</v>
      </c>
      <c r="F1813" t="s">
        <v>10708</v>
      </c>
      <c r="G1813">
        <v>17999</v>
      </c>
      <c r="H1813">
        <v>26300</v>
      </c>
      <c r="I1813">
        <v>17235</v>
      </c>
      <c r="J1813">
        <v>17606</v>
      </c>
      <c r="K1813" t="s">
        <v>54</v>
      </c>
      <c r="L1813">
        <v>14728</v>
      </c>
      <c r="M1813" t="s">
        <v>1769</v>
      </c>
      <c r="N1813" t="s">
        <v>20083</v>
      </c>
      <c r="O1813" s="95">
        <v>44845.710742175928</v>
      </c>
      <c r="P1813">
        <v>2</v>
      </c>
      <c r="Q1813">
        <v>4.43</v>
      </c>
      <c r="R1813">
        <v>2.23</v>
      </c>
      <c r="S1813" t="s">
        <v>20084</v>
      </c>
      <c r="T1813" t="s">
        <v>10709</v>
      </c>
      <c r="U1813" t="s">
        <v>10710</v>
      </c>
      <c r="V1813" t="s">
        <v>20084</v>
      </c>
      <c r="W1813" t="s">
        <v>20085</v>
      </c>
      <c r="X1813" t="s">
        <v>10711</v>
      </c>
      <c r="Y1813" t="b">
        <v>1</v>
      </c>
      <c r="Z1813" t="s">
        <v>1761</v>
      </c>
    </row>
    <row r="1814" spans="1:26" x14ac:dyDescent="0.25">
      <c r="A1814" t="s">
        <v>10712</v>
      </c>
      <c r="B1814" t="s">
        <v>10713</v>
      </c>
      <c r="C1814" t="s">
        <v>14702</v>
      </c>
      <c r="D1814" t="s">
        <v>14703</v>
      </c>
      <c r="E1814" t="s">
        <v>17576</v>
      </c>
      <c r="F1814" t="s">
        <v>10714</v>
      </c>
      <c r="G1814">
        <v>87000</v>
      </c>
      <c r="H1814">
        <v>29567</v>
      </c>
      <c r="I1814">
        <v>79209</v>
      </c>
      <c r="J1814">
        <v>102909</v>
      </c>
      <c r="K1814" t="s">
        <v>54</v>
      </c>
      <c r="L1814">
        <v>16558</v>
      </c>
      <c r="M1814" t="s">
        <v>1769</v>
      </c>
      <c r="N1814" t="s">
        <v>20086</v>
      </c>
      <c r="O1814" s="95">
        <v>44845.50822314815</v>
      </c>
      <c r="P1814">
        <v>3</v>
      </c>
      <c r="Q1814">
        <v>9.84</v>
      </c>
      <c r="R1814">
        <v>-15.46</v>
      </c>
      <c r="S1814" t="s">
        <v>20087</v>
      </c>
      <c r="T1814" t="s">
        <v>10715</v>
      </c>
      <c r="U1814" t="s">
        <v>10716</v>
      </c>
      <c r="V1814" t="s">
        <v>20087</v>
      </c>
      <c r="W1814" t="s">
        <v>20088</v>
      </c>
      <c r="X1814" t="s">
        <v>10717</v>
      </c>
      <c r="Y1814" t="b">
        <v>1</v>
      </c>
      <c r="Z1814" t="s">
        <v>1761</v>
      </c>
    </row>
    <row r="1815" spans="1:26" x14ac:dyDescent="0.25">
      <c r="A1815" t="s">
        <v>10718</v>
      </c>
      <c r="B1815" t="s">
        <v>10719</v>
      </c>
      <c r="C1815" t="s">
        <v>14702</v>
      </c>
      <c r="D1815" t="s">
        <v>14703</v>
      </c>
      <c r="E1815" t="s">
        <v>17576</v>
      </c>
      <c r="F1815" t="s">
        <v>10720</v>
      </c>
      <c r="G1815">
        <v>15495</v>
      </c>
      <c r="H1815">
        <v>15800</v>
      </c>
      <c r="I1815">
        <v>18786</v>
      </c>
      <c r="J1815">
        <v>18051</v>
      </c>
      <c r="K1815" t="s">
        <v>54</v>
      </c>
      <c r="L1815">
        <v>8848</v>
      </c>
      <c r="M1815" t="s">
        <v>1769</v>
      </c>
      <c r="N1815" t="s">
        <v>18740</v>
      </c>
      <c r="O1815" s="95">
        <v>44845.671161909719</v>
      </c>
      <c r="P1815">
        <v>2</v>
      </c>
      <c r="Q1815">
        <v>-17.52</v>
      </c>
      <c r="R1815">
        <v>-14.16</v>
      </c>
      <c r="S1815" t="s">
        <v>20089</v>
      </c>
      <c r="T1815" t="s">
        <v>10721</v>
      </c>
      <c r="U1815" t="s">
        <v>10722</v>
      </c>
      <c r="V1815" t="s">
        <v>20089</v>
      </c>
      <c r="W1815" t="s">
        <v>20090</v>
      </c>
      <c r="X1815" t="s">
        <v>10723</v>
      </c>
      <c r="Y1815" t="b">
        <v>1</v>
      </c>
      <c r="Z1815" t="s">
        <v>1761</v>
      </c>
    </row>
    <row r="1816" spans="1:26" x14ac:dyDescent="0.25">
      <c r="A1816" t="s">
        <v>10724</v>
      </c>
      <c r="B1816" t="s">
        <v>10725</v>
      </c>
      <c r="C1816" t="s">
        <v>14702</v>
      </c>
      <c r="D1816" t="s">
        <v>14703</v>
      </c>
      <c r="E1816" t="s">
        <v>17576</v>
      </c>
      <c r="F1816" t="s">
        <v>10726</v>
      </c>
      <c r="G1816">
        <v>19000</v>
      </c>
      <c r="H1816">
        <v>15000</v>
      </c>
      <c r="I1816">
        <v>17536</v>
      </c>
      <c r="J1816">
        <v>17897</v>
      </c>
      <c r="K1816" t="s">
        <v>54</v>
      </c>
      <c r="L1816">
        <v>8400</v>
      </c>
      <c r="M1816" t="s">
        <v>1769</v>
      </c>
      <c r="N1816" t="s">
        <v>19808</v>
      </c>
      <c r="O1816" s="95">
        <v>44845.683359374998</v>
      </c>
      <c r="P1816">
        <v>3</v>
      </c>
      <c r="Q1816">
        <v>8.35</v>
      </c>
      <c r="R1816">
        <v>6.16</v>
      </c>
      <c r="S1816" t="s">
        <v>20091</v>
      </c>
      <c r="T1816" t="s">
        <v>10727</v>
      </c>
      <c r="U1816" t="s">
        <v>10728</v>
      </c>
      <c r="V1816" t="s">
        <v>20091</v>
      </c>
      <c r="W1816" t="s">
        <v>20092</v>
      </c>
      <c r="X1816" t="s">
        <v>10729</v>
      </c>
      <c r="Y1816" t="b">
        <v>1</v>
      </c>
      <c r="Z1816" t="s">
        <v>1761</v>
      </c>
    </row>
    <row r="1817" spans="1:26" x14ac:dyDescent="0.25">
      <c r="A1817" t="s">
        <v>10730</v>
      </c>
      <c r="B1817" t="s">
        <v>10731</v>
      </c>
      <c r="C1817" t="s">
        <v>14702</v>
      </c>
      <c r="D1817" t="s">
        <v>14703</v>
      </c>
      <c r="E1817" t="s">
        <v>17576</v>
      </c>
      <c r="F1817" t="s">
        <v>10732</v>
      </c>
      <c r="G1817">
        <v>11759</v>
      </c>
      <c r="H1817">
        <v>10500</v>
      </c>
      <c r="I1817">
        <v>11329</v>
      </c>
      <c r="J1817">
        <v>11768</v>
      </c>
      <c r="K1817" t="s">
        <v>54</v>
      </c>
      <c r="L1817">
        <v>5880</v>
      </c>
      <c r="M1817" t="s">
        <v>1769</v>
      </c>
      <c r="N1817" t="s">
        <v>17145</v>
      </c>
      <c r="O1817" s="95">
        <v>44845.712900497689</v>
      </c>
      <c r="P1817">
        <v>2</v>
      </c>
      <c r="Q1817">
        <v>3.8</v>
      </c>
      <c r="R1817">
        <v>-0.08</v>
      </c>
      <c r="S1817" t="s">
        <v>20093</v>
      </c>
      <c r="T1817" t="s">
        <v>10733</v>
      </c>
      <c r="U1817" t="s">
        <v>10734</v>
      </c>
      <c r="V1817" t="s">
        <v>20093</v>
      </c>
      <c r="W1817" t="s">
        <v>20094</v>
      </c>
      <c r="X1817" t="s">
        <v>10735</v>
      </c>
      <c r="Y1817" t="b">
        <v>1</v>
      </c>
      <c r="Z1817" t="s">
        <v>1761</v>
      </c>
    </row>
    <row r="1818" spans="1:26" x14ac:dyDescent="0.25">
      <c r="A1818" t="s">
        <v>10736</v>
      </c>
      <c r="B1818" t="s">
        <v>10737</v>
      </c>
      <c r="C1818" t="s">
        <v>14702</v>
      </c>
      <c r="D1818" t="s">
        <v>14703</v>
      </c>
      <c r="E1818" t="s">
        <v>17576</v>
      </c>
      <c r="F1818" t="s">
        <v>10738</v>
      </c>
      <c r="G1818">
        <v>25000</v>
      </c>
      <c r="H1818">
        <v>50000</v>
      </c>
      <c r="I1818">
        <v>29514</v>
      </c>
      <c r="J1818">
        <v>31479</v>
      </c>
      <c r="K1818" t="s">
        <v>54</v>
      </c>
      <c r="L1818">
        <v>28000</v>
      </c>
      <c r="M1818" t="s">
        <v>1769</v>
      </c>
      <c r="N1818" t="s">
        <v>20095</v>
      </c>
      <c r="O1818" s="95">
        <v>44845.701908310184</v>
      </c>
      <c r="P1818">
        <v>2</v>
      </c>
      <c r="Q1818">
        <v>-15.29</v>
      </c>
      <c r="R1818">
        <v>-20.58</v>
      </c>
      <c r="S1818" t="s">
        <v>20096</v>
      </c>
      <c r="T1818" t="s">
        <v>10739</v>
      </c>
      <c r="U1818" t="s">
        <v>10740</v>
      </c>
      <c r="V1818" t="s">
        <v>20096</v>
      </c>
      <c r="W1818" t="s">
        <v>20097</v>
      </c>
      <c r="X1818" t="s">
        <v>10741</v>
      </c>
      <c r="Y1818" t="b">
        <v>1</v>
      </c>
      <c r="Z1818" t="s">
        <v>1761</v>
      </c>
    </row>
    <row r="1819" spans="1:26" x14ac:dyDescent="0.25">
      <c r="A1819" t="s">
        <v>10742</v>
      </c>
      <c r="B1819" t="s">
        <v>10743</v>
      </c>
      <c r="C1819" t="s">
        <v>14702</v>
      </c>
      <c r="D1819" t="s">
        <v>14703</v>
      </c>
      <c r="E1819" t="s">
        <v>17576</v>
      </c>
      <c r="F1819" t="s">
        <v>10668</v>
      </c>
      <c r="G1819">
        <v>20000</v>
      </c>
      <c r="H1819">
        <v>1829</v>
      </c>
      <c r="I1819">
        <v>20000</v>
      </c>
      <c r="J1819">
        <v>10189</v>
      </c>
      <c r="K1819" t="s">
        <v>54</v>
      </c>
      <c r="L1819">
        <v>1024</v>
      </c>
      <c r="M1819" t="s">
        <v>1769</v>
      </c>
      <c r="N1819" t="s">
        <v>20098</v>
      </c>
      <c r="O1819" s="95">
        <v>44845.148722500002</v>
      </c>
      <c r="P1819">
        <v>3</v>
      </c>
      <c r="Q1819">
        <v>0</v>
      </c>
      <c r="R1819">
        <v>96.29</v>
      </c>
      <c r="S1819" t="s">
        <v>20099</v>
      </c>
      <c r="T1819" t="s">
        <v>10744</v>
      </c>
      <c r="U1819" t="s">
        <v>10745</v>
      </c>
      <c r="V1819" t="s">
        <v>20099</v>
      </c>
      <c r="W1819" t="s">
        <v>20100</v>
      </c>
      <c r="X1819" t="s">
        <v>10746</v>
      </c>
      <c r="Y1819" t="b">
        <v>1</v>
      </c>
      <c r="Z1819" t="s">
        <v>1761</v>
      </c>
    </row>
    <row r="1820" spans="1:26" x14ac:dyDescent="0.25">
      <c r="A1820" t="s">
        <v>10747</v>
      </c>
      <c r="B1820" t="s">
        <v>1020</v>
      </c>
      <c r="C1820" t="s">
        <v>14702</v>
      </c>
      <c r="D1820" t="s">
        <v>14703</v>
      </c>
      <c r="E1820" t="s">
        <v>17576</v>
      </c>
      <c r="F1820" t="s">
        <v>10673</v>
      </c>
      <c r="G1820">
        <v>14000</v>
      </c>
      <c r="H1820">
        <v>4388</v>
      </c>
      <c r="I1820">
        <v>15395</v>
      </c>
      <c r="J1820">
        <v>15595</v>
      </c>
      <c r="K1820" t="s">
        <v>54</v>
      </c>
      <c r="L1820">
        <v>2457</v>
      </c>
      <c r="M1820" t="s">
        <v>1769</v>
      </c>
      <c r="N1820" t="s">
        <v>17327</v>
      </c>
      <c r="O1820" s="95">
        <v>44845.654543055556</v>
      </c>
      <c r="P1820">
        <v>3</v>
      </c>
      <c r="Q1820">
        <v>-9.06</v>
      </c>
      <c r="R1820">
        <v>-10.23</v>
      </c>
      <c r="S1820" t="s">
        <v>20101</v>
      </c>
      <c r="T1820" t="s">
        <v>10748</v>
      </c>
      <c r="U1820" t="s">
        <v>10675</v>
      </c>
      <c r="V1820" t="s">
        <v>20101</v>
      </c>
      <c r="W1820" t="s">
        <v>20102</v>
      </c>
      <c r="X1820" t="s">
        <v>10749</v>
      </c>
      <c r="Y1820" t="b">
        <v>1</v>
      </c>
      <c r="Z1820" t="s">
        <v>1761</v>
      </c>
    </row>
    <row r="1821" spans="1:26" x14ac:dyDescent="0.25">
      <c r="A1821" t="s">
        <v>10750</v>
      </c>
      <c r="B1821" t="s">
        <v>10751</v>
      </c>
      <c r="C1821" t="s">
        <v>14702</v>
      </c>
      <c r="D1821" t="s">
        <v>14703</v>
      </c>
      <c r="E1821" t="s">
        <v>17576</v>
      </c>
      <c r="F1821" t="s">
        <v>10752</v>
      </c>
      <c r="G1821">
        <v>50000</v>
      </c>
      <c r="H1821">
        <v>14300</v>
      </c>
      <c r="I1821">
        <v>63070</v>
      </c>
      <c r="J1821">
        <v>63434</v>
      </c>
      <c r="K1821" t="s">
        <v>54</v>
      </c>
      <c r="L1821">
        <v>8008</v>
      </c>
      <c r="M1821" t="s">
        <v>1769</v>
      </c>
      <c r="N1821" t="s">
        <v>20103</v>
      </c>
      <c r="O1821" s="95">
        <v>44845.547661793978</v>
      </c>
      <c r="P1821">
        <v>1</v>
      </c>
      <c r="Q1821">
        <v>-20.72</v>
      </c>
      <c r="R1821">
        <v>-21.18</v>
      </c>
      <c r="S1821" t="s">
        <v>20104</v>
      </c>
      <c r="T1821" t="s">
        <v>10753</v>
      </c>
      <c r="U1821" t="s">
        <v>10754</v>
      </c>
      <c r="V1821" t="s">
        <v>20104</v>
      </c>
      <c r="W1821" t="s">
        <v>20105</v>
      </c>
      <c r="X1821" t="s">
        <v>10755</v>
      </c>
      <c r="Y1821" t="b">
        <v>1</v>
      </c>
      <c r="Z1821" t="s">
        <v>1761</v>
      </c>
    </row>
    <row r="1822" spans="1:26" x14ac:dyDescent="0.25">
      <c r="A1822" t="s">
        <v>10756</v>
      </c>
      <c r="B1822" t="s">
        <v>10757</v>
      </c>
      <c r="C1822" t="s">
        <v>14702</v>
      </c>
      <c r="D1822" t="s">
        <v>14703</v>
      </c>
      <c r="E1822" t="s">
        <v>17576</v>
      </c>
      <c r="F1822" t="s">
        <v>10673</v>
      </c>
      <c r="G1822">
        <v>6999</v>
      </c>
      <c r="H1822">
        <v>2608</v>
      </c>
      <c r="I1822">
        <v>6999</v>
      </c>
      <c r="J1822">
        <v>6999</v>
      </c>
      <c r="K1822" t="s">
        <v>54</v>
      </c>
      <c r="L1822">
        <v>1460</v>
      </c>
      <c r="M1822" t="s">
        <v>1769</v>
      </c>
      <c r="N1822" t="s">
        <v>17819</v>
      </c>
      <c r="O1822" s="95">
        <v>44845.700765451387</v>
      </c>
      <c r="P1822">
        <v>3</v>
      </c>
      <c r="Q1822">
        <v>0</v>
      </c>
      <c r="R1822">
        <v>0</v>
      </c>
      <c r="S1822" t="s">
        <v>20106</v>
      </c>
      <c r="T1822" t="s">
        <v>10758</v>
      </c>
      <c r="U1822" t="s">
        <v>10759</v>
      </c>
      <c r="V1822" t="s">
        <v>20106</v>
      </c>
      <c r="W1822" t="s">
        <v>20107</v>
      </c>
      <c r="X1822" t="s">
        <v>10760</v>
      </c>
      <c r="Y1822" t="b">
        <v>1</v>
      </c>
      <c r="Z1822" t="s">
        <v>1761</v>
      </c>
    </row>
    <row r="1823" spans="1:26" x14ac:dyDescent="0.25">
      <c r="A1823" t="s">
        <v>10761</v>
      </c>
      <c r="B1823" t="s">
        <v>1238</v>
      </c>
      <c r="C1823" t="s">
        <v>14702</v>
      </c>
      <c r="D1823" t="s">
        <v>14703</v>
      </c>
      <c r="E1823" t="s">
        <v>17576</v>
      </c>
      <c r="F1823" t="s">
        <v>10762</v>
      </c>
      <c r="G1823">
        <v>13800</v>
      </c>
      <c r="H1823">
        <v>4760</v>
      </c>
      <c r="I1823">
        <v>15022</v>
      </c>
      <c r="J1823">
        <v>13661</v>
      </c>
      <c r="K1823" t="s">
        <v>54</v>
      </c>
      <c r="L1823">
        <v>2666</v>
      </c>
      <c r="M1823" t="s">
        <v>1769</v>
      </c>
      <c r="N1823" t="s">
        <v>20108</v>
      </c>
      <c r="O1823" s="95">
        <v>44845.707960995373</v>
      </c>
      <c r="P1823">
        <v>2</v>
      </c>
      <c r="Q1823">
        <v>-8.1300000000000008</v>
      </c>
      <c r="R1823">
        <v>1.02</v>
      </c>
      <c r="S1823" t="s">
        <v>20109</v>
      </c>
      <c r="T1823" t="s">
        <v>10763</v>
      </c>
      <c r="U1823" t="s">
        <v>10764</v>
      </c>
      <c r="V1823" t="s">
        <v>20109</v>
      </c>
      <c r="W1823" t="s">
        <v>20110</v>
      </c>
      <c r="X1823" t="s">
        <v>10765</v>
      </c>
      <c r="Y1823" t="b">
        <v>1</v>
      </c>
      <c r="Z1823" t="s">
        <v>1761</v>
      </c>
    </row>
    <row r="1824" spans="1:26" x14ac:dyDescent="0.25">
      <c r="A1824" t="s">
        <v>10766</v>
      </c>
      <c r="B1824" t="s">
        <v>1114</v>
      </c>
      <c r="C1824" t="s">
        <v>14702</v>
      </c>
      <c r="D1824" t="s">
        <v>14703</v>
      </c>
      <c r="E1824" t="s">
        <v>635</v>
      </c>
      <c r="F1824" t="s">
        <v>10767</v>
      </c>
      <c r="G1824">
        <v>23000</v>
      </c>
      <c r="H1824">
        <v>22000</v>
      </c>
      <c r="I1824">
        <v>19406</v>
      </c>
      <c r="J1824">
        <v>20624</v>
      </c>
      <c r="K1824" t="s">
        <v>53</v>
      </c>
      <c r="L1824">
        <v>13640</v>
      </c>
      <c r="M1824" t="s">
        <v>1769</v>
      </c>
      <c r="N1824" t="s">
        <v>20111</v>
      </c>
      <c r="O1824" s="95">
        <v>44845.718318263891</v>
      </c>
      <c r="P1824">
        <v>16</v>
      </c>
      <c r="Q1824">
        <v>18.52</v>
      </c>
      <c r="R1824">
        <v>11.52</v>
      </c>
      <c r="S1824" t="s">
        <v>20112</v>
      </c>
      <c r="T1824" t="s">
        <v>10768</v>
      </c>
      <c r="U1824" t="s">
        <v>20113</v>
      </c>
      <c r="V1824" t="s">
        <v>20112</v>
      </c>
      <c r="W1824" t="s">
        <v>20114</v>
      </c>
      <c r="X1824" t="s">
        <v>10769</v>
      </c>
      <c r="Y1824" t="b">
        <v>1</v>
      </c>
      <c r="Z1824" t="s">
        <v>1761</v>
      </c>
    </row>
    <row r="1825" spans="1:26" x14ac:dyDescent="0.25">
      <c r="A1825" t="s">
        <v>10770</v>
      </c>
      <c r="B1825" t="s">
        <v>10771</v>
      </c>
      <c r="C1825" t="s">
        <v>14702</v>
      </c>
      <c r="D1825" t="s">
        <v>14703</v>
      </c>
      <c r="E1825" t="s">
        <v>635</v>
      </c>
      <c r="F1825" t="s">
        <v>10772</v>
      </c>
      <c r="G1825">
        <v>30000</v>
      </c>
      <c r="H1825">
        <v>36000</v>
      </c>
      <c r="I1825">
        <v>34655</v>
      </c>
      <c r="J1825">
        <v>34838</v>
      </c>
      <c r="K1825" t="s">
        <v>53</v>
      </c>
      <c r="L1825">
        <v>22320</v>
      </c>
      <c r="M1825" t="s">
        <v>1769</v>
      </c>
      <c r="N1825" t="s">
        <v>20115</v>
      </c>
      <c r="O1825" s="95">
        <v>44845.718390196758</v>
      </c>
      <c r="P1825">
        <v>25</v>
      </c>
      <c r="Q1825">
        <v>-13.43</v>
      </c>
      <c r="R1825">
        <v>-13.89</v>
      </c>
      <c r="S1825" t="s">
        <v>20116</v>
      </c>
      <c r="T1825" t="s">
        <v>10773</v>
      </c>
      <c r="U1825" t="s">
        <v>20117</v>
      </c>
      <c r="V1825" t="s">
        <v>20116</v>
      </c>
      <c r="W1825" t="s">
        <v>20118</v>
      </c>
      <c r="X1825" t="s">
        <v>10774</v>
      </c>
      <c r="Y1825" t="b">
        <v>1</v>
      </c>
      <c r="Z1825" t="s">
        <v>1761</v>
      </c>
    </row>
    <row r="1826" spans="1:26" x14ac:dyDescent="0.25">
      <c r="A1826" t="s">
        <v>10775</v>
      </c>
      <c r="B1826" t="s">
        <v>10776</v>
      </c>
      <c r="C1826" t="s">
        <v>14703</v>
      </c>
      <c r="D1826" t="s">
        <v>14702</v>
      </c>
      <c r="E1826" t="s">
        <v>635</v>
      </c>
      <c r="F1826" t="s">
        <v>10777</v>
      </c>
      <c r="G1826">
        <v>15000</v>
      </c>
      <c r="H1826">
        <v>15000</v>
      </c>
      <c r="I1826">
        <v>15000</v>
      </c>
      <c r="J1826">
        <v>15000</v>
      </c>
      <c r="K1826" t="s">
        <v>53</v>
      </c>
      <c r="L1826">
        <v>9300</v>
      </c>
      <c r="M1826" t="s">
        <v>1769</v>
      </c>
      <c r="N1826" t="s">
        <v>15957</v>
      </c>
      <c r="O1826" s="95">
        <v>44455.607769351853</v>
      </c>
      <c r="P1826">
        <v>4</v>
      </c>
      <c r="Q1826">
        <v>0</v>
      </c>
      <c r="R1826">
        <v>0</v>
      </c>
      <c r="S1826" t="s">
        <v>20119</v>
      </c>
      <c r="T1826" t="s">
        <v>10778</v>
      </c>
      <c r="U1826" t="s">
        <v>10779</v>
      </c>
      <c r="V1826" t="s">
        <v>20119</v>
      </c>
      <c r="W1826" t="s">
        <v>20120</v>
      </c>
      <c r="X1826" t="s">
        <v>10780</v>
      </c>
      <c r="Y1826" t="b">
        <v>1</v>
      </c>
      <c r="Z1826" t="s">
        <v>1761</v>
      </c>
    </row>
    <row r="1827" spans="1:26" x14ac:dyDescent="0.25">
      <c r="A1827" t="s">
        <v>10781</v>
      </c>
      <c r="B1827" t="s">
        <v>1320</v>
      </c>
      <c r="C1827" t="s">
        <v>14702</v>
      </c>
      <c r="D1827" t="s">
        <v>14703</v>
      </c>
      <c r="E1827" t="s">
        <v>635</v>
      </c>
      <c r="F1827" t="s">
        <v>10782</v>
      </c>
      <c r="G1827">
        <v>27000</v>
      </c>
      <c r="H1827">
        <v>36000</v>
      </c>
      <c r="I1827">
        <v>28113</v>
      </c>
      <c r="J1827">
        <v>29211</v>
      </c>
      <c r="K1827" t="s">
        <v>53</v>
      </c>
      <c r="L1827">
        <v>22320</v>
      </c>
      <c r="M1827" t="s">
        <v>1769</v>
      </c>
      <c r="N1827" t="s">
        <v>20115</v>
      </c>
      <c r="O1827" s="95">
        <v>44845.684829293983</v>
      </c>
      <c r="P1827">
        <v>12</v>
      </c>
      <c r="Q1827">
        <v>-3.96</v>
      </c>
      <c r="R1827">
        <v>-7.57</v>
      </c>
      <c r="S1827" t="s">
        <v>20121</v>
      </c>
      <c r="T1827" t="s">
        <v>10783</v>
      </c>
      <c r="U1827" t="s">
        <v>10784</v>
      </c>
      <c r="V1827" t="s">
        <v>20121</v>
      </c>
      <c r="W1827" t="s">
        <v>20122</v>
      </c>
      <c r="X1827" t="s">
        <v>10785</v>
      </c>
      <c r="Y1827" t="b">
        <v>1</v>
      </c>
      <c r="Z1827" t="s">
        <v>1761</v>
      </c>
    </row>
    <row r="1828" spans="1:26" x14ac:dyDescent="0.25">
      <c r="A1828" t="s">
        <v>10786</v>
      </c>
      <c r="B1828" t="s">
        <v>1321</v>
      </c>
      <c r="C1828" t="s">
        <v>14702</v>
      </c>
      <c r="D1828" t="s">
        <v>14703</v>
      </c>
      <c r="E1828" t="s">
        <v>635</v>
      </c>
      <c r="F1828" t="s">
        <v>10787</v>
      </c>
      <c r="G1828">
        <v>32000</v>
      </c>
      <c r="H1828">
        <v>37500</v>
      </c>
      <c r="I1828">
        <v>26300</v>
      </c>
      <c r="J1828">
        <v>26407</v>
      </c>
      <c r="K1828" t="s">
        <v>53</v>
      </c>
      <c r="L1828">
        <v>23250</v>
      </c>
      <c r="M1828" t="s">
        <v>1769</v>
      </c>
      <c r="N1828" t="s">
        <v>19195</v>
      </c>
      <c r="O1828" s="95">
        <v>44845.649770115742</v>
      </c>
      <c r="P1828">
        <v>12</v>
      </c>
      <c r="Q1828">
        <v>21.67</v>
      </c>
      <c r="R1828">
        <v>21.18</v>
      </c>
      <c r="S1828" t="s">
        <v>20123</v>
      </c>
      <c r="T1828" t="s">
        <v>10788</v>
      </c>
      <c r="U1828" t="s">
        <v>10789</v>
      </c>
      <c r="V1828" t="s">
        <v>20123</v>
      </c>
      <c r="W1828" t="s">
        <v>20124</v>
      </c>
      <c r="X1828" t="s">
        <v>10790</v>
      </c>
      <c r="Y1828" t="b">
        <v>1</v>
      </c>
      <c r="Z1828" t="s">
        <v>1761</v>
      </c>
    </row>
    <row r="1829" spans="1:26" x14ac:dyDescent="0.25">
      <c r="A1829" t="s">
        <v>10791</v>
      </c>
      <c r="B1829" t="s">
        <v>10792</v>
      </c>
      <c r="C1829" t="s">
        <v>14703</v>
      </c>
      <c r="D1829" t="s">
        <v>14702</v>
      </c>
      <c r="E1829" t="s">
        <v>635</v>
      </c>
      <c r="F1829" t="s">
        <v>10793</v>
      </c>
      <c r="G1829">
        <v>225999</v>
      </c>
      <c r="H1829">
        <v>215000</v>
      </c>
      <c r="I1829">
        <v>226005</v>
      </c>
      <c r="J1829">
        <v>226005</v>
      </c>
      <c r="K1829" t="s">
        <v>53</v>
      </c>
      <c r="L1829">
        <v>133300</v>
      </c>
      <c r="M1829" t="s">
        <v>1769</v>
      </c>
      <c r="N1829" t="s">
        <v>20125</v>
      </c>
      <c r="O1829" s="95">
        <v>44550.137035277781</v>
      </c>
      <c r="P1829">
        <v>9</v>
      </c>
      <c r="Q1829">
        <v>0</v>
      </c>
      <c r="R1829">
        <v>0</v>
      </c>
      <c r="S1829" t="s">
        <v>20126</v>
      </c>
      <c r="T1829" t="s">
        <v>10794</v>
      </c>
      <c r="U1829" t="s">
        <v>10795</v>
      </c>
      <c r="V1829" t="s">
        <v>20126</v>
      </c>
      <c r="W1829" t="s">
        <v>20127</v>
      </c>
      <c r="X1829" t="s">
        <v>10796</v>
      </c>
      <c r="Y1829" t="b">
        <v>1</v>
      </c>
      <c r="Z1829" t="s">
        <v>1761</v>
      </c>
    </row>
    <row r="1830" spans="1:26" x14ac:dyDescent="0.25">
      <c r="A1830" t="s">
        <v>10797</v>
      </c>
      <c r="B1830" t="s">
        <v>10798</v>
      </c>
      <c r="C1830" t="s">
        <v>14703</v>
      </c>
      <c r="D1830" t="s">
        <v>14702</v>
      </c>
      <c r="E1830" t="s">
        <v>635</v>
      </c>
      <c r="F1830" t="s">
        <v>10799</v>
      </c>
      <c r="G1830">
        <v>124000</v>
      </c>
      <c r="H1830">
        <v>124000</v>
      </c>
      <c r="I1830">
        <v>124000</v>
      </c>
      <c r="J1830">
        <v>124000</v>
      </c>
      <c r="K1830" t="s">
        <v>53</v>
      </c>
      <c r="L1830">
        <v>76880</v>
      </c>
      <c r="M1830" t="s">
        <v>1769</v>
      </c>
      <c r="N1830" t="s">
        <v>20128</v>
      </c>
      <c r="O1830" s="95">
        <v>44540.133152210648</v>
      </c>
      <c r="P1830">
        <v>12</v>
      </c>
      <c r="Q1830">
        <v>0</v>
      </c>
      <c r="R1830">
        <v>0</v>
      </c>
      <c r="S1830" t="s">
        <v>20129</v>
      </c>
      <c r="T1830" t="s">
        <v>10800</v>
      </c>
      <c r="U1830" t="s">
        <v>10801</v>
      </c>
      <c r="V1830" t="s">
        <v>20129</v>
      </c>
      <c r="W1830" t="s">
        <v>20130</v>
      </c>
      <c r="X1830" t="s">
        <v>10802</v>
      </c>
      <c r="Y1830" t="b">
        <v>1</v>
      </c>
      <c r="Z1830" t="s">
        <v>1761</v>
      </c>
    </row>
    <row r="1831" spans="1:26" x14ac:dyDescent="0.25">
      <c r="A1831" t="s">
        <v>10803</v>
      </c>
      <c r="B1831" t="s">
        <v>10804</v>
      </c>
      <c r="C1831" t="s">
        <v>14703</v>
      </c>
      <c r="D1831" t="s">
        <v>14702</v>
      </c>
      <c r="E1831" t="s">
        <v>635</v>
      </c>
      <c r="F1831" t="s">
        <v>10805</v>
      </c>
      <c r="G1831">
        <v>155000</v>
      </c>
      <c r="H1831">
        <v>155000</v>
      </c>
      <c r="I1831">
        <v>155000</v>
      </c>
      <c r="J1831">
        <v>155000</v>
      </c>
      <c r="K1831" t="s">
        <v>53</v>
      </c>
      <c r="L1831">
        <v>96100</v>
      </c>
      <c r="M1831" t="s">
        <v>1769</v>
      </c>
      <c r="N1831" t="s">
        <v>20131</v>
      </c>
      <c r="O1831" s="95">
        <v>44540.160818402779</v>
      </c>
      <c r="P1831">
        <v>12</v>
      </c>
      <c r="Q1831">
        <v>0</v>
      </c>
      <c r="R1831">
        <v>0</v>
      </c>
      <c r="S1831" t="s">
        <v>20132</v>
      </c>
      <c r="T1831" t="s">
        <v>10806</v>
      </c>
      <c r="U1831" t="s">
        <v>10807</v>
      </c>
      <c r="V1831" t="s">
        <v>20132</v>
      </c>
      <c r="W1831" t="s">
        <v>20133</v>
      </c>
      <c r="X1831" t="s">
        <v>10808</v>
      </c>
      <c r="Y1831" t="b">
        <v>1</v>
      </c>
      <c r="Z1831" t="s">
        <v>1761</v>
      </c>
    </row>
    <row r="1832" spans="1:26" x14ac:dyDescent="0.25">
      <c r="A1832" t="s">
        <v>10809</v>
      </c>
      <c r="B1832" t="s">
        <v>10810</v>
      </c>
      <c r="C1832" t="s">
        <v>14702</v>
      </c>
      <c r="D1832" t="s">
        <v>14703</v>
      </c>
      <c r="E1832" t="s">
        <v>329</v>
      </c>
      <c r="F1832" t="s">
        <v>10811</v>
      </c>
      <c r="G1832">
        <v>49999</v>
      </c>
      <c r="H1832">
        <v>40542</v>
      </c>
      <c r="I1832">
        <v>57255</v>
      </c>
      <c r="J1832">
        <v>52998</v>
      </c>
      <c r="K1832" t="s">
        <v>55</v>
      </c>
      <c r="L1832">
        <v>25541</v>
      </c>
      <c r="M1832" t="s">
        <v>1769</v>
      </c>
      <c r="N1832" t="s">
        <v>20134</v>
      </c>
      <c r="O1832" s="95">
        <v>44845.638491793979</v>
      </c>
      <c r="P1832">
        <v>1</v>
      </c>
      <c r="Q1832">
        <v>-12.67</v>
      </c>
      <c r="R1832">
        <v>-5.66</v>
      </c>
      <c r="S1832" t="s">
        <v>20135</v>
      </c>
      <c r="T1832" t="s">
        <v>10812</v>
      </c>
      <c r="U1832" t="s">
        <v>10813</v>
      </c>
      <c r="V1832" t="s">
        <v>20135</v>
      </c>
      <c r="W1832" t="s">
        <v>20136</v>
      </c>
      <c r="X1832" t="s">
        <v>10814</v>
      </c>
      <c r="Y1832" t="b">
        <v>1</v>
      </c>
      <c r="Z1832" t="s">
        <v>1761</v>
      </c>
    </row>
    <row r="1833" spans="1:26" x14ac:dyDescent="0.25">
      <c r="A1833" t="s">
        <v>10815</v>
      </c>
      <c r="B1833" t="s">
        <v>10816</v>
      </c>
      <c r="C1833" t="s">
        <v>14702</v>
      </c>
      <c r="D1833" t="s">
        <v>14703</v>
      </c>
      <c r="E1833" t="s">
        <v>17576</v>
      </c>
      <c r="F1833" t="s">
        <v>10817</v>
      </c>
      <c r="G1833">
        <v>20000</v>
      </c>
      <c r="H1833">
        <v>920</v>
      </c>
      <c r="I1833">
        <v>8887</v>
      </c>
      <c r="J1833">
        <v>16558</v>
      </c>
      <c r="K1833" t="s">
        <v>54</v>
      </c>
      <c r="L1833">
        <v>515</v>
      </c>
      <c r="M1833" t="s">
        <v>1769</v>
      </c>
      <c r="N1833" t="s">
        <v>20137</v>
      </c>
      <c r="O1833" s="95">
        <v>44845.34047383102</v>
      </c>
      <c r="P1833">
        <v>1</v>
      </c>
      <c r="Q1833">
        <v>125.05</v>
      </c>
      <c r="R1833">
        <v>20.79</v>
      </c>
      <c r="S1833" t="s">
        <v>20138</v>
      </c>
      <c r="T1833" t="s">
        <v>10818</v>
      </c>
      <c r="U1833" t="s">
        <v>10819</v>
      </c>
      <c r="V1833" t="s">
        <v>20138</v>
      </c>
      <c r="W1833" t="s">
        <v>20139</v>
      </c>
      <c r="X1833" t="s">
        <v>10820</v>
      </c>
      <c r="Y1833" t="b">
        <v>1</v>
      </c>
      <c r="Z1833" t="s">
        <v>1761</v>
      </c>
    </row>
    <row r="1834" spans="1:26" x14ac:dyDescent="0.25">
      <c r="A1834" t="s">
        <v>10821</v>
      </c>
      <c r="B1834" t="s">
        <v>10822</v>
      </c>
      <c r="C1834" t="s">
        <v>14702</v>
      </c>
      <c r="D1834" t="s">
        <v>14703</v>
      </c>
      <c r="E1834" t="s">
        <v>17576</v>
      </c>
      <c r="F1834" t="s">
        <v>10823</v>
      </c>
      <c r="G1834">
        <v>18000</v>
      </c>
      <c r="H1834">
        <v>2125</v>
      </c>
      <c r="I1834">
        <v>28547</v>
      </c>
      <c r="J1834">
        <v>29917</v>
      </c>
      <c r="K1834" t="s">
        <v>54</v>
      </c>
      <c r="L1834">
        <v>1190</v>
      </c>
      <c r="M1834" t="s">
        <v>1769</v>
      </c>
      <c r="N1834" t="s">
        <v>18852</v>
      </c>
      <c r="O1834" s="95">
        <v>44845.683601921293</v>
      </c>
      <c r="P1834">
        <v>1</v>
      </c>
      <c r="Q1834">
        <v>-36.950000000000003</v>
      </c>
      <c r="R1834">
        <v>-39.83</v>
      </c>
      <c r="S1834" t="s">
        <v>20140</v>
      </c>
      <c r="T1834" t="s">
        <v>10824</v>
      </c>
      <c r="U1834" t="s">
        <v>10825</v>
      </c>
      <c r="V1834" t="s">
        <v>20140</v>
      </c>
      <c r="W1834" t="s">
        <v>20141</v>
      </c>
      <c r="X1834" t="s">
        <v>10826</v>
      </c>
      <c r="Y1834" t="b">
        <v>1</v>
      </c>
      <c r="Z1834" t="s">
        <v>1761</v>
      </c>
    </row>
    <row r="1835" spans="1:26" x14ac:dyDescent="0.25">
      <c r="A1835" t="s">
        <v>10827</v>
      </c>
      <c r="B1835" t="s">
        <v>10828</v>
      </c>
      <c r="C1835" t="s">
        <v>14702</v>
      </c>
      <c r="D1835" t="s">
        <v>14703</v>
      </c>
      <c r="E1835" t="s">
        <v>17576</v>
      </c>
      <c r="F1835" t="s">
        <v>10829</v>
      </c>
      <c r="G1835">
        <v>13333</v>
      </c>
      <c r="H1835">
        <v>5926</v>
      </c>
      <c r="I1835">
        <v>16384</v>
      </c>
      <c r="J1835">
        <v>15940</v>
      </c>
      <c r="K1835" t="s">
        <v>54</v>
      </c>
      <c r="L1835">
        <v>3319</v>
      </c>
      <c r="M1835" t="s">
        <v>1769</v>
      </c>
      <c r="N1835" t="s">
        <v>20142</v>
      </c>
      <c r="O1835" s="95">
        <v>44845.689850046299</v>
      </c>
      <c r="P1835">
        <v>2</v>
      </c>
      <c r="Q1835">
        <v>-18.62</v>
      </c>
      <c r="R1835">
        <v>-16.36</v>
      </c>
      <c r="S1835" t="s">
        <v>20143</v>
      </c>
      <c r="T1835" t="s">
        <v>10830</v>
      </c>
      <c r="U1835" t="s">
        <v>20144</v>
      </c>
      <c r="V1835" t="s">
        <v>20143</v>
      </c>
      <c r="W1835" t="s">
        <v>20145</v>
      </c>
      <c r="X1835" t="s">
        <v>10831</v>
      </c>
      <c r="Y1835" t="b">
        <v>1</v>
      </c>
      <c r="Z1835" t="s">
        <v>1761</v>
      </c>
    </row>
    <row r="1836" spans="1:26" x14ac:dyDescent="0.25">
      <c r="A1836" t="s">
        <v>10832</v>
      </c>
      <c r="B1836" t="s">
        <v>10833</v>
      </c>
      <c r="C1836" t="s">
        <v>14702</v>
      </c>
      <c r="D1836" t="s">
        <v>14703</v>
      </c>
      <c r="E1836" t="s">
        <v>17576</v>
      </c>
      <c r="F1836" t="s">
        <v>10834</v>
      </c>
      <c r="G1836">
        <v>12111</v>
      </c>
      <c r="H1836">
        <v>3217</v>
      </c>
      <c r="I1836">
        <v>14415</v>
      </c>
      <c r="J1836">
        <v>11862</v>
      </c>
      <c r="K1836" t="s">
        <v>54</v>
      </c>
      <c r="L1836">
        <v>1802</v>
      </c>
      <c r="M1836" t="s">
        <v>1769</v>
      </c>
      <c r="N1836" t="s">
        <v>20146</v>
      </c>
      <c r="O1836" s="95">
        <v>44845.717460451386</v>
      </c>
      <c r="P1836">
        <v>1</v>
      </c>
      <c r="Q1836">
        <v>-15.98</v>
      </c>
      <c r="R1836">
        <v>2.1</v>
      </c>
      <c r="S1836" t="s">
        <v>20147</v>
      </c>
      <c r="T1836" t="s">
        <v>10835</v>
      </c>
      <c r="U1836" t="s">
        <v>10836</v>
      </c>
      <c r="V1836" t="s">
        <v>20147</v>
      </c>
      <c r="W1836" t="s">
        <v>20148</v>
      </c>
      <c r="X1836" t="s">
        <v>10837</v>
      </c>
      <c r="Y1836" t="b">
        <v>1</v>
      </c>
      <c r="Z1836" t="s">
        <v>1761</v>
      </c>
    </row>
    <row r="1837" spans="1:26" x14ac:dyDescent="0.25">
      <c r="A1837" t="s">
        <v>10838</v>
      </c>
      <c r="B1837" t="s">
        <v>10839</v>
      </c>
      <c r="C1837" t="s">
        <v>14702</v>
      </c>
      <c r="D1837" t="s">
        <v>14703</v>
      </c>
      <c r="E1837" t="s">
        <v>17576</v>
      </c>
      <c r="F1837" t="s">
        <v>10840</v>
      </c>
      <c r="G1837">
        <v>25000</v>
      </c>
      <c r="H1837">
        <v>3285</v>
      </c>
      <c r="I1837">
        <v>30833</v>
      </c>
      <c r="J1837">
        <v>60198</v>
      </c>
      <c r="K1837" t="s">
        <v>54</v>
      </c>
      <c r="L1837">
        <v>1840</v>
      </c>
      <c r="M1837" t="s">
        <v>1769</v>
      </c>
      <c r="N1837" t="s">
        <v>20065</v>
      </c>
      <c r="O1837" s="95">
        <v>44844.906614502317</v>
      </c>
      <c r="P1837">
        <v>1</v>
      </c>
      <c r="Q1837">
        <v>-18.920000000000002</v>
      </c>
      <c r="R1837">
        <v>-58.47</v>
      </c>
      <c r="S1837" t="s">
        <v>20149</v>
      </c>
      <c r="T1837" t="s">
        <v>10841</v>
      </c>
      <c r="U1837" t="s">
        <v>10842</v>
      </c>
      <c r="V1837" t="s">
        <v>20149</v>
      </c>
      <c r="W1837" t="s">
        <v>20150</v>
      </c>
      <c r="X1837" t="s">
        <v>10843</v>
      </c>
      <c r="Y1837" t="b">
        <v>1</v>
      </c>
      <c r="Z1837" t="s">
        <v>1761</v>
      </c>
    </row>
    <row r="1838" spans="1:26" x14ac:dyDescent="0.25">
      <c r="A1838" t="s">
        <v>10844</v>
      </c>
      <c r="B1838" t="s">
        <v>10845</v>
      </c>
      <c r="C1838" t="s">
        <v>14702</v>
      </c>
      <c r="D1838" t="s">
        <v>14703</v>
      </c>
      <c r="E1838" t="s">
        <v>17576</v>
      </c>
      <c r="F1838" t="s">
        <v>10846</v>
      </c>
      <c r="G1838">
        <v>11000</v>
      </c>
      <c r="H1838">
        <v>2900</v>
      </c>
      <c r="I1838">
        <v>19154</v>
      </c>
      <c r="J1838">
        <v>17368</v>
      </c>
      <c r="K1838" t="s">
        <v>54</v>
      </c>
      <c r="L1838">
        <v>1624</v>
      </c>
      <c r="M1838" t="s">
        <v>1769</v>
      </c>
      <c r="N1838" t="s">
        <v>18846</v>
      </c>
      <c r="O1838" s="95">
        <v>44845.701074537035</v>
      </c>
      <c r="P1838">
        <v>1</v>
      </c>
      <c r="Q1838">
        <v>-42.57</v>
      </c>
      <c r="R1838">
        <v>-36.67</v>
      </c>
      <c r="S1838" t="s">
        <v>20151</v>
      </c>
      <c r="T1838" t="s">
        <v>10847</v>
      </c>
      <c r="U1838" t="s">
        <v>20152</v>
      </c>
      <c r="V1838" t="s">
        <v>20151</v>
      </c>
      <c r="W1838" t="s">
        <v>20153</v>
      </c>
      <c r="X1838" t="s">
        <v>10848</v>
      </c>
      <c r="Y1838" t="b">
        <v>1</v>
      </c>
      <c r="Z1838" t="s">
        <v>1761</v>
      </c>
    </row>
    <row r="1839" spans="1:26" x14ac:dyDescent="0.25">
      <c r="A1839" t="s">
        <v>10849</v>
      </c>
      <c r="B1839" t="s">
        <v>10850</v>
      </c>
      <c r="C1839" t="s">
        <v>14702</v>
      </c>
      <c r="D1839" t="s">
        <v>14703</v>
      </c>
      <c r="E1839" t="s">
        <v>17576</v>
      </c>
      <c r="F1839" t="s">
        <v>10851</v>
      </c>
      <c r="G1839">
        <v>11999</v>
      </c>
      <c r="H1839">
        <v>6296</v>
      </c>
      <c r="I1839">
        <v>17626</v>
      </c>
      <c r="J1839">
        <v>18120</v>
      </c>
      <c r="K1839" t="s">
        <v>54</v>
      </c>
      <c r="L1839">
        <v>3526</v>
      </c>
      <c r="M1839" t="s">
        <v>1769</v>
      </c>
      <c r="N1839" t="s">
        <v>20154</v>
      </c>
      <c r="O1839" s="95">
        <v>44845.65795403935</v>
      </c>
      <c r="P1839">
        <v>2</v>
      </c>
      <c r="Q1839">
        <v>-31.92</v>
      </c>
      <c r="R1839">
        <v>-33.78</v>
      </c>
      <c r="S1839" t="s">
        <v>20155</v>
      </c>
      <c r="T1839" t="s">
        <v>10852</v>
      </c>
      <c r="U1839" t="s">
        <v>20156</v>
      </c>
      <c r="V1839" t="s">
        <v>20155</v>
      </c>
      <c r="W1839" t="s">
        <v>20157</v>
      </c>
      <c r="X1839" t="s">
        <v>10853</v>
      </c>
      <c r="Y1839" t="b">
        <v>1</v>
      </c>
      <c r="Z1839" t="s">
        <v>1761</v>
      </c>
    </row>
    <row r="1840" spans="1:26" x14ac:dyDescent="0.25">
      <c r="A1840" t="s">
        <v>10854</v>
      </c>
      <c r="B1840" t="s">
        <v>1030</v>
      </c>
      <c r="C1840" t="s">
        <v>14702</v>
      </c>
      <c r="D1840" t="s">
        <v>14703</v>
      </c>
      <c r="E1840" t="s">
        <v>17576</v>
      </c>
      <c r="F1840" t="s">
        <v>10855</v>
      </c>
      <c r="G1840">
        <v>12420</v>
      </c>
      <c r="H1840">
        <v>2203</v>
      </c>
      <c r="I1840">
        <v>12158</v>
      </c>
      <c r="J1840">
        <v>10465</v>
      </c>
      <c r="K1840" t="s">
        <v>54</v>
      </c>
      <c r="L1840">
        <v>1234</v>
      </c>
      <c r="M1840" t="s">
        <v>1769</v>
      </c>
      <c r="N1840" t="s">
        <v>19692</v>
      </c>
      <c r="O1840" s="95">
        <v>44845.717381180555</v>
      </c>
      <c r="P1840">
        <v>1</v>
      </c>
      <c r="Q1840">
        <v>2.15</v>
      </c>
      <c r="R1840">
        <v>18.68</v>
      </c>
      <c r="S1840" t="s">
        <v>20158</v>
      </c>
      <c r="T1840" t="s">
        <v>10856</v>
      </c>
      <c r="U1840" t="s">
        <v>10857</v>
      </c>
      <c r="V1840" t="s">
        <v>20158</v>
      </c>
      <c r="W1840" t="s">
        <v>20159</v>
      </c>
      <c r="X1840" t="s">
        <v>10858</v>
      </c>
      <c r="Y1840" t="b">
        <v>1</v>
      </c>
      <c r="Z1840" t="s">
        <v>1761</v>
      </c>
    </row>
    <row r="1841" spans="1:26" x14ac:dyDescent="0.25">
      <c r="A1841" t="s">
        <v>10859</v>
      </c>
      <c r="B1841" t="s">
        <v>10860</v>
      </c>
      <c r="C1841" t="s">
        <v>14702</v>
      </c>
      <c r="D1841" t="s">
        <v>14703</v>
      </c>
      <c r="E1841" t="s">
        <v>17576</v>
      </c>
      <c r="F1841" t="s">
        <v>10861</v>
      </c>
      <c r="G1841">
        <v>12000</v>
      </c>
      <c r="H1841">
        <v>2640</v>
      </c>
      <c r="I1841">
        <v>12000</v>
      </c>
      <c r="J1841">
        <v>25486</v>
      </c>
      <c r="K1841" t="s">
        <v>54</v>
      </c>
      <c r="L1841">
        <v>1478</v>
      </c>
      <c r="M1841" t="s">
        <v>1769</v>
      </c>
      <c r="N1841" t="s">
        <v>18842</v>
      </c>
      <c r="O1841" s="95">
        <v>44845.360303703703</v>
      </c>
      <c r="P1841">
        <v>2</v>
      </c>
      <c r="Q1841">
        <v>0</v>
      </c>
      <c r="R1841">
        <v>-52.92</v>
      </c>
      <c r="S1841" t="s">
        <v>20160</v>
      </c>
      <c r="T1841" t="s">
        <v>10862</v>
      </c>
      <c r="U1841" t="s">
        <v>10863</v>
      </c>
      <c r="V1841" t="s">
        <v>20160</v>
      </c>
      <c r="W1841" t="s">
        <v>20161</v>
      </c>
      <c r="X1841" t="s">
        <v>10864</v>
      </c>
      <c r="Y1841" t="b">
        <v>1</v>
      </c>
      <c r="Z1841" t="s">
        <v>1761</v>
      </c>
    </row>
    <row r="1842" spans="1:26" x14ac:dyDescent="0.25">
      <c r="A1842" t="s">
        <v>10865</v>
      </c>
      <c r="B1842" t="s">
        <v>10866</v>
      </c>
      <c r="C1842" t="s">
        <v>14702</v>
      </c>
      <c r="D1842" t="s">
        <v>14703</v>
      </c>
      <c r="E1842" t="s">
        <v>17576</v>
      </c>
      <c r="F1842" t="s">
        <v>10867</v>
      </c>
      <c r="G1842">
        <v>38888</v>
      </c>
      <c r="H1842">
        <v>6012</v>
      </c>
      <c r="I1842">
        <v>43972</v>
      </c>
      <c r="J1842">
        <v>54182</v>
      </c>
      <c r="K1842" t="s">
        <v>54</v>
      </c>
      <c r="L1842">
        <v>3367</v>
      </c>
      <c r="M1842" t="s">
        <v>1769</v>
      </c>
      <c r="N1842" t="s">
        <v>20162</v>
      </c>
      <c r="O1842" s="95">
        <v>44845.694600682873</v>
      </c>
      <c r="P1842">
        <v>2</v>
      </c>
      <c r="Q1842">
        <v>-11.56</v>
      </c>
      <c r="R1842">
        <v>-28.23</v>
      </c>
      <c r="S1842" t="s">
        <v>20163</v>
      </c>
      <c r="T1842" t="s">
        <v>10868</v>
      </c>
      <c r="U1842" t="s">
        <v>20164</v>
      </c>
      <c r="V1842" t="s">
        <v>20163</v>
      </c>
      <c r="W1842" t="s">
        <v>20165</v>
      </c>
      <c r="X1842" t="s">
        <v>10869</v>
      </c>
      <c r="Y1842" t="b">
        <v>1</v>
      </c>
      <c r="Z1842" t="s">
        <v>1761</v>
      </c>
    </row>
    <row r="1843" spans="1:26" x14ac:dyDescent="0.25">
      <c r="A1843" t="s">
        <v>10870</v>
      </c>
      <c r="B1843" t="s">
        <v>10871</v>
      </c>
      <c r="C1843" t="s">
        <v>14702</v>
      </c>
      <c r="D1843" t="s">
        <v>14703</v>
      </c>
      <c r="E1843" t="s">
        <v>17576</v>
      </c>
      <c r="F1843" t="s">
        <v>10872</v>
      </c>
      <c r="G1843">
        <v>2928</v>
      </c>
      <c r="H1843">
        <v>2687</v>
      </c>
      <c r="I1843">
        <v>12072</v>
      </c>
      <c r="J1843">
        <v>14995</v>
      </c>
      <c r="K1843" t="s">
        <v>54</v>
      </c>
      <c r="L1843">
        <v>1505</v>
      </c>
      <c r="M1843" t="s">
        <v>1769</v>
      </c>
      <c r="N1843" t="s">
        <v>20166</v>
      </c>
      <c r="O1843" s="95">
        <v>44845.582152291667</v>
      </c>
      <c r="P1843">
        <v>1</v>
      </c>
      <c r="Q1843">
        <v>-75.75</v>
      </c>
      <c r="R1843">
        <v>-80.47</v>
      </c>
      <c r="S1843" t="s">
        <v>20167</v>
      </c>
      <c r="T1843" t="s">
        <v>10873</v>
      </c>
      <c r="U1843" t="s">
        <v>10874</v>
      </c>
      <c r="V1843" t="s">
        <v>20167</v>
      </c>
      <c r="W1843" t="s">
        <v>20168</v>
      </c>
      <c r="X1843" t="s">
        <v>10875</v>
      </c>
      <c r="Y1843" t="b">
        <v>1</v>
      </c>
      <c r="Z1843" t="s">
        <v>1761</v>
      </c>
    </row>
    <row r="1844" spans="1:26" x14ac:dyDescent="0.25">
      <c r="A1844" t="s">
        <v>10876</v>
      </c>
      <c r="B1844" t="s">
        <v>10877</v>
      </c>
      <c r="C1844" t="s">
        <v>14702</v>
      </c>
      <c r="D1844" t="s">
        <v>14703</v>
      </c>
      <c r="E1844" t="s">
        <v>17576</v>
      </c>
      <c r="F1844" t="s">
        <v>10878</v>
      </c>
      <c r="G1844">
        <v>39588</v>
      </c>
      <c r="H1844">
        <v>2109</v>
      </c>
      <c r="I1844">
        <v>51783</v>
      </c>
      <c r="J1844">
        <v>51783</v>
      </c>
      <c r="K1844" t="s">
        <v>54</v>
      </c>
      <c r="L1844">
        <v>1181</v>
      </c>
      <c r="M1844" t="s">
        <v>1769</v>
      </c>
      <c r="N1844" t="s">
        <v>20169</v>
      </c>
      <c r="O1844" s="95">
        <v>44844.401114270833</v>
      </c>
      <c r="P1844">
        <v>1</v>
      </c>
      <c r="Q1844">
        <v>0</v>
      </c>
      <c r="R1844">
        <v>-23.55</v>
      </c>
      <c r="S1844" t="s">
        <v>20170</v>
      </c>
      <c r="T1844" t="s">
        <v>10879</v>
      </c>
      <c r="U1844" t="s">
        <v>10880</v>
      </c>
      <c r="V1844" t="s">
        <v>20170</v>
      </c>
      <c r="W1844" t="s">
        <v>20171</v>
      </c>
      <c r="X1844" t="s">
        <v>10881</v>
      </c>
      <c r="Y1844" t="b">
        <v>1</v>
      </c>
      <c r="Z1844" t="s">
        <v>1761</v>
      </c>
    </row>
    <row r="1845" spans="1:26" x14ac:dyDescent="0.25">
      <c r="A1845" t="s">
        <v>10882</v>
      </c>
      <c r="B1845" t="s">
        <v>10883</v>
      </c>
      <c r="C1845" t="s">
        <v>14702</v>
      </c>
      <c r="D1845" t="s">
        <v>14703</v>
      </c>
      <c r="E1845" t="s">
        <v>17576</v>
      </c>
      <c r="F1845" t="s">
        <v>10884</v>
      </c>
      <c r="G1845">
        <v>88888</v>
      </c>
      <c r="H1845">
        <v>2579</v>
      </c>
      <c r="I1845">
        <v>61166</v>
      </c>
      <c r="J1845">
        <v>31217</v>
      </c>
      <c r="K1845" t="s">
        <v>54</v>
      </c>
      <c r="L1845">
        <v>1444</v>
      </c>
      <c r="M1845" t="s">
        <v>1769</v>
      </c>
      <c r="N1845" t="s">
        <v>20172</v>
      </c>
      <c r="O1845" s="95">
        <v>44845.291136759261</v>
      </c>
      <c r="P1845">
        <v>1</v>
      </c>
      <c r="Q1845">
        <v>45.32</v>
      </c>
      <c r="R1845">
        <v>184.74</v>
      </c>
      <c r="S1845" t="s">
        <v>20173</v>
      </c>
      <c r="T1845" t="s">
        <v>10885</v>
      </c>
      <c r="U1845" t="s">
        <v>10886</v>
      </c>
      <c r="V1845" t="s">
        <v>20173</v>
      </c>
      <c r="W1845" t="s">
        <v>20174</v>
      </c>
      <c r="X1845" t="s">
        <v>10887</v>
      </c>
      <c r="Y1845" t="b">
        <v>1</v>
      </c>
      <c r="Z1845" t="s">
        <v>1761</v>
      </c>
    </row>
    <row r="1846" spans="1:26" x14ac:dyDescent="0.25">
      <c r="A1846" t="s">
        <v>10888</v>
      </c>
      <c r="B1846" t="s">
        <v>10889</v>
      </c>
      <c r="C1846" t="s">
        <v>14702</v>
      </c>
      <c r="D1846" t="s">
        <v>14703</v>
      </c>
      <c r="E1846" t="s">
        <v>17576</v>
      </c>
      <c r="F1846" t="s">
        <v>10890</v>
      </c>
      <c r="G1846">
        <v>19900</v>
      </c>
      <c r="H1846">
        <v>1625</v>
      </c>
      <c r="I1846">
        <v>19900</v>
      </c>
      <c r="J1846">
        <v>20037</v>
      </c>
      <c r="K1846" t="s">
        <v>54</v>
      </c>
      <c r="L1846">
        <v>910</v>
      </c>
      <c r="M1846" t="s">
        <v>1769</v>
      </c>
      <c r="N1846" t="s">
        <v>20175</v>
      </c>
      <c r="O1846" s="95">
        <v>44845.528805787035</v>
      </c>
      <c r="P1846">
        <v>1</v>
      </c>
      <c r="Q1846">
        <v>0</v>
      </c>
      <c r="R1846">
        <v>-0.68</v>
      </c>
      <c r="S1846" t="s">
        <v>20176</v>
      </c>
      <c r="T1846" t="s">
        <v>10891</v>
      </c>
      <c r="U1846" t="s">
        <v>10892</v>
      </c>
      <c r="V1846" t="s">
        <v>20176</v>
      </c>
      <c r="W1846" t="s">
        <v>20177</v>
      </c>
      <c r="X1846" t="s">
        <v>10893</v>
      </c>
      <c r="Y1846" t="b">
        <v>1</v>
      </c>
      <c r="Z1846" t="s">
        <v>1761</v>
      </c>
    </row>
    <row r="1847" spans="1:26" x14ac:dyDescent="0.25">
      <c r="A1847" t="s">
        <v>10894</v>
      </c>
      <c r="B1847" t="s">
        <v>10895</v>
      </c>
      <c r="C1847" t="s">
        <v>14702</v>
      </c>
      <c r="D1847" t="s">
        <v>14703</v>
      </c>
      <c r="E1847" t="s">
        <v>17576</v>
      </c>
      <c r="F1847" t="s">
        <v>10896</v>
      </c>
      <c r="G1847">
        <v>9000</v>
      </c>
      <c r="H1847">
        <v>2518</v>
      </c>
      <c r="I1847">
        <v>9000</v>
      </c>
      <c r="J1847">
        <v>16085</v>
      </c>
      <c r="K1847" t="s">
        <v>54</v>
      </c>
      <c r="L1847">
        <v>1410</v>
      </c>
      <c r="M1847" t="s">
        <v>1769</v>
      </c>
      <c r="N1847" t="s">
        <v>20178</v>
      </c>
      <c r="O1847" s="95">
        <v>44845.238523009262</v>
      </c>
      <c r="P1847">
        <v>1</v>
      </c>
      <c r="Q1847">
        <v>0</v>
      </c>
      <c r="R1847">
        <v>-44.05</v>
      </c>
      <c r="S1847" t="s">
        <v>20179</v>
      </c>
      <c r="T1847" t="s">
        <v>10897</v>
      </c>
      <c r="U1847" t="s">
        <v>10898</v>
      </c>
      <c r="V1847" t="s">
        <v>20179</v>
      </c>
      <c r="W1847" t="s">
        <v>20180</v>
      </c>
      <c r="X1847" t="s">
        <v>10899</v>
      </c>
      <c r="Y1847" t="b">
        <v>1</v>
      </c>
      <c r="Z1847" t="s">
        <v>1761</v>
      </c>
    </row>
    <row r="1848" spans="1:26" x14ac:dyDescent="0.25">
      <c r="A1848" t="s">
        <v>10900</v>
      </c>
      <c r="B1848" t="s">
        <v>10901</v>
      </c>
      <c r="C1848" t="s">
        <v>14702</v>
      </c>
      <c r="D1848" t="s">
        <v>14703</v>
      </c>
      <c r="E1848" t="s">
        <v>17576</v>
      </c>
      <c r="F1848" t="s">
        <v>10902</v>
      </c>
      <c r="G1848">
        <v>14444</v>
      </c>
      <c r="H1848">
        <v>1033</v>
      </c>
      <c r="I1848">
        <v>40297</v>
      </c>
      <c r="J1848">
        <v>27541</v>
      </c>
      <c r="K1848" t="s">
        <v>54</v>
      </c>
      <c r="L1848">
        <v>578</v>
      </c>
      <c r="M1848" t="s">
        <v>1769</v>
      </c>
      <c r="N1848" t="s">
        <v>19058</v>
      </c>
      <c r="O1848" s="95">
        <v>44845.720319502318</v>
      </c>
      <c r="P1848">
        <v>1</v>
      </c>
      <c r="Q1848">
        <v>-64.16</v>
      </c>
      <c r="R1848">
        <v>-47.55</v>
      </c>
      <c r="S1848" t="s">
        <v>20181</v>
      </c>
      <c r="T1848" t="s">
        <v>10903</v>
      </c>
      <c r="U1848" t="s">
        <v>10904</v>
      </c>
      <c r="V1848" t="s">
        <v>20181</v>
      </c>
      <c r="W1848" t="s">
        <v>20182</v>
      </c>
      <c r="X1848" t="s">
        <v>10905</v>
      </c>
      <c r="Y1848" t="b">
        <v>1</v>
      </c>
      <c r="Z1848" t="s">
        <v>1761</v>
      </c>
    </row>
    <row r="1849" spans="1:26" x14ac:dyDescent="0.25">
      <c r="A1849" t="s">
        <v>10906</v>
      </c>
      <c r="B1849" t="s">
        <v>10907</v>
      </c>
      <c r="C1849" t="s">
        <v>14702</v>
      </c>
      <c r="D1849" t="s">
        <v>14703</v>
      </c>
      <c r="E1849" t="s">
        <v>17576</v>
      </c>
      <c r="F1849" t="s">
        <v>10908</v>
      </c>
      <c r="G1849">
        <v>20000</v>
      </c>
      <c r="H1849">
        <v>3215</v>
      </c>
      <c r="I1849">
        <v>20520</v>
      </c>
      <c r="J1849">
        <v>31761</v>
      </c>
      <c r="K1849" t="s">
        <v>54</v>
      </c>
      <c r="L1849">
        <v>1800</v>
      </c>
      <c r="M1849" t="s">
        <v>1769</v>
      </c>
      <c r="N1849" t="s">
        <v>20183</v>
      </c>
      <c r="O1849" s="95">
        <v>44845.663055462966</v>
      </c>
      <c r="P1849">
        <v>2</v>
      </c>
      <c r="Q1849">
        <v>-2.5299999999999998</v>
      </c>
      <c r="R1849">
        <v>-37.03</v>
      </c>
      <c r="S1849" t="s">
        <v>20184</v>
      </c>
      <c r="T1849" t="s">
        <v>10909</v>
      </c>
      <c r="U1849" t="s">
        <v>20185</v>
      </c>
      <c r="V1849" t="s">
        <v>20184</v>
      </c>
      <c r="W1849" t="s">
        <v>20186</v>
      </c>
      <c r="X1849" t="s">
        <v>10910</v>
      </c>
      <c r="Y1849" t="b">
        <v>1</v>
      </c>
      <c r="Z1849" t="s">
        <v>1761</v>
      </c>
    </row>
    <row r="1850" spans="1:26" x14ac:dyDescent="0.25">
      <c r="A1850" t="s">
        <v>10911</v>
      </c>
      <c r="B1850" t="s">
        <v>10912</v>
      </c>
      <c r="C1850" t="s">
        <v>14702</v>
      </c>
      <c r="D1850" t="s">
        <v>14703</v>
      </c>
      <c r="E1850" t="s">
        <v>17576</v>
      </c>
      <c r="F1850" t="s">
        <v>10913</v>
      </c>
      <c r="G1850">
        <v>22840</v>
      </c>
      <c r="H1850">
        <v>1648</v>
      </c>
      <c r="I1850">
        <v>20271</v>
      </c>
      <c r="J1850">
        <v>15828</v>
      </c>
      <c r="K1850" t="s">
        <v>54</v>
      </c>
      <c r="L1850">
        <v>923</v>
      </c>
      <c r="M1850" t="s">
        <v>1769</v>
      </c>
      <c r="N1850" t="s">
        <v>20187</v>
      </c>
      <c r="O1850" s="95">
        <v>44845.718628842595</v>
      </c>
      <c r="P1850">
        <v>1</v>
      </c>
      <c r="Q1850">
        <v>12.67</v>
      </c>
      <c r="R1850">
        <v>44.3</v>
      </c>
      <c r="S1850" t="s">
        <v>20188</v>
      </c>
      <c r="T1850" t="s">
        <v>10914</v>
      </c>
      <c r="U1850" t="s">
        <v>10915</v>
      </c>
      <c r="V1850" t="s">
        <v>20188</v>
      </c>
      <c r="W1850" t="s">
        <v>20189</v>
      </c>
      <c r="X1850" t="s">
        <v>10916</v>
      </c>
      <c r="Y1850" t="b">
        <v>1</v>
      </c>
      <c r="Z1850" t="s">
        <v>1761</v>
      </c>
    </row>
    <row r="1851" spans="1:26" x14ac:dyDescent="0.25">
      <c r="A1851" t="s">
        <v>10917</v>
      </c>
      <c r="B1851" t="s">
        <v>10918</v>
      </c>
      <c r="C1851" t="s">
        <v>14702</v>
      </c>
      <c r="D1851" t="s">
        <v>14703</v>
      </c>
      <c r="E1851" t="s">
        <v>17576</v>
      </c>
      <c r="F1851" t="s">
        <v>10919</v>
      </c>
      <c r="G1851">
        <v>41000</v>
      </c>
      <c r="H1851">
        <v>3298</v>
      </c>
      <c r="I1851">
        <v>28068</v>
      </c>
      <c r="J1851">
        <v>18033</v>
      </c>
      <c r="K1851" t="s">
        <v>54</v>
      </c>
      <c r="L1851">
        <v>1847</v>
      </c>
      <c r="M1851" t="s">
        <v>1769</v>
      </c>
      <c r="N1851" t="s">
        <v>20190</v>
      </c>
      <c r="O1851" s="95">
        <v>44845.604109375003</v>
      </c>
      <c r="P1851">
        <v>1</v>
      </c>
      <c r="Q1851">
        <v>46.07</v>
      </c>
      <c r="R1851">
        <v>127.36</v>
      </c>
      <c r="S1851" t="s">
        <v>20191</v>
      </c>
      <c r="T1851" t="s">
        <v>10920</v>
      </c>
      <c r="U1851" t="s">
        <v>10921</v>
      </c>
      <c r="V1851" t="s">
        <v>20191</v>
      </c>
      <c r="W1851" t="s">
        <v>20192</v>
      </c>
      <c r="X1851" t="s">
        <v>10922</v>
      </c>
      <c r="Y1851" t="b">
        <v>1</v>
      </c>
      <c r="Z1851" t="s">
        <v>1761</v>
      </c>
    </row>
    <row r="1852" spans="1:26" x14ac:dyDescent="0.25">
      <c r="A1852" t="s">
        <v>10923</v>
      </c>
      <c r="B1852" t="s">
        <v>10924</v>
      </c>
      <c r="C1852" t="s">
        <v>14702</v>
      </c>
      <c r="D1852" t="s">
        <v>14703</v>
      </c>
      <c r="E1852" t="s">
        <v>17576</v>
      </c>
      <c r="F1852" t="s">
        <v>10925</v>
      </c>
      <c r="G1852">
        <v>9750</v>
      </c>
      <c r="H1852">
        <v>1593</v>
      </c>
      <c r="I1852">
        <v>12185</v>
      </c>
      <c r="J1852">
        <v>9819</v>
      </c>
      <c r="K1852" t="s">
        <v>54</v>
      </c>
      <c r="L1852">
        <v>892</v>
      </c>
      <c r="M1852" t="s">
        <v>1769</v>
      </c>
      <c r="N1852" t="s">
        <v>20193</v>
      </c>
      <c r="O1852" s="95">
        <v>44845.714883356479</v>
      </c>
      <c r="P1852">
        <v>1</v>
      </c>
      <c r="Q1852">
        <v>-19.98</v>
      </c>
      <c r="R1852">
        <v>-0.7</v>
      </c>
      <c r="S1852" t="s">
        <v>20194</v>
      </c>
      <c r="T1852" t="s">
        <v>10926</v>
      </c>
      <c r="U1852" t="s">
        <v>10927</v>
      </c>
      <c r="V1852" t="s">
        <v>20194</v>
      </c>
      <c r="W1852" t="s">
        <v>20195</v>
      </c>
      <c r="X1852" t="s">
        <v>10928</v>
      </c>
      <c r="Y1852" t="b">
        <v>1</v>
      </c>
      <c r="Z1852" t="s">
        <v>1761</v>
      </c>
    </row>
    <row r="1853" spans="1:26" x14ac:dyDescent="0.25">
      <c r="A1853" t="s">
        <v>10929</v>
      </c>
      <c r="B1853" t="s">
        <v>10930</v>
      </c>
      <c r="C1853" t="s">
        <v>14702</v>
      </c>
      <c r="D1853" t="s">
        <v>14703</v>
      </c>
      <c r="E1853" t="s">
        <v>17576</v>
      </c>
      <c r="F1853" t="s">
        <v>10931</v>
      </c>
      <c r="G1853">
        <v>9999</v>
      </c>
      <c r="H1853">
        <v>2300</v>
      </c>
      <c r="I1853">
        <v>13486</v>
      </c>
      <c r="J1853">
        <v>13486</v>
      </c>
      <c r="K1853" t="s">
        <v>54</v>
      </c>
      <c r="L1853">
        <v>1288</v>
      </c>
      <c r="M1853" t="s">
        <v>1769</v>
      </c>
      <c r="N1853" t="s">
        <v>18849</v>
      </c>
      <c r="O1853" s="95">
        <v>44844.685967662037</v>
      </c>
      <c r="P1853">
        <v>1</v>
      </c>
      <c r="Q1853">
        <v>0</v>
      </c>
      <c r="R1853">
        <v>-25.86</v>
      </c>
      <c r="S1853" t="s">
        <v>20196</v>
      </c>
      <c r="T1853" t="s">
        <v>10932</v>
      </c>
      <c r="U1853" t="s">
        <v>20197</v>
      </c>
      <c r="V1853" t="s">
        <v>20196</v>
      </c>
      <c r="W1853" t="s">
        <v>20198</v>
      </c>
      <c r="X1853" t="s">
        <v>10933</v>
      </c>
      <c r="Y1853" t="b">
        <v>1</v>
      </c>
      <c r="Z1853" t="s">
        <v>1761</v>
      </c>
    </row>
    <row r="1854" spans="1:26" x14ac:dyDescent="0.25">
      <c r="A1854" t="s">
        <v>10934</v>
      </c>
      <c r="B1854" t="s">
        <v>10935</v>
      </c>
      <c r="C1854" t="s">
        <v>14702</v>
      </c>
      <c r="D1854" t="s">
        <v>14703</v>
      </c>
      <c r="E1854" t="s">
        <v>17576</v>
      </c>
      <c r="F1854" t="s">
        <v>10936</v>
      </c>
      <c r="G1854">
        <v>14000</v>
      </c>
      <c r="H1854">
        <v>3088</v>
      </c>
      <c r="I1854">
        <v>22614</v>
      </c>
      <c r="J1854">
        <v>20841</v>
      </c>
      <c r="K1854" t="s">
        <v>54</v>
      </c>
      <c r="L1854">
        <v>1729</v>
      </c>
      <c r="M1854" t="s">
        <v>1769</v>
      </c>
      <c r="N1854" t="s">
        <v>20199</v>
      </c>
      <c r="O1854" s="95">
        <v>44845.538681932871</v>
      </c>
      <c r="P1854">
        <v>1</v>
      </c>
      <c r="Q1854">
        <v>-38.090000000000003</v>
      </c>
      <c r="R1854">
        <v>-32.82</v>
      </c>
      <c r="S1854" t="s">
        <v>20200</v>
      </c>
      <c r="T1854" t="s">
        <v>10937</v>
      </c>
      <c r="U1854" t="s">
        <v>10938</v>
      </c>
      <c r="V1854" t="s">
        <v>20200</v>
      </c>
      <c r="W1854" t="s">
        <v>20201</v>
      </c>
      <c r="X1854" t="s">
        <v>10939</v>
      </c>
      <c r="Y1854" t="b">
        <v>1</v>
      </c>
      <c r="Z1854" t="s">
        <v>1761</v>
      </c>
    </row>
    <row r="1855" spans="1:26" x14ac:dyDescent="0.25">
      <c r="A1855" t="s">
        <v>10940</v>
      </c>
      <c r="B1855" t="s">
        <v>10941</v>
      </c>
      <c r="C1855" t="s">
        <v>14702</v>
      </c>
      <c r="D1855" t="s">
        <v>14703</v>
      </c>
      <c r="E1855" t="s">
        <v>17576</v>
      </c>
      <c r="F1855" t="s">
        <v>10942</v>
      </c>
      <c r="G1855">
        <v>9999</v>
      </c>
      <c r="H1855">
        <v>2387</v>
      </c>
      <c r="I1855">
        <v>14545</v>
      </c>
      <c r="J1855">
        <v>12974</v>
      </c>
      <c r="K1855" t="s">
        <v>54</v>
      </c>
      <c r="L1855">
        <v>1337</v>
      </c>
      <c r="M1855" t="s">
        <v>1769</v>
      </c>
      <c r="N1855" t="s">
        <v>20202</v>
      </c>
      <c r="O1855" s="95">
        <v>44845.694887951387</v>
      </c>
      <c r="P1855">
        <v>1</v>
      </c>
      <c r="Q1855">
        <v>-31.25</v>
      </c>
      <c r="R1855">
        <v>-22.93</v>
      </c>
      <c r="S1855" t="s">
        <v>20203</v>
      </c>
      <c r="T1855" t="s">
        <v>10943</v>
      </c>
      <c r="U1855" t="s">
        <v>10944</v>
      </c>
      <c r="V1855" t="s">
        <v>20203</v>
      </c>
      <c r="W1855" t="s">
        <v>20204</v>
      </c>
      <c r="X1855" t="s">
        <v>10945</v>
      </c>
      <c r="Y1855" t="b">
        <v>1</v>
      </c>
      <c r="Z1855" t="s">
        <v>1761</v>
      </c>
    </row>
    <row r="1856" spans="1:26" x14ac:dyDescent="0.25">
      <c r="A1856" t="s">
        <v>10946</v>
      </c>
      <c r="B1856" t="s">
        <v>10947</v>
      </c>
      <c r="C1856" t="s">
        <v>14702</v>
      </c>
      <c r="D1856" t="s">
        <v>14703</v>
      </c>
      <c r="E1856" t="s">
        <v>17576</v>
      </c>
      <c r="F1856" t="s">
        <v>10948</v>
      </c>
      <c r="G1856">
        <v>29999</v>
      </c>
      <c r="H1856">
        <v>4086</v>
      </c>
      <c r="I1856">
        <v>32212</v>
      </c>
      <c r="J1856">
        <v>29869</v>
      </c>
      <c r="K1856" t="s">
        <v>54</v>
      </c>
      <c r="L1856">
        <v>2288</v>
      </c>
      <c r="M1856" t="s">
        <v>1769</v>
      </c>
      <c r="N1856" t="s">
        <v>20205</v>
      </c>
      <c r="O1856" s="95">
        <v>44845.695050891205</v>
      </c>
      <c r="P1856">
        <v>2</v>
      </c>
      <c r="Q1856">
        <v>-6.87</v>
      </c>
      <c r="R1856">
        <v>0.44</v>
      </c>
      <c r="S1856" t="s">
        <v>20206</v>
      </c>
      <c r="T1856" t="s">
        <v>10949</v>
      </c>
      <c r="U1856" t="s">
        <v>20207</v>
      </c>
      <c r="V1856" t="s">
        <v>20206</v>
      </c>
      <c r="W1856" t="s">
        <v>20208</v>
      </c>
      <c r="X1856" t="s">
        <v>10950</v>
      </c>
      <c r="Y1856" t="b">
        <v>1</v>
      </c>
      <c r="Z1856" t="s">
        <v>1761</v>
      </c>
    </row>
    <row r="1857" spans="1:26" x14ac:dyDescent="0.25">
      <c r="A1857" t="s">
        <v>10951</v>
      </c>
      <c r="B1857" t="s">
        <v>10952</v>
      </c>
      <c r="C1857" t="s">
        <v>14702</v>
      </c>
      <c r="D1857" t="s">
        <v>14703</v>
      </c>
      <c r="E1857" t="s">
        <v>17576</v>
      </c>
      <c r="F1857" t="s">
        <v>10953</v>
      </c>
      <c r="G1857">
        <v>35000</v>
      </c>
      <c r="H1857">
        <v>1352</v>
      </c>
      <c r="I1857">
        <v>35000</v>
      </c>
      <c r="J1857">
        <v>24510</v>
      </c>
      <c r="K1857" t="s">
        <v>54</v>
      </c>
      <c r="L1857">
        <v>757</v>
      </c>
      <c r="M1857" t="s">
        <v>1769</v>
      </c>
      <c r="N1857" t="s">
        <v>20209</v>
      </c>
      <c r="O1857" s="95">
        <v>44845.397602708334</v>
      </c>
      <c r="P1857">
        <v>1</v>
      </c>
      <c r="Q1857">
        <v>0</v>
      </c>
      <c r="R1857">
        <v>42.8</v>
      </c>
      <c r="S1857" t="s">
        <v>20210</v>
      </c>
      <c r="T1857" t="s">
        <v>10954</v>
      </c>
      <c r="U1857" t="s">
        <v>10955</v>
      </c>
      <c r="V1857" t="s">
        <v>20210</v>
      </c>
      <c r="W1857" t="s">
        <v>20211</v>
      </c>
      <c r="X1857" t="s">
        <v>10956</v>
      </c>
      <c r="Y1857" t="b">
        <v>1</v>
      </c>
      <c r="Z1857" t="s">
        <v>1761</v>
      </c>
    </row>
    <row r="1858" spans="1:26" x14ac:dyDescent="0.25">
      <c r="A1858" t="s">
        <v>10957</v>
      </c>
      <c r="B1858" t="s">
        <v>10958</v>
      </c>
      <c r="C1858" t="s">
        <v>14702</v>
      </c>
      <c r="D1858" t="s">
        <v>14703</v>
      </c>
      <c r="E1858" t="s">
        <v>17576</v>
      </c>
      <c r="F1858" t="s">
        <v>10959</v>
      </c>
      <c r="G1858">
        <v>12111</v>
      </c>
      <c r="H1858">
        <v>4501</v>
      </c>
      <c r="I1858">
        <v>13914</v>
      </c>
      <c r="J1858">
        <v>15571</v>
      </c>
      <c r="K1858" t="s">
        <v>54</v>
      </c>
      <c r="L1858">
        <v>2521</v>
      </c>
      <c r="M1858" t="s">
        <v>1769</v>
      </c>
      <c r="N1858" t="s">
        <v>20212</v>
      </c>
      <c r="O1858" s="95">
        <v>44845.711296655092</v>
      </c>
      <c r="P1858">
        <v>2</v>
      </c>
      <c r="Q1858">
        <v>-12.96</v>
      </c>
      <c r="R1858">
        <v>-22.22</v>
      </c>
      <c r="S1858" t="s">
        <v>20213</v>
      </c>
      <c r="T1858" t="s">
        <v>10960</v>
      </c>
      <c r="U1858" t="s">
        <v>20214</v>
      </c>
      <c r="V1858" t="s">
        <v>20213</v>
      </c>
      <c r="W1858" t="s">
        <v>20215</v>
      </c>
      <c r="X1858" t="s">
        <v>10961</v>
      </c>
      <c r="Y1858" t="b">
        <v>1</v>
      </c>
      <c r="Z1858" t="s">
        <v>1761</v>
      </c>
    </row>
    <row r="1859" spans="1:26" x14ac:dyDescent="0.25">
      <c r="A1859" t="s">
        <v>10962</v>
      </c>
      <c r="B1859" t="s">
        <v>10963</v>
      </c>
      <c r="C1859" t="s">
        <v>14702</v>
      </c>
      <c r="D1859" t="s">
        <v>14703</v>
      </c>
      <c r="E1859" t="s">
        <v>17576</v>
      </c>
      <c r="F1859" t="s">
        <v>10964</v>
      </c>
      <c r="G1859">
        <v>14000</v>
      </c>
      <c r="H1859">
        <v>1777</v>
      </c>
      <c r="I1859">
        <v>15988</v>
      </c>
      <c r="J1859">
        <v>14841</v>
      </c>
      <c r="K1859" t="s">
        <v>54</v>
      </c>
      <c r="L1859">
        <v>995</v>
      </c>
      <c r="M1859" t="s">
        <v>1769</v>
      </c>
      <c r="N1859" t="s">
        <v>20039</v>
      </c>
      <c r="O1859" s="95">
        <v>44845.690338854169</v>
      </c>
      <c r="P1859">
        <v>1</v>
      </c>
      <c r="Q1859">
        <v>-12.43</v>
      </c>
      <c r="R1859">
        <v>-5.67</v>
      </c>
      <c r="S1859" t="s">
        <v>20216</v>
      </c>
      <c r="T1859" t="s">
        <v>10965</v>
      </c>
      <c r="U1859" t="s">
        <v>10966</v>
      </c>
      <c r="V1859" t="s">
        <v>20216</v>
      </c>
      <c r="W1859" t="s">
        <v>20217</v>
      </c>
      <c r="X1859" t="s">
        <v>10967</v>
      </c>
      <c r="Y1859" t="b">
        <v>1</v>
      </c>
      <c r="Z1859" t="s">
        <v>1761</v>
      </c>
    </row>
    <row r="1860" spans="1:26" x14ac:dyDescent="0.25">
      <c r="A1860" t="s">
        <v>10968</v>
      </c>
      <c r="B1860" t="s">
        <v>10969</v>
      </c>
      <c r="C1860" t="s">
        <v>14702</v>
      </c>
      <c r="D1860" t="s">
        <v>14703</v>
      </c>
      <c r="E1860" t="s">
        <v>17576</v>
      </c>
      <c r="F1860" t="s">
        <v>10970</v>
      </c>
      <c r="G1860">
        <v>9876</v>
      </c>
      <c r="H1860">
        <v>1100</v>
      </c>
      <c r="I1860">
        <v>7727</v>
      </c>
      <c r="J1860">
        <v>7727</v>
      </c>
      <c r="K1860" t="s">
        <v>54</v>
      </c>
      <c r="L1860">
        <v>616</v>
      </c>
      <c r="M1860" t="s">
        <v>1769</v>
      </c>
      <c r="N1860" t="s">
        <v>17384</v>
      </c>
      <c r="O1860" s="95">
        <v>44843.45949321759</v>
      </c>
      <c r="P1860">
        <v>1</v>
      </c>
      <c r="Q1860">
        <v>0</v>
      </c>
      <c r="R1860">
        <v>27.81</v>
      </c>
      <c r="S1860" t="s">
        <v>20218</v>
      </c>
      <c r="T1860" t="s">
        <v>10971</v>
      </c>
      <c r="U1860" t="s">
        <v>10972</v>
      </c>
      <c r="V1860" t="s">
        <v>20218</v>
      </c>
      <c r="W1860" t="s">
        <v>20219</v>
      </c>
      <c r="X1860" t="s">
        <v>10973</v>
      </c>
      <c r="Y1860" t="b">
        <v>1</v>
      </c>
      <c r="Z1860" t="s">
        <v>1761</v>
      </c>
    </row>
    <row r="1861" spans="1:26" x14ac:dyDescent="0.25">
      <c r="A1861" t="s">
        <v>10974</v>
      </c>
      <c r="B1861" t="s">
        <v>10975</v>
      </c>
      <c r="C1861" t="s">
        <v>14702</v>
      </c>
      <c r="D1861" t="s">
        <v>14703</v>
      </c>
      <c r="E1861" t="s">
        <v>17576</v>
      </c>
      <c r="F1861" t="s">
        <v>10976</v>
      </c>
      <c r="G1861">
        <v>3109</v>
      </c>
      <c r="H1861">
        <v>2799</v>
      </c>
      <c r="I1861">
        <v>3570</v>
      </c>
      <c r="J1861">
        <v>5738</v>
      </c>
      <c r="K1861" t="s">
        <v>54</v>
      </c>
      <c r="L1861">
        <v>1567</v>
      </c>
      <c r="M1861" t="s">
        <v>1769</v>
      </c>
      <c r="N1861" t="s">
        <v>20220</v>
      </c>
      <c r="O1861" s="95">
        <v>44845.55547983796</v>
      </c>
      <c r="P1861">
        <v>1</v>
      </c>
      <c r="Q1861">
        <v>-12.91</v>
      </c>
      <c r="R1861">
        <v>-45.82</v>
      </c>
      <c r="S1861" t="s">
        <v>20221</v>
      </c>
      <c r="T1861" t="s">
        <v>10977</v>
      </c>
      <c r="U1861" t="s">
        <v>20222</v>
      </c>
      <c r="V1861" t="s">
        <v>20221</v>
      </c>
      <c r="W1861" t="s">
        <v>20223</v>
      </c>
      <c r="X1861" t="s">
        <v>10978</v>
      </c>
      <c r="Y1861" t="b">
        <v>1</v>
      </c>
      <c r="Z1861" t="s">
        <v>1761</v>
      </c>
    </row>
    <row r="1862" spans="1:26" x14ac:dyDescent="0.25">
      <c r="A1862" t="s">
        <v>10979</v>
      </c>
      <c r="B1862" t="s">
        <v>10980</v>
      </c>
      <c r="C1862" t="s">
        <v>14702</v>
      </c>
      <c r="D1862" t="s">
        <v>14703</v>
      </c>
      <c r="E1862" t="s">
        <v>17576</v>
      </c>
      <c r="F1862" t="s">
        <v>10981</v>
      </c>
      <c r="G1862">
        <v>8999</v>
      </c>
      <c r="H1862">
        <v>2200</v>
      </c>
      <c r="I1862">
        <v>13546</v>
      </c>
      <c r="J1862">
        <v>10552</v>
      </c>
      <c r="K1862" t="s">
        <v>54</v>
      </c>
      <c r="L1862">
        <v>1232</v>
      </c>
      <c r="M1862" t="s">
        <v>1769</v>
      </c>
      <c r="N1862" t="s">
        <v>18088</v>
      </c>
      <c r="O1862" s="95">
        <v>44845.706673738423</v>
      </c>
      <c r="P1862">
        <v>1</v>
      </c>
      <c r="Q1862">
        <v>-33.57</v>
      </c>
      <c r="R1862">
        <v>-14.72</v>
      </c>
      <c r="S1862" t="s">
        <v>20224</v>
      </c>
      <c r="T1862" t="s">
        <v>10982</v>
      </c>
      <c r="U1862" t="s">
        <v>10983</v>
      </c>
      <c r="V1862" t="s">
        <v>20224</v>
      </c>
      <c r="W1862" t="s">
        <v>20225</v>
      </c>
      <c r="X1862" t="s">
        <v>10984</v>
      </c>
      <c r="Y1862" t="b">
        <v>1</v>
      </c>
      <c r="Z1862" t="s">
        <v>1761</v>
      </c>
    </row>
    <row r="1863" spans="1:26" x14ac:dyDescent="0.25">
      <c r="A1863" t="s">
        <v>10985</v>
      </c>
      <c r="B1863" t="s">
        <v>10986</v>
      </c>
      <c r="C1863" t="s">
        <v>14702</v>
      </c>
      <c r="D1863" t="s">
        <v>14703</v>
      </c>
      <c r="E1863" t="s">
        <v>17576</v>
      </c>
      <c r="F1863" t="s">
        <v>10987</v>
      </c>
      <c r="G1863">
        <v>15000</v>
      </c>
      <c r="H1863">
        <v>1573</v>
      </c>
      <c r="I1863">
        <v>18325</v>
      </c>
      <c r="J1863">
        <v>17581</v>
      </c>
      <c r="K1863" t="s">
        <v>54</v>
      </c>
      <c r="L1863">
        <v>881</v>
      </c>
      <c r="M1863" t="s">
        <v>1769</v>
      </c>
      <c r="N1863" t="s">
        <v>19055</v>
      </c>
      <c r="O1863" s="95">
        <v>44845.586665324074</v>
      </c>
      <c r="P1863">
        <v>1</v>
      </c>
      <c r="Q1863">
        <v>-18.14</v>
      </c>
      <c r="R1863">
        <v>-14.68</v>
      </c>
      <c r="S1863" t="s">
        <v>20226</v>
      </c>
      <c r="T1863" t="s">
        <v>10988</v>
      </c>
      <c r="U1863" t="s">
        <v>20227</v>
      </c>
      <c r="V1863" t="s">
        <v>20226</v>
      </c>
      <c r="W1863" t="s">
        <v>20228</v>
      </c>
      <c r="X1863" t="s">
        <v>10989</v>
      </c>
      <c r="Y1863" t="b">
        <v>1</v>
      </c>
      <c r="Z1863" t="s">
        <v>1761</v>
      </c>
    </row>
    <row r="1864" spans="1:26" x14ac:dyDescent="0.25">
      <c r="A1864" t="s">
        <v>10990</v>
      </c>
      <c r="B1864" t="s">
        <v>10991</v>
      </c>
      <c r="C1864" t="s">
        <v>14702</v>
      </c>
      <c r="D1864" t="s">
        <v>14703</v>
      </c>
      <c r="E1864" t="s">
        <v>17576</v>
      </c>
      <c r="F1864" t="s">
        <v>10992</v>
      </c>
      <c r="G1864">
        <v>19000</v>
      </c>
      <c r="H1864">
        <v>1581</v>
      </c>
      <c r="I1864">
        <v>14940</v>
      </c>
      <c r="J1864">
        <v>20236</v>
      </c>
      <c r="K1864" t="s">
        <v>54</v>
      </c>
      <c r="L1864">
        <v>885</v>
      </c>
      <c r="M1864" t="s">
        <v>1769</v>
      </c>
      <c r="N1864" t="s">
        <v>19253</v>
      </c>
      <c r="O1864" s="95">
        <v>44845.442907326389</v>
      </c>
      <c r="P1864">
        <v>1</v>
      </c>
      <c r="Q1864">
        <v>27.18</v>
      </c>
      <c r="R1864">
        <v>-6.11</v>
      </c>
      <c r="S1864" t="s">
        <v>20229</v>
      </c>
      <c r="T1864" t="s">
        <v>10993</v>
      </c>
      <c r="U1864" t="s">
        <v>10994</v>
      </c>
      <c r="V1864" t="s">
        <v>20229</v>
      </c>
      <c r="W1864" t="s">
        <v>20230</v>
      </c>
      <c r="X1864" t="s">
        <v>10995</v>
      </c>
      <c r="Y1864" t="b">
        <v>1</v>
      </c>
      <c r="Z1864" t="s">
        <v>1761</v>
      </c>
    </row>
    <row r="1865" spans="1:26" x14ac:dyDescent="0.25">
      <c r="A1865" t="s">
        <v>10996</v>
      </c>
      <c r="B1865" t="s">
        <v>10997</v>
      </c>
      <c r="C1865" t="s">
        <v>14702</v>
      </c>
      <c r="D1865" t="s">
        <v>14703</v>
      </c>
      <c r="E1865" t="s">
        <v>17576</v>
      </c>
      <c r="F1865" t="s">
        <v>10998</v>
      </c>
      <c r="G1865">
        <v>100000</v>
      </c>
      <c r="H1865">
        <v>1573</v>
      </c>
      <c r="I1865">
        <v>70500</v>
      </c>
      <c r="J1865">
        <v>97748</v>
      </c>
      <c r="K1865" t="s">
        <v>54</v>
      </c>
      <c r="L1865">
        <v>881</v>
      </c>
      <c r="M1865" t="s">
        <v>1769</v>
      </c>
      <c r="N1865" t="s">
        <v>19055</v>
      </c>
      <c r="O1865" s="95">
        <v>44845.538831597223</v>
      </c>
      <c r="P1865">
        <v>1</v>
      </c>
      <c r="Q1865">
        <v>41.84</v>
      </c>
      <c r="R1865">
        <v>2.2999999999999998</v>
      </c>
      <c r="S1865" t="s">
        <v>20231</v>
      </c>
      <c r="T1865" t="s">
        <v>10999</v>
      </c>
      <c r="U1865" t="s">
        <v>11000</v>
      </c>
      <c r="V1865" t="s">
        <v>20231</v>
      </c>
      <c r="W1865" t="s">
        <v>20232</v>
      </c>
      <c r="X1865" t="s">
        <v>11001</v>
      </c>
      <c r="Y1865" t="b">
        <v>1</v>
      </c>
      <c r="Z1865" t="s">
        <v>1761</v>
      </c>
    </row>
    <row r="1866" spans="1:26" x14ac:dyDescent="0.25">
      <c r="A1866" t="s">
        <v>11002</v>
      </c>
      <c r="B1866" t="s">
        <v>11003</v>
      </c>
      <c r="C1866" t="s">
        <v>14702</v>
      </c>
      <c r="D1866" t="s">
        <v>14703</v>
      </c>
      <c r="E1866" t="s">
        <v>17576</v>
      </c>
      <c r="F1866" t="s">
        <v>11004</v>
      </c>
      <c r="G1866">
        <v>30000</v>
      </c>
      <c r="H1866">
        <v>3823</v>
      </c>
      <c r="I1866">
        <v>14967</v>
      </c>
      <c r="J1866">
        <v>12709</v>
      </c>
      <c r="K1866" t="s">
        <v>54</v>
      </c>
      <c r="L1866">
        <v>2141</v>
      </c>
      <c r="M1866" t="s">
        <v>1769</v>
      </c>
      <c r="N1866" t="s">
        <v>15971</v>
      </c>
      <c r="O1866" s="95">
        <v>44845.685150092591</v>
      </c>
      <c r="P1866">
        <v>1</v>
      </c>
      <c r="Q1866">
        <v>100.44</v>
      </c>
      <c r="R1866">
        <v>136.05000000000001</v>
      </c>
      <c r="S1866" t="s">
        <v>20233</v>
      </c>
      <c r="T1866" t="s">
        <v>11005</v>
      </c>
      <c r="U1866" t="s">
        <v>20234</v>
      </c>
      <c r="V1866" t="s">
        <v>20233</v>
      </c>
      <c r="W1866" t="s">
        <v>20235</v>
      </c>
      <c r="X1866" t="s">
        <v>11006</v>
      </c>
      <c r="Y1866" t="b">
        <v>1</v>
      </c>
      <c r="Z1866" t="s">
        <v>1761</v>
      </c>
    </row>
    <row r="1867" spans="1:26" x14ac:dyDescent="0.25">
      <c r="A1867" t="s">
        <v>11007</v>
      </c>
      <c r="B1867" t="s">
        <v>11008</v>
      </c>
      <c r="C1867" t="s">
        <v>14702</v>
      </c>
      <c r="D1867" t="s">
        <v>14703</v>
      </c>
      <c r="E1867" t="s">
        <v>17576</v>
      </c>
      <c r="F1867" t="s">
        <v>11009</v>
      </c>
      <c r="G1867">
        <v>5000</v>
      </c>
      <c r="H1867">
        <v>3453</v>
      </c>
      <c r="I1867">
        <v>6931</v>
      </c>
      <c r="J1867">
        <v>6855</v>
      </c>
      <c r="K1867" t="s">
        <v>54</v>
      </c>
      <c r="L1867">
        <v>1934</v>
      </c>
      <c r="M1867" t="s">
        <v>1769</v>
      </c>
      <c r="N1867" t="s">
        <v>20236</v>
      </c>
      <c r="O1867" s="95">
        <v>44845.68408486111</v>
      </c>
      <c r="P1867">
        <v>1</v>
      </c>
      <c r="Q1867">
        <v>-27.86</v>
      </c>
      <c r="R1867">
        <v>-27.06</v>
      </c>
      <c r="S1867" t="s">
        <v>20237</v>
      </c>
      <c r="T1867" t="s">
        <v>11010</v>
      </c>
      <c r="U1867" t="s">
        <v>11011</v>
      </c>
      <c r="V1867" t="s">
        <v>20237</v>
      </c>
      <c r="W1867" t="s">
        <v>20238</v>
      </c>
      <c r="X1867" t="s">
        <v>11012</v>
      </c>
      <c r="Y1867" t="b">
        <v>1</v>
      </c>
      <c r="Z1867" t="s">
        <v>1761</v>
      </c>
    </row>
    <row r="1868" spans="1:26" x14ac:dyDescent="0.25">
      <c r="A1868" t="s">
        <v>11013</v>
      </c>
      <c r="B1868" t="s">
        <v>11014</v>
      </c>
      <c r="C1868" t="s">
        <v>14702</v>
      </c>
      <c r="D1868" t="s">
        <v>14703</v>
      </c>
      <c r="E1868" t="s">
        <v>17576</v>
      </c>
      <c r="F1868" t="s">
        <v>11015</v>
      </c>
      <c r="G1868">
        <v>4899</v>
      </c>
      <c r="H1868">
        <v>2588</v>
      </c>
      <c r="I1868">
        <v>11750</v>
      </c>
      <c r="J1868">
        <v>10365</v>
      </c>
      <c r="K1868" t="s">
        <v>54</v>
      </c>
      <c r="L1868">
        <v>1449</v>
      </c>
      <c r="M1868" t="s">
        <v>1769</v>
      </c>
      <c r="N1868" t="s">
        <v>20239</v>
      </c>
      <c r="O1868" s="95">
        <v>44845.683762615743</v>
      </c>
      <c r="P1868">
        <v>1</v>
      </c>
      <c r="Q1868">
        <v>-58.31</v>
      </c>
      <c r="R1868">
        <v>-52.74</v>
      </c>
      <c r="S1868" t="s">
        <v>20240</v>
      </c>
      <c r="T1868" t="s">
        <v>11016</v>
      </c>
      <c r="U1868" t="s">
        <v>11017</v>
      </c>
      <c r="V1868" t="s">
        <v>20240</v>
      </c>
      <c r="W1868" t="s">
        <v>20241</v>
      </c>
      <c r="X1868" t="s">
        <v>11018</v>
      </c>
      <c r="Y1868" t="b">
        <v>1</v>
      </c>
      <c r="Z1868" t="s">
        <v>1761</v>
      </c>
    </row>
    <row r="1869" spans="1:26" x14ac:dyDescent="0.25">
      <c r="A1869" t="s">
        <v>11019</v>
      </c>
      <c r="B1869" t="s">
        <v>11020</v>
      </c>
      <c r="C1869" t="s">
        <v>14702</v>
      </c>
      <c r="D1869" t="s">
        <v>14703</v>
      </c>
      <c r="E1869" t="s">
        <v>17576</v>
      </c>
      <c r="F1869" t="s">
        <v>11021</v>
      </c>
      <c r="G1869">
        <v>16000</v>
      </c>
      <c r="H1869">
        <v>1700</v>
      </c>
      <c r="I1869">
        <v>13242</v>
      </c>
      <c r="J1869">
        <v>12253</v>
      </c>
      <c r="K1869" t="s">
        <v>54</v>
      </c>
      <c r="L1869">
        <v>952</v>
      </c>
      <c r="M1869" t="s">
        <v>1769</v>
      </c>
      <c r="N1869" t="s">
        <v>17162</v>
      </c>
      <c r="O1869" s="95">
        <v>44845.668399236114</v>
      </c>
      <c r="P1869">
        <v>1</v>
      </c>
      <c r="Q1869">
        <v>20.83</v>
      </c>
      <c r="R1869">
        <v>30.58</v>
      </c>
      <c r="S1869" t="s">
        <v>20242</v>
      </c>
      <c r="T1869" t="s">
        <v>11022</v>
      </c>
      <c r="U1869" t="s">
        <v>11023</v>
      </c>
      <c r="V1869" t="s">
        <v>20242</v>
      </c>
      <c r="W1869" t="s">
        <v>20243</v>
      </c>
      <c r="X1869" t="s">
        <v>11024</v>
      </c>
      <c r="Y1869" t="b">
        <v>1</v>
      </c>
      <c r="Z1869" t="s">
        <v>1761</v>
      </c>
    </row>
    <row r="1870" spans="1:26" x14ac:dyDescent="0.25">
      <c r="A1870" t="s">
        <v>11025</v>
      </c>
      <c r="B1870" t="s">
        <v>11026</v>
      </c>
      <c r="C1870" t="s">
        <v>14702</v>
      </c>
      <c r="D1870" t="s">
        <v>14703</v>
      </c>
      <c r="E1870" t="s">
        <v>17576</v>
      </c>
      <c r="F1870" t="s">
        <v>11027</v>
      </c>
      <c r="G1870">
        <v>10000</v>
      </c>
      <c r="H1870">
        <v>4193</v>
      </c>
      <c r="I1870">
        <v>11423</v>
      </c>
      <c r="J1870">
        <v>10299</v>
      </c>
      <c r="K1870" t="s">
        <v>54</v>
      </c>
      <c r="L1870">
        <v>2348</v>
      </c>
      <c r="M1870" t="s">
        <v>1769</v>
      </c>
      <c r="N1870" t="s">
        <v>20244</v>
      </c>
      <c r="O1870" s="95">
        <v>44845.683923738427</v>
      </c>
      <c r="P1870">
        <v>2</v>
      </c>
      <c r="Q1870">
        <v>-12.46</v>
      </c>
      <c r="R1870">
        <v>-2.9</v>
      </c>
      <c r="S1870" t="s">
        <v>20245</v>
      </c>
      <c r="T1870" t="s">
        <v>11028</v>
      </c>
      <c r="U1870" t="s">
        <v>11029</v>
      </c>
      <c r="V1870" t="s">
        <v>20245</v>
      </c>
      <c r="W1870" t="s">
        <v>20246</v>
      </c>
      <c r="X1870" t="s">
        <v>11030</v>
      </c>
      <c r="Y1870" t="b">
        <v>1</v>
      </c>
      <c r="Z1870" t="s">
        <v>1761</v>
      </c>
    </row>
    <row r="1871" spans="1:26" x14ac:dyDescent="0.25">
      <c r="A1871" t="s">
        <v>11031</v>
      </c>
      <c r="B1871" t="s">
        <v>11032</v>
      </c>
      <c r="C1871" t="s">
        <v>14702</v>
      </c>
      <c r="D1871" t="s">
        <v>14703</v>
      </c>
      <c r="E1871" t="s">
        <v>17576</v>
      </c>
      <c r="F1871" t="s">
        <v>11033</v>
      </c>
      <c r="G1871">
        <v>22222</v>
      </c>
      <c r="H1871">
        <v>1750</v>
      </c>
      <c r="I1871">
        <v>13244</v>
      </c>
      <c r="J1871">
        <v>13244</v>
      </c>
      <c r="K1871" t="s">
        <v>54</v>
      </c>
      <c r="L1871">
        <v>980</v>
      </c>
      <c r="M1871" t="s">
        <v>1769</v>
      </c>
      <c r="N1871" t="s">
        <v>18228</v>
      </c>
      <c r="O1871" s="95">
        <v>44844.302872152781</v>
      </c>
      <c r="P1871">
        <v>1</v>
      </c>
      <c r="Q1871">
        <v>0</v>
      </c>
      <c r="R1871">
        <v>67.790000000000006</v>
      </c>
      <c r="S1871" t="s">
        <v>20247</v>
      </c>
      <c r="T1871" t="s">
        <v>11034</v>
      </c>
      <c r="U1871" t="s">
        <v>20248</v>
      </c>
      <c r="V1871" t="s">
        <v>20247</v>
      </c>
      <c r="W1871" t="s">
        <v>20249</v>
      </c>
      <c r="X1871" t="s">
        <v>11035</v>
      </c>
      <c r="Y1871" t="b">
        <v>1</v>
      </c>
      <c r="Z1871" t="s">
        <v>1761</v>
      </c>
    </row>
    <row r="1872" spans="1:26" x14ac:dyDescent="0.25">
      <c r="A1872" t="s">
        <v>11036</v>
      </c>
      <c r="B1872" t="s">
        <v>11037</v>
      </c>
      <c r="C1872" t="s">
        <v>14702</v>
      </c>
      <c r="D1872" t="s">
        <v>14703</v>
      </c>
      <c r="E1872" t="s">
        <v>17576</v>
      </c>
      <c r="F1872" t="s">
        <v>7102</v>
      </c>
      <c r="G1872">
        <v>30000</v>
      </c>
      <c r="H1872">
        <v>1000</v>
      </c>
      <c r="I1872">
        <v>27995</v>
      </c>
      <c r="J1872">
        <v>22693</v>
      </c>
      <c r="K1872" t="s">
        <v>54</v>
      </c>
      <c r="L1872">
        <v>560</v>
      </c>
      <c r="M1872" t="s">
        <v>1769</v>
      </c>
      <c r="N1872" t="s">
        <v>19128</v>
      </c>
      <c r="O1872" s="95">
        <v>44845.680493564818</v>
      </c>
      <c r="P1872">
        <v>1</v>
      </c>
      <c r="Q1872">
        <v>7.16</v>
      </c>
      <c r="R1872">
        <v>32.200000000000003</v>
      </c>
      <c r="S1872" t="s">
        <v>20250</v>
      </c>
      <c r="T1872" t="s">
        <v>11038</v>
      </c>
      <c r="U1872" t="s">
        <v>11039</v>
      </c>
      <c r="V1872" t="s">
        <v>20250</v>
      </c>
      <c r="W1872" t="s">
        <v>20251</v>
      </c>
      <c r="X1872" t="s">
        <v>11040</v>
      </c>
      <c r="Y1872" t="b">
        <v>1</v>
      </c>
      <c r="Z1872" t="s">
        <v>1761</v>
      </c>
    </row>
    <row r="1873" spans="1:26" x14ac:dyDescent="0.25">
      <c r="A1873" t="s">
        <v>11041</v>
      </c>
      <c r="B1873" t="s">
        <v>11042</v>
      </c>
      <c r="C1873" t="s">
        <v>14702</v>
      </c>
      <c r="D1873" t="s">
        <v>14703</v>
      </c>
      <c r="E1873" t="s">
        <v>17576</v>
      </c>
      <c r="F1873" t="s">
        <v>11043</v>
      </c>
      <c r="G1873">
        <v>10000</v>
      </c>
      <c r="H1873">
        <v>1531</v>
      </c>
      <c r="I1873">
        <v>20322</v>
      </c>
      <c r="J1873">
        <v>20322</v>
      </c>
      <c r="K1873" t="s">
        <v>54</v>
      </c>
      <c r="L1873">
        <v>857</v>
      </c>
      <c r="M1873" t="s">
        <v>1769</v>
      </c>
      <c r="N1873" t="s">
        <v>20252</v>
      </c>
      <c r="O1873" s="95">
        <v>44844.367354872687</v>
      </c>
      <c r="P1873">
        <v>1</v>
      </c>
      <c r="Q1873">
        <v>0</v>
      </c>
      <c r="R1873">
        <v>-50.79</v>
      </c>
      <c r="S1873" t="s">
        <v>20253</v>
      </c>
      <c r="T1873" t="s">
        <v>11044</v>
      </c>
      <c r="U1873" t="s">
        <v>11045</v>
      </c>
      <c r="V1873" t="s">
        <v>20253</v>
      </c>
      <c r="W1873" t="s">
        <v>20254</v>
      </c>
      <c r="X1873" t="s">
        <v>11046</v>
      </c>
      <c r="Y1873" t="b">
        <v>1</v>
      </c>
      <c r="Z1873" t="s">
        <v>1761</v>
      </c>
    </row>
    <row r="1874" spans="1:26" x14ac:dyDescent="0.25">
      <c r="A1874" t="s">
        <v>11047</v>
      </c>
      <c r="B1874" t="s">
        <v>1385</v>
      </c>
      <c r="C1874" t="s">
        <v>14702</v>
      </c>
      <c r="D1874" t="s">
        <v>14703</v>
      </c>
      <c r="E1874" t="s">
        <v>17576</v>
      </c>
      <c r="F1874" t="s">
        <v>11048</v>
      </c>
      <c r="G1874">
        <v>20000</v>
      </c>
      <c r="H1874">
        <v>3400</v>
      </c>
      <c r="I1874">
        <v>21847</v>
      </c>
      <c r="J1874">
        <v>20192</v>
      </c>
      <c r="K1874" t="s">
        <v>54</v>
      </c>
      <c r="L1874">
        <v>1904</v>
      </c>
      <c r="M1874" t="s">
        <v>1769</v>
      </c>
      <c r="N1874" t="s">
        <v>20255</v>
      </c>
      <c r="O1874" s="95">
        <v>44845.720724606479</v>
      </c>
      <c r="P1874">
        <v>2</v>
      </c>
      <c r="Q1874">
        <v>-8.4499999999999993</v>
      </c>
      <c r="R1874">
        <v>-0.95</v>
      </c>
      <c r="S1874" t="s">
        <v>20256</v>
      </c>
      <c r="T1874" t="s">
        <v>11049</v>
      </c>
      <c r="U1874" t="s">
        <v>20257</v>
      </c>
      <c r="V1874" t="s">
        <v>20256</v>
      </c>
      <c r="W1874" t="s">
        <v>20258</v>
      </c>
      <c r="X1874" t="s">
        <v>11050</v>
      </c>
      <c r="Y1874" t="b">
        <v>1</v>
      </c>
      <c r="Z1874" t="s">
        <v>1761</v>
      </c>
    </row>
    <row r="1875" spans="1:26" x14ac:dyDescent="0.25">
      <c r="A1875" t="s">
        <v>11051</v>
      </c>
      <c r="B1875" t="s">
        <v>11052</v>
      </c>
      <c r="C1875" t="s">
        <v>14702</v>
      </c>
      <c r="D1875" t="s">
        <v>14703</v>
      </c>
      <c r="E1875" t="s">
        <v>17576</v>
      </c>
      <c r="F1875" t="s">
        <v>11053</v>
      </c>
      <c r="G1875">
        <v>22000</v>
      </c>
      <c r="H1875">
        <v>1725</v>
      </c>
      <c r="I1875">
        <v>18214</v>
      </c>
      <c r="J1875">
        <v>19073</v>
      </c>
      <c r="K1875" t="s">
        <v>54</v>
      </c>
      <c r="L1875">
        <v>966</v>
      </c>
      <c r="M1875" t="s">
        <v>1769</v>
      </c>
      <c r="N1875" t="s">
        <v>20259</v>
      </c>
      <c r="O1875" s="95">
        <v>44845.717706157404</v>
      </c>
      <c r="P1875">
        <v>1</v>
      </c>
      <c r="Q1875">
        <v>20.79</v>
      </c>
      <c r="R1875">
        <v>15.35</v>
      </c>
      <c r="S1875" t="s">
        <v>20260</v>
      </c>
      <c r="T1875" t="s">
        <v>11054</v>
      </c>
      <c r="U1875" t="s">
        <v>11055</v>
      </c>
      <c r="V1875" t="s">
        <v>20260</v>
      </c>
      <c r="W1875" t="s">
        <v>20261</v>
      </c>
      <c r="X1875" t="s">
        <v>11056</v>
      </c>
      <c r="Y1875" t="b">
        <v>1</v>
      </c>
      <c r="Z1875" t="s">
        <v>1761</v>
      </c>
    </row>
    <row r="1876" spans="1:26" x14ac:dyDescent="0.25">
      <c r="A1876" t="s">
        <v>11057</v>
      </c>
      <c r="B1876" t="s">
        <v>11058</v>
      </c>
      <c r="C1876" t="s">
        <v>14702</v>
      </c>
      <c r="D1876" t="s">
        <v>14703</v>
      </c>
      <c r="E1876" t="s">
        <v>17576</v>
      </c>
      <c r="F1876" t="s">
        <v>11059</v>
      </c>
      <c r="G1876">
        <v>20000</v>
      </c>
      <c r="H1876">
        <v>1473</v>
      </c>
      <c r="I1876">
        <v>24717</v>
      </c>
      <c r="J1876">
        <v>25756</v>
      </c>
      <c r="K1876" t="s">
        <v>54</v>
      </c>
      <c r="L1876">
        <v>825</v>
      </c>
      <c r="M1876" t="s">
        <v>1769</v>
      </c>
      <c r="N1876" t="s">
        <v>20262</v>
      </c>
      <c r="O1876" s="95">
        <v>44845.659869224539</v>
      </c>
      <c r="P1876">
        <v>1</v>
      </c>
      <c r="Q1876">
        <v>-19.079999999999998</v>
      </c>
      <c r="R1876">
        <v>-22.35</v>
      </c>
      <c r="S1876" t="s">
        <v>20263</v>
      </c>
      <c r="T1876" t="s">
        <v>11060</v>
      </c>
      <c r="U1876" t="s">
        <v>11061</v>
      </c>
      <c r="V1876" t="s">
        <v>20263</v>
      </c>
      <c r="W1876" t="s">
        <v>20264</v>
      </c>
      <c r="X1876" t="s">
        <v>11062</v>
      </c>
      <c r="Y1876" t="b">
        <v>1</v>
      </c>
      <c r="Z1876" t="s">
        <v>1761</v>
      </c>
    </row>
    <row r="1877" spans="1:26" x14ac:dyDescent="0.25">
      <c r="A1877" t="s">
        <v>11063</v>
      </c>
      <c r="B1877" t="s">
        <v>11064</v>
      </c>
      <c r="C1877" t="s">
        <v>14702</v>
      </c>
      <c r="D1877" t="s">
        <v>14703</v>
      </c>
      <c r="E1877" t="s">
        <v>17576</v>
      </c>
      <c r="F1877" t="s">
        <v>11065</v>
      </c>
      <c r="G1877">
        <v>15000</v>
      </c>
      <c r="H1877">
        <v>1500</v>
      </c>
      <c r="I1877">
        <v>15262</v>
      </c>
      <c r="J1877">
        <v>16690</v>
      </c>
      <c r="K1877" t="s">
        <v>54</v>
      </c>
      <c r="L1877">
        <v>840</v>
      </c>
      <c r="M1877" t="s">
        <v>1769</v>
      </c>
      <c r="N1877" t="s">
        <v>17826</v>
      </c>
      <c r="O1877" s="95">
        <v>44845.660787893517</v>
      </c>
      <c r="P1877">
        <v>1</v>
      </c>
      <c r="Q1877">
        <v>-1.72</v>
      </c>
      <c r="R1877">
        <v>-10.130000000000001</v>
      </c>
      <c r="S1877" t="s">
        <v>20265</v>
      </c>
      <c r="T1877" t="s">
        <v>11066</v>
      </c>
      <c r="U1877" t="s">
        <v>11067</v>
      </c>
      <c r="V1877" t="s">
        <v>20265</v>
      </c>
      <c r="W1877" t="s">
        <v>20266</v>
      </c>
      <c r="X1877" t="s">
        <v>11068</v>
      </c>
      <c r="Y1877" t="b">
        <v>1</v>
      </c>
      <c r="Z1877" t="s">
        <v>1761</v>
      </c>
    </row>
    <row r="1878" spans="1:26" x14ac:dyDescent="0.25">
      <c r="A1878" t="s">
        <v>11069</v>
      </c>
      <c r="B1878" t="s">
        <v>11070</v>
      </c>
      <c r="C1878" t="s">
        <v>14702</v>
      </c>
      <c r="D1878" t="s">
        <v>14703</v>
      </c>
      <c r="E1878" t="s">
        <v>17576</v>
      </c>
      <c r="F1878" t="s">
        <v>11071</v>
      </c>
      <c r="G1878">
        <v>11000</v>
      </c>
      <c r="H1878">
        <v>1582</v>
      </c>
      <c r="I1878">
        <v>12144</v>
      </c>
      <c r="J1878">
        <v>12764</v>
      </c>
      <c r="K1878" t="s">
        <v>54</v>
      </c>
      <c r="L1878">
        <v>886</v>
      </c>
      <c r="M1878" t="s">
        <v>1769</v>
      </c>
      <c r="N1878" t="s">
        <v>20267</v>
      </c>
      <c r="O1878" s="95">
        <v>44845.577990057871</v>
      </c>
      <c r="P1878">
        <v>1</v>
      </c>
      <c r="Q1878">
        <v>-9.42</v>
      </c>
      <c r="R1878">
        <v>-13.82</v>
      </c>
      <c r="S1878" t="s">
        <v>20268</v>
      </c>
      <c r="T1878" t="s">
        <v>11072</v>
      </c>
      <c r="U1878" t="s">
        <v>11073</v>
      </c>
      <c r="V1878" t="s">
        <v>20268</v>
      </c>
      <c r="W1878" t="s">
        <v>20269</v>
      </c>
      <c r="X1878" t="s">
        <v>11074</v>
      </c>
      <c r="Y1878" t="b">
        <v>1</v>
      </c>
      <c r="Z1878" t="s">
        <v>1761</v>
      </c>
    </row>
    <row r="1879" spans="1:26" x14ac:dyDescent="0.25">
      <c r="A1879" t="s">
        <v>11075</v>
      </c>
      <c r="B1879" t="s">
        <v>11076</v>
      </c>
      <c r="C1879" t="s">
        <v>14702</v>
      </c>
      <c r="D1879" t="s">
        <v>14703</v>
      </c>
      <c r="E1879" t="s">
        <v>17576</v>
      </c>
      <c r="F1879" t="s">
        <v>11077</v>
      </c>
      <c r="G1879">
        <v>10000</v>
      </c>
      <c r="H1879">
        <v>1000</v>
      </c>
      <c r="I1879">
        <v>30333</v>
      </c>
      <c r="J1879">
        <v>16516</v>
      </c>
      <c r="K1879" t="s">
        <v>54</v>
      </c>
      <c r="L1879">
        <v>560</v>
      </c>
      <c r="M1879" t="s">
        <v>1769</v>
      </c>
      <c r="N1879" t="s">
        <v>19128</v>
      </c>
      <c r="O1879" s="95">
        <v>44845.698553483795</v>
      </c>
      <c r="P1879">
        <v>1</v>
      </c>
      <c r="Q1879">
        <v>-67.03</v>
      </c>
      <c r="R1879">
        <v>-39.450000000000003</v>
      </c>
      <c r="S1879" t="s">
        <v>20270</v>
      </c>
      <c r="T1879" t="s">
        <v>11078</v>
      </c>
      <c r="U1879" t="s">
        <v>11079</v>
      </c>
      <c r="V1879" t="s">
        <v>20270</v>
      </c>
      <c r="W1879" t="s">
        <v>20271</v>
      </c>
      <c r="X1879" t="s">
        <v>11080</v>
      </c>
      <c r="Y1879" t="b">
        <v>1</v>
      </c>
      <c r="Z1879" t="s">
        <v>1761</v>
      </c>
    </row>
    <row r="1880" spans="1:26" x14ac:dyDescent="0.25">
      <c r="A1880" t="s">
        <v>11081</v>
      </c>
      <c r="B1880" t="s">
        <v>11082</v>
      </c>
      <c r="C1880" t="s">
        <v>14702</v>
      </c>
      <c r="D1880" t="s">
        <v>14703</v>
      </c>
      <c r="E1880" t="s">
        <v>17576</v>
      </c>
      <c r="F1880" t="s">
        <v>11083</v>
      </c>
      <c r="G1880">
        <v>9900</v>
      </c>
      <c r="H1880">
        <v>1858</v>
      </c>
      <c r="I1880">
        <v>14631</v>
      </c>
      <c r="J1880">
        <v>12482</v>
      </c>
      <c r="K1880" t="s">
        <v>54</v>
      </c>
      <c r="L1880">
        <v>1040</v>
      </c>
      <c r="M1880" t="s">
        <v>1769</v>
      </c>
      <c r="N1880" t="s">
        <v>20272</v>
      </c>
      <c r="O1880" s="95">
        <v>44845.555766655096</v>
      </c>
      <c r="P1880">
        <v>1</v>
      </c>
      <c r="Q1880">
        <v>-32.340000000000003</v>
      </c>
      <c r="R1880">
        <v>-20.69</v>
      </c>
      <c r="S1880" t="s">
        <v>20273</v>
      </c>
      <c r="T1880" t="s">
        <v>11084</v>
      </c>
      <c r="U1880" t="s">
        <v>11085</v>
      </c>
      <c r="V1880" t="s">
        <v>20273</v>
      </c>
      <c r="W1880" t="s">
        <v>20274</v>
      </c>
      <c r="X1880" t="s">
        <v>11086</v>
      </c>
      <c r="Y1880" t="b">
        <v>1</v>
      </c>
      <c r="Z1880" t="s">
        <v>1761</v>
      </c>
    </row>
    <row r="1881" spans="1:26" x14ac:dyDescent="0.25">
      <c r="A1881" t="s">
        <v>11087</v>
      </c>
      <c r="B1881" t="s">
        <v>11088</v>
      </c>
      <c r="C1881" t="s">
        <v>14702</v>
      </c>
      <c r="D1881" t="s">
        <v>14703</v>
      </c>
      <c r="E1881" t="s">
        <v>17576</v>
      </c>
      <c r="F1881" t="s">
        <v>11089</v>
      </c>
      <c r="G1881">
        <v>25000</v>
      </c>
      <c r="H1881">
        <v>1306</v>
      </c>
      <c r="I1881">
        <v>49803</v>
      </c>
      <c r="J1881">
        <v>23531</v>
      </c>
      <c r="K1881" t="s">
        <v>54</v>
      </c>
      <c r="L1881">
        <v>731</v>
      </c>
      <c r="M1881" t="s">
        <v>1769</v>
      </c>
      <c r="N1881" t="s">
        <v>20275</v>
      </c>
      <c r="O1881" s="95">
        <v>44845.694314351851</v>
      </c>
      <c r="P1881">
        <v>1</v>
      </c>
      <c r="Q1881">
        <v>-49.8</v>
      </c>
      <c r="R1881">
        <v>6.24</v>
      </c>
      <c r="S1881" t="s">
        <v>20276</v>
      </c>
      <c r="T1881" t="s">
        <v>11090</v>
      </c>
      <c r="U1881" t="s">
        <v>11091</v>
      </c>
      <c r="V1881" t="s">
        <v>20276</v>
      </c>
      <c r="W1881" t="s">
        <v>20277</v>
      </c>
      <c r="X1881" t="s">
        <v>11092</v>
      </c>
      <c r="Y1881" t="b">
        <v>1</v>
      </c>
      <c r="Z1881" t="s">
        <v>1761</v>
      </c>
    </row>
    <row r="1882" spans="1:26" x14ac:dyDescent="0.25">
      <c r="A1882" t="s">
        <v>11093</v>
      </c>
      <c r="B1882" t="s">
        <v>11094</v>
      </c>
      <c r="C1882" t="s">
        <v>14702</v>
      </c>
      <c r="D1882" t="s">
        <v>14703</v>
      </c>
      <c r="E1882" t="s">
        <v>17576</v>
      </c>
      <c r="F1882" t="s">
        <v>11095</v>
      </c>
      <c r="G1882">
        <v>8000</v>
      </c>
      <c r="H1882">
        <v>1259</v>
      </c>
      <c r="I1882">
        <v>9865</v>
      </c>
      <c r="J1882">
        <v>11795</v>
      </c>
      <c r="K1882" t="s">
        <v>54</v>
      </c>
      <c r="L1882">
        <v>705</v>
      </c>
      <c r="M1882" t="s">
        <v>1769</v>
      </c>
      <c r="N1882" t="s">
        <v>20278</v>
      </c>
      <c r="O1882" s="95">
        <v>44845.51038201389</v>
      </c>
      <c r="P1882">
        <v>1</v>
      </c>
      <c r="Q1882">
        <v>-18.91</v>
      </c>
      <c r="R1882">
        <v>-32.17</v>
      </c>
      <c r="S1882" t="s">
        <v>20279</v>
      </c>
      <c r="T1882" t="s">
        <v>11096</v>
      </c>
      <c r="U1882" t="s">
        <v>20280</v>
      </c>
      <c r="V1882" t="s">
        <v>20279</v>
      </c>
      <c r="W1882" t="s">
        <v>20281</v>
      </c>
      <c r="X1882" t="s">
        <v>11097</v>
      </c>
      <c r="Y1882" t="b">
        <v>1</v>
      </c>
      <c r="Z1882" t="s">
        <v>1761</v>
      </c>
    </row>
    <row r="1883" spans="1:26" x14ac:dyDescent="0.25">
      <c r="A1883" t="s">
        <v>11098</v>
      </c>
      <c r="B1883" t="s">
        <v>11099</v>
      </c>
      <c r="C1883" t="s">
        <v>14702</v>
      </c>
      <c r="D1883" t="s">
        <v>14703</v>
      </c>
      <c r="E1883" t="s">
        <v>17576</v>
      </c>
      <c r="F1883" t="s">
        <v>11100</v>
      </c>
      <c r="G1883">
        <v>7228</v>
      </c>
      <c r="H1883">
        <v>1000</v>
      </c>
      <c r="I1883">
        <v>8654</v>
      </c>
      <c r="J1883">
        <v>9772</v>
      </c>
      <c r="K1883" t="s">
        <v>54</v>
      </c>
      <c r="L1883">
        <v>560</v>
      </c>
      <c r="M1883" t="s">
        <v>1769</v>
      </c>
      <c r="N1883" t="s">
        <v>19128</v>
      </c>
      <c r="O1883" s="95">
        <v>44845.676364652776</v>
      </c>
      <c r="P1883">
        <v>1</v>
      </c>
      <c r="Q1883">
        <v>-16.48</v>
      </c>
      <c r="R1883">
        <v>-26.03</v>
      </c>
      <c r="S1883" t="s">
        <v>20282</v>
      </c>
      <c r="T1883" t="s">
        <v>11101</v>
      </c>
      <c r="U1883" t="s">
        <v>11102</v>
      </c>
      <c r="V1883" t="s">
        <v>20282</v>
      </c>
      <c r="W1883" t="s">
        <v>20283</v>
      </c>
      <c r="X1883" t="s">
        <v>11103</v>
      </c>
      <c r="Y1883" t="b">
        <v>1</v>
      </c>
      <c r="Z1883" t="s">
        <v>1761</v>
      </c>
    </row>
    <row r="1884" spans="1:26" x14ac:dyDescent="0.25">
      <c r="A1884" t="s">
        <v>11104</v>
      </c>
      <c r="B1884" t="s">
        <v>11105</v>
      </c>
      <c r="C1884" t="s">
        <v>14702</v>
      </c>
      <c r="D1884" t="s">
        <v>14703</v>
      </c>
      <c r="E1884" t="s">
        <v>17576</v>
      </c>
      <c r="F1884" t="s">
        <v>11106</v>
      </c>
      <c r="G1884">
        <v>9500</v>
      </c>
      <c r="H1884">
        <v>1650</v>
      </c>
      <c r="I1884">
        <v>6528</v>
      </c>
      <c r="J1884">
        <v>6737</v>
      </c>
      <c r="K1884" t="s">
        <v>54</v>
      </c>
      <c r="L1884">
        <v>924</v>
      </c>
      <c r="M1884" t="s">
        <v>1769</v>
      </c>
      <c r="N1884" t="s">
        <v>18146</v>
      </c>
      <c r="O1884" s="95">
        <v>44845.716039131941</v>
      </c>
      <c r="P1884">
        <v>2</v>
      </c>
      <c r="Q1884">
        <v>45.53</v>
      </c>
      <c r="R1884">
        <v>41.01</v>
      </c>
      <c r="S1884" t="s">
        <v>20284</v>
      </c>
      <c r="T1884" t="s">
        <v>11107</v>
      </c>
      <c r="U1884" t="s">
        <v>20285</v>
      </c>
      <c r="V1884" t="s">
        <v>20284</v>
      </c>
      <c r="W1884" t="s">
        <v>20286</v>
      </c>
      <c r="X1884" t="s">
        <v>11108</v>
      </c>
      <c r="Y1884" t="b">
        <v>1</v>
      </c>
      <c r="Z1884" t="s">
        <v>1761</v>
      </c>
    </row>
    <row r="1885" spans="1:26" x14ac:dyDescent="0.25">
      <c r="A1885" t="s">
        <v>11109</v>
      </c>
      <c r="B1885" t="s">
        <v>11110</v>
      </c>
      <c r="C1885" t="s">
        <v>14702</v>
      </c>
      <c r="D1885" t="s">
        <v>14703</v>
      </c>
      <c r="E1885" t="s">
        <v>17576</v>
      </c>
      <c r="F1885" t="s">
        <v>11111</v>
      </c>
      <c r="G1885">
        <v>9900</v>
      </c>
      <c r="H1885">
        <v>1000</v>
      </c>
      <c r="I1885">
        <v>11586</v>
      </c>
      <c r="J1885">
        <v>14082</v>
      </c>
      <c r="K1885" t="s">
        <v>54</v>
      </c>
      <c r="L1885">
        <v>560</v>
      </c>
      <c r="M1885" t="s">
        <v>1769</v>
      </c>
      <c r="N1885" t="s">
        <v>19128</v>
      </c>
      <c r="O1885" s="95">
        <v>44845.580983032407</v>
      </c>
      <c r="P1885">
        <v>1</v>
      </c>
      <c r="Q1885">
        <v>-14.55</v>
      </c>
      <c r="R1885">
        <v>-29.7</v>
      </c>
      <c r="S1885" t="s">
        <v>20287</v>
      </c>
      <c r="T1885" t="s">
        <v>11112</v>
      </c>
      <c r="U1885" t="s">
        <v>11113</v>
      </c>
      <c r="V1885" t="s">
        <v>20287</v>
      </c>
      <c r="W1885" t="s">
        <v>20288</v>
      </c>
      <c r="X1885" t="s">
        <v>11114</v>
      </c>
      <c r="Y1885" t="b">
        <v>1</v>
      </c>
      <c r="Z1885" t="s">
        <v>1761</v>
      </c>
    </row>
    <row r="1886" spans="1:26" x14ac:dyDescent="0.25">
      <c r="A1886" t="s">
        <v>11115</v>
      </c>
      <c r="B1886" t="s">
        <v>1525</v>
      </c>
      <c r="C1886" t="s">
        <v>14702</v>
      </c>
      <c r="D1886" t="s">
        <v>14703</v>
      </c>
      <c r="E1886" t="s">
        <v>17576</v>
      </c>
      <c r="F1886" t="s">
        <v>11116</v>
      </c>
      <c r="G1886">
        <v>10777</v>
      </c>
      <c r="H1886">
        <v>2340</v>
      </c>
      <c r="I1886">
        <v>9308</v>
      </c>
      <c r="J1886">
        <v>9565</v>
      </c>
      <c r="K1886" t="s">
        <v>54</v>
      </c>
      <c r="L1886">
        <v>1310</v>
      </c>
      <c r="M1886" t="s">
        <v>1769</v>
      </c>
      <c r="N1886" t="s">
        <v>17567</v>
      </c>
      <c r="O1886" s="95">
        <v>44845.670189351855</v>
      </c>
      <c r="P1886">
        <v>2</v>
      </c>
      <c r="Q1886">
        <v>15.78</v>
      </c>
      <c r="R1886">
        <v>12.67</v>
      </c>
      <c r="S1886" t="s">
        <v>20289</v>
      </c>
      <c r="T1886" t="s">
        <v>11117</v>
      </c>
      <c r="U1886" t="s">
        <v>11118</v>
      </c>
      <c r="V1886" t="s">
        <v>20289</v>
      </c>
      <c r="W1886" t="s">
        <v>20290</v>
      </c>
      <c r="X1886" t="s">
        <v>11119</v>
      </c>
      <c r="Y1886" t="b">
        <v>1</v>
      </c>
      <c r="Z1886" t="s">
        <v>1761</v>
      </c>
    </row>
    <row r="1887" spans="1:26" x14ac:dyDescent="0.25">
      <c r="A1887" t="s">
        <v>11120</v>
      </c>
      <c r="B1887" t="s">
        <v>11121</v>
      </c>
      <c r="C1887" t="s">
        <v>14702</v>
      </c>
      <c r="D1887" t="s">
        <v>14703</v>
      </c>
      <c r="E1887" t="s">
        <v>17576</v>
      </c>
      <c r="F1887" t="s">
        <v>11122</v>
      </c>
      <c r="G1887">
        <v>14522</v>
      </c>
      <c r="H1887">
        <v>2640</v>
      </c>
      <c r="I1887">
        <v>17789</v>
      </c>
      <c r="J1887">
        <v>17789</v>
      </c>
      <c r="K1887" t="s">
        <v>54</v>
      </c>
      <c r="L1887">
        <v>1478</v>
      </c>
      <c r="M1887" t="s">
        <v>1769</v>
      </c>
      <c r="N1887" t="s">
        <v>18842</v>
      </c>
      <c r="O1887" s="95">
        <v>44844.450771747688</v>
      </c>
      <c r="P1887">
        <v>2</v>
      </c>
      <c r="Q1887">
        <v>0</v>
      </c>
      <c r="R1887">
        <v>-18.37</v>
      </c>
      <c r="S1887" t="s">
        <v>20291</v>
      </c>
      <c r="T1887" t="s">
        <v>11123</v>
      </c>
      <c r="U1887" t="s">
        <v>11124</v>
      </c>
      <c r="V1887" t="s">
        <v>20291</v>
      </c>
      <c r="W1887" t="s">
        <v>20292</v>
      </c>
      <c r="X1887" t="s">
        <v>11125</v>
      </c>
      <c r="Y1887" t="b">
        <v>1</v>
      </c>
      <c r="Z1887" t="s">
        <v>1761</v>
      </c>
    </row>
    <row r="1888" spans="1:26" x14ac:dyDescent="0.25">
      <c r="A1888" t="s">
        <v>11126</v>
      </c>
      <c r="B1888" t="s">
        <v>11127</v>
      </c>
      <c r="C1888" t="s">
        <v>14702</v>
      </c>
      <c r="D1888" t="s">
        <v>14703</v>
      </c>
      <c r="E1888" t="s">
        <v>17576</v>
      </c>
      <c r="F1888" t="s">
        <v>11128</v>
      </c>
      <c r="G1888">
        <v>33333</v>
      </c>
      <c r="H1888">
        <v>1009</v>
      </c>
      <c r="I1888">
        <v>20692</v>
      </c>
      <c r="J1888">
        <v>20804</v>
      </c>
      <c r="K1888" t="s">
        <v>54</v>
      </c>
      <c r="L1888">
        <v>565</v>
      </c>
      <c r="M1888" t="s">
        <v>1769</v>
      </c>
      <c r="N1888" t="s">
        <v>17829</v>
      </c>
      <c r="O1888" s="95">
        <v>44845.663601307868</v>
      </c>
      <c r="P1888">
        <v>1</v>
      </c>
      <c r="Q1888">
        <v>61.09</v>
      </c>
      <c r="R1888">
        <v>60.22</v>
      </c>
      <c r="S1888" t="s">
        <v>20293</v>
      </c>
      <c r="T1888" t="s">
        <v>11129</v>
      </c>
      <c r="U1888" t="s">
        <v>11130</v>
      </c>
      <c r="V1888" t="s">
        <v>20293</v>
      </c>
      <c r="W1888" t="s">
        <v>20294</v>
      </c>
      <c r="X1888" t="s">
        <v>11131</v>
      </c>
      <c r="Y1888" t="b">
        <v>1</v>
      </c>
      <c r="Z1888" t="s">
        <v>1761</v>
      </c>
    </row>
    <row r="1889" spans="1:26" x14ac:dyDescent="0.25">
      <c r="A1889" t="s">
        <v>11132</v>
      </c>
      <c r="B1889" t="s">
        <v>11133</v>
      </c>
      <c r="C1889" t="s">
        <v>14702</v>
      </c>
      <c r="D1889" t="s">
        <v>14703</v>
      </c>
      <c r="E1889" t="s">
        <v>17576</v>
      </c>
      <c r="F1889" t="s">
        <v>11134</v>
      </c>
      <c r="G1889">
        <v>18888</v>
      </c>
      <c r="H1889">
        <v>1000</v>
      </c>
      <c r="I1889">
        <v>18578</v>
      </c>
      <c r="J1889">
        <v>16021</v>
      </c>
      <c r="K1889" t="s">
        <v>54</v>
      </c>
      <c r="L1889">
        <v>560</v>
      </c>
      <c r="M1889" t="s">
        <v>1769</v>
      </c>
      <c r="N1889" t="s">
        <v>19128</v>
      </c>
      <c r="O1889" s="95">
        <v>44845.109243541665</v>
      </c>
      <c r="P1889">
        <v>1</v>
      </c>
      <c r="Q1889">
        <v>1.67</v>
      </c>
      <c r="R1889">
        <v>17.899999999999999</v>
      </c>
      <c r="S1889" t="s">
        <v>20295</v>
      </c>
      <c r="T1889" t="s">
        <v>11135</v>
      </c>
      <c r="U1889" t="s">
        <v>11136</v>
      </c>
      <c r="V1889" t="s">
        <v>20295</v>
      </c>
      <c r="W1889" t="s">
        <v>20296</v>
      </c>
      <c r="X1889" t="s">
        <v>11137</v>
      </c>
      <c r="Y1889" t="b">
        <v>1</v>
      </c>
      <c r="Z1889" t="s">
        <v>1761</v>
      </c>
    </row>
    <row r="1890" spans="1:26" x14ac:dyDescent="0.25">
      <c r="A1890" t="s">
        <v>11138</v>
      </c>
      <c r="B1890" t="s">
        <v>11139</v>
      </c>
      <c r="C1890" t="s">
        <v>14702</v>
      </c>
      <c r="D1890" t="s">
        <v>14703</v>
      </c>
      <c r="E1890" t="s">
        <v>17576</v>
      </c>
      <c r="F1890" t="s">
        <v>11140</v>
      </c>
      <c r="G1890">
        <v>30000</v>
      </c>
      <c r="H1890">
        <v>1200</v>
      </c>
      <c r="I1890">
        <v>30000</v>
      </c>
      <c r="J1890">
        <v>14194</v>
      </c>
      <c r="K1890" t="s">
        <v>54</v>
      </c>
      <c r="L1890">
        <v>672</v>
      </c>
      <c r="M1890" t="s">
        <v>1769</v>
      </c>
      <c r="N1890" t="s">
        <v>18529</v>
      </c>
      <c r="O1890" s="95">
        <v>44845.56599516204</v>
      </c>
      <c r="P1890">
        <v>1</v>
      </c>
      <c r="Q1890">
        <v>0</v>
      </c>
      <c r="R1890">
        <v>111.36</v>
      </c>
      <c r="S1890" t="s">
        <v>20297</v>
      </c>
      <c r="T1890" t="s">
        <v>11141</v>
      </c>
      <c r="U1890" t="s">
        <v>11142</v>
      </c>
      <c r="V1890" t="s">
        <v>20297</v>
      </c>
      <c r="W1890" t="s">
        <v>20298</v>
      </c>
      <c r="X1890" t="s">
        <v>11143</v>
      </c>
      <c r="Y1890" t="b">
        <v>1</v>
      </c>
      <c r="Z1890" t="s">
        <v>1761</v>
      </c>
    </row>
    <row r="1891" spans="1:26" x14ac:dyDescent="0.25">
      <c r="A1891" t="s">
        <v>11144</v>
      </c>
      <c r="B1891" t="s">
        <v>11145</v>
      </c>
      <c r="C1891" t="s">
        <v>14702</v>
      </c>
      <c r="D1891" t="s">
        <v>14703</v>
      </c>
      <c r="E1891" t="s">
        <v>17576</v>
      </c>
      <c r="F1891" t="s">
        <v>11146</v>
      </c>
      <c r="G1891">
        <v>30000</v>
      </c>
      <c r="H1891">
        <v>1000</v>
      </c>
      <c r="I1891">
        <v>294000</v>
      </c>
      <c r="J1891">
        <v>267332</v>
      </c>
      <c r="K1891" t="s">
        <v>54</v>
      </c>
      <c r="L1891">
        <v>560</v>
      </c>
      <c r="M1891" t="s">
        <v>1769</v>
      </c>
      <c r="N1891" t="s">
        <v>19128</v>
      </c>
      <c r="O1891" s="95">
        <v>44845.240555972225</v>
      </c>
      <c r="P1891">
        <v>1</v>
      </c>
      <c r="Q1891">
        <v>-89.8</v>
      </c>
      <c r="R1891">
        <v>-88.78</v>
      </c>
      <c r="S1891" t="s">
        <v>20299</v>
      </c>
      <c r="T1891" t="s">
        <v>11147</v>
      </c>
      <c r="U1891" t="s">
        <v>11148</v>
      </c>
      <c r="V1891" t="s">
        <v>20299</v>
      </c>
      <c r="W1891" t="s">
        <v>20300</v>
      </c>
      <c r="X1891" t="s">
        <v>11149</v>
      </c>
      <c r="Y1891" t="b">
        <v>1</v>
      </c>
      <c r="Z1891" t="s">
        <v>1761</v>
      </c>
    </row>
    <row r="1892" spans="1:26" x14ac:dyDescent="0.25">
      <c r="A1892" t="s">
        <v>11150</v>
      </c>
      <c r="B1892" t="s">
        <v>11151</v>
      </c>
      <c r="C1892" t="s">
        <v>14702</v>
      </c>
      <c r="D1892" t="s">
        <v>14703</v>
      </c>
      <c r="E1892" t="s">
        <v>17576</v>
      </c>
      <c r="F1892" t="s">
        <v>11152</v>
      </c>
      <c r="G1892">
        <v>5000</v>
      </c>
      <c r="H1892">
        <v>1500</v>
      </c>
      <c r="I1892">
        <v>9996</v>
      </c>
      <c r="J1892">
        <v>9189</v>
      </c>
      <c r="K1892" t="s">
        <v>54</v>
      </c>
      <c r="L1892">
        <v>840</v>
      </c>
      <c r="M1892" t="s">
        <v>1769</v>
      </c>
      <c r="N1892" t="s">
        <v>17826</v>
      </c>
      <c r="O1892" s="95">
        <v>44845.658256469906</v>
      </c>
      <c r="P1892">
        <v>2</v>
      </c>
      <c r="Q1892">
        <v>-49.98</v>
      </c>
      <c r="R1892">
        <v>-45.59</v>
      </c>
      <c r="S1892" t="s">
        <v>20301</v>
      </c>
      <c r="T1892" t="s">
        <v>11153</v>
      </c>
      <c r="U1892" t="s">
        <v>20302</v>
      </c>
      <c r="V1892" t="s">
        <v>20301</v>
      </c>
      <c r="W1892" t="s">
        <v>20303</v>
      </c>
      <c r="X1892" t="s">
        <v>11154</v>
      </c>
      <c r="Y1892" t="b">
        <v>1</v>
      </c>
      <c r="Z1892" t="s">
        <v>1761</v>
      </c>
    </row>
    <row r="1893" spans="1:26" x14ac:dyDescent="0.25">
      <c r="A1893" t="s">
        <v>11155</v>
      </c>
      <c r="B1893" t="s">
        <v>11156</v>
      </c>
      <c r="C1893" t="s">
        <v>14702</v>
      </c>
      <c r="D1893" t="s">
        <v>14703</v>
      </c>
      <c r="E1893" t="s">
        <v>17576</v>
      </c>
      <c r="F1893" t="s">
        <v>11157</v>
      </c>
      <c r="G1893">
        <v>6000</v>
      </c>
      <c r="H1893">
        <v>1105</v>
      </c>
      <c r="I1893">
        <v>6786</v>
      </c>
      <c r="J1893">
        <v>5406</v>
      </c>
      <c r="K1893" t="s">
        <v>54</v>
      </c>
      <c r="L1893">
        <v>619</v>
      </c>
      <c r="M1893" t="s">
        <v>1769</v>
      </c>
      <c r="N1893" t="s">
        <v>20304</v>
      </c>
      <c r="O1893" s="95">
        <v>44845.70979306713</v>
      </c>
      <c r="P1893">
        <v>1</v>
      </c>
      <c r="Q1893">
        <v>-11.58</v>
      </c>
      <c r="R1893">
        <v>10.99</v>
      </c>
      <c r="S1893" t="s">
        <v>20305</v>
      </c>
      <c r="T1893" t="s">
        <v>11158</v>
      </c>
      <c r="U1893" t="s">
        <v>20306</v>
      </c>
      <c r="V1893" t="s">
        <v>20305</v>
      </c>
      <c r="W1893" t="s">
        <v>20307</v>
      </c>
      <c r="X1893" t="s">
        <v>11159</v>
      </c>
      <c r="Y1893" t="b">
        <v>1</v>
      </c>
      <c r="Z1893" t="s">
        <v>1761</v>
      </c>
    </row>
    <row r="1894" spans="1:26" x14ac:dyDescent="0.25">
      <c r="A1894" t="s">
        <v>11160</v>
      </c>
      <c r="B1894" t="s">
        <v>1681</v>
      </c>
      <c r="C1894" t="s">
        <v>14702</v>
      </c>
      <c r="D1894" t="s">
        <v>14703</v>
      </c>
      <c r="E1894" t="s">
        <v>17576</v>
      </c>
      <c r="F1894" t="s">
        <v>11161</v>
      </c>
      <c r="G1894">
        <v>10420</v>
      </c>
      <c r="H1894">
        <v>1635</v>
      </c>
      <c r="I1894">
        <v>18032</v>
      </c>
      <c r="J1894">
        <v>13362</v>
      </c>
      <c r="K1894" t="s">
        <v>54</v>
      </c>
      <c r="L1894">
        <v>916</v>
      </c>
      <c r="M1894" t="s">
        <v>1769</v>
      </c>
      <c r="N1894" t="s">
        <v>20308</v>
      </c>
      <c r="O1894" s="95">
        <v>44845.647595219911</v>
      </c>
      <c r="P1894">
        <v>2</v>
      </c>
      <c r="Q1894">
        <v>-42.21</v>
      </c>
      <c r="R1894">
        <v>-22.02</v>
      </c>
      <c r="S1894" t="s">
        <v>20309</v>
      </c>
      <c r="T1894" t="s">
        <v>11162</v>
      </c>
      <c r="U1894" t="s">
        <v>11163</v>
      </c>
      <c r="V1894" t="s">
        <v>20309</v>
      </c>
      <c r="W1894" t="s">
        <v>20310</v>
      </c>
      <c r="X1894" t="s">
        <v>11164</v>
      </c>
      <c r="Y1894" t="b">
        <v>1</v>
      </c>
      <c r="Z1894" t="s">
        <v>1761</v>
      </c>
    </row>
    <row r="1895" spans="1:26" x14ac:dyDescent="0.25">
      <c r="A1895" t="s">
        <v>11165</v>
      </c>
      <c r="B1895" t="s">
        <v>11166</v>
      </c>
      <c r="C1895" t="s">
        <v>14702</v>
      </c>
      <c r="D1895" t="s">
        <v>14703</v>
      </c>
      <c r="E1895" t="s">
        <v>17576</v>
      </c>
      <c r="F1895" t="s">
        <v>11167</v>
      </c>
      <c r="G1895">
        <v>15555</v>
      </c>
      <c r="H1895">
        <v>1880</v>
      </c>
      <c r="I1895">
        <v>26594</v>
      </c>
      <c r="J1895">
        <v>26594</v>
      </c>
      <c r="K1895" t="s">
        <v>54</v>
      </c>
      <c r="L1895">
        <v>1053</v>
      </c>
      <c r="M1895" t="s">
        <v>1769</v>
      </c>
      <c r="N1895" t="s">
        <v>20311</v>
      </c>
      <c r="O1895" s="95">
        <v>44844.41282578704</v>
      </c>
      <c r="P1895">
        <v>2</v>
      </c>
      <c r="Q1895">
        <v>0</v>
      </c>
      <c r="R1895">
        <v>-41.51</v>
      </c>
      <c r="S1895" t="s">
        <v>20312</v>
      </c>
      <c r="T1895" t="s">
        <v>11168</v>
      </c>
      <c r="U1895" t="s">
        <v>11169</v>
      </c>
      <c r="V1895" t="s">
        <v>20312</v>
      </c>
      <c r="W1895" t="s">
        <v>20313</v>
      </c>
      <c r="X1895" t="s">
        <v>11170</v>
      </c>
      <c r="Y1895" t="b">
        <v>1</v>
      </c>
      <c r="Z1895" t="s">
        <v>1761</v>
      </c>
    </row>
    <row r="1896" spans="1:26" x14ac:dyDescent="0.25">
      <c r="A1896" t="s">
        <v>11171</v>
      </c>
      <c r="B1896" t="s">
        <v>1288</v>
      </c>
      <c r="C1896" t="s">
        <v>14702</v>
      </c>
      <c r="D1896" t="s">
        <v>14703</v>
      </c>
      <c r="E1896" t="s">
        <v>17576</v>
      </c>
      <c r="F1896" t="s">
        <v>11172</v>
      </c>
      <c r="G1896">
        <v>3999</v>
      </c>
      <c r="H1896">
        <v>2744</v>
      </c>
      <c r="I1896">
        <v>4706</v>
      </c>
      <c r="J1896">
        <v>5855</v>
      </c>
      <c r="K1896" t="s">
        <v>54</v>
      </c>
      <c r="L1896">
        <v>1537</v>
      </c>
      <c r="M1896" t="s">
        <v>1769</v>
      </c>
      <c r="N1896" t="s">
        <v>20314</v>
      </c>
      <c r="O1896" s="95">
        <v>44845.676517893517</v>
      </c>
      <c r="P1896">
        <v>1</v>
      </c>
      <c r="Q1896">
        <v>-15.02</v>
      </c>
      <c r="R1896">
        <v>-31.7</v>
      </c>
      <c r="S1896" t="s">
        <v>20315</v>
      </c>
      <c r="T1896" t="s">
        <v>11173</v>
      </c>
      <c r="U1896" t="s">
        <v>20316</v>
      </c>
      <c r="V1896" t="s">
        <v>20315</v>
      </c>
      <c r="W1896" t="s">
        <v>20317</v>
      </c>
      <c r="X1896" t="s">
        <v>11174</v>
      </c>
      <c r="Y1896" t="b">
        <v>1</v>
      </c>
      <c r="Z1896" t="s">
        <v>1761</v>
      </c>
    </row>
    <row r="1897" spans="1:26" x14ac:dyDescent="0.25">
      <c r="A1897" t="s">
        <v>11175</v>
      </c>
      <c r="B1897" t="s">
        <v>11176</v>
      </c>
      <c r="C1897" t="s">
        <v>14702</v>
      </c>
      <c r="D1897" t="s">
        <v>14703</v>
      </c>
      <c r="E1897" t="s">
        <v>17576</v>
      </c>
      <c r="F1897" t="s">
        <v>11177</v>
      </c>
      <c r="G1897">
        <v>2333</v>
      </c>
      <c r="H1897">
        <v>850</v>
      </c>
      <c r="I1897">
        <v>2833</v>
      </c>
      <c r="J1897">
        <v>19625</v>
      </c>
      <c r="K1897" t="s">
        <v>54</v>
      </c>
      <c r="L1897">
        <v>476</v>
      </c>
      <c r="M1897" t="s">
        <v>1769</v>
      </c>
      <c r="N1897" t="s">
        <v>18139</v>
      </c>
      <c r="O1897" s="95">
        <v>44845.054475902776</v>
      </c>
      <c r="P1897">
        <v>1</v>
      </c>
      <c r="Q1897">
        <v>-17.649999999999999</v>
      </c>
      <c r="R1897">
        <v>-88.11</v>
      </c>
      <c r="S1897" t="s">
        <v>20318</v>
      </c>
      <c r="T1897" t="s">
        <v>11178</v>
      </c>
      <c r="U1897" t="s">
        <v>11179</v>
      </c>
      <c r="V1897" t="s">
        <v>20318</v>
      </c>
      <c r="W1897" t="s">
        <v>20319</v>
      </c>
      <c r="X1897" t="s">
        <v>11180</v>
      </c>
      <c r="Y1897" t="b">
        <v>1</v>
      </c>
      <c r="Z1897" t="s">
        <v>1761</v>
      </c>
    </row>
    <row r="1898" spans="1:26" x14ac:dyDescent="0.25">
      <c r="A1898" t="s">
        <v>11181</v>
      </c>
      <c r="B1898" t="s">
        <v>11182</v>
      </c>
      <c r="C1898" t="s">
        <v>14702</v>
      </c>
      <c r="D1898" t="s">
        <v>14703</v>
      </c>
      <c r="E1898" t="s">
        <v>17576</v>
      </c>
      <c r="F1898" t="s">
        <v>11183</v>
      </c>
      <c r="G1898">
        <v>16600</v>
      </c>
      <c r="H1898">
        <v>1496</v>
      </c>
      <c r="I1898">
        <v>23570</v>
      </c>
      <c r="J1898">
        <v>16855</v>
      </c>
      <c r="K1898" t="s">
        <v>54</v>
      </c>
      <c r="L1898">
        <v>838</v>
      </c>
      <c r="M1898" t="s">
        <v>1769</v>
      </c>
      <c r="N1898" t="s">
        <v>18474</v>
      </c>
      <c r="O1898" s="95">
        <v>44845.680176759262</v>
      </c>
      <c r="P1898">
        <v>2</v>
      </c>
      <c r="Q1898">
        <v>-29.57</v>
      </c>
      <c r="R1898">
        <v>-1.51</v>
      </c>
      <c r="S1898" t="s">
        <v>20320</v>
      </c>
      <c r="T1898" t="s">
        <v>11184</v>
      </c>
      <c r="U1898" t="s">
        <v>11185</v>
      </c>
      <c r="V1898" t="s">
        <v>20320</v>
      </c>
      <c r="W1898" t="s">
        <v>20321</v>
      </c>
      <c r="X1898" t="s">
        <v>11186</v>
      </c>
      <c r="Y1898" t="b">
        <v>1</v>
      </c>
      <c r="Z1898" t="s">
        <v>1761</v>
      </c>
    </row>
    <row r="1899" spans="1:26" x14ac:dyDescent="0.25">
      <c r="A1899" t="s">
        <v>11187</v>
      </c>
      <c r="B1899" t="s">
        <v>11188</v>
      </c>
      <c r="C1899" t="s">
        <v>14702</v>
      </c>
      <c r="D1899" t="s">
        <v>14703</v>
      </c>
      <c r="E1899" t="s">
        <v>17576</v>
      </c>
      <c r="F1899" t="s">
        <v>11189</v>
      </c>
      <c r="G1899">
        <v>15000</v>
      </c>
      <c r="H1899">
        <v>1750</v>
      </c>
      <c r="I1899">
        <v>15000</v>
      </c>
      <c r="J1899">
        <v>25444</v>
      </c>
      <c r="K1899" t="s">
        <v>54</v>
      </c>
      <c r="L1899">
        <v>980</v>
      </c>
      <c r="M1899" t="s">
        <v>1769</v>
      </c>
      <c r="N1899" t="s">
        <v>18228</v>
      </c>
      <c r="O1899" s="95">
        <v>44844.986363888886</v>
      </c>
      <c r="P1899">
        <v>2</v>
      </c>
      <c r="Q1899">
        <v>0</v>
      </c>
      <c r="R1899">
        <v>-41.05</v>
      </c>
      <c r="S1899" t="s">
        <v>20322</v>
      </c>
      <c r="T1899" t="s">
        <v>11190</v>
      </c>
      <c r="U1899" t="s">
        <v>20323</v>
      </c>
      <c r="V1899" t="s">
        <v>20322</v>
      </c>
      <c r="W1899" t="s">
        <v>20324</v>
      </c>
      <c r="X1899" t="s">
        <v>11191</v>
      </c>
      <c r="Y1899" t="b">
        <v>1</v>
      </c>
      <c r="Z1899" t="s">
        <v>1761</v>
      </c>
    </row>
    <row r="1900" spans="1:26" x14ac:dyDescent="0.25">
      <c r="A1900" t="s">
        <v>11192</v>
      </c>
      <c r="B1900" t="s">
        <v>11193</v>
      </c>
      <c r="C1900" t="s">
        <v>14702</v>
      </c>
      <c r="D1900" t="s">
        <v>14702</v>
      </c>
      <c r="E1900" t="s">
        <v>17576</v>
      </c>
      <c r="F1900" t="s">
        <v>11194</v>
      </c>
      <c r="G1900">
        <v>13200</v>
      </c>
      <c r="H1900">
        <v>13200</v>
      </c>
      <c r="I1900">
        <v>13200</v>
      </c>
      <c r="J1900">
        <v>13200</v>
      </c>
      <c r="K1900" t="s">
        <v>54</v>
      </c>
      <c r="L1900">
        <v>7392</v>
      </c>
      <c r="M1900" t="s">
        <v>1769</v>
      </c>
      <c r="N1900" t="s">
        <v>20325</v>
      </c>
      <c r="O1900" s="95">
        <v>44812.687244062501</v>
      </c>
      <c r="P1900">
        <v>2</v>
      </c>
      <c r="Q1900">
        <v>0</v>
      </c>
      <c r="R1900">
        <v>0</v>
      </c>
      <c r="S1900" t="s">
        <v>20326</v>
      </c>
      <c r="T1900" t="s">
        <v>11195</v>
      </c>
      <c r="U1900" t="s">
        <v>20327</v>
      </c>
      <c r="V1900" t="s">
        <v>20326</v>
      </c>
      <c r="W1900" t="s">
        <v>20328</v>
      </c>
      <c r="X1900" t="s">
        <v>11196</v>
      </c>
      <c r="Y1900" t="b">
        <v>1</v>
      </c>
      <c r="Z1900" t="s">
        <v>1761</v>
      </c>
    </row>
    <row r="1901" spans="1:26" x14ac:dyDescent="0.25">
      <c r="A1901" t="s">
        <v>11197</v>
      </c>
      <c r="B1901" t="s">
        <v>11198</v>
      </c>
      <c r="C1901" t="s">
        <v>14702</v>
      </c>
      <c r="D1901" t="s">
        <v>14703</v>
      </c>
      <c r="E1901" t="s">
        <v>17576</v>
      </c>
      <c r="F1901" t="s">
        <v>3589</v>
      </c>
      <c r="G1901">
        <v>2350</v>
      </c>
      <c r="H1901">
        <v>2350</v>
      </c>
      <c r="I1901">
        <v>2350</v>
      </c>
      <c r="J1901">
        <v>2350</v>
      </c>
      <c r="K1901" t="s">
        <v>54</v>
      </c>
      <c r="L1901">
        <v>1316</v>
      </c>
      <c r="M1901" t="s">
        <v>1769</v>
      </c>
      <c r="N1901" t="s">
        <v>17979</v>
      </c>
      <c r="O1901" s="95">
        <v>44838.429877523151</v>
      </c>
      <c r="P1901">
        <v>2</v>
      </c>
      <c r="Q1901">
        <v>0</v>
      </c>
      <c r="R1901">
        <v>0</v>
      </c>
      <c r="S1901" t="s">
        <v>20329</v>
      </c>
      <c r="T1901" t="s">
        <v>11199</v>
      </c>
      <c r="U1901" t="s">
        <v>11200</v>
      </c>
      <c r="V1901" t="s">
        <v>20329</v>
      </c>
      <c r="W1901" t="s">
        <v>20330</v>
      </c>
      <c r="X1901" t="s">
        <v>11201</v>
      </c>
      <c r="Y1901" t="b">
        <v>1</v>
      </c>
      <c r="Z1901" t="s">
        <v>1761</v>
      </c>
    </row>
    <row r="1902" spans="1:26" x14ac:dyDescent="0.25">
      <c r="A1902" t="s">
        <v>11202</v>
      </c>
      <c r="B1902" t="s">
        <v>11203</v>
      </c>
      <c r="C1902" t="s">
        <v>14702</v>
      </c>
      <c r="D1902" t="s">
        <v>14703</v>
      </c>
      <c r="E1902" t="s">
        <v>17576</v>
      </c>
      <c r="F1902" t="s">
        <v>11204</v>
      </c>
      <c r="G1902">
        <v>38999</v>
      </c>
      <c r="H1902">
        <v>36580</v>
      </c>
      <c r="I1902">
        <v>43233</v>
      </c>
      <c r="J1902">
        <v>40690</v>
      </c>
      <c r="K1902" t="s">
        <v>54</v>
      </c>
      <c r="L1902">
        <v>20485</v>
      </c>
      <c r="M1902" t="s">
        <v>1769</v>
      </c>
      <c r="N1902" t="s">
        <v>20331</v>
      </c>
      <c r="O1902" s="95">
        <v>44845.687274212964</v>
      </c>
      <c r="P1902">
        <v>3</v>
      </c>
      <c r="Q1902">
        <v>-9.7899999999999991</v>
      </c>
      <c r="R1902">
        <v>-4.16</v>
      </c>
      <c r="S1902" t="s">
        <v>20332</v>
      </c>
      <c r="T1902" t="s">
        <v>11205</v>
      </c>
      <c r="U1902" t="s">
        <v>20333</v>
      </c>
      <c r="V1902" t="s">
        <v>20332</v>
      </c>
      <c r="W1902" t="s">
        <v>20334</v>
      </c>
      <c r="X1902" t="s">
        <v>11206</v>
      </c>
      <c r="Y1902" t="b">
        <v>1</v>
      </c>
      <c r="Z1902" t="s">
        <v>1761</v>
      </c>
    </row>
    <row r="1903" spans="1:26" x14ac:dyDescent="0.25">
      <c r="A1903" t="s">
        <v>11207</v>
      </c>
      <c r="B1903" t="s">
        <v>11208</v>
      </c>
      <c r="C1903" t="s">
        <v>14702</v>
      </c>
      <c r="D1903" t="s">
        <v>14703</v>
      </c>
      <c r="E1903" t="s">
        <v>17576</v>
      </c>
      <c r="F1903" t="s">
        <v>11209</v>
      </c>
      <c r="G1903">
        <v>16999</v>
      </c>
      <c r="H1903">
        <v>23411</v>
      </c>
      <c r="I1903">
        <v>16997</v>
      </c>
      <c r="J1903">
        <v>16989</v>
      </c>
      <c r="K1903" t="s">
        <v>54</v>
      </c>
      <c r="L1903">
        <v>13110</v>
      </c>
      <c r="M1903" t="s">
        <v>1769</v>
      </c>
      <c r="N1903" t="s">
        <v>20335</v>
      </c>
      <c r="O1903" s="95">
        <v>44845.720188622683</v>
      </c>
      <c r="P1903">
        <v>2</v>
      </c>
      <c r="Q1903">
        <v>0.01</v>
      </c>
      <c r="R1903">
        <v>0.06</v>
      </c>
      <c r="S1903" t="s">
        <v>20336</v>
      </c>
      <c r="T1903" t="s">
        <v>11210</v>
      </c>
      <c r="U1903" t="s">
        <v>11211</v>
      </c>
      <c r="V1903" t="s">
        <v>20336</v>
      </c>
      <c r="W1903" t="s">
        <v>20337</v>
      </c>
      <c r="X1903" t="s">
        <v>11212</v>
      </c>
      <c r="Y1903" t="b">
        <v>1</v>
      </c>
      <c r="Z1903" t="s">
        <v>1761</v>
      </c>
    </row>
    <row r="1904" spans="1:26" x14ac:dyDescent="0.25">
      <c r="A1904" t="s">
        <v>11213</v>
      </c>
      <c r="B1904" t="s">
        <v>11214</v>
      </c>
      <c r="C1904" t="s">
        <v>14702</v>
      </c>
      <c r="D1904" t="s">
        <v>14703</v>
      </c>
      <c r="E1904" t="s">
        <v>17576</v>
      </c>
      <c r="F1904" t="s">
        <v>11215</v>
      </c>
      <c r="G1904">
        <v>45000</v>
      </c>
      <c r="H1904">
        <v>2111</v>
      </c>
      <c r="I1904">
        <v>45000</v>
      </c>
      <c r="J1904">
        <v>45000</v>
      </c>
      <c r="K1904" t="s">
        <v>54</v>
      </c>
      <c r="L1904">
        <v>1182</v>
      </c>
      <c r="M1904" t="s">
        <v>1769</v>
      </c>
      <c r="N1904" t="s">
        <v>20338</v>
      </c>
      <c r="O1904" s="95">
        <v>44842.719992002312</v>
      </c>
      <c r="P1904">
        <v>2</v>
      </c>
      <c r="Q1904">
        <v>0</v>
      </c>
      <c r="R1904">
        <v>0</v>
      </c>
      <c r="S1904" t="s">
        <v>20339</v>
      </c>
      <c r="T1904" t="s">
        <v>11216</v>
      </c>
      <c r="U1904" t="s">
        <v>20340</v>
      </c>
      <c r="V1904" t="s">
        <v>20339</v>
      </c>
      <c r="W1904" t="s">
        <v>20341</v>
      </c>
      <c r="X1904" t="s">
        <v>11217</v>
      </c>
      <c r="Y1904" t="b">
        <v>1</v>
      </c>
      <c r="Z1904" t="s">
        <v>1761</v>
      </c>
    </row>
    <row r="1905" spans="1:26" x14ac:dyDescent="0.25">
      <c r="A1905" t="s">
        <v>11218</v>
      </c>
      <c r="B1905" t="s">
        <v>11219</v>
      </c>
      <c r="C1905" t="s">
        <v>14702</v>
      </c>
      <c r="D1905" t="s">
        <v>14703</v>
      </c>
      <c r="E1905" t="s">
        <v>17576</v>
      </c>
      <c r="F1905" t="s">
        <v>11220</v>
      </c>
      <c r="G1905">
        <v>80000</v>
      </c>
      <c r="H1905">
        <v>18544</v>
      </c>
      <c r="I1905">
        <v>77006</v>
      </c>
      <c r="J1905">
        <v>70854</v>
      </c>
      <c r="K1905" t="s">
        <v>54</v>
      </c>
      <c r="L1905">
        <v>10385</v>
      </c>
      <c r="M1905" t="s">
        <v>1769</v>
      </c>
      <c r="N1905" t="s">
        <v>20342</v>
      </c>
      <c r="O1905" s="95">
        <v>44845.681392164355</v>
      </c>
      <c r="P1905">
        <v>2</v>
      </c>
      <c r="Q1905">
        <v>3.89</v>
      </c>
      <c r="R1905">
        <v>12.91</v>
      </c>
      <c r="S1905" t="s">
        <v>20343</v>
      </c>
      <c r="T1905" t="s">
        <v>11221</v>
      </c>
      <c r="U1905" t="s">
        <v>11222</v>
      </c>
      <c r="V1905" t="s">
        <v>20343</v>
      </c>
      <c r="W1905" t="s">
        <v>20344</v>
      </c>
      <c r="X1905" t="s">
        <v>11223</v>
      </c>
      <c r="Y1905" t="b">
        <v>1</v>
      </c>
      <c r="Z1905" t="s">
        <v>1761</v>
      </c>
    </row>
    <row r="1906" spans="1:26" x14ac:dyDescent="0.25">
      <c r="A1906" t="s">
        <v>11224</v>
      </c>
      <c r="B1906" t="s">
        <v>11225</v>
      </c>
      <c r="C1906" t="s">
        <v>14702</v>
      </c>
      <c r="D1906" t="s">
        <v>14703</v>
      </c>
      <c r="E1906" t="s">
        <v>17576</v>
      </c>
      <c r="F1906" t="s">
        <v>11226</v>
      </c>
      <c r="G1906">
        <v>35000</v>
      </c>
      <c r="H1906">
        <v>4650</v>
      </c>
      <c r="I1906">
        <v>48295</v>
      </c>
      <c r="J1906">
        <v>64260</v>
      </c>
      <c r="K1906" t="s">
        <v>54</v>
      </c>
      <c r="L1906">
        <v>2604</v>
      </c>
      <c r="M1906" t="s">
        <v>1769</v>
      </c>
      <c r="N1906" t="s">
        <v>20345</v>
      </c>
      <c r="O1906" s="95">
        <v>44845.679547118052</v>
      </c>
      <c r="P1906">
        <v>2</v>
      </c>
      <c r="Q1906">
        <v>-27.53</v>
      </c>
      <c r="R1906">
        <v>-45.53</v>
      </c>
      <c r="S1906" t="s">
        <v>20346</v>
      </c>
      <c r="T1906" t="s">
        <v>11227</v>
      </c>
      <c r="U1906" t="s">
        <v>20347</v>
      </c>
      <c r="V1906" t="s">
        <v>20346</v>
      </c>
      <c r="W1906" t="s">
        <v>20348</v>
      </c>
      <c r="X1906" t="s">
        <v>11228</v>
      </c>
      <c r="Y1906" t="b">
        <v>1</v>
      </c>
      <c r="Z1906" t="s">
        <v>1761</v>
      </c>
    </row>
    <row r="1907" spans="1:26" x14ac:dyDescent="0.25">
      <c r="A1907" t="s">
        <v>11229</v>
      </c>
      <c r="B1907" t="s">
        <v>11230</v>
      </c>
      <c r="C1907" t="s">
        <v>14702</v>
      </c>
      <c r="D1907" t="s">
        <v>14703</v>
      </c>
      <c r="E1907" t="s">
        <v>17576</v>
      </c>
      <c r="F1907" t="s">
        <v>11231</v>
      </c>
      <c r="G1907">
        <v>22099</v>
      </c>
      <c r="H1907">
        <v>13723</v>
      </c>
      <c r="I1907">
        <v>25717</v>
      </c>
      <c r="J1907">
        <v>27632</v>
      </c>
      <c r="K1907" t="s">
        <v>54</v>
      </c>
      <c r="L1907">
        <v>7685</v>
      </c>
      <c r="M1907" t="s">
        <v>1769</v>
      </c>
      <c r="N1907" t="s">
        <v>20349</v>
      </c>
      <c r="O1907" s="95">
        <v>44845.684250891201</v>
      </c>
      <c r="P1907">
        <v>2</v>
      </c>
      <c r="Q1907">
        <v>-14.07</v>
      </c>
      <c r="R1907">
        <v>-20.02</v>
      </c>
      <c r="S1907" t="s">
        <v>20350</v>
      </c>
      <c r="T1907" t="s">
        <v>11232</v>
      </c>
      <c r="U1907" t="s">
        <v>20351</v>
      </c>
      <c r="V1907" t="s">
        <v>20350</v>
      </c>
      <c r="W1907" t="s">
        <v>20352</v>
      </c>
      <c r="X1907" t="s">
        <v>11233</v>
      </c>
      <c r="Y1907" t="b">
        <v>1</v>
      </c>
      <c r="Z1907" t="s">
        <v>1761</v>
      </c>
    </row>
    <row r="1908" spans="1:26" x14ac:dyDescent="0.25">
      <c r="A1908" t="s">
        <v>11234</v>
      </c>
      <c r="B1908" t="s">
        <v>11235</v>
      </c>
      <c r="C1908" t="s">
        <v>14702</v>
      </c>
      <c r="D1908" t="s">
        <v>14702</v>
      </c>
      <c r="E1908" t="s">
        <v>17576</v>
      </c>
      <c r="F1908" t="s">
        <v>6662</v>
      </c>
      <c r="G1908">
        <v>2110</v>
      </c>
      <c r="H1908">
        <v>2110</v>
      </c>
      <c r="I1908">
        <v>2110</v>
      </c>
      <c r="J1908">
        <v>2110</v>
      </c>
      <c r="K1908" t="s">
        <v>54</v>
      </c>
      <c r="L1908">
        <v>1182</v>
      </c>
      <c r="M1908" t="s">
        <v>1769</v>
      </c>
      <c r="N1908" t="s">
        <v>20338</v>
      </c>
      <c r="O1908" s="95">
        <v>44802.077475486112</v>
      </c>
      <c r="P1908">
        <v>2</v>
      </c>
      <c r="Q1908">
        <v>0</v>
      </c>
      <c r="R1908">
        <v>0</v>
      </c>
      <c r="S1908" t="s">
        <v>20353</v>
      </c>
      <c r="T1908" t="s">
        <v>11236</v>
      </c>
      <c r="U1908" t="s">
        <v>20354</v>
      </c>
      <c r="V1908" t="s">
        <v>20353</v>
      </c>
      <c r="W1908" t="s">
        <v>20355</v>
      </c>
      <c r="X1908" t="s">
        <v>11237</v>
      </c>
      <c r="Y1908" t="b">
        <v>1</v>
      </c>
      <c r="Z1908" t="s">
        <v>1761</v>
      </c>
    </row>
    <row r="1909" spans="1:26" x14ac:dyDescent="0.25">
      <c r="A1909" t="s">
        <v>11238</v>
      </c>
      <c r="B1909" t="s">
        <v>1284</v>
      </c>
      <c r="C1909" t="s">
        <v>14702</v>
      </c>
      <c r="D1909" t="s">
        <v>14703</v>
      </c>
      <c r="E1909" t="s">
        <v>17576</v>
      </c>
      <c r="F1909" t="s">
        <v>11239</v>
      </c>
      <c r="G1909">
        <v>27767</v>
      </c>
      <c r="H1909">
        <v>24862</v>
      </c>
      <c r="I1909">
        <v>26772</v>
      </c>
      <c r="J1909">
        <v>27376</v>
      </c>
      <c r="K1909" t="s">
        <v>54</v>
      </c>
      <c r="L1909">
        <v>13923</v>
      </c>
      <c r="M1909" t="s">
        <v>1769</v>
      </c>
      <c r="N1909" t="s">
        <v>20356</v>
      </c>
      <c r="O1909" s="95">
        <v>44845.717410185185</v>
      </c>
      <c r="P1909">
        <v>3</v>
      </c>
      <c r="Q1909">
        <v>3.72</v>
      </c>
      <c r="R1909">
        <v>1.43</v>
      </c>
      <c r="S1909" t="s">
        <v>20357</v>
      </c>
      <c r="T1909" t="s">
        <v>11240</v>
      </c>
      <c r="U1909" t="s">
        <v>11241</v>
      </c>
      <c r="V1909" t="s">
        <v>20357</v>
      </c>
      <c r="W1909" t="s">
        <v>20358</v>
      </c>
      <c r="X1909" t="s">
        <v>11242</v>
      </c>
      <c r="Y1909" t="b">
        <v>1</v>
      </c>
      <c r="Z1909" t="s">
        <v>1761</v>
      </c>
    </row>
    <row r="1910" spans="1:26" x14ac:dyDescent="0.25">
      <c r="A1910" t="s">
        <v>11243</v>
      </c>
      <c r="B1910" t="s">
        <v>11244</v>
      </c>
      <c r="C1910" t="s">
        <v>14702</v>
      </c>
      <c r="D1910" t="s">
        <v>14703</v>
      </c>
      <c r="E1910" t="s">
        <v>17576</v>
      </c>
      <c r="F1910" t="s">
        <v>11245</v>
      </c>
      <c r="G1910">
        <v>16666</v>
      </c>
      <c r="H1910">
        <v>14972</v>
      </c>
      <c r="I1910">
        <v>27534</v>
      </c>
      <c r="J1910">
        <v>24219</v>
      </c>
      <c r="K1910" t="s">
        <v>54</v>
      </c>
      <c r="L1910">
        <v>8384</v>
      </c>
      <c r="M1910" t="s">
        <v>1769</v>
      </c>
      <c r="N1910" t="s">
        <v>20359</v>
      </c>
      <c r="O1910" s="95">
        <v>44845.634717974535</v>
      </c>
      <c r="P1910">
        <v>2</v>
      </c>
      <c r="Q1910">
        <v>-39.47</v>
      </c>
      <c r="R1910">
        <v>-31.19</v>
      </c>
      <c r="S1910" t="s">
        <v>20360</v>
      </c>
      <c r="T1910" t="s">
        <v>11246</v>
      </c>
      <c r="U1910" t="s">
        <v>11247</v>
      </c>
      <c r="V1910" t="s">
        <v>20360</v>
      </c>
      <c r="W1910" t="s">
        <v>20361</v>
      </c>
      <c r="X1910" t="s">
        <v>11248</v>
      </c>
      <c r="Y1910" t="b">
        <v>1</v>
      </c>
      <c r="Z1910" t="s">
        <v>1761</v>
      </c>
    </row>
    <row r="1911" spans="1:26" x14ac:dyDescent="0.25">
      <c r="A1911" t="s">
        <v>11249</v>
      </c>
      <c r="B1911" t="s">
        <v>11250</v>
      </c>
      <c r="C1911" t="s">
        <v>14702</v>
      </c>
      <c r="D1911" t="s">
        <v>14703</v>
      </c>
      <c r="E1911" t="s">
        <v>17576</v>
      </c>
      <c r="F1911" t="s">
        <v>11251</v>
      </c>
      <c r="G1911">
        <v>21111</v>
      </c>
      <c r="H1911">
        <v>3889</v>
      </c>
      <c r="I1911">
        <v>41349</v>
      </c>
      <c r="J1911">
        <v>33708</v>
      </c>
      <c r="K1911" t="s">
        <v>54</v>
      </c>
      <c r="L1911">
        <v>2178</v>
      </c>
      <c r="M1911" t="s">
        <v>1769</v>
      </c>
      <c r="N1911" t="s">
        <v>20362</v>
      </c>
      <c r="O1911" s="95">
        <v>44845.715190682873</v>
      </c>
      <c r="P1911">
        <v>1</v>
      </c>
      <c r="Q1911">
        <v>-48.94</v>
      </c>
      <c r="R1911">
        <v>-37.369999999999997</v>
      </c>
      <c r="S1911" t="s">
        <v>20363</v>
      </c>
      <c r="T1911" t="s">
        <v>11252</v>
      </c>
      <c r="U1911" t="s">
        <v>20364</v>
      </c>
      <c r="V1911" t="s">
        <v>20363</v>
      </c>
      <c r="W1911" t="s">
        <v>20365</v>
      </c>
      <c r="X1911" t="s">
        <v>11253</v>
      </c>
      <c r="Y1911" t="b">
        <v>1</v>
      </c>
      <c r="Z1911" t="s">
        <v>1761</v>
      </c>
    </row>
    <row r="1912" spans="1:26" x14ac:dyDescent="0.25">
      <c r="A1912" t="s">
        <v>11254</v>
      </c>
      <c r="B1912" t="s">
        <v>1689</v>
      </c>
      <c r="C1912" t="s">
        <v>14702</v>
      </c>
      <c r="D1912" t="s">
        <v>14703</v>
      </c>
      <c r="E1912" t="s">
        <v>17576</v>
      </c>
      <c r="F1912" t="s">
        <v>11255</v>
      </c>
      <c r="G1912">
        <v>23999</v>
      </c>
      <c r="H1912">
        <v>11120</v>
      </c>
      <c r="I1912">
        <v>19742</v>
      </c>
      <c r="J1912">
        <v>19262</v>
      </c>
      <c r="K1912" t="s">
        <v>54</v>
      </c>
      <c r="L1912">
        <v>6227</v>
      </c>
      <c r="M1912" t="s">
        <v>1769</v>
      </c>
      <c r="N1912" t="s">
        <v>20366</v>
      </c>
      <c r="O1912" s="95">
        <v>44845.681546504631</v>
      </c>
      <c r="P1912">
        <v>2</v>
      </c>
      <c r="Q1912">
        <v>21.56</v>
      </c>
      <c r="R1912">
        <v>24.59</v>
      </c>
      <c r="S1912" t="s">
        <v>20367</v>
      </c>
      <c r="T1912" t="s">
        <v>11256</v>
      </c>
      <c r="U1912" t="s">
        <v>11257</v>
      </c>
      <c r="V1912" t="s">
        <v>20367</v>
      </c>
      <c r="W1912" t="s">
        <v>20368</v>
      </c>
      <c r="X1912" t="s">
        <v>11258</v>
      </c>
      <c r="Y1912" t="b">
        <v>1</v>
      </c>
      <c r="Z1912" t="s">
        <v>1761</v>
      </c>
    </row>
    <row r="1913" spans="1:26" x14ac:dyDescent="0.25">
      <c r="A1913" t="s">
        <v>11259</v>
      </c>
      <c r="B1913" t="s">
        <v>11260</v>
      </c>
      <c r="C1913" t="s">
        <v>14702</v>
      </c>
      <c r="D1913" t="s">
        <v>14703</v>
      </c>
      <c r="E1913" t="s">
        <v>17576</v>
      </c>
      <c r="F1913" t="s">
        <v>11261</v>
      </c>
      <c r="G1913">
        <v>28333</v>
      </c>
      <c r="H1913">
        <v>16077</v>
      </c>
      <c r="I1913">
        <v>20816</v>
      </c>
      <c r="J1913">
        <v>20357</v>
      </c>
      <c r="K1913" t="s">
        <v>54</v>
      </c>
      <c r="L1913">
        <v>9003</v>
      </c>
      <c r="M1913" t="s">
        <v>1769</v>
      </c>
      <c r="N1913" t="s">
        <v>20369</v>
      </c>
      <c r="O1913" s="95">
        <v>44845.683958912035</v>
      </c>
      <c r="P1913">
        <v>2</v>
      </c>
      <c r="Q1913">
        <v>36.11</v>
      </c>
      <c r="R1913">
        <v>39.18</v>
      </c>
      <c r="S1913" t="s">
        <v>20370</v>
      </c>
      <c r="T1913" t="s">
        <v>11262</v>
      </c>
      <c r="U1913" t="s">
        <v>11263</v>
      </c>
      <c r="V1913" t="s">
        <v>20370</v>
      </c>
      <c r="W1913" t="s">
        <v>20371</v>
      </c>
      <c r="X1913" t="s">
        <v>11264</v>
      </c>
      <c r="Y1913" t="b">
        <v>1</v>
      </c>
      <c r="Z1913" t="s">
        <v>1761</v>
      </c>
    </row>
    <row r="1914" spans="1:26" x14ac:dyDescent="0.25">
      <c r="A1914" t="s">
        <v>11265</v>
      </c>
      <c r="B1914" t="s">
        <v>1283</v>
      </c>
      <c r="C1914" t="s">
        <v>14702</v>
      </c>
      <c r="D1914" t="s">
        <v>14703</v>
      </c>
      <c r="E1914" t="s">
        <v>17576</v>
      </c>
      <c r="F1914" t="s">
        <v>11266</v>
      </c>
      <c r="G1914">
        <v>19000</v>
      </c>
      <c r="H1914">
        <v>21000</v>
      </c>
      <c r="I1914">
        <v>22255</v>
      </c>
      <c r="J1914">
        <v>21306</v>
      </c>
      <c r="K1914" t="s">
        <v>54</v>
      </c>
      <c r="L1914">
        <v>11760</v>
      </c>
      <c r="M1914" t="s">
        <v>1769</v>
      </c>
      <c r="N1914" t="s">
        <v>20372</v>
      </c>
      <c r="O1914" s="95">
        <v>44845.687111099534</v>
      </c>
      <c r="P1914">
        <v>3</v>
      </c>
      <c r="Q1914">
        <v>-14.63</v>
      </c>
      <c r="R1914">
        <v>-10.82</v>
      </c>
      <c r="S1914" t="s">
        <v>20373</v>
      </c>
      <c r="T1914" t="s">
        <v>11267</v>
      </c>
      <c r="U1914" t="s">
        <v>11268</v>
      </c>
      <c r="V1914" t="s">
        <v>20373</v>
      </c>
      <c r="W1914" t="s">
        <v>20374</v>
      </c>
      <c r="X1914" t="s">
        <v>11269</v>
      </c>
      <c r="Y1914" t="b">
        <v>1</v>
      </c>
      <c r="Z1914" t="s">
        <v>1761</v>
      </c>
    </row>
    <row r="1915" spans="1:26" x14ac:dyDescent="0.25">
      <c r="A1915" t="s">
        <v>11270</v>
      </c>
      <c r="B1915" t="s">
        <v>1277</v>
      </c>
      <c r="C1915" t="s">
        <v>14702</v>
      </c>
      <c r="D1915" t="s">
        <v>14703</v>
      </c>
      <c r="E1915" t="s">
        <v>17576</v>
      </c>
      <c r="F1915" t="s">
        <v>4954</v>
      </c>
      <c r="G1915">
        <v>36666</v>
      </c>
      <c r="H1915">
        <v>6794</v>
      </c>
      <c r="I1915">
        <v>36666</v>
      </c>
      <c r="J1915">
        <v>38566</v>
      </c>
      <c r="K1915" t="s">
        <v>54</v>
      </c>
      <c r="L1915">
        <v>3805</v>
      </c>
      <c r="M1915" t="s">
        <v>1769</v>
      </c>
      <c r="N1915" t="s">
        <v>20375</v>
      </c>
      <c r="O1915" s="95">
        <v>44845.532736875</v>
      </c>
      <c r="P1915">
        <v>1</v>
      </c>
      <c r="Q1915">
        <v>0</v>
      </c>
      <c r="R1915">
        <v>-4.93</v>
      </c>
      <c r="S1915" t="s">
        <v>20376</v>
      </c>
      <c r="T1915" t="s">
        <v>11271</v>
      </c>
      <c r="U1915" t="s">
        <v>11272</v>
      </c>
      <c r="V1915" t="s">
        <v>20376</v>
      </c>
      <c r="W1915" t="s">
        <v>20377</v>
      </c>
      <c r="X1915" t="s">
        <v>11273</v>
      </c>
      <c r="Y1915" t="b">
        <v>1</v>
      </c>
      <c r="Z1915" t="s">
        <v>1761</v>
      </c>
    </row>
    <row r="1916" spans="1:26" x14ac:dyDescent="0.25">
      <c r="A1916" t="s">
        <v>11274</v>
      </c>
      <c r="B1916" t="s">
        <v>856</v>
      </c>
      <c r="C1916" t="s">
        <v>14702</v>
      </c>
      <c r="D1916" t="s">
        <v>14703</v>
      </c>
      <c r="E1916" t="s">
        <v>17576</v>
      </c>
      <c r="F1916" t="s">
        <v>11275</v>
      </c>
      <c r="G1916">
        <v>17000</v>
      </c>
      <c r="H1916">
        <v>16197</v>
      </c>
      <c r="I1916">
        <v>14812</v>
      </c>
      <c r="J1916">
        <v>15709</v>
      </c>
      <c r="K1916" t="s">
        <v>54</v>
      </c>
      <c r="L1916">
        <v>9070</v>
      </c>
      <c r="M1916" t="s">
        <v>1769</v>
      </c>
      <c r="N1916" t="s">
        <v>20378</v>
      </c>
      <c r="O1916" s="95">
        <v>44845.712156597219</v>
      </c>
      <c r="P1916">
        <v>2</v>
      </c>
      <c r="Q1916">
        <v>14.77</v>
      </c>
      <c r="R1916">
        <v>8.2200000000000006</v>
      </c>
      <c r="S1916" t="s">
        <v>20379</v>
      </c>
      <c r="T1916" t="s">
        <v>11276</v>
      </c>
      <c r="U1916" t="s">
        <v>11277</v>
      </c>
      <c r="V1916" t="s">
        <v>20379</v>
      </c>
      <c r="W1916" t="s">
        <v>20380</v>
      </c>
      <c r="X1916" t="s">
        <v>11278</v>
      </c>
      <c r="Y1916" t="b">
        <v>1</v>
      </c>
      <c r="Z1916" t="s">
        <v>1761</v>
      </c>
    </row>
    <row r="1917" spans="1:26" x14ac:dyDescent="0.25">
      <c r="A1917" t="s">
        <v>11279</v>
      </c>
      <c r="B1917" t="s">
        <v>11280</v>
      </c>
      <c r="C1917" t="s">
        <v>14702</v>
      </c>
      <c r="D1917" t="s">
        <v>14702</v>
      </c>
      <c r="E1917" t="s">
        <v>17576</v>
      </c>
      <c r="F1917" t="s">
        <v>4804</v>
      </c>
      <c r="G1917">
        <v>3150</v>
      </c>
      <c r="H1917">
        <v>3150</v>
      </c>
      <c r="I1917">
        <v>3150</v>
      </c>
      <c r="J1917">
        <v>3150</v>
      </c>
      <c r="K1917" t="s">
        <v>54</v>
      </c>
      <c r="L1917">
        <v>1764</v>
      </c>
      <c r="M1917" t="s">
        <v>1769</v>
      </c>
      <c r="N1917" t="s">
        <v>17812</v>
      </c>
      <c r="O1917" s="95">
        <v>44828.315483900464</v>
      </c>
      <c r="P1917">
        <v>2</v>
      </c>
      <c r="Q1917">
        <v>0</v>
      </c>
      <c r="R1917">
        <v>0</v>
      </c>
      <c r="S1917" t="s">
        <v>20381</v>
      </c>
      <c r="T1917" t="s">
        <v>11281</v>
      </c>
      <c r="U1917" t="s">
        <v>20382</v>
      </c>
      <c r="V1917" t="s">
        <v>20381</v>
      </c>
      <c r="W1917" t="s">
        <v>20383</v>
      </c>
      <c r="X1917" t="s">
        <v>11282</v>
      </c>
      <c r="Y1917" t="b">
        <v>1</v>
      </c>
      <c r="Z1917" t="s">
        <v>1761</v>
      </c>
    </row>
    <row r="1918" spans="1:26" x14ac:dyDescent="0.25">
      <c r="A1918" t="s">
        <v>11283</v>
      </c>
      <c r="B1918" t="s">
        <v>1268</v>
      </c>
      <c r="C1918" t="s">
        <v>14702</v>
      </c>
      <c r="D1918" t="s">
        <v>14703</v>
      </c>
      <c r="E1918" t="s">
        <v>17576</v>
      </c>
      <c r="F1918" t="s">
        <v>11284</v>
      </c>
      <c r="G1918">
        <v>30000</v>
      </c>
      <c r="H1918">
        <v>26500</v>
      </c>
      <c r="I1918">
        <v>30490</v>
      </c>
      <c r="J1918">
        <v>30158</v>
      </c>
      <c r="K1918" t="s">
        <v>54</v>
      </c>
      <c r="L1918">
        <v>14840</v>
      </c>
      <c r="M1918" t="s">
        <v>1769</v>
      </c>
      <c r="N1918" t="s">
        <v>18939</v>
      </c>
      <c r="O1918" s="95">
        <v>44845.674053761577</v>
      </c>
      <c r="P1918">
        <v>4</v>
      </c>
      <c r="Q1918">
        <v>-1.61</v>
      </c>
      <c r="R1918">
        <v>-0.52</v>
      </c>
      <c r="S1918" t="s">
        <v>20384</v>
      </c>
      <c r="T1918" t="s">
        <v>11285</v>
      </c>
      <c r="U1918" t="s">
        <v>11286</v>
      </c>
      <c r="V1918" t="s">
        <v>20384</v>
      </c>
      <c r="W1918" t="s">
        <v>20385</v>
      </c>
      <c r="X1918" t="s">
        <v>11287</v>
      </c>
      <c r="Y1918" t="b">
        <v>1</v>
      </c>
      <c r="Z1918" t="s">
        <v>1761</v>
      </c>
    </row>
    <row r="1919" spans="1:26" x14ac:dyDescent="0.25">
      <c r="A1919" t="s">
        <v>11288</v>
      </c>
      <c r="B1919" t="s">
        <v>11289</v>
      </c>
      <c r="C1919" t="s">
        <v>14702</v>
      </c>
      <c r="D1919" t="s">
        <v>14703</v>
      </c>
      <c r="E1919" t="s">
        <v>17576</v>
      </c>
      <c r="F1919" t="s">
        <v>11290</v>
      </c>
      <c r="G1919">
        <v>30000</v>
      </c>
      <c r="H1919">
        <v>16300</v>
      </c>
      <c r="I1919">
        <v>43725</v>
      </c>
      <c r="J1919">
        <v>40803</v>
      </c>
      <c r="K1919" t="s">
        <v>54</v>
      </c>
      <c r="L1919">
        <v>9128</v>
      </c>
      <c r="M1919" t="s">
        <v>1769</v>
      </c>
      <c r="N1919" t="s">
        <v>20386</v>
      </c>
      <c r="O1919" s="95">
        <v>44845.565737037039</v>
      </c>
      <c r="P1919">
        <v>3</v>
      </c>
      <c r="Q1919">
        <v>-31.39</v>
      </c>
      <c r="R1919">
        <v>-26.48</v>
      </c>
      <c r="S1919" t="s">
        <v>20387</v>
      </c>
      <c r="T1919" t="s">
        <v>11291</v>
      </c>
      <c r="U1919" t="s">
        <v>11292</v>
      </c>
      <c r="V1919" t="s">
        <v>20387</v>
      </c>
      <c r="W1919" t="s">
        <v>20388</v>
      </c>
      <c r="X1919" t="s">
        <v>11293</v>
      </c>
      <c r="Y1919" t="b">
        <v>1</v>
      </c>
      <c r="Z1919" t="s">
        <v>1761</v>
      </c>
    </row>
    <row r="1920" spans="1:26" x14ac:dyDescent="0.25">
      <c r="A1920" t="s">
        <v>11294</v>
      </c>
      <c r="B1920" t="s">
        <v>11295</v>
      </c>
      <c r="C1920" t="s">
        <v>14702</v>
      </c>
      <c r="D1920" t="s">
        <v>14703</v>
      </c>
      <c r="E1920" t="s">
        <v>17576</v>
      </c>
      <c r="F1920" t="s">
        <v>11296</v>
      </c>
      <c r="G1920">
        <v>10688</v>
      </c>
      <c r="H1920">
        <v>17972</v>
      </c>
      <c r="I1920">
        <v>9273</v>
      </c>
      <c r="J1920">
        <v>9302</v>
      </c>
      <c r="K1920" t="s">
        <v>54</v>
      </c>
      <c r="L1920">
        <v>10064</v>
      </c>
      <c r="M1920" t="s">
        <v>1769</v>
      </c>
      <c r="N1920" t="s">
        <v>20389</v>
      </c>
      <c r="O1920" s="95">
        <v>44845.683574155089</v>
      </c>
      <c r="P1920">
        <v>3</v>
      </c>
      <c r="Q1920">
        <v>15.26</v>
      </c>
      <c r="R1920">
        <v>14.9</v>
      </c>
      <c r="S1920" t="s">
        <v>20390</v>
      </c>
      <c r="T1920" t="s">
        <v>11297</v>
      </c>
      <c r="U1920" t="s">
        <v>11298</v>
      </c>
      <c r="V1920" t="s">
        <v>20390</v>
      </c>
      <c r="W1920" t="s">
        <v>20391</v>
      </c>
      <c r="X1920" t="s">
        <v>11299</v>
      </c>
      <c r="Y1920" t="b">
        <v>1</v>
      </c>
      <c r="Z1920" t="s">
        <v>1761</v>
      </c>
    </row>
    <row r="1921" spans="1:26" x14ac:dyDescent="0.25">
      <c r="A1921" t="s">
        <v>11300</v>
      </c>
      <c r="B1921" t="s">
        <v>11301</v>
      </c>
      <c r="C1921" t="s">
        <v>14702</v>
      </c>
      <c r="D1921" t="s">
        <v>14703</v>
      </c>
      <c r="E1921" t="s">
        <v>17576</v>
      </c>
      <c r="F1921" t="s">
        <v>11302</v>
      </c>
      <c r="G1921">
        <v>10000</v>
      </c>
      <c r="H1921">
        <v>6510</v>
      </c>
      <c r="I1921">
        <v>13352</v>
      </c>
      <c r="J1921">
        <v>12670</v>
      </c>
      <c r="K1921" t="s">
        <v>54</v>
      </c>
      <c r="L1921">
        <v>3646</v>
      </c>
      <c r="M1921" t="s">
        <v>1769</v>
      </c>
      <c r="N1921" t="s">
        <v>20392</v>
      </c>
      <c r="O1921" s="95">
        <v>44845.707143946762</v>
      </c>
      <c r="P1921">
        <v>1</v>
      </c>
      <c r="Q1921">
        <v>-25.1</v>
      </c>
      <c r="R1921">
        <v>-21.07</v>
      </c>
      <c r="S1921" t="s">
        <v>20393</v>
      </c>
      <c r="T1921" t="s">
        <v>11303</v>
      </c>
      <c r="U1921" t="s">
        <v>11304</v>
      </c>
      <c r="V1921" t="s">
        <v>20393</v>
      </c>
      <c r="W1921" t="s">
        <v>20394</v>
      </c>
      <c r="X1921" t="s">
        <v>11305</v>
      </c>
      <c r="Y1921" t="b">
        <v>1</v>
      </c>
      <c r="Z1921" t="s">
        <v>1761</v>
      </c>
    </row>
    <row r="1922" spans="1:26" x14ac:dyDescent="0.25">
      <c r="A1922" t="s">
        <v>11306</v>
      </c>
      <c r="B1922" t="s">
        <v>11307</v>
      </c>
      <c r="C1922" t="s">
        <v>14702</v>
      </c>
      <c r="D1922" t="s">
        <v>14703</v>
      </c>
      <c r="E1922" t="s">
        <v>17576</v>
      </c>
      <c r="F1922" t="s">
        <v>11308</v>
      </c>
      <c r="G1922">
        <v>38883</v>
      </c>
      <c r="H1922">
        <v>12579</v>
      </c>
      <c r="I1922">
        <v>33412</v>
      </c>
      <c r="J1922">
        <v>30190</v>
      </c>
      <c r="K1922" t="s">
        <v>54</v>
      </c>
      <c r="L1922">
        <v>7044</v>
      </c>
      <c r="M1922" t="s">
        <v>1769</v>
      </c>
      <c r="N1922" t="s">
        <v>20395</v>
      </c>
      <c r="O1922" s="95">
        <v>44844.921888946759</v>
      </c>
      <c r="P1922">
        <v>2</v>
      </c>
      <c r="Q1922">
        <v>16.37</v>
      </c>
      <c r="R1922">
        <v>28.79</v>
      </c>
      <c r="S1922" t="s">
        <v>20396</v>
      </c>
      <c r="T1922" t="s">
        <v>11309</v>
      </c>
      <c r="U1922" t="s">
        <v>20397</v>
      </c>
      <c r="V1922" t="s">
        <v>20396</v>
      </c>
      <c r="W1922" t="s">
        <v>20398</v>
      </c>
      <c r="X1922" t="s">
        <v>11310</v>
      </c>
      <c r="Y1922" t="b">
        <v>1</v>
      </c>
      <c r="Z1922" t="s">
        <v>1761</v>
      </c>
    </row>
    <row r="1923" spans="1:26" x14ac:dyDescent="0.25">
      <c r="A1923" t="s">
        <v>11311</v>
      </c>
      <c r="B1923" t="s">
        <v>11312</v>
      </c>
      <c r="C1923" t="s">
        <v>14702</v>
      </c>
      <c r="D1923" t="s">
        <v>14703</v>
      </c>
      <c r="E1923" t="s">
        <v>17576</v>
      </c>
      <c r="F1923" t="s">
        <v>11313</v>
      </c>
      <c r="G1923">
        <v>65000</v>
      </c>
      <c r="H1923">
        <v>9200</v>
      </c>
      <c r="I1923">
        <v>24738</v>
      </c>
      <c r="J1923">
        <v>25758</v>
      </c>
      <c r="K1923" t="s">
        <v>54</v>
      </c>
      <c r="L1923">
        <v>5152</v>
      </c>
      <c r="M1923" t="s">
        <v>1769</v>
      </c>
      <c r="N1923" t="s">
        <v>18005</v>
      </c>
      <c r="O1923" s="95">
        <v>44845.634081504628</v>
      </c>
      <c r="P1923">
        <v>2</v>
      </c>
      <c r="Q1923">
        <v>162.75</v>
      </c>
      <c r="R1923">
        <v>152.35</v>
      </c>
      <c r="S1923" t="s">
        <v>20399</v>
      </c>
      <c r="T1923" t="s">
        <v>11314</v>
      </c>
      <c r="U1923" t="s">
        <v>20400</v>
      </c>
      <c r="V1923" t="s">
        <v>20399</v>
      </c>
      <c r="W1923" t="s">
        <v>20401</v>
      </c>
      <c r="X1923" t="s">
        <v>11315</v>
      </c>
      <c r="Y1923" t="b">
        <v>1</v>
      </c>
      <c r="Z1923" t="s">
        <v>1761</v>
      </c>
    </row>
    <row r="1924" spans="1:26" x14ac:dyDescent="0.25">
      <c r="A1924" t="s">
        <v>11316</v>
      </c>
      <c r="B1924" t="s">
        <v>1285</v>
      </c>
      <c r="C1924" t="s">
        <v>14702</v>
      </c>
      <c r="D1924" t="s">
        <v>14703</v>
      </c>
      <c r="E1924" t="s">
        <v>17576</v>
      </c>
      <c r="F1924" t="s">
        <v>11317</v>
      </c>
      <c r="G1924">
        <v>24444</v>
      </c>
      <c r="H1924">
        <v>20551</v>
      </c>
      <c r="I1924">
        <v>31179</v>
      </c>
      <c r="J1924">
        <v>26124</v>
      </c>
      <c r="K1924" t="s">
        <v>54</v>
      </c>
      <c r="L1924">
        <v>11509</v>
      </c>
      <c r="M1924" t="s">
        <v>1769</v>
      </c>
      <c r="N1924" t="s">
        <v>20402</v>
      </c>
      <c r="O1924" s="95">
        <v>44845.701770868058</v>
      </c>
      <c r="P1924">
        <v>4</v>
      </c>
      <c r="Q1924">
        <v>-21.6</v>
      </c>
      <c r="R1924">
        <v>-6.43</v>
      </c>
      <c r="S1924" t="s">
        <v>20403</v>
      </c>
      <c r="T1924" t="s">
        <v>11318</v>
      </c>
      <c r="U1924" t="s">
        <v>20404</v>
      </c>
      <c r="V1924" t="s">
        <v>20403</v>
      </c>
      <c r="W1924" t="s">
        <v>20405</v>
      </c>
      <c r="X1924" t="s">
        <v>11319</v>
      </c>
      <c r="Y1924" t="b">
        <v>1</v>
      </c>
      <c r="Z1924" t="s">
        <v>1761</v>
      </c>
    </row>
    <row r="1925" spans="1:26" x14ac:dyDescent="0.25">
      <c r="A1925" t="s">
        <v>11320</v>
      </c>
      <c r="B1925" t="s">
        <v>11321</v>
      </c>
      <c r="C1925" t="s">
        <v>14702</v>
      </c>
      <c r="D1925" t="s">
        <v>14703</v>
      </c>
      <c r="E1925" t="s">
        <v>17576</v>
      </c>
      <c r="F1925" t="s">
        <v>11322</v>
      </c>
      <c r="G1925">
        <v>21999</v>
      </c>
      <c r="H1925">
        <v>8500</v>
      </c>
      <c r="I1925">
        <v>19858</v>
      </c>
      <c r="J1925">
        <v>16565</v>
      </c>
      <c r="K1925" t="s">
        <v>54</v>
      </c>
      <c r="L1925">
        <v>4760</v>
      </c>
      <c r="M1925" t="s">
        <v>1769</v>
      </c>
      <c r="N1925" t="s">
        <v>19683</v>
      </c>
      <c r="O1925" s="95">
        <v>44845.666257164354</v>
      </c>
      <c r="P1925">
        <v>3</v>
      </c>
      <c r="Q1925">
        <v>10.78</v>
      </c>
      <c r="R1925">
        <v>32.799999999999997</v>
      </c>
      <c r="S1925" t="s">
        <v>20406</v>
      </c>
      <c r="T1925" t="s">
        <v>11323</v>
      </c>
      <c r="U1925" t="s">
        <v>11324</v>
      </c>
      <c r="V1925" t="s">
        <v>20406</v>
      </c>
      <c r="W1925" t="s">
        <v>20407</v>
      </c>
      <c r="X1925" t="s">
        <v>11325</v>
      </c>
      <c r="Y1925" t="b">
        <v>1</v>
      </c>
      <c r="Z1925" t="s">
        <v>1761</v>
      </c>
    </row>
    <row r="1926" spans="1:26" x14ac:dyDescent="0.25">
      <c r="A1926" t="s">
        <v>11326</v>
      </c>
      <c r="B1926" t="s">
        <v>1538</v>
      </c>
      <c r="C1926" t="s">
        <v>14702</v>
      </c>
      <c r="D1926" t="s">
        <v>14703</v>
      </c>
      <c r="E1926" t="s">
        <v>17576</v>
      </c>
      <c r="F1926" t="s">
        <v>11327</v>
      </c>
      <c r="G1926">
        <v>25999</v>
      </c>
      <c r="H1926">
        <v>16630</v>
      </c>
      <c r="I1926">
        <v>26051</v>
      </c>
      <c r="J1926">
        <v>26178</v>
      </c>
      <c r="K1926" t="s">
        <v>54</v>
      </c>
      <c r="L1926">
        <v>9313</v>
      </c>
      <c r="M1926" t="s">
        <v>1769</v>
      </c>
      <c r="N1926" t="s">
        <v>20408</v>
      </c>
      <c r="O1926" s="95">
        <v>44845.649683923613</v>
      </c>
      <c r="P1926">
        <v>2</v>
      </c>
      <c r="Q1926">
        <v>-0.2</v>
      </c>
      <c r="R1926">
        <v>-0.68</v>
      </c>
      <c r="S1926" t="s">
        <v>20409</v>
      </c>
      <c r="T1926" t="s">
        <v>11328</v>
      </c>
      <c r="U1926" t="s">
        <v>11329</v>
      </c>
      <c r="V1926" t="s">
        <v>20409</v>
      </c>
      <c r="W1926" t="s">
        <v>20410</v>
      </c>
      <c r="X1926" t="s">
        <v>11330</v>
      </c>
      <c r="Y1926" t="b">
        <v>1</v>
      </c>
      <c r="Z1926" t="s">
        <v>1761</v>
      </c>
    </row>
    <row r="1927" spans="1:26" x14ac:dyDescent="0.25">
      <c r="A1927" t="s">
        <v>11331</v>
      </c>
      <c r="B1927" t="s">
        <v>1667</v>
      </c>
      <c r="C1927" t="s">
        <v>14702</v>
      </c>
      <c r="D1927" t="s">
        <v>14703</v>
      </c>
      <c r="E1927" t="s">
        <v>17576</v>
      </c>
      <c r="F1927" t="s">
        <v>4846</v>
      </c>
      <c r="G1927">
        <v>12000</v>
      </c>
      <c r="H1927">
        <v>1626</v>
      </c>
      <c r="I1927">
        <v>10527</v>
      </c>
      <c r="J1927">
        <v>12080</v>
      </c>
      <c r="K1927" t="s">
        <v>54</v>
      </c>
      <c r="L1927">
        <v>911</v>
      </c>
      <c r="M1927" t="s">
        <v>1769</v>
      </c>
      <c r="N1927" t="s">
        <v>20411</v>
      </c>
      <c r="O1927" s="95">
        <v>44845.658686678238</v>
      </c>
      <c r="P1927">
        <v>2</v>
      </c>
      <c r="Q1927">
        <v>13.99</v>
      </c>
      <c r="R1927">
        <v>-0.66</v>
      </c>
      <c r="S1927" t="s">
        <v>20412</v>
      </c>
      <c r="T1927" t="s">
        <v>11332</v>
      </c>
      <c r="U1927" t="s">
        <v>11333</v>
      </c>
      <c r="V1927" t="s">
        <v>20412</v>
      </c>
      <c r="W1927" t="s">
        <v>20413</v>
      </c>
      <c r="X1927" t="s">
        <v>11334</v>
      </c>
      <c r="Y1927" t="b">
        <v>1</v>
      </c>
      <c r="Z1927" t="s">
        <v>1761</v>
      </c>
    </row>
    <row r="1928" spans="1:26" x14ac:dyDescent="0.25">
      <c r="A1928" t="s">
        <v>11335</v>
      </c>
      <c r="B1928" t="s">
        <v>11336</v>
      </c>
      <c r="C1928" t="s">
        <v>14702</v>
      </c>
      <c r="D1928" t="s">
        <v>14703</v>
      </c>
      <c r="E1928" t="s">
        <v>17576</v>
      </c>
      <c r="F1928" t="s">
        <v>11337</v>
      </c>
      <c r="G1928">
        <v>46888</v>
      </c>
      <c r="H1928">
        <v>18800</v>
      </c>
      <c r="I1928">
        <v>37804</v>
      </c>
      <c r="J1928">
        <v>38560</v>
      </c>
      <c r="K1928" t="s">
        <v>54</v>
      </c>
      <c r="L1928">
        <v>10528</v>
      </c>
      <c r="M1928" t="s">
        <v>1769</v>
      </c>
      <c r="N1928" t="s">
        <v>17130</v>
      </c>
      <c r="O1928" s="95">
        <v>44845.609429930555</v>
      </c>
      <c r="P1928">
        <v>2</v>
      </c>
      <c r="Q1928">
        <v>24.03</v>
      </c>
      <c r="R1928">
        <v>21.6</v>
      </c>
      <c r="S1928" t="s">
        <v>20414</v>
      </c>
      <c r="T1928" t="s">
        <v>11338</v>
      </c>
      <c r="U1928" t="s">
        <v>11339</v>
      </c>
      <c r="V1928" t="s">
        <v>20414</v>
      </c>
      <c r="W1928" t="s">
        <v>20415</v>
      </c>
      <c r="X1928" t="s">
        <v>11340</v>
      </c>
      <c r="Y1928" t="b">
        <v>1</v>
      </c>
      <c r="Z1928" t="s">
        <v>1761</v>
      </c>
    </row>
    <row r="1929" spans="1:26" x14ac:dyDescent="0.25">
      <c r="A1929" t="s">
        <v>11341</v>
      </c>
      <c r="B1929" t="s">
        <v>1537</v>
      </c>
      <c r="C1929" t="s">
        <v>14702</v>
      </c>
      <c r="D1929" t="s">
        <v>14703</v>
      </c>
      <c r="E1929" t="s">
        <v>17576</v>
      </c>
      <c r="F1929" t="s">
        <v>11342</v>
      </c>
      <c r="G1929">
        <v>14500</v>
      </c>
      <c r="H1929">
        <v>11758</v>
      </c>
      <c r="I1929">
        <v>15280</v>
      </c>
      <c r="J1929">
        <v>15210</v>
      </c>
      <c r="K1929" t="s">
        <v>54</v>
      </c>
      <c r="L1929">
        <v>6584</v>
      </c>
      <c r="M1929" t="s">
        <v>1769</v>
      </c>
      <c r="N1929" t="s">
        <v>20416</v>
      </c>
      <c r="O1929" s="95">
        <v>44845.685316828705</v>
      </c>
      <c r="P1929">
        <v>2</v>
      </c>
      <c r="Q1929">
        <v>-5.0999999999999996</v>
      </c>
      <c r="R1929">
        <v>-4.67</v>
      </c>
      <c r="S1929" t="s">
        <v>20417</v>
      </c>
      <c r="T1929" t="s">
        <v>11343</v>
      </c>
      <c r="U1929" t="s">
        <v>11344</v>
      </c>
      <c r="V1929" t="s">
        <v>20417</v>
      </c>
      <c r="W1929" t="s">
        <v>20418</v>
      </c>
      <c r="X1929" t="s">
        <v>11345</v>
      </c>
      <c r="Y1929" t="b">
        <v>1</v>
      </c>
      <c r="Z1929" t="s">
        <v>1761</v>
      </c>
    </row>
    <row r="1930" spans="1:26" x14ac:dyDescent="0.25">
      <c r="A1930" t="s">
        <v>11346</v>
      </c>
      <c r="B1930" t="s">
        <v>11347</v>
      </c>
      <c r="C1930" t="s">
        <v>14702</v>
      </c>
      <c r="D1930" t="s">
        <v>14703</v>
      </c>
      <c r="E1930" t="s">
        <v>17576</v>
      </c>
      <c r="F1930" t="s">
        <v>11348</v>
      </c>
      <c r="G1930">
        <v>3258</v>
      </c>
      <c r="H1930">
        <v>3258</v>
      </c>
      <c r="I1930">
        <v>3258</v>
      </c>
      <c r="J1930">
        <v>3258</v>
      </c>
      <c r="K1930" t="s">
        <v>54</v>
      </c>
      <c r="L1930">
        <v>1824</v>
      </c>
      <c r="M1930" t="s">
        <v>1769</v>
      </c>
      <c r="N1930" t="s">
        <v>20419</v>
      </c>
      <c r="O1930" s="95">
        <v>44836.02521324074</v>
      </c>
      <c r="P1930">
        <v>1</v>
      </c>
      <c r="Q1930">
        <v>0</v>
      </c>
      <c r="R1930">
        <v>0</v>
      </c>
      <c r="S1930" t="s">
        <v>20420</v>
      </c>
      <c r="T1930" t="s">
        <v>11349</v>
      </c>
      <c r="U1930" t="s">
        <v>20421</v>
      </c>
      <c r="V1930" t="s">
        <v>20420</v>
      </c>
      <c r="W1930" t="s">
        <v>20422</v>
      </c>
      <c r="X1930" t="s">
        <v>11350</v>
      </c>
      <c r="Y1930" t="b">
        <v>1</v>
      </c>
      <c r="Z1930" t="s">
        <v>1761</v>
      </c>
    </row>
    <row r="1931" spans="1:26" x14ac:dyDescent="0.25">
      <c r="A1931" t="s">
        <v>11351</v>
      </c>
      <c r="B1931" t="s">
        <v>11352</v>
      </c>
      <c r="C1931" t="s">
        <v>14702</v>
      </c>
      <c r="D1931" t="s">
        <v>14703</v>
      </c>
      <c r="E1931" t="s">
        <v>17576</v>
      </c>
      <c r="F1931" t="s">
        <v>11353</v>
      </c>
      <c r="G1931">
        <v>19999</v>
      </c>
      <c r="H1931">
        <v>9200</v>
      </c>
      <c r="I1931">
        <v>34672</v>
      </c>
      <c r="J1931">
        <v>31410</v>
      </c>
      <c r="K1931" t="s">
        <v>54</v>
      </c>
      <c r="L1931">
        <v>5152</v>
      </c>
      <c r="M1931" t="s">
        <v>1769</v>
      </c>
      <c r="N1931" t="s">
        <v>18005</v>
      </c>
      <c r="O1931" s="95">
        <v>44845.701445879633</v>
      </c>
      <c r="P1931">
        <v>2</v>
      </c>
      <c r="Q1931">
        <v>-42.32</v>
      </c>
      <c r="R1931">
        <v>-36.33</v>
      </c>
      <c r="S1931" t="s">
        <v>20423</v>
      </c>
      <c r="T1931" t="s">
        <v>11354</v>
      </c>
      <c r="U1931" t="s">
        <v>11355</v>
      </c>
      <c r="V1931" t="s">
        <v>20423</v>
      </c>
      <c r="W1931" t="s">
        <v>20424</v>
      </c>
      <c r="X1931" t="s">
        <v>11356</v>
      </c>
      <c r="Y1931" t="b">
        <v>1</v>
      </c>
      <c r="Z1931" t="s">
        <v>1761</v>
      </c>
    </row>
    <row r="1932" spans="1:26" x14ac:dyDescent="0.25">
      <c r="A1932" t="s">
        <v>11357</v>
      </c>
      <c r="B1932" t="s">
        <v>11358</v>
      </c>
      <c r="C1932" t="s">
        <v>14702</v>
      </c>
      <c r="D1932" t="s">
        <v>14703</v>
      </c>
      <c r="E1932" t="s">
        <v>17576</v>
      </c>
      <c r="F1932" t="s">
        <v>11359</v>
      </c>
      <c r="G1932">
        <v>13050</v>
      </c>
      <c r="H1932">
        <v>5053</v>
      </c>
      <c r="I1932">
        <v>17112</v>
      </c>
      <c r="J1932">
        <v>17580</v>
      </c>
      <c r="K1932" t="s">
        <v>54</v>
      </c>
      <c r="L1932">
        <v>2830</v>
      </c>
      <c r="M1932" t="s">
        <v>1769</v>
      </c>
      <c r="N1932" t="s">
        <v>18428</v>
      </c>
      <c r="O1932" s="95">
        <v>44845.684412511575</v>
      </c>
      <c r="P1932">
        <v>1</v>
      </c>
      <c r="Q1932">
        <v>-23.74</v>
      </c>
      <c r="R1932">
        <v>-25.77</v>
      </c>
      <c r="S1932" t="s">
        <v>20425</v>
      </c>
      <c r="T1932" t="s">
        <v>11360</v>
      </c>
      <c r="U1932" t="s">
        <v>11361</v>
      </c>
      <c r="V1932" t="s">
        <v>20425</v>
      </c>
      <c r="W1932" t="s">
        <v>20426</v>
      </c>
      <c r="X1932" t="s">
        <v>11362</v>
      </c>
      <c r="Y1932" t="b">
        <v>1</v>
      </c>
      <c r="Z1932" t="s">
        <v>1761</v>
      </c>
    </row>
    <row r="1933" spans="1:26" x14ac:dyDescent="0.25">
      <c r="A1933" t="s">
        <v>11363</v>
      </c>
      <c r="B1933" t="s">
        <v>11364</v>
      </c>
      <c r="C1933" t="s">
        <v>14702</v>
      </c>
      <c r="D1933" t="s">
        <v>14703</v>
      </c>
      <c r="E1933" t="s">
        <v>17576</v>
      </c>
      <c r="F1933" t="s">
        <v>11027</v>
      </c>
      <c r="G1933">
        <v>25000</v>
      </c>
      <c r="H1933">
        <v>13056</v>
      </c>
      <c r="I1933">
        <v>24794</v>
      </c>
      <c r="J1933">
        <v>28901</v>
      </c>
      <c r="K1933" t="s">
        <v>54</v>
      </c>
      <c r="L1933">
        <v>7311</v>
      </c>
      <c r="M1933" t="s">
        <v>1769</v>
      </c>
      <c r="N1933" t="s">
        <v>20427</v>
      </c>
      <c r="O1933" s="95">
        <v>44845.597418738427</v>
      </c>
      <c r="P1933">
        <v>3</v>
      </c>
      <c r="Q1933">
        <v>0.83</v>
      </c>
      <c r="R1933">
        <v>-13.5</v>
      </c>
      <c r="S1933" t="s">
        <v>20428</v>
      </c>
      <c r="T1933" t="s">
        <v>11365</v>
      </c>
      <c r="U1933" t="s">
        <v>11366</v>
      </c>
      <c r="V1933" t="s">
        <v>20428</v>
      </c>
      <c r="W1933" t="s">
        <v>20429</v>
      </c>
      <c r="X1933" t="s">
        <v>11367</v>
      </c>
      <c r="Y1933" t="b">
        <v>1</v>
      </c>
      <c r="Z1933" t="s">
        <v>1761</v>
      </c>
    </row>
    <row r="1934" spans="1:26" x14ac:dyDescent="0.25">
      <c r="A1934" t="s">
        <v>11368</v>
      </c>
      <c r="B1934" t="s">
        <v>11369</v>
      </c>
      <c r="C1934" t="s">
        <v>14702</v>
      </c>
      <c r="D1934" t="s">
        <v>14702</v>
      </c>
      <c r="E1934" t="s">
        <v>17576</v>
      </c>
      <c r="F1934" t="s">
        <v>11370</v>
      </c>
      <c r="G1934">
        <v>4150</v>
      </c>
      <c r="H1934">
        <v>4150</v>
      </c>
      <c r="I1934">
        <v>4150</v>
      </c>
      <c r="J1934">
        <v>4150</v>
      </c>
      <c r="K1934" t="s">
        <v>54</v>
      </c>
      <c r="L1934">
        <v>2324</v>
      </c>
      <c r="M1934" t="s">
        <v>1769</v>
      </c>
      <c r="N1934" t="s">
        <v>20430</v>
      </c>
      <c r="O1934" s="95">
        <v>44105.477332048613</v>
      </c>
      <c r="P1934">
        <v>1</v>
      </c>
      <c r="Q1934">
        <v>0</v>
      </c>
      <c r="R1934">
        <v>0</v>
      </c>
      <c r="S1934" t="s">
        <v>20431</v>
      </c>
      <c r="T1934" t="s">
        <v>11371</v>
      </c>
      <c r="U1934" t="s">
        <v>11372</v>
      </c>
      <c r="V1934" t="s">
        <v>20431</v>
      </c>
      <c r="W1934" t="s">
        <v>20432</v>
      </c>
      <c r="X1934" t="s">
        <v>11373</v>
      </c>
      <c r="Y1934" t="b">
        <v>1</v>
      </c>
      <c r="Z1934" t="s">
        <v>1761</v>
      </c>
    </row>
    <row r="1935" spans="1:26" x14ac:dyDescent="0.25">
      <c r="A1935" t="s">
        <v>11374</v>
      </c>
      <c r="B1935" t="s">
        <v>11375</v>
      </c>
      <c r="C1935" t="s">
        <v>14702</v>
      </c>
      <c r="D1935" t="s">
        <v>14703</v>
      </c>
      <c r="E1935" t="s">
        <v>17576</v>
      </c>
      <c r="F1935" t="s">
        <v>11376</v>
      </c>
      <c r="G1935">
        <v>22500</v>
      </c>
      <c r="H1935">
        <v>10371</v>
      </c>
      <c r="I1935">
        <v>32041</v>
      </c>
      <c r="J1935">
        <v>27921</v>
      </c>
      <c r="K1935" t="s">
        <v>54</v>
      </c>
      <c r="L1935">
        <v>5808</v>
      </c>
      <c r="M1935" t="s">
        <v>1769</v>
      </c>
      <c r="N1935" t="s">
        <v>20433</v>
      </c>
      <c r="O1935" s="95">
        <v>44845.68972603009</v>
      </c>
      <c r="P1935">
        <v>2</v>
      </c>
      <c r="Q1935">
        <v>-29.78</v>
      </c>
      <c r="R1935">
        <v>-19.420000000000002</v>
      </c>
      <c r="S1935" t="s">
        <v>20434</v>
      </c>
      <c r="T1935" t="s">
        <v>11377</v>
      </c>
      <c r="U1935" t="s">
        <v>11378</v>
      </c>
      <c r="V1935" t="s">
        <v>20434</v>
      </c>
      <c r="W1935" t="s">
        <v>20435</v>
      </c>
      <c r="X1935" t="s">
        <v>11379</v>
      </c>
      <c r="Y1935" t="b">
        <v>1</v>
      </c>
      <c r="Z1935" t="s">
        <v>1761</v>
      </c>
    </row>
    <row r="1936" spans="1:26" x14ac:dyDescent="0.25">
      <c r="A1936" t="s">
        <v>11380</v>
      </c>
      <c r="B1936" t="s">
        <v>11381</v>
      </c>
      <c r="C1936" t="s">
        <v>14702</v>
      </c>
      <c r="D1936" t="s">
        <v>14703</v>
      </c>
      <c r="E1936" t="s">
        <v>17576</v>
      </c>
      <c r="F1936" t="s">
        <v>11382</v>
      </c>
      <c r="G1936">
        <v>12000</v>
      </c>
      <c r="H1936">
        <v>8097</v>
      </c>
      <c r="I1936">
        <v>14520</v>
      </c>
      <c r="J1936">
        <v>13428</v>
      </c>
      <c r="K1936" t="s">
        <v>54</v>
      </c>
      <c r="L1936">
        <v>4534</v>
      </c>
      <c r="M1936" t="s">
        <v>1769</v>
      </c>
      <c r="N1936" t="s">
        <v>20436</v>
      </c>
      <c r="O1936" s="95">
        <v>44845.636481597219</v>
      </c>
      <c r="P1936">
        <v>2</v>
      </c>
      <c r="Q1936">
        <v>-17.36</v>
      </c>
      <c r="R1936">
        <v>-10.63</v>
      </c>
      <c r="S1936" t="s">
        <v>20437</v>
      </c>
      <c r="T1936" t="s">
        <v>11383</v>
      </c>
      <c r="U1936" t="s">
        <v>11384</v>
      </c>
      <c r="V1936" t="s">
        <v>20437</v>
      </c>
      <c r="W1936" t="s">
        <v>20438</v>
      </c>
      <c r="X1936" t="s">
        <v>11385</v>
      </c>
      <c r="Y1936" t="b">
        <v>1</v>
      </c>
      <c r="Z1936" t="s">
        <v>1761</v>
      </c>
    </row>
    <row r="1937" spans="1:26" x14ac:dyDescent="0.25">
      <c r="A1937" t="s">
        <v>11386</v>
      </c>
      <c r="B1937" t="s">
        <v>11387</v>
      </c>
      <c r="C1937" t="s">
        <v>14702</v>
      </c>
      <c r="D1937" t="s">
        <v>14703</v>
      </c>
      <c r="E1937" t="s">
        <v>17576</v>
      </c>
      <c r="F1937" t="s">
        <v>11388</v>
      </c>
      <c r="G1937">
        <v>34999</v>
      </c>
      <c r="H1937">
        <v>4779</v>
      </c>
      <c r="I1937">
        <v>33466</v>
      </c>
      <c r="J1937">
        <v>30831</v>
      </c>
      <c r="K1937" t="s">
        <v>54</v>
      </c>
      <c r="L1937">
        <v>2676</v>
      </c>
      <c r="M1937" t="s">
        <v>1769</v>
      </c>
      <c r="N1937" t="s">
        <v>20439</v>
      </c>
      <c r="O1937" s="95">
        <v>44845.565579895832</v>
      </c>
      <c r="P1937">
        <v>1</v>
      </c>
      <c r="Q1937">
        <v>4.58</v>
      </c>
      <c r="R1937">
        <v>13.52</v>
      </c>
      <c r="S1937" t="s">
        <v>20440</v>
      </c>
      <c r="T1937" t="s">
        <v>11389</v>
      </c>
      <c r="U1937" t="s">
        <v>11390</v>
      </c>
      <c r="V1937" t="s">
        <v>20440</v>
      </c>
      <c r="W1937" t="s">
        <v>20441</v>
      </c>
      <c r="X1937" t="s">
        <v>11391</v>
      </c>
      <c r="Y1937" t="b">
        <v>1</v>
      </c>
      <c r="Z1937" t="s">
        <v>1761</v>
      </c>
    </row>
    <row r="1938" spans="1:26" x14ac:dyDescent="0.25">
      <c r="A1938" t="s">
        <v>11392</v>
      </c>
      <c r="B1938" t="s">
        <v>11393</v>
      </c>
      <c r="C1938" t="s">
        <v>14702</v>
      </c>
      <c r="D1938" t="s">
        <v>14703</v>
      </c>
      <c r="E1938" t="s">
        <v>17576</v>
      </c>
      <c r="F1938" t="s">
        <v>11394</v>
      </c>
      <c r="G1938">
        <v>90000</v>
      </c>
      <c r="H1938">
        <v>8924</v>
      </c>
      <c r="I1938">
        <v>56333</v>
      </c>
      <c r="J1938">
        <v>50673</v>
      </c>
      <c r="K1938" t="s">
        <v>54</v>
      </c>
      <c r="L1938">
        <v>4997</v>
      </c>
      <c r="M1938" t="s">
        <v>1769</v>
      </c>
      <c r="N1938" t="s">
        <v>20442</v>
      </c>
      <c r="O1938" s="95">
        <v>44845.018026666665</v>
      </c>
      <c r="P1938">
        <v>2</v>
      </c>
      <c r="Q1938">
        <v>59.76</v>
      </c>
      <c r="R1938">
        <v>77.61</v>
      </c>
      <c r="S1938" t="s">
        <v>20443</v>
      </c>
      <c r="T1938" t="s">
        <v>11395</v>
      </c>
      <c r="U1938" t="s">
        <v>11396</v>
      </c>
      <c r="V1938" t="s">
        <v>20443</v>
      </c>
      <c r="W1938" t="s">
        <v>20444</v>
      </c>
      <c r="X1938" t="s">
        <v>11397</v>
      </c>
      <c r="Y1938" t="b">
        <v>1</v>
      </c>
      <c r="Z1938" t="s">
        <v>1761</v>
      </c>
    </row>
    <row r="1939" spans="1:26" x14ac:dyDescent="0.25">
      <c r="A1939" t="s">
        <v>11398</v>
      </c>
      <c r="B1939" t="s">
        <v>11399</v>
      </c>
      <c r="C1939" t="s">
        <v>14702</v>
      </c>
      <c r="D1939" t="s">
        <v>14703</v>
      </c>
      <c r="E1939" t="s">
        <v>17576</v>
      </c>
      <c r="F1939" t="s">
        <v>11400</v>
      </c>
      <c r="G1939">
        <v>44500</v>
      </c>
      <c r="H1939">
        <v>8120</v>
      </c>
      <c r="I1939">
        <v>36220</v>
      </c>
      <c r="J1939">
        <v>32791</v>
      </c>
      <c r="K1939" t="s">
        <v>54</v>
      </c>
      <c r="L1939">
        <v>4547</v>
      </c>
      <c r="M1939" t="s">
        <v>1769</v>
      </c>
      <c r="N1939" t="s">
        <v>17728</v>
      </c>
      <c r="O1939" s="95">
        <v>44845.701284583331</v>
      </c>
      <c r="P1939">
        <v>2</v>
      </c>
      <c r="Q1939">
        <v>22.86</v>
      </c>
      <c r="R1939">
        <v>35.71</v>
      </c>
      <c r="S1939" t="s">
        <v>20445</v>
      </c>
      <c r="T1939" t="s">
        <v>11401</v>
      </c>
      <c r="U1939" t="s">
        <v>11402</v>
      </c>
      <c r="V1939" t="s">
        <v>20445</v>
      </c>
      <c r="W1939" t="s">
        <v>20446</v>
      </c>
      <c r="X1939" t="s">
        <v>11403</v>
      </c>
      <c r="Y1939" t="b">
        <v>1</v>
      </c>
      <c r="Z1939" t="s">
        <v>1761</v>
      </c>
    </row>
    <row r="1940" spans="1:26" x14ac:dyDescent="0.25">
      <c r="A1940" t="s">
        <v>11404</v>
      </c>
      <c r="B1940" t="s">
        <v>11405</v>
      </c>
      <c r="C1940" t="s">
        <v>14702</v>
      </c>
      <c r="D1940" t="s">
        <v>14703</v>
      </c>
      <c r="E1940" t="s">
        <v>17576</v>
      </c>
      <c r="F1940" t="s">
        <v>6688</v>
      </c>
      <c r="G1940">
        <v>19500</v>
      </c>
      <c r="H1940">
        <v>17972</v>
      </c>
      <c r="I1940">
        <v>17309</v>
      </c>
      <c r="J1940">
        <v>17466</v>
      </c>
      <c r="K1940" t="s">
        <v>54</v>
      </c>
      <c r="L1940">
        <v>10064</v>
      </c>
      <c r="M1940" t="s">
        <v>1769</v>
      </c>
      <c r="N1940" t="s">
        <v>20389</v>
      </c>
      <c r="O1940" s="95">
        <v>44845.672382685188</v>
      </c>
      <c r="P1940">
        <v>3</v>
      </c>
      <c r="Q1940">
        <v>12.66</v>
      </c>
      <c r="R1940">
        <v>11.65</v>
      </c>
      <c r="S1940" t="s">
        <v>20447</v>
      </c>
      <c r="T1940" t="s">
        <v>11406</v>
      </c>
      <c r="U1940" t="s">
        <v>20448</v>
      </c>
      <c r="V1940" t="s">
        <v>20447</v>
      </c>
      <c r="W1940" t="s">
        <v>20449</v>
      </c>
      <c r="X1940" t="s">
        <v>11407</v>
      </c>
      <c r="Y1940" t="b">
        <v>1</v>
      </c>
      <c r="Z1940" t="s">
        <v>1761</v>
      </c>
    </row>
    <row r="1941" spans="1:26" x14ac:dyDescent="0.25">
      <c r="A1941" t="s">
        <v>11408</v>
      </c>
      <c r="B1941" t="s">
        <v>11409</v>
      </c>
      <c r="C1941" t="s">
        <v>14702</v>
      </c>
      <c r="D1941" t="s">
        <v>14703</v>
      </c>
      <c r="E1941" t="s">
        <v>17576</v>
      </c>
      <c r="F1941" t="s">
        <v>11410</v>
      </c>
      <c r="G1941">
        <v>13000</v>
      </c>
      <c r="H1941">
        <v>14015</v>
      </c>
      <c r="I1941">
        <v>12981</v>
      </c>
      <c r="J1941">
        <v>12875</v>
      </c>
      <c r="K1941" t="s">
        <v>54</v>
      </c>
      <c r="L1941">
        <v>7848</v>
      </c>
      <c r="M1941" t="s">
        <v>1769</v>
      </c>
      <c r="N1941" t="s">
        <v>20450</v>
      </c>
      <c r="O1941" s="95">
        <v>44845.689419502312</v>
      </c>
      <c r="P1941">
        <v>2</v>
      </c>
      <c r="Q1941">
        <v>0.15</v>
      </c>
      <c r="R1941">
        <v>0.97</v>
      </c>
      <c r="S1941" t="s">
        <v>20451</v>
      </c>
      <c r="T1941" t="s">
        <v>11411</v>
      </c>
      <c r="U1941" t="s">
        <v>11412</v>
      </c>
      <c r="V1941" t="s">
        <v>20451</v>
      </c>
      <c r="W1941" t="s">
        <v>20452</v>
      </c>
      <c r="X1941" t="s">
        <v>11413</v>
      </c>
      <c r="Y1941" t="b">
        <v>1</v>
      </c>
      <c r="Z1941" t="s">
        <v>1761</v>
      </c>
    </row>
    <row r="1942" spans="1:26" x14ac:dyDescent="0.25">
      <c r="A1942" t="s">
        <v>11414</v>
      </c>
      <c r="B1942" t="s">
        <v>1372</v>
      </c>
      <c r="C1942" t="s">
        <v>14702</v>
      </c>
      <c r="D1942" t="s">
        <v>14703</v>
      </c>
      <c r="E1942" t="s">
        <v>17576</v>
      </c>
      <c r="F1942" t="s">
        <v>11415</v>
      </c>
      <c r="G1942">
        <v>15000</v>
      </c>
      <c r="H1942">
        <v>8500</v>
      </c>
      <c r="I1942">
        <v>27303</v>
      </c>
      <c r="J1942">
        <v>24852</v>
      </c>
      <c r="K1942" t="s">
        <v>54</v>
      </c>
      <c r="L1942">
        <v>4760</v>
      </c>
      <c r="M1942" t="s">
        <v>1769</v>
      </c>
      <c r="N1942" t="s">
        <v>19683</v>
      </c>
      <c r="O1942" s="95">
        <v>44845.707853206019</v>
      </c>
      <c r="P1942">
        <v>2</v>
      </c>
      <c r="Q1942">
        <v>-45.06</v>
      </c>
      <c r="R1942">
        <v>-39.64</v>
      </c>
      <c r="S1942" t="s">
        <v>20453</v>
      </c>
      <c r="T1942" t="s">
        <v>11416</v>
      </c>
      <c r="U1942" t="s">
        <v>11417</v>
      </c>
      <c r="V1942" t="s">
        <v>20453</v>
      </c>
      <c r="W1942" t="s">
        <v>20454</v>
      </c>
      <c r="X1942" t="s">
        <v>11418</v>
      </c>
      <c r="Y1942" t="b">
        <v>1</v>
      </c>
      <c r="Z1942" t="s">
        <v>1761</v>
      </c>
    </row>
    <row r="1943" spans="1:26" x14ac:dyDescent="0.25">
      <c r="A1943" t="s">
        <v>11419</v>
      </c>
      <c r="B1943" t="s">
        <v>11420</v>
      </c>
      <c r="C1943" t="s">
        <v>14702</v>
      </c>
      <c r="D1943" t="s">
        <v>14703</v>
      </c>
      <c r="E1943" t="s">
        <v>17576</v>
      </c>
      <c r="F1943" t="s">
        <v>11421</v>
      </c>
      <c r="G1943">
        <v>18900</v>
      </c>
      <c r="H1943">
        <v>4779</v>
      </c>
      <c r="I1943">
        <v>20044</v>
      </c>
      <c r="J1943">
        <v>19073</v>
      </c>
      <c r="K1943" t="s">
        <v>54</v>
      </c>
      <c r="L1943">
        <v>2676</v>
      </c>
      <c r="M1943" t="s">
        <v>1769</v>
      </c>
      <c r="N1943" t="s">
        <v>20439</v>
      </c>
      <c r="O1943" s="95">
        <v>44845.689675023146</v>
      </c>
      <c r="P1943">
        <v>1</v>
      </c>
      <c r="Q1943">
        <v>-5.71</v>
      </c>
      <c r="R1943">
        <v>-0.91</v>
      </c>
      <c r="S1943" t="s">
        <v>20455</v>
      </c>
      <c r="T1943" t="s">
        <v>11422</v>
      </c>
      <c r="U1943" t="s">
        <v>20456</v>
      </c>
      <c r="V1943" t="s">
        <v>20455</v>
      </c>
      <c r="W1943" t="s">
        <v>20457</v>
      </c>
      <c r="X1943" t="s">
        <v>11423</v>
      </c>
      <c r="Y1943" t="b">
        <v>1</v>
      </c>
      <c r="Z1943" t="s">
        <v>1761</v>
      </c>
    </row>
    <row r="1944" spans="1:26" x14ac:dyDescent="0.25">
      <c r="A1944" t="s">
        <v>11424</v>
      </c>
      <c r="B1944" t="s">
        <v>11425</v>
      </c>
      <c r="C1944" t="s">
        <v>14702</v>
      </c>
      <c r="D1944" t="s">
        <v>14703</v>
      </c>
      <c r="E1944" t="s">
        <v>17576</v>
      </c>
      <c r="F1944" t="s">
        <v>11426</v>
      </c>
      <c r="G1944">
        <v>8000</v>
      </c>
      <c r="H1944">
        <v>1559</v>
      </c>
      <c r="I1944">
        <v>28250</v>
      </c>
      <c r="J1944">
        <v>28250</v>
      </c>
      <c r="K1944" t="s">
        <v>54</v>
      </c>
      <c r="L1944">
        <v>873</v>
      </c>
      <c r="M1944" t="s">
        <v>1769</v>
      </c>
      <c r="N1944" t="s">
        <v>20458</v>
      </c>
      <c r="O1944" s="95">
        <v>44841.760018935187</v>
      </c>
      <c r="P1944">
        <v>2</v>
      </c>
      <c r="Q1944">
        <v>0</v>
      </c>
      <c r="R1944">
        <v>-71.680000000000007</v>
      </c>
      <c r="S1944" t="s">
        <v>20459</v>
      </c>
      <c r="T1944" t="s">
        <v>11427</v>
      </c>
      <c r="U1944" t="s">
        <v>11428</v>
      </c>
      <c r="V1944" t="s">
        <v>20459</v>
      </c>
      <c r="W1944" t="s">
        <v>20460</v>
      </c>
      <c r="X1944" t="s">
        <v>11429</v>
      </c>
      <c r="Y1944" t="b">
        <v>1</v>
      </c>
      <c r="Z1944" t="s">
        <v>1761</v>
      </c>
    </row>
    <row r="1945" spans="1:26" x14ac:dyDescent="0.25">
      <c r="A1945" t="s">
        <v>11430</v>
      </c>
      <c r="B1945" t="s">
        <v>11431</v>
      </c>
      <c r="C1945" t="s">
        <v>14702</v>
      </c>
      <c r="D1945" t="s">
        <v>14703</v>
      </c>
      <c r="E1945" t="s">
        <v>17576</v>
      </c>
      <c r="F1945" t="s">
        <v>11432</v>
      </c>
      <c r="G1945">
        <v>19990</v>
      </c>
      <c r="H1945">
        <v>1541</v>
      </c>
      <c r="I1945">
        <v>24995</v>
      </c>
      <c r="J1945">
        <v>31607</v>
      </c>
      <c r="K1945" t="s">
        <v>54</v>
      </c>
      <c r="L1945">
        <v>863</v>
      </c>
      <c r="M1945" t="s">
        <v>1769</v>
      </c>
      <c r="N1945" t="s">
        <v>20461</v>
      </c>
      <c r="O1945" s="95">
        <v>44845.270819409721</v>
      </c>
      <c r="P1945">
        <v>2</v>
      </c>
      <c r="Q1945">
        <v>-20.02</v>
      </c>
      <c r="R1945">
        <v>-36.75</v>
      </c>
      <c r="S1945" t="s">
        <v>20462</v>
      </c>
      <c r="T1945" t="s">
        <v>11433</v>
      </c>
      <c r="U1945" t="s">
        <v>11434</v>
      </c>
      <c r="V1945" t="s">
        <v>20462</v>
      </c>
      <c r="W1945" t="s">
        <v>20463</v>
      </c>
      <c r="X1945" t="s">
        <v>11435</v>
      </c>
      <c r="Y1945" t="b">
        <v>1</v>
      </c>
      <c r="Z1945" t="s">
        <v>1761</v>
      </c>
    </row>
    <row r="1946" spans="1:26" x14ac:dyDescent="0.25">
      <c r="A1946" t="s">
        <v>11436</v>
      </c>
      <c r="B1946" t="s">
        <v>672</v>
      </c>
      <c r="C1946" t="s">
        <v>14702</v>
      </c>
      <c r="D1946" t="s">
        <v>14703</v>
      </c>
      <c r="E1946" t="s">
        <v>17576</v>
      </c>
      <c r="F1946" t="s">
        <v>6688</v>
      </c>
      <c r="G1946">
        <v>15000</v>
      </c>
      <c r="H1946">
        <v>15967</v>
      </c>
      <c r="I1946">
        <v>16281</v>
      </c>
      <c r="J1946">
        <v>17129</v>
      </c>
      <c r="K1946" t="s">
        <v>54</v>
      </c>
      <c r="L1946">
        <v>8942</v>
      </c>
      <c r="M1946" t="s">
        <v>1769</v>
      </c>
      <c r="N1946" t="s">
        <v>20464</v>
      </c>
      <c r="O1946" s="95">
        <v>44845.609190127318</v>
      </c>
      <c r="P1946">
        <v>2</v>
      </c>
      <c r="Q1946">
        <v>-7.87</v>
      </c>
      <c r="R1946">
        <v>-12.43</v>
      </c>
      <c r="S1946" t="s">
        <v>20465</v>
      </c>
      <c r="T1946" t="s">
        <v>11437</v>
      </c>
      <c r="U1946" t="s">
        <v>11438</v>
      </c>
      <c r="V1946" t="s">
        <v>20465</v>
      </c>
      <c r="W1946" t="s">
        <v>20466</v>
      </c>
      <c r="X1946" t="s">
        <v>11439</v>
      </c>
      <c r="Y1946" t="b">
        <v>1</v>
      </c>
      <c r="Z1946" t="s">
        <v>1761</v>
      </c>
    </row>
    <row r="1947" spans="1:26" x14ac:dyDescent="0.25">
      <c r="A1947" t="s">
        <v>11440</v>
      </c>
      <c r="B1947" t="s">
        <v>1187</v>
      </c>
      <c r="C1947" t="s">
        <v>14702</v>
      </c>
      <c r="D1947" t="s">
        <v>14703</v>
      </c>
      <c r="E1947" t="s">
        <v>17576</v>
      </c>
      <c r="F1947" t="s">
        <v>11441</v>
      </c>
      <c r="G1947">
        <v>11356</v>
      </c>
      <c r="H1947">
        <v>10140</v>
      </c>
      <c r="I1947">
        <v>15389</v>
      </c>
      <c r="J1947">
        <v>17776</v>
      </c>
      <c r="K1947" t="s">
        <v>54</v>
      </c>
      <c r="L1947">
        <v>5678</v>
      </c>
      <c r="M1947" t="s">
        <v>1769</v>
      </c>
      <c r="N1947" t="s">
        <v>20467</v>
      </c>
      <c r="O1947" s="95">
        <v>44845.696851030094</v>
      </c>
      <c r="P1947">
        <v>2</v>
      </c>
      <c r="Q1947">
        <v>-26.21</v>
      </c>
      <c r="R1947">
        <v>-36.119999999999997</v>
      </c>
      <c r="S1947" t="s">
        <v>20468</v>
      </c>
      <c r="T1947" t="s">
        <v>11442</v>
      </c>
      <c r="U1947" t="s">
        <v>20469</v>
      </c>
      <c r="V1947" t="s">
        <v>20468</v>
      </c>
      <c r="W1947" t="s">
        <v>20470</v>
      </c>
      <c r="X1947" t="s">
        <v>11443</v>
      </c>
      <c r="Y1947" t="b">
        <v>1</v>
      </c>
      <c r="Z1947" t="s">
        <v>1761</v>
      </c>
    </row>
    <row r="1948" spans="1:26" x14ac:dyDescent="0.25">
      <c r="A1948" t="s">
        <v>11444</v>
      </c>
      <c r="B1948" t="s">
        <v>11445</v>
      </c>
      <c r="C1948" t="s">
        <v>14702</v>
      </c>
      <c r="D1948" t="s">
        <v>14703</v>
      </c>
      <c r="E1948" t="s">
        <v>17576</v>
      </c>
      <c r="F1948" t="s">
        <v>11446</v>
      </c>
      <c r="G1948">
        <v>15500</v>
      </c>
      <c r="H1948">
        <v>16150</v>
      </c>
      <c r="I1948">
        <v>18649</v>
      </c>
      <c r="J1948">
        <v>18284</v>
      </c>
      <c r="K1948" t="s">
        <v>54</v>
      </c>
      <c r="L1948">
        <v>9044</v>
      </c>
      <c r="M1948" t="s">
        <v>1769</v>
      </c>
      <c r="N1948" t="s">
        <v>20471</v>
      </c>
      <c r="O1948" s="95">
        <v>44845.677121030094</v>
      </c>
      <c r="P1948">
        <v>2</v>
      </c>
      <c r="Q1948">
        <v>-16.89</v>
      </c>
      <c r="R1948">
        <v>-15.23</v>
      </c>
      <c r="S1948" t="s">
        <v>20472</v>
      </c>
      <c r="T1948" t="s">
        <v>11447</v>
      </c>
      <c r="U1948" t="s">
        <v>11448</v>
      </c>
      <c r="V1948" t="s">
        <v>20472</v>
      </c>
      <c r="W1948" t="s">
        <v>20473</v>
      </c>
      <c r="X1948" t="s">
        <v>11449</v>
      </c>
      <c r="Y1948" t="b">
        <v>1</v>
      </c>
      <c r="Z1948" t="s">
        <v>1761</v>
      </c>
    </row>
    <row r="1949" spans="1:26" x14ac:dyDescent="0.25">
      <c r="A1949" t="s">
        <v>11450</v>
      </c>
      <c r="B1949" t="s">
        <v>11451</v>
      </c>
      <c r="C1949" t="s">
        <v>14702</v>
      </c>
      <c r="D1949" t="s">
        <v>14703</v>
      </c>
      <c r="E1949" t="s">
        <v>17576</v>
      </c>
      <c r="F1949" t="s">
        <v>11452</v>
      </c>
      <c r="G1949">
        <v>23222</v>
      </c>
      <c r="H1949">
        <v>3228</v>
      </c>
      <c r="I1949">
        <v>18930</v>
      </c>
      <c r="J1949">
        <v>27582</v>
      </c>
      <c r="K1949" t="s">
        <v>54</v>
      </c>
      <c r="L1949">
        <v>1808</v>
      </c>
      <c r="M1949" t="s">
        <v>1769</v>
      </c>
      <c r="N1949" t="s">
        <v>20474</v>
      </c>
      <c r="O1949" s="95">
        <v>44845.687441574075</v>
      </c>
      <c r="P1949">
        <v>1</v>
      </c>
      <c r="Q1949">
        <v>22.67</v>
      </c>
      <c r="R1949">
        <v>-15.81</v>
      </c>
      <c r="S1949" t="s">
        <v>20475</v>
      </c>
      <c r="T1949" t="s">
        <v>11453</v>
      </c>
      <c r="U1949" t="s">
        <v>11454</v>
      </c>
      <c r="V1949" t="s">
        <v>20475</v>
      </c>
      <c r="W1949" t="s">
        <v>20476</v>
      </c>
      <c r="X1949" t="s">
        <v>11455</v>
      </c>
      <c r="Y1949" t="b">
        <v>1</v>
      </c>
      <c r="Z1949" t="s">
        <v>1761</v>
      </c>
    </row>
    <row r="1950" spans="1:26" x14ac:dyDescent="0.25">
      <c r="A1950" t="s">
        <v>11456</v>
      </c>
      <c r="B1950" t="s">
        <v>11457</v>
      </c>
      <c r="C1950" t="s">
        <v>14702</v>
      </c>
      <c r="D1950" t="s">
        <v>14703</v>
      </c>
      <c r="E1950" t="s">
        <v>17576</v>
      </c>
      <c r="F1950" t="s">
        <v>11458</v>
      </c>
      <c r="G1950">
        <v>10000</v>
      </c>
      <c r="H1950">
        <v>10650</v>
      </c>
      <c r="I1950">
        <v>16198</v>
      </c>
      <c r="J1950">
        <v>15986</v>
      </c>
      <c r="K1950" t="s">
        <v>54</v>
      </c>
      <c r="L1950">
        <v>5964</v>
      </c>
      <c r="M1950" t="s">
        <v>1769</v>
      </c>
      <c r="N1950" t="s">
        <v>20477</v>
      </c>
      <c r="O1950" s="95">
        <v>44845.720384837965</v>
      </c>
      <c r="P1950">
        <v>2</v>
      </c>
      <c r="Q1950">
        <v>-38.26</v>
      </c>
      <c r="R1950">
        <v>-37.450000000000003</v>
      </c>
      <c r="S1950" t="s">
        <v>20478</v>
      </c>
      <c r="T1950" t="s">
        <v>11459</v>
      </c>
      <c r="U1950" t="s">
        <v>11460</v>
      </c>
      <c r="V1950" t="s">
        <v>20478</v>
      </c>
      <c r="W1950" t="s">
        <v>20479</v>
      </c>
      <c r="X1950" t="s">
        <v>11461</v>
      </c>
      <c r="Y1950" t="b">
        <v>1</v>
      </c>
      <c r="Z1950" t="s">
        <v>1761</v>
      </c>
    </row>
    <row r="1951" spans="1:26" x14ac:dyDescent="0.25">
      <c r="A1951" t="s">
        <v>11462</v>
      </c>
      <c r="B1951" t="s">
        <v>11463</v>
      </c>
      <c r="C1951" t="s">
        <v>14702</v>
      </c>
      <c r="D1951" t="s">
        <v>14703</v>
      </c>
      <c r="E1951" t="s">
        <v>17576</v>
      </c>
      <c r="F1951" t="s">
        <v>11464</v>
      </c>
      <c r="G1951">
        <v>25000</v>
      </c>
      <c r="H1951">
        <v>1556</v>
      </c>
      <c r="I1951">
        <v>25000</v>
      </c>
      <c r="J1951">
        <v>88399</v>
      </c>
      <c r="K1951" t="s">
        <v>54</v>
      </c>
      <c r="L1951">
        <v>871</v>
      </c>
      <c r="M1951" t="s">
        <v>1769</v>
      </c>
      <c r="N1951" t="s">
        <v>20480</v>
      </c>
      <c r="O1951" s="95">
        <v>44844.857036493057</v>
      </c>
      <c r="P1951">
        <v>2</v>
      </c>
      <c r="Q1951">
        <v>0</v>
      </c>
      <c r="R1951">
        <v>-71.72</v>
      </c>
      <c r="S1951" t="s">
        <v>20481</v>
      </c>
      <c r="T1951" t="s">
        <v>11465</v>
      </c>
      <c r="U1951" t="s">
        <v>11466</v>
      </c>
      <c r="V1951" t="s">
        <v>20481</v>
      </c>
      <c r="W1951" t="s">
        <v>20482</v>
      </c>
      <c r="X1951" t="s">
        <v>11467</v>
      </c>
      <c r="Y1951" t="b">
        <v>1</v>
      </c>
      <c r="Z1951" t="s">
        <v>1761</v>
      </c>
    </row>
    <row r="1952" spans="1:26" x14ac:dyDescent="0.25">
      <c r="A1952" t="s">
        <v>11468</v>
      </c>
      <c r="B1952" t="s">
        <v>11469</v>
      </c>
      <c r="C1952" t="s">
        <v>14702</v>
      </c>
      <c r="D1952" t="s">
        <v>14703</v>
      </c>
      <c r="E1952" t="s">
        <v>17576</v>
      </c>
      <c r="F1952" t="s">
        <v>11470</v>
      </c>
      <c r="G1952">
        <v>24000</v>
      </c>
      <c r="H1952">
        <v>10758</v>
      </c>
      <c r="I1952">
        <v>32809</v>
      </c>
      <c r="J1952">
        <v>38998</v>
      </c>
      <c r="K1952" t="s">
        <v>54</v>
      </c>
      <c r="L1952">
        <v>6024</v>
      </c>
      <c r="M1952" t="s">
        <v>1769</v>
      </c>
      <c r="N1952" t="s">
        <v>20483</v>
      </c>
      <c r="O1952" s="95">
        <v>44845.634890046298</v>
      </c>
      <c r="P1952">
        <v>4</v>
      </c>
      <c r="Q1952">
        <v>-26.85</v>
      </c>
      <c r="R1952">
        <v>-38.46</v>
      </c>
      <c r="S1952" t="s">
        <v>20484</v>
      </c>
      <c r="T1952" t="s">
        <v>11471</v>
      </c>
      <c r="U1952" t="s">
        <v>20485</v>
      </c>
      <c r="V1952" t="s">
        <v>20484</v>
      </c>
      <c r="W1952" t="s">
        <v>20486</v>
      </c>
      <c r="X1952" t="s">
        <v>11472</v>
      </c>
      <c r="Y1952" t="b">
        <v>1</v>
      </c>
      <c r="Z1952" t="s">
        <v>1761</v>
      </c>
    </row>
    <row r="1953" spans="1:26" x14ac:dyDescent="0.25">
      <c r="A1953" t="s">
        <v>11473</v>
      </c>
      <c r="B1953" t="s">
        <v>11474</v>
      </c>
      <c r="C1953" t="s">
        <v>14702</v>
      </c>
      <c r="D1953" t="s">
        <v>14703</v>
      </c>
      <c r="E1953" t="s">
        <v>17576</v>
      </c>
      <c r="F1953" t="s">
        <v>11475</v>
      </c>
      <c r="G1953">
        <v>15555</v>
      </c>
      <c r="H1953">
        <v>3189</v>
      </c>
      <c r="I1953">
        <v>14115</v>
      </c>
      <c r="J1953">
        <v>15504</v>
      </c>
      <c r="K1953" t="s">
        <v>54</v>
      </c>
      <c r="L1953">
        <v>1786</v>
      </c>
      <c r="M1953" t="s">
        <v>1769</v>
      </c>
      <c r="N1953" t="s">
        <v>20487</v>
      </c>
      <c r="O1953" s="95">
        <v>44845.649856909724</v>
      </c>
      <c r="P1953">
        <v>1</v>
      </c>
      <c r="Q1953">
        <v>10.199999999999999</v>
      </c>
      <c r="R1953">
        <v>0.33</v>
      </c>
      <c r="S1953" t="s">
        <v>20488</v>
      </c>
      <c r="T1953" t="s">
        <v>11476</v>
      </c>
      <c r="U1953" t="s">
        <v>11477</v>
      </c>
      <c r="V1953" t="s">
        <v>20488</v>
      </c>
      <c r="W1953" t="s">
        <v>20489</v>
      </c>
      <c r="X1953" t="s">
        <v>11478</v>
      </c>
      <c r="Y1953" t="b">
        <v>1</v>
      </c>
      <c r="Z1953" t="s">
        <v>1761</v>
      </c>
    </row>
    <row r="1954" spans="1:26" x14ac:dyDescent="0.25">
      <c r="A1954" t="s">
        <v>11479</v>
      </c>
      <c r="B1954" t="s">
        <v>11480</v>
      </c>
      <c r="C1954" t="s">
        <v>14702</v>
      </c>
      <c r="D1954" t="s">
        <v>14703</v>
      </c>
      <c r="E1954" t="s">
        <v>17576</v>
      </c>
      <c r="F1954" t="s">
        <v>11481</v>
      </c>
      <c r="G1954">
        <v>7222</v>
      </c>
      <c r="H1954">
        <v>2602</v>
      </c>
      <c r="I1954">
        <v>9003</v>
      </c>
      <c r="J1954">
        <v>9210</v>
      </c>
      <c r="K1954" t="s">
        <v>54</v>
      </c>
      <c r="L1954">
        <v>1457</v>
      </c>
      <c r="M1954" t="s">
        <v>1769</v>
      </c>
      <c r="N1954" t="s">
        <v>20490</v>
      </c>
      <c r="O1954" s="95">
        <v>44845.690811261571</v>
      </c>
      <c r="P1954">
        <v>1</v>
      </c>
      <c r="Q1954">
        <v>-19.78</v>
      </c>
      <c r="R1954">
        <v>-21.59</v>
      </c>
      <c r="S1954" t="s">
        <v>20491</v>
      </c>
      <c r="T1954" t="s">
        <v>11482</v>
      </c>
      <c r="U1954" t="s">
        <v>20492</v>
      </c>
      <c r="V1954" t="s">
        <v>20491</v>
      </c>
      <c r="W1954" t="s">
        <v>20493</v>
      </c>
      <c r="X1954" t="s">
        <v>11483</v>
      </c>
      <c r="Y1954" t="b">
        <v>1</v>
      </c>
      <c r="Z1954" t="s">
        <v>1761</v>
      </c>
    </row>
    <row r="1955" spans="1:26" x14ac:dyDescent="0.25">
      <c r="A1955" t="s">
        <v>11484</v>
      </c>
      <c r="B1955" t="s">
        <v>855</v>
      </c>
      <c r="C1955" t="s">
        <v>14702</v>
      </c>
      <c r="D1955" t="s">
        <v>14703</v>
      </c>
      <c r="E1955" t="s">
        <v>17576</v>
      </c>
      <c r="F1955" t="s">
        <v>11485</v>
      </c>
      <c r="G1955">
        <v>15000</v>
      </c>
      <c r="H1955">
        <v>17094</v>
      </c>
      <c r="I1955">
        <v>13977</v>
      </c>
      <c r="J1955">
        <v>14191</v>
      </c>
      <c r="K1955" t="s">
        <v>54</v>
      </c>
      <c r="L1955">
        <v>9573</v>
      </c>
      <c r="M1955" t="s">
        <v>1769</v>
      </c>
      <c r="N1955" t="s">
        <v>20494</v>
      </c>
      <c r="O1955" s="95">
        <v>44845.681998599539</v>
      </c>
      <c r="P1955">
        <v>2</v>
      </c>
      <c r="Q1955">
        <v>7.32</v>
      </c>
      <c r="R1955">
        <v>5.7</v>
      </c>
      <c r="S1955" t="s">
        <v>20495</v>
      </c>
      <c r="T1955" t="s">
        <v>11486</v>
      </c>
      <c r="U1955" t="s">
        <v>20496</v>
      </c>
      <c r="V1955" t="s">
        <v>20495</v>
      </c>
      <c r="W1955" t="s">
        <v>20497</v>
      </c>
      <c r="X1955" t="s">
        <v>11487</v>
      </c>
      <c r="Y1955" t="b">
        <v>1</v>
      </c>
      <c r="Z1955" t="s">
        <v>1761</v>
      </c>
    </row>
    <row r="1956" spans="1:26" x14ac:dyDescent="0.25">
      <c r="A1956" t="s">
        <v>11488</v>
      </c>
      <c r="B1956" t="s">
        <v>11489</v>
      </c>
      <c r="C1956" t="s">
        <v>14702</v>
      </c>
      <c r="D1956" t="s">
        <v>14703</v>
      </c>
      <c r="E1956" t="s">
        <v>17576</v>
      </c>
      <c r="F1956" t="s">
        <v>11490</v>
      </c>
      <c r="G1956">
        <v>15000</v>
      </c>
      <c r="H1956">
        <v>6500</v>
      </c>
      <c r="I1956">
        <v>25877</v>
      </c>
      <c r="J1956">
        <v>21779</v>
      </c>
      <c r="K1956" t="s">
        <v>54</v>
      </c>
      <c r="L1956">
        <v>3640</v>
      </c>
      <c r="M1956" t="s">
        <v>1769</v>
      </c>
      <c r="N1956" t="s">
        <v>17998</v>
      </c>
      <c r="O1956" s="95">
        <v>44845.689208148149</v>
      </c>
      <c r="P1956">
        <v>2</v>
      </c>
      <c r="Q1956">
        <v>-42.03</v>
      </c>
      <c r="R1956">
        <v>-31.13</v>
      </c>
      <c r="S1956" t="s">
        <v>20498</v>
      </c>
      <c r="T1956" t="s">
        <v>11491</v>
      </c>
      <c r="U1956" t="s">
        <v>11492</v>
      </c>
      <c r="V1956" t="s">
        <v>20498</v>
      </c>
      <c r="W1956" t="s">
        <v>20499</v>
      </c>
      <c r="X1956" t="s">
        <v>11493</v>
      </c>
      <c r="Y1956" t="b">
        <v>1</v>
      </c>
      <c r="Z1956" t="s">
        <v>1761</v>
      </c>
    </row>
    <row r="1957" spans="1:26" x14ac:dyDescent="0.25">
      <c r="A1957" t="s">
        <v>11494</v>
      </c>
      <c r="B1957" t="s">
        <v>11495</v>
      </c>
      <c r="C1957" t="s">
        <v>14702</v>
      </c>
      <c r="D1957" t="s">
        <v>14703</v>
      </c>
      <c r="E1957" t="s">
        <v>17576</v>
      </c>
      <c r="F1957" t="s">
        <v>11496</v>
      </c>
      <c r="G1957">
        <v>20000</v>
      </c>
      <c r="H1957">
        <v>8889</v>
      </c>
      <c r="I1957">
        <v>14477</v>
      </c>
      <c r="J1957">
        <v>14049</v>
      </c>
      <c r="K1957" t="s">
        <v>54</v>
      </c>
      <c r="L1957">
        <v>4978</v>
      </c>
      <c r="M1957" t="s">
        <v>1769</v>
      </c>
      <c r="N1957" t="s">
        <v>20500</v>
      </c>
      <c r="O1957" s="95">
        <v>44845.697249386576</v>
      </c>
      <c r="P1957">
        <v>2</v>
      </c>
      <c r="Q1957">
        <v>38.15</v>
      </c>
      <c r="R1957">
        <v>42.36</v>
      </c>
      <c r="S1957" t="s">
        <v>20501</v>
      </c>
      <c r="T1957" t="s">
        <v>11497</v>
      </c>
      <c r="U1957" t="s">
        <v>11498</v>
      </c>
      <c r="V1957" t="s">
        <v>20501</v>
      </c>
      <c r="W1957" t="s">
        <v>20502</v>
      </c>
      <c r="X1957" t="s">
        <v>11499</v>
      </c>
      <c r="Y1957" t="b">
        <v>1</v>
      </c>
      <c r="Z1957" t="s">
        <v>1761</v>
      </c>
    </row>
    <row r="1958" spans="1:26" x14ac:dyDescent="0.25">
      <c r="A1958" t="s">
        <v>11500</v>
      </c>
      <c r="B1958" t="s">
        <v>11501</v>
      </c>
      <c r="C1958" t="s">
        <v>14702</v>
      </c>
      <c r="D1958" t="s">
        <v>14703</v>
      </c>
      <c r="E1958" t="s">
        <v>17576</v>
      </c>
      <c r="F1958" t="s">
        <v>11502</v>
      </c>
      <c r="G1958">
        <v>32555</v>
      </c>
      <c r="H1958">
        <v>8654</v>
      </c>
      <c r="I1958">
        <v>25111</v>
      </c>
      <c r="J1958">
        <v>27753</v>
      </c>
      <c r="K1958" t="s">
        <v>54</v>
      </c>
      <c r="L1958">
        <v>4846</v>
      </c>
      <c r="M1958" t="s">
        <v>1769</v>
      </c>
      <c r="N1958" t="s">
        <v>20503</v>
      </c>
      <c r="O1958" s="95">
        <v>44845.65691474537</v>
      </c>
      <c r="P1958">
        <v>3</v>
      </c>
      <c r="Q1958">
        <v>29.64</v>
      </c>
      <c r="R1958">
        <v>17.3</v>
      </c>
      <c r="S1958" t="s">
        <v>20504</v>
      </c>
      <c r="T1958" t="s">
        <v>11503</v>
      </c>
      <c r="U1958" t="s">
        <v>11504</v>
      </c>
      <c r="V1958" t="s">
        <v>20504</v>
      </c>
      <c r="W1958" t="s">
        <v>20505</v>
      </c>
      <c r="X1958" t="s">
        <v>11505</v>
      </c>
      <c r="Y1958" t="b">
        <v>1</v>
      </c>
      <c r="Z1958" t="s">
        <v>1761</v>
      </c>
    </row>
    <row r="1959" spans="1:26" x14ac:dyDescent="0.25">
      <c r="A1959" t="s">
        <v>11506</v>
      </c>
      <c r="B1959" t="s">
        <v>11507</v>
      </c>
      <c r="C1959" t="s">
        <v>14702</v>
      </c>
      <c r="D1959" t="s">
        <v>14703</v>
      </c>
      <c r="E1959" t="s">
        <v>17576</v>
      </c>
      <c r="F1959" t="s">
        <v>11508</v>
      </c>
      <c r="G1959">
        <v>17555</v>
      </c>
      <c r="H1959">
        <v>3231</v>
      </c>
      <c r="I1959">
        <v>21322</v>
      </c>
      <c r="J1959">
        <v>18840</v>
      </c>
      <c r="K1959" t="s">
        <v>54</v>
      </c>
      <c r="L1959">
        <v>1809</v>
      </c>
      <c r="M1959" t="s">
        <v>1769</v>
      </c>
      <c r="N1959" t="s">
        <v>20073</v>
      </c>
      <c r="O1959" s="95">
        <v>44845.661202615738</v>
      </c>
      <c r="P1959">
        <v>1</v>
      </c>
      <c r="Q1959">
        <v>-17.670000000000002</v>
      </c>
      <c r="R1959">
        <v>-6.82</v>
      </c>
      <c r="S1959" t="s">
        <v>20506</v>
      </c>
      <c r="T1959" t="s">
        <v>11509</v>
      </c>
      <c r="U1959" t="s">
        <v>11510</v>
      </c>
      <c r="V1959" t="s">
        <v>20506</v>
      </c>
      <c r="W1959" t="s">
        <v>20507</v>
      </c>
      <c r="X1959" t="s">
        <v>11511</v>
      </c>
      <c r="Y1959" t="b">
        <v>1</v>
      </c>
      <c r="Z1959" t="s">
        <v>1761</v>
      </c>
    </row>
    <row r="1960" spans="1:26" x14ac:dyDescent="0.25">
      <c r="A1960" t="s">
        <v>11512</v>
      </c>
      <c r="B1960" t="s">
        <v>1380</v>
      </c>
      <c r="C1960" t="s">
        <v>14702</v>
      </c>
      <c r="D1960" t="s">
        <v>14703</v>
      </c>
      <c r="E1960" t="s">
        <v>17576</v>
      </c>
      <c r="F1960" t="s">
        <v>11513</v>
      </c>
      <c r="G1960">
        <v>80000</v>
      </c>
      <c r="H1960">
        <v>8700</v>
      </c>
      <c r="I1960">
        <v>95231</v>
      </c>
      <c r="J1960">
        <v>85944</v>
      </c>
      <c r="K1960" t="s">
        <v>54</v>
      </c>
      <c r="L1960">
        <v>4872</v>
      </c>
      <c r="M1960" t="s">
        <v>1769</v>
      </c>
      <c r="N1960" t="s">
        <v>20508</v>
      </c>
      <c r="O1960" s="95">
        <v>44845.677033402775</v>
      </c>
      <c r="P1960">
        <v>2</v>
      </c>
      <c r="Q1960">
        <v>-15.99</v>
      </c>
      <c r="R1960">
        <v>-6.92</v>
      </c>
      <c r="S1960" t="s">
        <v>20509</v>
      </c>
      <c r="T1960" t="s">
        <v>11514</v>
      </c>
      <c r="U1960" t="s">
        <v>11515</v>
      </c>
      <c r="V1960" t="s">
        <v>20509</v>
      </c>
      <c r="W1960" t="s">
        <v>20510</v>
      </c>
      <c r="X1960" t="s">
        <v>11516</v>
      </c>
      <c r="Y1960" t="b">
        <v>1</v>
      </c>
      <c r="Z1960" t="s">
        <v>1761</v>
      </c>
    </row>
    <row r="1961" spans="1:26" x14ac:dyDescent="0.25">
      <c r="A1961" t="s">
        <v>11517</v>
      </c>
      <c r="B1961" t="s">
        <v>11518</v>
      </c>
      <c r="C1961" t="s">
        <v>14702</v>
      </c>
      <c r="D1961" t="s">
        <v>14703</v>
      </c>
      <c r="E1961" t="s">
        <v>17576</v>
      </c>
      <c r="F1961" t="s">
        <v>11519</v>
      </c>
      <c r="G1961">
        <v>11000</v>
      </c>
      <c r="H1961">
        <v>3629</v>
      </c>
      <c r="I1961">
        <v>14591</v>
      </c>
      <c r="J1961">
        <v>15687</v>
      </c>
      <c r="K1961" t="s">
        <v>54</v>
      </c>
      <c r="L1961">
        <v>2032</v>
      </c>
      <c r="M1961" t="s">
        <v>1769</v>
      </c>
      <c r="N1961" t="s">
        <v>20511</v>
      </c>
      <c r="O1961" s="95">
        <v>44845.630067222221</v>
      </c>
      <c r="P1961">
        <v>2</v>
      </c>
      <c r="Q1961">
        <v>-24.61</v>
      </c>
      <c r="R1961">
        <v>-29.88</v>
      </c>
      <c r="S1961" t="s">
        <v>20512</v>
      </c>
      <c r="T1961" t="s">
        <v>11520</v>
      </c>
      <c r="U1961" t="s">
        <v>11521</v>
      </c>
      <c r="V1961" t="s">
        <v>20512</v>
      </c>
      <c r="W1961" t="s">
        <v>20513</v>
      </c>
      <c r="X1961" t="s">
        <v>11522</v>
      </c>
      <c r="Y1961" t="b">
        <v>1</v>
      </c>
      <c r="Z1961" t="s">
        <v>1761</v>
      </c>
    </row>
    <row r="1962" spans="1:26" x14ac:dyDescent="0.25">
      <c r="A1962" t="s">
        <v>11523</v>
      </c>
      <c r="B1962" t="s">
        <v>11524</v>
      </c>
      <c r="C1962" t="s">
        <v>14702</v>
      </c>
      <c r="D1962" t="s">
        <v>14703</v>
      </c>
      <c r="E1962" t="s">
        <v>17576</v>
      </c>
      <c r="F1962" t="s">
        <v>11525</v>
      </c>
      <c r="G1962">
        <v>25420</v>
      </c>
      <c r="H1962">
        <v>6200</v>
      </c>
      <c r="I1962">
        <v>42793</v>
      </c>
      <c r="J1962">
        <v>35414</v>
      </c>
      <c r="K1962" t="s">
        <v>54</v>
      </c>
      <c r="L1962">
        <v>3472</v>
      </c>
      <c r="M1962" t="s">
        <v>1769</v>
      </c>
      <c r="N1962" t="s">
        <v>17911</v>
      </c>
      <c r="O1962" s="95">
        <v>44845.655003831016</v>
      </c>
      <c r="P1962">
        <v>2</v>
      </c>
      <c r="Q1962">
        <v>-40.6</v>
      </c>
      <c r="R1962">
        <v>-28.22</v>
      </c>
      <c r="S1962" t="s">
        <v>20514</v>
      </c>
      <c r="T1962" t="s">
        <v>11526</v>
      </c>
      <c r="U1962" t="s">
        <v>11527</v>
      </c>
      <c r="V1962" t="s">
        <v>20514</v>
      </c>
      <c r="W1962" t="s">
        <v>20515</v>
      </c>
      <c r="X1962" t="s">
        <v>11528</v>
      </c>
      <c r="Y1962" t="b">
        <v>1</v>
      </c>
      <c r="Z1962" t="s">
        <v>1761</v>
      </c>
    </row>
    <row r="1963" spans="1:26" x14ac:dyDescent="0.25">
      <c r="A1963" t="s">
        <v>11529</v>
      </c>
      <c r="B1963" t="s">
        <v>11530</v>
      </c>
      <c r="C1963" t="s">
        <v>14702</v>
      </c>
      <c r="D1963" t="s">
        <v>14703</v>
      </c>
      <c r="E1963" t="s">
        <v>17576</v>
      </c>
      <c r="F1963" t="s">
        <v>11296</v>
      </c>
      <c r="G1963">
        <v>9000</v>
      </c>
      <c r="H1963">
        <v>4699</v>
      </c>
      <c r="I1963">
        <v>9978</v>
      </c>
      <c r="J1963">
        <v>9968</v>
      </c>
      <c r="K1963" t="s">
        <v>54</v>
      </c>
      <c r="L1963">
        <v>2631</v>
      </c>
      <c r="M1963" t="s">
        <v>1769</v>
      </c>
      <c r="N1963" t="s">
        <v>20516</v>
      </c>
      <c r="O1963" s="95">
        <v>44845.670612557871</v>
      </c>
      <c r="P1963">
        <v>2</v>
      </c>
      <c r="Q1963">
        <v>-9.8000000000000007</v>
      </c>
      <c r="R1963">
        <v>-9.7100000000000009</v>
      </c>
      <c r="S1963" t="s">
        <v>20517</v>
      </c>
      <c r="T1963" t="s">
        <v>11531</v>
      </c>
      <c r="U1963" t="s">
        <v>11532</v>
      </c>
      <c r="V1963" t="s">
        <v>20517</v>
      </c>
      <c r="W1963" t="s">
        <v>20518</v>
      </c>
      <c r="X1963" t="s">
        <v>11533</v>
      </c>
      <c r="Y1963" t="b">
        <v>1</v>
      </c>
      <c r="Z1963" t="s">
        <v>1761</v>
      </c>
    </row>
    <row r="1964" spans="1:26" x14ac:dyDescent="0.25">
      <c r="A1964" t="s">
        <v>11534</v>
      </c>
      <c r="B1964" t="s">
        <v>11535</v>
      </c>
      <c r="C1964" t="s">
        <v>14702</v>
      </c>
      <c r="D1964" t="s">
        <v>14703</v>
      </c>
      <c r="E1964" t="s">
        <v>17576</v>
      </c>
      <c r="F1964" t="s">
        <v>5011</v>
      </c>
      <c r="G1964">
        <v>10000</v>
      </c>
      <c r="H1964">
        <v>3500</v>
      </c>
      <c r="I1964">
        <v>10000</v>
      </c>
      <c r="J1964">
        <v>10000</v>
      </c>
      <c r="K1964" t="s">
        <v>54</v>
      </c>
      <c r="L1964">
        <v>1960</v>
      </c>
      <c r="M1964" t="s">
        <v>1769</v>
      </c>
      <c r="N1964" t="s">
        <v>17352</v>
      </c>
      <c r="O1964" s="95">
        <v>44842.499244918981</v>
      </c>
      <c r="P1964">
        <v>3</v>
      </c>
      <c r="Q1964">
        <v>0</v>
      </c>
      <c r="R1964">
        <v>0</v>
      </c>
      <c r="S1964" t="s">
        <v>20519</v>
      </c>
      <c r="T1964" t="s">
        <v>11536</v>
      </c>
      <c r="U1964" t="s">
        <v>11537</v>
      </c>
      <c r="V1964" t="s">
        <v>20519</v>
      </c>
      <c r="W1964" t="s">
        <v>20520</v>
      </c>
      <c r="X1964" t="s">
        <v>11538</v>
      </c>
      <c r="Y1964" t="b">
        <v>1</v>
      </c>
      <c r="Z1964" t="s">
        <v>1761</v>
      </c>
    </row>
    <row r="1965" spans="1:26" x14ac:dyDescent="0.25">
      <c r="A1965" t="s">
        <v>11539</v>
      </c>
      <c r="B1965" t="s">
        <v>11540</v>
      </c>
      <c r="C1965" t="s">
        <v>14702</v>
      </c>
      <c r="D1965" t="s">
        <v>14703</v>
      </c>
      <c r="E1965" t="s">
        <v>17576</v>
      </c>
      <c r="F1965" t="s">
        <v>11541</v>
      </c>
      <c r="G1965">
        <v>10000</v>
      </c>
      <c r="H1965">
        <v>2620</v>
      </c>
      <c r="I1965">
        <v>10000</v>
      </c>
      <c r="J1965">
        <v>10000</v>
      </c>
      <c r="K1965" t="s">
        <v>54</v>
      </c>
      <c r="L1965">
        <v>1467</v>
      </c>
      <c r="M1965" t="s">
        <v>1769</v>
      </c>
      <c r="N1965" t="s">
        <v>20521</v>
      </c>
      <c r="O1965" s="95">
        <v>44839.587850312499</v>
      </c>
      <c r="P1965">
        <v>1</v>
      </c>
      <c r="Q1965">
        <v>0</v>
      </c>
      <c r="R1965">
        <v>0</v>
      </c>
      <c r="S1965" t="s">
        <v>20522</v>
      </c>
      <c r="T1965" t="s">
        <v>11542</v>
      </c>
      <c r="U1965" t="s">
        <v>20523</v>
      </c>
      <c r="V1965" t="s">
        <v>20522</v>
      </c>
      <c r="W1965" t="s">
        <v>20524</v>
      </c>
      <c r="X1965" t="s">
        <v>11543</v>
      </c>
      <c r="Y1965" t="b">
        <v>1</v>
      </c>
      <c r="Z1965" t="s">
        <v>1761</v>
      </c>
    </row>
    <row r="1966" spans="1:26" x14ac:dyDescent="0.25">
      <c r="A1966" t="s">
        <v>11544</v>
      </c>
      <c r="B1966" t="s">
        <v>11545</v>
      </c>
      <c r="C1966" t="s">
        <v>14702</v>
      </c>
      <c r="D1966" t="s">
        <v>14703</v>
      </c>
      <c r="E1966" t="s">
        <v>17576</v>
      </c>
      <c r="F1966" t="s">
        <v>11541</v>
      </c>
      <c r="G1966">
        <v>33333</v>
      </c>
      <c r="H1966">
        <v>2500</v>
      </c>
      <c r="I1966">
        <v>33333</v>
      </c>
      <c r="J1966">
        <v>33333</v>
      </c>
      <c r="K1966" t="s">
        <v>54</v>
      </c>
      <c r="L1966">
        <v>1400</v>
      </c>
      <c r="M1966" t="s">
        <v>1769</v>
      </c>
      <c r="N1966" t="s">
        <v>17798</v>
      </c>
      <c r="O1966" s="95">
        <v>44839.638149108796</v>
      </c>
      <c r="P1966">
        <v>1</v>
      </c>
      <c r="Q1966">
        <v>0</v>
      </c>
      <c r="R1966">
        <v>0</v>
      </c>
      <c r="S1966" t="s">
        <v>20525</v>
      </c>
      <c r="T1966" t="s">
        <v>11546</v>
      </c>
      <c r="U1966" t="s">
        <v>20526</v>
      </c>
      <c r="V1966" t="s">
        <v>20525</v>
      </c>
      <c r="W1966" t="s">
        <v>20527</v>
      </c>
      <c r="X1966" t="s">
        <v>11547</v>
      </c>
      <c r="Y1966" t="b">
        <v>1</v>
      </c>
      <c r="Z1966" t="s">
        <v>1761</v>
      </c>
    </row>
    <row r="1967" spans="1:26" x14ac:dyDescent="0.25">
      <c r="A1967" t="s">
        <v>11548</v>
      </c>
      <c r="B1967" t="s">
        <v>11549</v>
      </c>
      <c r="C1967" t="s">
        <v>14702</v>
      </c>
      <c r="D1967" t="s">
        <v>14703</v>
      </c>
      <c r="E1967" t="s">
        <v>17576</v>
      </c>
      <c r="F1967" t="s">
        <v>11550</v>
      </c>
      <c r="G1967">
        <v>79999</v>
      </c>
      <c r="H1967">
        <v>2602</v>
      </c>
      <c r="I1967">
        <v>79999</v>
      </c>
      <c r="J1967">
        <v>31360</v>
      </c>
      <c r="K1967" t="s">
        <v>54</v>
      </c>
      <c r="L1967">
        <v>1457</v>
      </c>
      <c r="M1967" t="s">
        <v>1769</v>
      </c>
      <c r="N1967" t="s">
        <v>20490</v>
      </c>
      <c r="O1967" s="95">
        <v>44845.583344629631</v>
      </c>
      <c r="P1967">
        <v>1</v>
      </c>
      <c r="Q1967">
        <v>0</v>
      </c>
      <c r="R1967">
        <v>155.1</v>
      </c>
      <c r="S1967" t="s">
        <v>20528</v>
      </c>
      <c r="T1967" t="s">
        <v>11551</v>
      </c>
      <c r="U1967" t="s">
        <v>11552</v>
      </c>
      <c r="V1967" t="s">
        <v>20528</v>
      </c>
      <c r="W1967" t="s">
        <v>20529</v>
      </c>
      <c r="X1967" t="s">
        <v>11553</v>
      </c>
      <c r="Y1967" t="b">
        <v>1</v>
      </c>
      <c r="Z1967" t="s">
        <v>1761</v>
      </c>
    </row>
    <row r="1968" spans="1:26" x14ac:dyDescent="0.25">
      <c r="A1968" t="s">
        <v>11554</v>
      </c>
      <c r="B1968" t="s">
        <v>11555</v>
      </c>
      <c r="C1968" t="s">
        <v>14702</v>
      </c>
      <c r="D1968" t="s">
        <v>14703</v>
      </c>
      <c r="E1968" t="s">
        <v>17576</v>
      </c>
      <c r="F1968" t="s">
        <v>6040</v>
      </c>
      <c r="G1968">
        <v>7899</v>
      </c>
      <c r="H1968">
        <v>4500</v>
      </c>
      <c r="I1968">
        <v>11071</v>
      </c>
      <c r="J1968">
        <v>11167</v>
      </c>
      <c r="K1968" t="s">
        <v>54</v>
      </c>
      <c r="L1968">
        <v>2520</v>
      </c>
      <c r="M1968" t="s">
        <v>1769</v>
      </c>
      <c r="N1968" t="s">
        <v>17753</v>
      </c>
      <c r="O1968" s="95">
        <v>44845.666595555558</v>
      </c>
      <c r="P1968">
        <v>2</v>
      </c>
      <c r="Q1968">
        <v>-28.65</v>
      </c>
      <c r="R1968">
        <v>-29.26</v>
      </c>
      <c r="S1968" t="s">
        <v>20530</v>
      </c>
      <c r="T1968" t="s">
        <v>11556</v>
      </c>
      <c r="U1968" t="s">
        <v>11557</v>
      </c>
      <c r="V1968" t="s">
        <v>20530</v>
      </c>
      <c r="W1968" t="s">
        <v>20531</v>
      </c>
      <c r="X1968" t="s">
        <v>11558</v>
      </c>
      <c r="Y1968" t="b">
        <v>1</v>
      </c>
      <c r="Z1968" t="s">
        <v>1761</v>
      </c>
    </row>
    <row r="1969" spans="1:26" x14ac:dyDescent="0.25">
      <c r="A1969" t="s">
        <v>11559</v>
      </c>
      <c r="B1969" t="s">
        <v>11560</v>
      </c>
      <c r="C1969" t="s">
        <v>14702</v>
      </c>
      <c r="D1969" t="s">
        <v>14703</v>
      </c>
      <c r="E1969" t="s">
        <v>17576</v>
      </c>
      <c r="F1969" t="s">
        <v>11561</v>
      </c>
      <c r="G1969">
        <v>7700</v>
      </c>
      <c r="H1969">
        <v>2250</v>
      </c>
      <c r="I1969">
        <v>9036</v>
      </c>
      <c r="J1969">
        <v>7754</v>
      </c>
      <c r="K1969" t="s">
        <v>54</v>
      </c>
      <c r="L1969">
        <v>1260</v>
      </c>
      <c r="M1969" t="s">
        <v>1769</v>
      </c>
      <c r="N1969" t="s">
        <v>20532</v>
      </c>
      <c r="O1969" s="95">
        <v>44845.670430069447</v>
      </c>
      <c r="P1969">
        <v>1</v>
      </c>
      <c r="Q1969">
        <v>-14.79</v>
      </c>
      <c r="R1969">
        <v>-0.7</v>
      </c>
      <c r="S1969" t="s">
        <v>20533</v>
      </c>
      <c r="T1969" t="s">
        <v>11562</v>
      </c>
      <c r="U1969" t="s">
        <v>20534</v>
      </c>
      <c r="V1969" t="s">
        <v>20533</v>
      </c>
      <c r="W1969" t="s">
        <v>20535</v>
      </c>
      <c r="X1969" t="s">
        <v>11563</v>
      </c>
      <c r="Y1969" t="b">
        <v>1</v>
      </c>
      <c r="Z1969" t="s">
        <v>1761</v>
      </c>
    </row>
    <row r="1970" spans="1:26" x14ac:dyDescent="0.25">
      <c r="A1970" t="s">
        <v>11564</v>
      </c>
      <c r="B1970" t="s">
        <v>11565</v>
      </c>
      <c r="C1970" t="s">
        <v>14702</v>
      </c>
      <c r="D1970" t="s">
        <v>14703</v>
      </c>
      <c r="E1970" t="s">
        <v>17576</v>
      </c>
      <c r="F1970" t="s">
        <v>11566</v>
      </c>
      <c r="G1970">
        <v>12666</v>
      </c>
      <c r="H1970">
        <v>4800</v>
      </c>
      <c r="I1970">
        <v>12092</v>
      </c>
      <c r="J1970">
        <v>13914</v>
      </c>
      <c r="K1970" t="s">
        <v>54</v>
      </c>
      <c r="L1970">
        <v>2688</v>
      </c>
      <c r="M1970" t="s">
        <v>1769</v>
      </c>
      <c r="N1970" t="s">
        <v>16643</v>
      </c>
      <c r="O1970" s="95">
        <v>44845.69050423611</v>
      </c>
      <c r="P1970">
        <v>2</v>
      </c>
      <c r="Q1970">
        <v>4.75</v>
      </c>
      <c r="R1970">
        <v>-8.9700000000000006</v>
      </c>
      <c r="S1970" t="s">
        <v>20536</v>
      </c>
      <c r="T1970" t="s">
        <v>11567</v>
      </c>
      <c r="U1970" t="s">
        <v>11568</v>
      </c>
      <c r="V1970" t="s">
        <v>20536</v>
      </c>
      <c r="W1970" t="s">
        <v>20537</v>
      </c>
      <c r="X1970" t="s">
        <v>11569</v>
      </c>
      <c r="Y1970" t="b">
        <v>1</v>
      </c>
      <c r="Z1970" t="s">
        <v>1761</v>
      </c>
    </row>
    <row r="1971" spans="1:26" x14ac:dyDescent="0.25">
      <c r="A1971" t="s">
        <v>11570</v>
      </c>
      <c r="B1971" t="s">
        <v>1225</v>
      </c>
      <c r="C1971" t="s">
        <v>14702</v>
      </c>
      <c r="D1971" t="s">
        <v>14703</v>
      </c>
      <c r="E1971" t="s">
        <v>17576</v>
      </c>
      <c r="F1971" t="s">
        <v>11571</v>
      </c>
      <c r="G1971">
        <v>22000</v>
      </c>
      <c r="H1971">
        <v>7719</v>
      </c>
      <c r="I1971">
        <v>26820</v>
      </c>
      <c r="J1971">
        <v>30528</v>
      </c>
      <c r="K1971" t="s">
        <v>54</v>
      </c>
      <c r="L1971">
        <v>4323</v>
      </c>
      <c r="M1971" t="s">
        <v>1769</v>
      </c>
      <c r="N1971" t="s">
        <v>20538</v>
      </c>
      <c r="O1971" s="95">
        <v>44845.626400208334</v>
      </c>
      <c r="P1971">
        <v>2</v>
      </c>
      <c r="Q1971">
        <v>-17.97</v>
      </c>
      <c r="R1971">
        <v>-27.94</v>
      </c>
      <c r="S1971" t="s">
        <v>20539</v>
      </c>
      <c r="T1971" t="s">
        <v>11572</v>
      </c>
      <c r="U1971" t="s">
        <v>11573</v>
      </c>
      <c r="V1971" t="s">
        <v>20539</v>
      </c>
      <c r="W1971" t="s">
        <v>20540</v>
      </c>
      <c r="X1971" t="s">
        <v>11574</v>
      </c>
      <c r="Y1971" t="b">
        <v>1</v>
      </c>
      <c r="Z1971" t="s">
        <v>1761</v>
      </c>
    </row>
    <row r="1972" spans="1:26" x14ac:dyDescent="0.25">
      <c r="A1972" t="s">
        <v>11575</v>
      </c>
      <c r="B1972" t="s">
        <v>11576</v>
      </c>
      <c r="C1972" t="s">
        <v>14702</v>
      </c>
      <c r="D1972" t="s">
        <v>14703</v>
      </c>
      <c r="E1972" t="s">
        <v>17576</v>
      </c>
      <c r="F1972" t="s">
        <v>11577</v>
      </c>
      <c r="G1972">
        <v>20000</v>
      </c>
      <c r="H1972">
        <v>1557</v>
      </c>
      <c r="I1972">
        <v>35642</v>
      </c>
      <c r="J1972">
        <v>43965</v>
      </c>
      <c r="K1972" t="s">
        <v>54</v>
      </c>
      <c r="L1972">
        <v>872</v>
      </c>
      <c r="M1972" t="s">
        <v>1769</v>
      </c>
      <c r="N1972" t="s">
        <v>20541</v>
      </c>
      <c r="O1972" s="95">
        <v>44845.596018576391</v>
      </c>
      <c r="P1972">
        <v>2</v>
      </c>
      <c r="Q1972">
        <v>-43.89</v>
      </c>
      <c r="R1972">
        <v>-54.51</v>
      </c>
      <c r="S1972" t="s">
        <v>20542</v>
      </c>
      <c r="T1972" t="s">
        <v>11578</v>
      </c>
      <c r="U1972" t="s">
        <v>11579</v>
      </c>
      <c r="V1972" t="s">
        <v>20542</v>
      </c>
      <c r="W1972" t="s">
        <v>20543</v>
      </c>
      <c r="X1972" t="s">
        <v>11580</v>
      </c>
      <c r="Y1972" t="b">
        <v>1</v>
      </c>
      <c r="Z1972" t="s">
        <v>1761</v>
      </c>
    </row>
    <row r="1973" spans="1:26" x14ac:dyDescent="0.25">
      <c r="A1973" t="s">
        <v>11581</v>
      </c>
      <c r="B1973" t="s">
        <v>906</v>
      </c>
      <c r="C1973" t="s">
        <v>14702</v>
      </c>
      <c r="D1973" t="s">
        <v>14702</v>
      </c>
      <c r="E1973" t="s">
        <v>17576</v>
      </c>
      <c r="F1973" t="s">
        <v>11582</v>
      </c>
      <c r="G1973">
        <v>3750</v>
      </c>
      <c r="H1973">
        <v>3750</v>
      </c>
      <c r="I1973">
        <v>3750</v>
      </c>
      <c r="J1973">
        <v>3750</v>
      </c>
      <c r="K1973" t="s">
        <v>54</v>
      </c>
      <c r="L1973">
        <v>2100</v>
      </c>
      <c r="M1973" t="s">
        <v>1769</v>
      </c>
      <c r="N1973" t="s">
        <v>17207</v>
      </c>
      <c r="O1973" s="95">
        <v>44649.704073969908</v>
      </c>
      <c r="P1973">
        <v>2</v>
      </c>
      <c r="Q1973">
        <v>0</v>
      </c>
      <c r="R1973">
        <v>0</v>
      </c>
      <c r="S1973" t="s">
        <v>20544</v>
      </c>
      <c r="T1973" t="s">
        <v>11583</v>
      </c>
      <c r="U1973" t="s">
        <v>20545</v>
      </c>
      <c r="V1973" t="s">
        <v>20544</v>
      </c>
      <c r="W1973" t="s">
        <v>20546</v>
      </c>
      <c r="X1973" t="s">
        <v>11584</v>
      </c>
      <c r="Y1973" t="b">
        <v>1</v>
      </c>
      <c r="Z1973" t="s">
        <v>1761</v>
      </c>
    </row>
    <row r="1974" spans="1:26" x14ac:dyDescent="0.25">
      <c r="A1974" t="s">
        <v>11585</v>
      </c>
      <c r="B1974" t="s">
        <v>1386</v>
      </c>
      <c r="C1974" t="s">
        <v>14702</v>
      </c>
      <c r="D1974" t="s">
        <v>14703</v>
      </c>
      <c r="E1974" t="s">
        <v>17576</v>
      </c>
      <c r="F1974" t="s">
        <v>11586</v>
      </c>
      <c r="G1974">
        <v>22222</v>
      </c>
      <c r="H1974">
        <v>5518</v>
      </c>
      <c r="I1974">
        <v>20066</v>
      </c>
      <c r="J1974">
        <v>20857</v>
      </c>
      <c r="K1974" t="s">
        <v>54</v>
      </c>
      <c r="L1974">
        <v>3090</v>
      </c>
      <c r="M1974" t="s">
        <v>1769</v>
      </c>
      <c r="N1974" t="s">
        <v>20547</v>
      </c>
      <c r="O1974" s="95">
        <v>44845.698720034721</v>
      </c>
      <c r="P1974">
        <v>2</v>
      </c>
      <c r="Q1974">
        <v>10.74</v>
      </c>
      <c r="R1974">
        <v>6.54</v>
      </c>
      <c r="S1974" t="s">
        <v>20548</v>
      </c>
      <c r="T1974" t="s">
        <v>11587</v>
      </c>
      <c r="U1974" t="s">
        <v>11588</v>
      </c>
      <c r="V1974" t="s">
        <v>20548</v>
      </c>
      <c r="W1974" t="s">
        <v>20549</v>
      </c>
      <c r="X1974" t="s">
        <v>11589</v>
      </c>
      <c r="Y1974" t="b">
        <v>1</v>
      </c>
      <c r="Z1974" t="s">
        <v>1761</v>
      </c>
    </row>
    <row r="1975" spans="1:26" x14ac:dyDescent="0.25">
      <c r="A1975" t="s">
        <v>11590</v>
      </c>
      <c r="B1975" t="s">
        <v>11591</v>
      </c>
      <c r="C1975" t="s">
        <v>14702</v>
      </c>
      <c r="D1975" t="s">
        <v>14703</v>
      </c>
      <c r="E1975" t="s">
        <v>17576</v>
      </c>
      <c r="F1975" t="s">
        <v>11592</v>
      </c>
      <c r="G1975">
        <v>20000</v>
      </c>
      <c r="H1975">
        <v>2713</v>
      </c>
      <c r="I1975">
        <v>16844</v>
      </c>
      <c r="J1975">
        <v>17139</v>
      </c>
      <c r="K1975" t="s">
        <v>54</v>
      </c>
      <c r="L1975">
        <v>1519</v>
      </c>
      <c r="M1975" t="s">
        <v>1769</v>
      </c>
      <c r="N1975" t="s">
        <v>20550</v>
      </c>
      <c r="O1975" s="95">
        <v>44845.681823078703</v>
      </c>
      <c r="P1975">
        <v>1</v>
      </c>
      <c r="Q1975">
        <v>18.739999999999998</v>
      </c>
      <c r="R1975">
        <v>16.690000000000001</v>
      </c>
      <c r="S1975" t="s">
        <v>20551</v>
      </c>
      <c r="T1975" t="s">
        <v>11593</v>
      </c>
      <c r="U1975" t="s">
        <v>11594</v>
      </c>
      <c r="V1975" t="s">
        <v>20551</v>
      </c>
      <c r="W1975" t="s">
        <v>20552</v>
      </c>
      <c r="X1975" t="s">
        <v>11595</v>
      </c>
      <c r="Y1975" t="b">
        <v>1</v>
      </c>
      <c r="Z1975" t="s">
        <v>1761</v>
      </c>
    </row>
    <row r="1976" spans="1:26" x14ac:dyDescent="0.25">
      <c r="A1976" t="s">
        <v>11596</v>
      </c>
      <c r="B1976" t="s">
        <v>11597</v>
      </c>
      <c r="C1976" t="s">
        <v>14702</v>
      </c>
      <c r="D1976" t="s">
        <v>14703</v>
      </c>
      <c r="E1976" t="s">
        <v>17576</v>
      </c>
      <c r="F1976" t="s">
        <v>11598</v>
      </c>
      <c r="G1976">
        <v>25555</v>
      </c>
      <c r="H1976">
        <v>6230</v>
      </c>
      <c r="I1976">
        <v>19481</v>
      </c>
      <c r="J1976">
        <v>29310</v>
      </c>
      <c r="K1976" t="s">
        <v>54</v>
      </c>
      <c r="L1976">
        <v>3489</v>
      </c>
      <c r="M1976" t="s">
        <v>1769</v>
      </c>
      <c r="N1976" t="s">
        <v>20070</v>
      </c>
      <c r="O1976" s="95">
        <v>44845.703760960649</v>
      </c>
      <c r="P1976">
        <v>2</v>
      </c>
      <c r="Q1976">
        <v>31.18</v>
      </c>
      <c r="R1976">
        <v>-12.81</v>
      </c>
      <c r="S1976" t="s">
        <v>20553</v>
      </c>
      <c r="T1976" t="s">
        <v>11599</v>
      </c>
      <c r="U1976" t="s">
        <v>20554</v>
      </c>
      <c r="V1976" t="s">
        <v>20553</v>
      </c>
      <c r="W1976" t="s">
        <v>20555</v>
      </c>
      <c r="X1976" t="s">
        <v>11600</v>
      </c>
      <c r="Y1976" t="b">
        <v>1</v>
      </c>
      <c r="Z1976" t="s">
        <v>1761</v>
      </c>
    </row>
    <row r="1977" spans="1:26" x14ac:dyDescent="0.25">
      <c r="A1977" t="s">
        <v>11601</v>
      </c>
      <c r="B1977" t="s">
        <v>1414</v>
      </c>
      <c r="C1977" t="s">
        <v>14702</v>
      </c>
      <c r="D1977" t="s">
        <v>14703</v>
      </c>
      <c r="E1977" t="s">
        <v>17576</v>
      </c>
      <c r="F1977" t="s">
        <v>11348</v>
      </c>
      <c r="G1977">
        <v>27000</v>
      </c>
      <c r="H1977">
        <v>2839</v>
      </c>
      <c r="I1977">
        <v>26000</v>
      </c>
      <c r="J1977">
        <v>17075</v>
      </c>
      <c r="K1977" t="s">
        <v>54</v>
      </c>
      <c r="L1977">
        <v>1590</v>
      </c>
      <c r="M1977" t="s">
        <v>1769</v>
      </c>
      <c r="N1977" t="s">
        <v>20556</v>
      </c>
      <c r="O1977" s="95">
        <v>44845.660685185183</v>
      </c>
      <c r="P1977">
        <v>2</v>
      </c>
      <c r="Q1977">
        <v>3.85</v>
      </c>
      <c r="R1977">
        <v>58.13</v>
      </c>
      <c r="S1977" t="s">
        <v>20557</v>
      </c>
      <c r="T1977" t="s">
        <v>11602</v>
      </c>
      <c r="U1977" t="s">
        <v>20558</v>
      </c>
      <c r="V1977" t="s">
        <v>20557</v>
      </c>
      <c r="W1977" t="s">
        <v>20559</v>
      </c>
      <c r="X1977" t="s">
        <v>11603</v>
      </c>
      <c r="Y1977" t="b">
        <v>1</v>
      </c>
      <c r="Z1977" t="s">
        <v>1761</v>
      </c>
    </row>
    <row r="1978" spans="1:26" x14ac:dyDescent="0.25">
      <c r="A1978" t="s">
        <v>11604</v>
      </c>
      <c r="B1978" t="s">
        <v>1614</v>
      </c>
      <c r="C1978" t="s">
        <v>14702</v>
      </c>
      <c r="D1978" t="s">
        <v>14703</v>
      </c>
      <c r="E1978" t="s">
        <v>17576</v>
      </c>
      <c r="F1978" t="s">
        <v>11605</v>
      </c>
      <c r="G1978">
        <v>10000</v>
      </c>
      <c r="H1978">
        <v>4699</v>
      </c>
      <c r="I1978">
        <v>9884</v>
      </c>
      <c r="J1978">
        <v>9268</v>
      </c>
      <c r="K1978" t="s">
        <v>54</v>
      </c>
      <c r="L1978">
        <v>2631</v>
      </c>
      <c r="M1978" t="s">
        <v>1769</v>
      </c>
      <c r="N1978" t="s">
        <v>20516</v>
      </c>
      <c r="O1978" s="95">
        <v>44845.690652372687</v>
      </c>
      <c r="P1978">
        <v>2</v>
      </c>
      <c r="Q1978">
        <v>1.17</v>
      </c>
      <c r="R1978">
        <v>7.9</v>
      </c>
      <c r="S1978" t="s">
        <v>20560</v>
      </c>
      <c r="T1978" t="s">
        <v>11606</v>
      </c>
      <c r="U1978" t="s">
        <v>11607</v>
      </c>
      <c r="V1978" t="s">
        <v>20560</v>
      </c>
      <c r="W1978" t="s">
        <v>20561</v>
      </c>
      <c r="X1978" t="s">
        <v>11608</v>
      </c>
      <c r="Y1978" t="b">
        <v>1</v>
      </c>
      <c r="Z1978" t="s">
        <v>1761</v>
      </c>
    </row>
    <row r="1979" spans="1:26" x14ac:dyDescent="0.25">
      <c r="A1979" t="s">
        <v>11609</v>
      </c>
      <c r="B1979" t="s">
        <v>11610</v>
      </c>
      <c r="C1979" t="s">
        <v>14702</v>
      </c>
      <c r="D1979" t="s">
        <v>14703</v>
      </c>
      <c r="E1979" t="s">
        <v>17576</v>
      </c>
      <c r="F1979" t="s">
        <v>5726</v>
      </c>
      <c r="G1979">
        <v>28000</v>
      </c>
      <c r="H1979">
        <v>2853</v>
      </c>
      <c r="I1979">
        <v>19333</v>
      </c>
      <c r="J1979">
        <v>19333</v>
      </c>
      <c r="K1979" t="s">
        <v>54</v>
      </c>
      <c r="L1979">
        <v>1598</v>
      </c>
      <c r="M1979" t="s">
        <v>1769</v>
      </c>
      <c r="N1979" t="s">
        <v>20562</v>
      </c>
      <c r="O1979" s="95">
        <v>44844.445815694446</v>
      </c>
      <c r="P1979">
        <v>4</v>
      </c>
      <c r="Q1979">
        <v>0</v>
      </c>
      <c r="R1979">
        <v>44.83</v>
      </c>
      <c r="S1979" t="s">
        <v>20563</v>
      </c>
      <c r="T1979" t="s">
        <v>11611</v>
      </c>
      <c r="U1979" t="s">
        <v>20564</v>
      </c>
      <c r="V1979" t="s">
        <v>20563</v>
      </c>
      <c r="W1979" t="s">
        <v>20565</v>
      </c>
      <c r="X1979" t="s">
        <v>11612</v>
      </c>
      <c r="Y1979" t="b">
        <v>1</v>
      </c>
      <c r="Z1979" t="s">
        <v>1761</v>
      </c>
    </row>
    <row r="1980" spans="1:26" x14ac:dyDescent="0.25">
      <c r="A1980" t="s">
        <v>11613</v>
      </c>
      <c r="B1980" t="s">
        <v>11614</v>
      </c>
      <c r="C1980" t="s">
        <v>14702</v>
      </c>
      <c r="D1980" t="s">
        <v>14703</v>
      </c>
      <c r="E1980" t="s">
        <v>17576</v>
      </c>
      <c r="F1980" t="s">
        <v>11615</v>
      </c>
      <c r="G1980">
        <v>29000</v>
      </c>
      <c r="H1980">
        <v>4990</v>
      </c>
      <c r="I1980">
        <v>15801</v>
      </c>
      <c r="J1980">
        <v>19677</v>
      </c>
      <c r="K1980" t="s">
        <v>54</v>
      </c>
      <c r="L1980">
        <v>2794</v>
      </c>
      <c r="M1980" t="s">
        <v>1769</v>
      </c>
      <c r="N1980" t="s">
        <v>20566</v>
      </c>
      <c r="O1980" s="95">
        <v>44845.675362893518</v>
      </c>
      <c r="P1980">
        <v>2</v>
      </c>
      <c r="Q1980">
        <v>83.53</v>
      </c>
      <c r="R1980">
        <v>47.38</v>
      </c>
      <c r="S1980" t="s">
        <v>20567</v>
      </c>
      <c r="T1980" t="s">
        <v>11616</v>
      </c>
      <c r="U1980" t="s">
        <v>11617</v>
      </c>
      <c r="V1980" t="s">
        <v>20567</v>
      </c>
      <c r="W1980" t="s">
        <v>20568</v>
      </c>
      <c r="X1980" t="s">
        <v>11618</v>
      </c>
      <c r="Y1980" t="b">
        <v>1</v>
      </c>
      <c r="Z1980" t="s">
        <v>1761</v>
      </c>
    </row>
    <row r="1981" spans="1:26" x14ac:dyDescent="0.25">
      <c r="A1981" t="s">
        <v>11619</v>
      </c>
      <c r="B1981" t="s">
        <v>11620</v>
      </c>
      <c r="C1981" t="s">
        <v>14702</v>
      </c>
      <c r="D1981" t="s">
        <v>14703</v>
      </c>
      <c r="E1981" t="s">
        <v>17576</v>
      </c>
      <c r="F1981" t="s">
        <v>11621</v>
      </c>
      <c r="G1981">
        <v>29999</v>
      </c>
      <c r="H1981">
        <v>1885</v>
      </c>
      <c r="I1981">
        <v>25500</v>
      </c>
      <c r="J1981">
        <v>26917</v>
      </c>
      <c r="K1981" t="s">
        <v>54</v>
      </c>
      <c r="L1981">
        <v>1056</v>
      </c>
      <c r="M1981" t="s">
        <v>1769</v>
      </c>
      <c r="N1981" t="s">
        <v>20569</v>
      </c>
      <c r="O1981" s="95">
        <v>44845.286976203701</v>
      </c>
      <c r="P1981">
        <v>4</v>
      </c>
      <c r="Q1981">
        <v>17.64</v>
      </c>
      <c r="R1981">
        <v>11.45</v>
      </c>
      <c r="S1981" t="s">
        <v>20570</v>
      </c>
      <c r="T1981" t="s">
        <v>11622</v>
      </c>
      <c r="U1981" t="s">
        <v>11623</v>
      </c>
      <c r="V1981" t="s">
        <v>20570</v>
      </c>
      <c r="W1981" t="s">
        <v>20571</v>
      </c>
      <c r="X1981" t="s">
        <v>11624</v>
      </c>
      <c r="Y1981" t="b">
        <v>1</v>
      </c>
      <c r="Z1981" t="s">
        <v>1761</v>
      </c>
    </row>
    <row r="1982" spans="1:26" x14ac:dyDescent="0.25">
      <c r="A1982" t="s">
        <v>11625</v>
      </c>
      <c r="B1982" t="s">
        <v>11626</v>
      </c>
      <c r="C1982" t="s">
        <v>14702</v>
      </c>
      <c r="D1982" t="s">
        <v>14703</v>
      </c>
      <c r="E1982" t="s">
        <v>17576</v>
      </c>
      <c r="F1982" t="s">
        <v>11627</v>
      </c>
      <c r="G1982">
        <v>9999</v>
      </c>
      <c r="H1982">
        <v>5100</v>
      </c>
      <c r="I1982">
        <v>10737</v>
      </c>
      <c r="J1982">
        <v>11053</v>
      </c>
      <c r="K1982" t="s">
        <v>54</v>
      </c>
      <c r="L1982">
        <v>2856</v>
      </c>
      <c r="M1982" t="s">
        <v>1769</v>
      </c>
      <c r="N1982" t="s">
        <v>17750</v>
      </c>
      <c r="O1982" s="95">
        <v>44845.701353368058</v>
      </c>
      <c r="P1982">
        <v>2</v>
      </c>
      <c r="Q1982">
        <v>-6.87</v>
      </c>
      <c r="R1982">
        <v>-9.5399999999999991</v>
      </c>
      <c r="S1982" t="s">
        <v>20572</v>
      </c>
      <c r="T1982" t="s">
        <v>11628</v>
      </c>
      <c r="U1982" t="s">
        <v>20573</v>
      </c>
      <c r="V1982" t="s">
        <v>20572</v>
      </c>
      <c r="W1982" t="s">
        <v>20574</v>
      </c>
      <c r="X1982" t="s">
        <v>11629</v>
      </c>
      <c r="Y1982" t="b">
        <v>1</v>
      </c>
      <c r="Z1982" t="s">
        <v>1761</v>
      </c>
    </row>
    <row r="1983" spans="1:26" x14ac:dyDescent="0.25">
      <c r="A1983" t="s">
        <v>11630</v>
      </c>
      <c r="B1983" t="s">
        <v>1512</v>
      </c>
      <c r="C1983" t="s">
        <v>14702</v>
      </c>
      <c r="D1983" t="s">
        <v>14703</v>
      </c>
      <c r="E1983" t="s">
        <v>17576</v>
      </c>
      <c r="F1983" t="s">
        <v>5057</v>
      </c>
      <c r="G1983">
        <v>19000</v>
      </c>
      <c r="H1983">
        <v>1508</v>
      </c>
      <c r="I1983">
        <v>19000</v>
      </c>
      <c r="J1983">
        <v>36500</v>
      </c>
      <c r="K1983" t="s">
        <v>54</v>
      </c>
      <c r="L1983">
        <v>844</v>
      </c>
      <c r="M1983" t="s">
        <v>1769</v>
      </c>
      <c r="N1983" t="s">
        <v>20575</v>
      </c>
      <c r="O1983" s="95">
        <v>44844.813667245369</v>
      </c>
      <c r="P1983">
        <v>2</v>
      </c>
      <c r="Q1983">
        <v>0</v>
      </c>
      <c r="R1983">
        <v>-47.95</v>
      </c>
      <c r="S1983" t="s">
        <v>20576</v>
      </c>
      <c r="T1983" t="s">
        <v>11631</v>
      </c>
      <c r="U1983" t="s">
        <v>20577</v>
      </c>
      <c r="V1983" t="s">
        <v>20576</v>
      </c>
      <c r="W1983" t="s">
        <v>20578</v>
      </c>
      <c r="X1983" t="s">
        <v>11632</v>
      </c>
      <c r="Y1983" t="b">
        <v>1</v>
      </c>
      <c r="Z1983" t="s">
        <v>1761</v>
      </c>
    </row>
    <row r="1984" spans="1:26" x14ac:dyDescent="0.25">
      <c r="A1984" t="s">
        <v>11633</v>
      </c>
      <c r="B1984" t="s">
        <v>11634</v>
      </c>
      <c r="C1984" t="s">
        <v>14702</v>
      </c>
      <c r="D1984" t="s">
        <v>14703</v>
      </c>
      <c r="E1984" t="s">
        <v>17576</v>
      </c>
      <c r="F1984" t="s">
        <v>11635</v>
      </c>
      <c r="G1984">
        <v>16888</v>
      </c>
      <c r="H1984">
        <v>4850</v>
      </c>
      <c r="I1984">
        <v>10944</v>
      </c>
      <c r="J1984">
        <v>11044</v>
      </c>
      <c r="K1984" t="s">
        <v>54</v>
      </c>
      <c r="L1984">
        <v>2716</v>
      </c>
      <c r="M1984" t="s">
        <v>1769</v>
      </c>
      <c r="N1984" t="s">
        <v>20579</v>
      </c>
      <c r="O1984" s="95">
        <v>44845.461618032408</v>
      </c>
      <c r="P1984">
        <v>4</v>
      </c>
      <c r="Q1984">
        <v>54.31</v>
      </c>
      <c r="R1984">
        <v>52.92</v>
      </c>
      <c r="S1984" t="s">
        <v>20580</v>
      </c>
      <c r="T1984" t="s">
        <v>11636</v>
      </c>
      <c r="U1984" t="s">
        <v>11637</v>
      </c>
      <c r="V1984" t="s">
        <v>20580</v>
      </c>
      <c r="W1984" t="s">
        <v>20581</v>
      </c>
      <c r="X1984" t="s">
        <v>11638</v>
      </c>
      <c r="Y1984" t="b">
        <v>1</v>
      </c>
      <c r="Z1984" t="s">
        <v>1761</v>
      </c>
    </row>
    <row r="1985" spans="1:26" x14ac:dyDescent="0.25">
      <c r="A1985" t="s">
        <v>11639</v>
      </c>
      <c r="B1985" t="s">
        <v>11640</v>
      </c>
      <c r="C1985" t="s">
        <v>14702</v>
      </c>
      <c r="D1985" t="s">
        <v>14703</v>
      </c>
      <c r="E1985" t="s">
        <v>17576</v>
      </c>
      <c r="F1985" t="s">
        <v>11641</v>
      </c>
      <c r="G1985">
        <v>15555</v>
      </c>
      <c r="H1985">
        <v>2900</v>
      </c>
      <c r="I1985">
        <v>15555</v>
      </c>
      <c r="J1985">
        <v>36545</v>
      </c>
      <c r="K1985" t="s">
        <v>54</v>
      </c>
      <c r="L1985">
        <v>1624</v>
      </c>
      <c r="M1985" t="s">
        <v>1769</v>
      </c>
      <c r="N1985" t="s">
        <v>18846</v>
      </c>
      <c r="O1985" s="95">
        <v>44845.611362870368</v>
      </c>
      <c r="P1985">
        <v>2</v>
      </c>
      <c r="Q1985">
        <v>0</v>
      </c>
      <c r="R1985">
        <v>-57.44</v>
      </c>
      <c r="S1985" t="s">
        <v>20582</v>
      </c>
      <c r="T1985" t="s">
        <v>11642</v>
      </c>
      <c r="U1985" t="s">
        <v>11643</v>
      </c>
      <c r="V1985" t="s">
        <v>20582</v>
      </c>
      <c r="W1985" t="s">
        <v>20583</v>
      </c>
      <c r="X1985" t="s">
        <v>11644</v>
      </c>
      <c r="Y1985" t="b">
        <v>1</v>
      </c>
      <c r="Z1985" t="s">
        <v>1761</v>
      </c>
    </row>
    <row r="1986" spans="1:26" x14ac:dyDescent="0.25">
      <c r="A1986" t="s">
        <v>11645</v>
      </c>
      <c r="B1986" t="s">
        <v>11646</v>
      </c>
      <c r="C1986" t="s">
        <v>14702</v>
      </c>
      <c r="D1986" t="s">
        <v>14702</v>
      </c>
      <c r="E1986" t="s">
        <v>17576</v>
      </c>
      <c r="F1986" t="s">
        <v>7154</v>
      </c>
      <c r="G1986">
        <v>3350</v>
      </c>
      <c r="H1986">
        <v>3350</v>
      </c>
      <c r="I1986">
        <v>3350</v>
      </c>
      <c r="J1986">
        <v>3350</v>
      </c>
      <c r="K1986" t="s">
        <v>54</v>
      </c>
      <c r="L1986">
        <v>1876</v>
      </c>
      <c r="M1986" t="s">
        <v>1769</v>
      </c>
      <c r="N1986" t="s">
        <v>17315</v>
      </c>
      <c r="O1986" s="95">
        <v>44829.242392766202</v>
      </c>
      <c r="P1986">
        <v>3</v>
      </c>
      <c r="Q1986">
        <v>0</v>
      </c>
      <c r="R1986">
        <v>0</v>
      </c>
      <c r="S1986" t="s">
        <v>20584</v>
      </c>
      <c r="T1986" t="s">
        <v>11647</v>
      </c>
      <c r="U1986" t="s">
        <v>11648</v>
      </c>
      <c r="V1986" t="s">
        <v>20584</v>
      </c>
      <c r="W1986" t="s">
        <v>20585</v>
      </c>
      <c r="X1986" t="s">
        <v>11649</v>
      </c>
      <c r="Y1986" t="b">
        <v>1</v>
      </c>
      <c r="Z1986" t="s">
        <v>1761</v>
      </c>
    </row>
    <row r="1987" spans="1:26" x14ac:dyDescent="0.25">
      <c r="A1987" t="s">
        <v>11650</v>
      </c>
      <c r="B1987" t="s">
        <v>11651</v>
      </c>
      <c r="C1987" t="s">
        <v>14702</v>
      </c>
      <c r="D1987" t="s">
        <v>14703</v>
      </c>
      <c r="E1987" t="s">
        <v>17576</v>
      </c>
      <c r="F1987" t="s">
        <v>11652</v>
      </c>
      <c r="G1987">
        <v>3500</v>
      </c>
      <c r="H1987">
        <v>3580</v>
      </c>
      <c r="I1987">
        <v>7880</v>
      </c>
      <c r="J1987">
        <v>7880</v>
      </c>
      <c r="K1987" t="s">
        <v>54</v>
      </c>
      <c r="L1987">
        <v>2005</v>
      </c>
      <c r="M1987" t="s">
        <v>1769</v>
      </c>
      <c r="N1987" t="s">
        <v>20586</v>
      </c>
      <c r="O1987" s="95">
        <v>44844.315519699077</v>
      </c>
      <c r="P1987">
        <v>3</v>
      </c>
      <c r="Q1987">
        <v>0</v>
      </c>
      <c r="R1987">
        <v>-55.58</v>
      </c>
      <c r="S1987" t="s">
        <v>20587</v>
      </c>
      <c r="T1987" t="s">
        <v>11653</v>
      </c>
      <c r="U1987" t="s">
        <v>20588</v>
      </c>
      <c r="V1987" t="s">
        <v>20587</v>
      </c>
      <c r="W1987" t="s">
        <v>20589</v>
      </c>
      <c r="X1987" t="s">
        <v>11654</v>
      </c>
      <c r="Y1987" t="b">
        <v>1</v>
      </c>
      <c r="Z1987" t="s">
        <v>1761</v>
      </c>
    </row>
    <row r="1988" spans="1:26" x14ac:dyDescent="0.25">
      <c r="A1988" t="s">
        <v>11655</v>
      </c>
      <c r="B1988" t="s">
        <v>11656</v>
      </c>
      <c r="C1988" t="s">
        <v>14702</v>
      </c>
      <c r="D1988" t="s">
        <v>14703</v>
      </c>
      <c r="E1988" t="s">
        <v>17576</v>
      </c>
      <c r="F1988" t="s">
        <v>9291</v>
      </c>
      <c r="G1988">
        <v>12222</v>
      </c>
      <c r="H1988">
        <v>5119</v>
      </c>
      <c r="I1988">
        <v>13884</v>
      </c>
      <c r="J1988">
        <v>13775</v>
      </c>
      <c r="K1988" t="s">
        <v>54</v>
      </c>
      <c r="L1988">
        <v>2867</v>
      </c>
      <c r="M1988" t="s">
        <v>1769</v>
      </c>
      <c r="N1988" t="s">
        <v>18248</v>
      </c>
      <c r="O1988" s="95">
        <v>44845.266894305554</v>
      </c>
      <c r="P1988">
        <v>2</v>
      </c>
      <c r="Q1988">
        <v>-11.97</v>
      </c>
      <c r="R1988">
        <v>-11.27</v>
      </c>
      <c r="S1988" t="s">
        <v>20590</v>
      </c>
      <c r="T1988" t="s">
        <v>11657</v>
      </c>
      <c r="U1988" t="s">
        <v>20591</v>
      </c>
      <c r="V1988" t="s">
        <v>20590</v>
      </c>
      <c r="W1988" t="s">
        <v>20592</v>
      </c>
      <c r="X1988" t="s">
        <v>11658</v>
      </c>
      <c r="Y1988" t="b">
        <v>1</v>
      </c>
      <c r="Z1988" t="s">
        <v>1761</v>
      </c>
    </row>
    <row r="1989" spans="1:26" x14ac:dyDescent="0.25">
      <c r="A1989" t="s">
        <v>11659</v>
      </c>
      <c r="B1989" t="s">
        <v>11660</v>
      </c>
      <c r="C1989" t="s">
        <v>14702</v>
      </c>
      <c r="D1989" t="s">
        <v>14703</v>
      </c>
      <c r="E1989" t="s">
        <v>17576</v>
      </c>
      <c r="F1989" t="s">
        <v>11661</v>
      </c>
      <c r="G1989">
        <v>8999</v>
      </c>
      <c r="H1989">
        <v>3119</v>
      </c>
      <c r="I1989">
        <v>8168</v>
      </c>
      <c r="J1989">
        <v>6889</v>
      </c>
      <c r="K1989" t="s">
        <v>54</v>
      </c>
      <c r="L1989">
        <v>1747</v>
      </c>
      <c r="M1989" t="s">
        <v>1769</v>
      </c>
      <c r="N1989" t="s">
        <v>20593</v>
      </c>
      <c r="O1989" s="95">
        <v>44845.708171203703</v>
      </c>
      <c r="P1989">
        <v>2</v>
      </c>
      <c r="Q1989">
        <v>10.17</v>
      </c>
      <c r="R1989">
        <v>30.63</v>
      </c>
      <c r="S1989" t="s">
        <v>20594</v>
      </c>
      <c r="T1989" t="s">
        <v>11662</v>
      </c>
      <c r="U1989" t="s">
        <v>11663</v>
      </c>
      <c r="V1989" t="s">
        <v>20594</v>
      </c>
      <c r="W1989" t="s">
        <v>20595</v>
      </c>
      <c r="X1989" t="s">
        <v>11664</v>
      </c>
      <c r="Y1989" t="b">
        <v>1</v>
      </c>
      <c r="Z1989" t="s">
        <v>1761</v>
      </c>
    </row>
    <row r="1990" spans="1:26" x14ac:dyDescent="0.25">
      <c r="A1990" t="s">
        <v>11665</v>
      </c>
      <c r="B1990" t="s">
        <v>11666</v>
      </c>
      <c r="C1990" t="s">
        <v>14702</v>
      </c>
      <c r="D1990" t="s">
        <v>14703</v>
      </c>
      <c r="E1990" t="s">
        <v>17576</v>
      </c>
      <c r="F1990" t="s">
        <v>11667</v>
      </c>
      <c r="G1990">
        <v>2813</v>
      </c>
      <c r="H1990">
        <v>2512</v>
      </c>
      <c r="I1990">
        <v>13714</v>
      </c>
      <c r="J1990">
        <v>9765</v>
      </c>
      <c r="K1990" t="s">
        <v>54</v>
      </c>
      <c r="L1990">
        <v>1407</v>
      </c>
      <c r="M1990" t="s">
        <v>1769</v>
      </c>
      <c r="N1990" t="s">
        <v>20596</v>
      </c>
      <c r="O1990" s="95">
        <v>44845.674470416663</v>
      </c>
      <c r="P1990">
        <v>2</v>
      </c>
      <c r="Q1990">
        <v>-79.489999999999995</v>
      </c>
      <c r="R1990">
        <v>-71.19</v>
      </c>
      <c r="S1990" t="s">
        <v>20597</v>
      </c>
      <c r="T1990" t="s">
        <v>11668</v>
      </c>
      <c r="U1990" t="s">
        <v>11669</v>
      </c>
      <c r="V1990" t="s">
        <v>20597</v>
      </c>
      <c r="W1990" t="s">
        <v>20598</v>
      </c>
      <c r="X1990" t="s">
        <v>11670</v>
      </c>
      <c r="Y1990" t="b">
        <v>1</v>
      </c>
      <c r="Z1990" t="s">
        <v>1761</v>
      </c>
    </row>
    <row r="1991" spans="1:26" x14ac:dyDescent="0.25">
      <c r="A1991" t="s">
        <v>11671</v>
      </c>
      <c r="B1991" t="s">
        <v>11672</v>
      </c>
      <c r="C1991" t="s">
        <v>14702</v>
      </c>
      <c r="D1991" t="s">
        <v>14703</v>
      </c>
      <c r="E1991" t="s">
        <v>17576</v>
      </c>
      <c r="F1991" t="s">
        <v>11673</v>
      </c>
      <c r="G1991">
        <v>66666</v>
      </c>
      <c r="H1991">
        <v>1486</v>
      </c>
      <c r="I1991">
        <v>66666</v>
      </c>
      <c r="J1991">
        <v>38095</v>
      </c>
      <c r="K1991" t="s">
        <v>54</v>
      </c>
      <c r="L1991">
        <v>832</v>
      </c>
      <c r="M1991" t="s">
        <v>1769</v>
      </c>
      <c r="N1991" t="s">
        <v>15681</v>
      </c>
      <c r="O1991" s="95">
        <v>44845.656252442132</v>
      </c>
      <c r="P1991">
        <v>2</v>
      </c>
      <c r="Q1991">
        <v>0</v>
      </c>
      <c r="R1991">
        <v>75</v>
      </c>
      <c r="S1991" t="s">
        <v>20599</v>
      </c>
      <c r="T1991" t="s">
        <v>11674</v>
      </c>
      <c r="U1991" t="s">
        <v>11675</v>
      </c>
      <c r="V1991" t="s">
        <v>20599</v>
      </c>
      <c r="W1991" t="s">
        <v>20600</v>
      </c>
      <c r="X1991" t="s">
        <v>11676</v>
      </c>
      <c r="Y1991" t="b">
        <v>1</v>
      </c>
      <c r="Z1991" t="s">
        <v>1761</v>
      </c>
    </row>
    <row r="1992" spans="1:26" x14ac:dyDescent="0.25">
      <c r="A1992" t="s">
        <v>11677</v>
      </c>
      <c r="B1992" t="s">
        <v>11678</v>
      </c>
      <c r="C1992" t="s">
        <v>14702</v>
      </c>
      <c r="D1992" t="s">
        <v>14703</v>
      </c>
      <c r="E1992" t="s">
        <v>17576</v>
      </c>
      <c r="F1992" t="s">
        <v>11679</v>
      </c>
      <c r="G1992">
        <v>2000</v>
      </c>
      <c r="H1992">
        <v>3400</v>
      </c>
      <c r="I1992">
        <v>2000</v>
      </c>
      <c r="J1992">
        <v>8706</v>
      </c>
      <c r="K1992" t="s">
        <v>54</v>
      </c>
      <c r="L1992">
        <v>1904</v>
      </c>
      <c r="M1992" t="s">
        <v>1769</v>
      </c>
      <c r="N1992" t="s">
        <v>20255</v>
      </c>
      <c r="O1992" s="95">
        <v>44844.654860243056</v>
      </c>
      <c r="P1992">
        <v>2</v>
      </c>
      <c r="Q1992">
        <v>0</v>
      </c>
      <c r="R1992">
        <v>-77.03</v>
      </c>
      <c r="S1992" t="s">
        <v>20601</v>
      </c>
      <c r="T1992" t="s">
        <v>11680</v>
      </c>
      <c r="U1992" t="s">
        <v>11681</v>
      </c>
      <c r="V1992" t="s">
        <v>20601</v>
      </c>
      <c r="W1992" t="s">
        <v>20602</v>
      </c>
      <c r="X1992" t="s">
        <v>11682</v>
      </c>
      <c r="Y1992" t="b">
        <v>1</v>
      </c>
      <c r="Z1992" t="s">
        <v>1761</v>
      </c>
    </row>
    <row r="1993" spans="1:26" x14ac:dyDescent="0.25">
      <c r="A1993" t="s">
        <v>11683</v>
      </c>
      <c r="B1993" t="s">
        <v>11684</v>
      </c>
      <c r="C1993" t="s">
        <v>14702</v>
      </c>
      <c r="D1993" t="s">
        <v>14703</v>
      </c>
      <c r="E1993" t="s">
        <v>17576</v>
      </c>
      <c r="F1993" t="s">
        <v>11685</v>
      </c>
      <c r="G1993">
        <v>12000</v>
      </c>
      <c r="H1993">
        <v>2545</v>
      </c>
      <c r="I1993">
        <v>9627</v>
      </c>
      <c r="J1993">
        <v>12074</v>
      </c>
      <c r="K1993" t="s">
        <v>54</v>
      </c>
      <c r="L1993">
        <v>1425</v>
      </c>
      <c r="M1993" t="s">
        <v>1769</v>
      </c>
      <c r="N1993" t="s">
        <v>20603</v>
      </c>
      <c r="O1993" s="95">
        <v>44845.720613541664</v>
      </c>
      <c r="P1993">
        <v>1</v>
      </c>
      <c r="Q1993">
        <v>24.65</v>
      </c>
      <c r="R1993">
        <v>-0.61</v>
      </c>
      <c r="S1993" t="s">
        <v>20604</v>
      </c>
      <c r="T1993" t="s">
        <v>11686</v>
      </c>
      <c r="U1993" t="s">
        <v>11687</v>
      </c>
      <c r="V1993" t="s">
        <v>20604</v>
      </c>
      <c r="W1993" t="s">
        <v>20605</v>
      </c>
      <c r="X1993" t="s">
        <v>11688</v>
      </c>
      <c r="Y1993" t="b">
        <v>1</v>
      </c>
      <c r="Z1993" t="s">
        <v>1761</v>
      </c>
    </row>
    <row r="1994" spans="1:26" x14ac:dyDescent="0.25">
      <c r="A1994" t="s">
        <v>11689</v>
      </c>
      <c r="B1994" t="s">
        <v>11690</v>
      </c>
      <c r="C1994" t="s">
        <v>14702</v>
      </c>
      <c r="D1994" t="s">
        <v>14703</v>
      </c>
      <c r="E1994" t="s">
        <v>17576</v>
      </c>
      <c r="F1994" t="s">
        <v>11691</v>
      </c>
      <c r="G1994">
        <v>43333</v>
      </c>
      <c r="H1994">
        <v>2568</v>
      </c>
      <c r="I1994">
        <v>25833</v>
      </c>
      <c r="J1994">
        <v>51428</v>
      </c>
      <c r="K1994" t="s">
        <v>54</v>
      </c>
      <c r="L1994">
        <v>1438</v>
      </c>
      <c r="M1994" t="s">
        <v>1769</v>
      </c>
      <c r="N1994" t="s">
        <v>20606</v>
      </c>
      <c r="O1994" s="95">
        <v>44845.440299664355</v>
      </c>
      <c r="P1994">
        <v>2</v>
      </c>
      <c r="Q1994">
        <v>67.739999999999995</v>
      </c>
      <c r="R1994">
        <v>-15.74</v>
      </c>
      <c r="S1994" t="s">
        <v>20607</v>
      </c>
      <c r="T1994" t="s">
        <v>11692</v>
      </c>
      <c r="U1994" t="s">
        <v>11693</v>
      </c>
      <c r="V1994" t="s">
        <v>20607</v>
      </c>
      <c r="W1994" t="s">
        <v>20608</v>
      </c>
      <c r="X1994" t="s">
        <v>11694</v>
      </c>
      <c r="Y1994" t="b">
        <v>1</v>
      </c>
      <c r="Z1994" t="s">
        <v>1761</v>
      </c>
    </row>
    <row r="1995" spans="1:26" x14ac:dyDescent="0.25">
      <c r="A1995" t="s">
        <v>11695</v>
      </c>
      <c r="B1995" t="s">
        <v>11696</v>
      </c>
      <c r="C1995" t="s">
        <v>14702</v>
      </c>
      <c r="D1995" t="s">
        <v>14703</v>
      </c>
      <c r="E1995" t="s">
        <v>17576</v>
      </c>
      <c r="F1995" t="s">
        <v>11697</v>
      </c>
      <c r="G1995">
        <v>3333</v>
      </c>
      <c r="H1995">
        <v>3320</v>
      </c>
      <c r="I1995">
        <v>6785</v>
      </c>
      <c r="J1995">
        <v>6785</v>
      </c>
      <c r="K1995" t="s">
        <v>54</v>
      </c>
      <c r="L1995">
        <v>1859</v>
      </c>
      <c r="M1995" t="s">
        <v>1769</v>
      </c>
      <c r="N1995" t="s">
        <v>18052</v>
      </c>
      <c r="O1995" s="95">
        <v>44844.173404085646</v>
      </c>
      <c r="P1995">
        <v>3</v>
      </c>
      <c r="Q1995">
        <v>0</v>
      </c>
      <c r="R1995">
        <v>-50.88</v>
      </c>
      <c r="S1995" t="s">
        <v>20609</v>
      </c>
      <c r="T1995" t="s">
        <v>11698</v>
      </c>
      <c r="U1995" t="s">
        <v>20610</v>
      </c>
      <c r="V1995" t="s">
        <v>20609</v>
      </c>
      <c r="W1995" t="s">
        <v>20611</v>
      </c>
      <c r="X1995" t="s">
        <v>11699</v>
      </c>
      <c r="Y1995" t="b">
        <v>1</v>
      </c>
      <c r="Z1995" t="s">
        <v>1761</v>
      </c>
    </row>
    <row r="1996" spans="1:26" x14ac:dyDescent="0.25">
      <c r="A1996" t="s">
        <v>11700</v>
      </c>
      <c r="B1996" t="s">
        <v>11701</v>
      </c>
      <c r="C1996" t="s">
        <v>14702</v>
      </c>
      <c r="D1996" t="s">
        <v>14703</v>
      </c>
      <c r="E1996" t="s">
        <v>17576</v>
      </c>
      <c r="F1996" t="s">
        <v>11702</v>
      </c>
      <c r="G1996">
        <v>20000</v>
      </c>
      <c r="H1996">
        <v>1499</v>
      </c>
      <c r="I1996">
        <v>20000</v>
      </c>
      <c r="J1996">
        <v>13853</v>
      </c>
      <c r="K1996" t="s">
        <v>54</v>
      </c>
      <c r="L1996">
        <v>839</v>
      </c>
      <c r="M1996" t="s">
        <v>1769</v>
      </c>
      <c r="N1996" t="s">
        <v>15954</v>
      </c>
      <c r="O1996" s="95">
        <v>44845.498523761577</v>
      </c>
      <c r="P1996">
        <v>2</v>
      </c>
      <c r="Q1996">
        <v>0</v>
      </c>
      <c r="R1996">
        <v>44.37</v>
      </c>
      <c r="S1996" t="s">
        <v>20612</v>
      </c>
      <c r="T1996" t="s">
        <v>11703</v>
      </c>
      <c r="U1996" t="s">
        <v>11704</v>
      </c>
      <c r="V1996" t="s">
        <v>20612</v>
      </c>
      <c r="W1996" t="s">
        <v>20613</v>
      </c>
      <c r="X1996" t="s">
        <v>11705</v>
      </c>
      <c r="Y1996" t="b">
        <v>1</v>
      </c>
      <c r="Z1996" t="s">
        <v>1761</v>
      </c>
    </row>
    <row r="1997" spans="1:26" x14ac:dyDescent="0.25">
      <c r="A1997" t="s">
        <v>11706</v>
      </c>
      <c r="B1997" t="s">
        <v>11707</v>
      </c>
      <c r="C1997" t="s">
        <v>14702</v>
      </c>
      <c r="D1997" t="s">
        <v>14703</v>
      </c>
      <c r="E1997" t="s">
        <v>17576</v>
      </c>
      <c r="F1997" t="s">
        <v>9347</v>
      </c>
      <c r="G1997">
        <v>1900</v>
      </c>
      <c r="H1997">
        <v>1820</v>
      </c>
      <c r="I1997">
        <v>1900</v>
      </c>
      <c r="J1997">
        <v>1900</v>
      </c>
      <c r="K1997" t="s">
        <v>54</v>
      </c>
      <c r="L1997">
        <v>1019</v>
      </c>
      <c r="M1997" t="s">
        <v>1769</v>
      </c>
      <c r="N1997" t="s">
        <v>20614</v>
      </c>
      <c r="O1997" s="95">
        <v>44844.103201111109</v>
      </c>
      <c r="P1997">
        <v>2</v>
      </c>
      <c r="Q1997">
        <v>0</v>
      </c>
      <c r="R1997">
        <v>0</v>
      </c>
      <c r="S1997" t="s">
        <v>20615</v>
      </c>
      <c r="T1997" t="s">
        <v>11708</v>
      </c>
      <c r="U1997" t="s">
        <v>11709</v>
      </c>
      <c r="V1997" t="s">
        <v>20615</v>
      </c>
      <c r="W1997" t="s">
        <v>20616</v>
      </c>
      <c r="X1997" t="s">
        <v>11710</v>
      </c>
      <c r="Y1997" t="b">
        <v>1</v>
      </c>
      <c r="Z1997" t="s">
        <v>1761</v>
      </c>
    </row>
    <row r="1998" spans="1:26" x14ac:dyDescent="0.25">
      <c r="A1998" t="s">
        <v>11711</v>
      </c>
      <c r="B1998" t="s">
        <v>11712</v>
      </c>
      <c r="C1998" t="s">
        <v>14702</v>
      </c>
      <c r="D1998" t="s">
        <v>14703</v>
      </c>
      <c r="E1998" t="s">
        <v>17576</v>
      </c>
      <c r="F1998" t="s">
        <v>11713</v>
      </c>
      <c r="G1998">
        <v>50000</v>
      </c>
      <c r="H1998">
        <v>2068</v>
      </c>
      <c r="I1998">
        <v>54000</v>
      </c>
      <c r="J1998">
        <v>54000</v>
      </c>
      <c r="K1998" t="s">
        <v>54</v>
      </c>
      <c r="L1998">
        <v>1158</v>
      </c>
      <c r="M1998" t="s">
        <v>1769</v>
      </c>
      <c r="N1998" t="s">
        <v>20617</v>
      </c>
      <c r="O1998" s="95">
        <v>44844.590140034721</v>
      </c>
      <c r="P1998">
        <v>2</v>
      </c>
      <c r="Q1998">
        <v>0</v>
      </c>
      <c r="R1998">
        <v>-7.41</v>
      </c>
      <c r="S1998" t="s">
        <v>20618</v>
      </c>
      <c r="T1998" t="s">
        <v>11714</v>
      </c>
      <c r="U1998" t="s">
        <v>11715</v>
      </c>
      <c r="V1998" t="s">
        <v>20618</v>
      </c>
      <c r="W1998" t="s">
        <v>20619</v>
      </c>
      <c r="X1998" t="s">
        <v>11716</v>
      </c>
      <c r="Y1998" t="b">
        <v>1</v>
      </c>
      <c r="Z1998" t="s">
        <v>1761</v>
      </c>
    </row>
    <row r="1999" spans="1:26" x14ac:dyDescent="0.25">
      <c r="A1999" t="s">
        <v>11717</v>
      </c>
      <c r="B1999" t="s">
        <v>11718</v>
      </c>
      <c r="C1999" t="s">
        <v>14702</v>
      </c>
      <c r="D1999" t="s">
        <v>14703</v>
      </c>
      <c r="E1999" t="s">
        <v>17576</v>
      </c>
      <c r="F1999" t="s">
        <v>11719</v>
      </c>
      <c r="G1999">
        <v>7777</v>
      </c>
      <c r="H1999">
        <v>2462</v>
      </c>
      <c r="I1999">
        <v>7777</v>
      </c>
      <c r="J1999">
        <v>20398</v>
      </c>
      <c r="K1999" t="s">
        <v>54</v>
      </c>
      <c r="L1999">
        <v>1379</v>
      </c>
      <c r="M1999" t="s">
        <v>1769</v>
      </c>
      <c r="N1999" t="s">
        <v>20620</v>
      </c>
      <c r="O1999" s="95">
        <v>44845.17088247685</v>
      </c>
      <c r="P1999">
        <v>4</v>
      </c>
      <c r="Q1999">
        <v>0</v>
      </c>
      <c r="R1999">
        <v>-61.87</v>
      </c>
      <c r="S1999" t="s">
        <v>20621</v>
      </c>
      <c r="T1999" t="s">
        <v>11720</v>
      </c>
      <c r="U1999" t="s">
        <v>20622</v>
      </c>
      <c r="V1999" t="s">
        <v>20621</v>
      </c>
      <c r="W1999" t="s">
        <v>20623</v>
      </c>
      <c r="X1999" t="s">
        <v>11721</v>
      </c>
      <c r="Y1999" t="b">
        <v>1</v>
      </c>
      <c r="Z1999" t="s">
        <v>1761</v>
      </c>
    </row>
    <row r="2000" spans="1:26" x14ac:dyDescent="0.25">
      <c r="A2000" t="s">
        <v>11722</v>
      </c>
      <c r="B2000" t="s">
        <v>1289</v>
      </c>
      <c r="C2000" t="s">
        <v>14702</v>
      </c>
      <c r="D2000" t="s">
        <v>14703</v>
      </c>
      <c r="E2000" t="s">
        <v>17576</v>
      </c>
      <c r="F2000" t="s">
        <v>11723</v>
      </c>
      <c r="G2000">
        <v>7777</v>
      </c>
      <c r="H2000">
        <v>5381</v>
      </c>
      <c r="I2000">
        <v>8536</v>
      </c>
      <c r="J2000">
        <v>8725</v>
      </c>
      <c r="K2000" t="s">
        <v>54</v>
      </c>
      <c r="L2000">
        <v>3013</v>
      </c>
      <c r="M2000" t="s">
        <v>1769</v>
      </c>
      <c r="N2000" t="s">
        <v>20624</v>
      </c>
      <c r="O2000" s="95">
        <v>44845.708016145836</v>
      </c>
      <c r="P2000">
        <v>2</v>
      </c>
      <c r="Q2000">
        <v>-8.89</v>
      </c>
      <c r="R2000">
        <v>-10.87</v>
      </c>
      <c r="S2000" t="s">
        <v>20625</v>
      </c>
      <c r="T2000" t="s">
        <v>11724</v>
      </c>
      <c r="U2000" t="s">
        <v>11725</v>
      </c>
      <c r="V2000" t="s">
        <v>20625</v>
      </c>
      <c r="W2000" t="s">
        <v>20626</v>
      </c>
      <c r="X2000" t="s">
        <v>11726</v>
      </c>
      <c r="Y2000" t="b">
        <v>1</v>
      </c>
      <c r="Z2000" t="s">
        <v>1761</v>
      </c>
    </row>
    <row r="2001" spans="1:26" x14ac:dyDescent="0.25">
      <c r="A2001" t="s">
        <v>11727</v>
      </c>
      <c r="B2001" t="s">
        <v>11728</v>
      </c>
      <c r="C2001" t="s">
        <v>14702</v>
      </c>
      <c r="D2001" t="s">
        <v>14703</v>
      </c>
      <c r="E2001" t="s">
        <v>17576</v>
      </c>
      <c r="F2001" t="s">
        <v>7757</v>
      </c>
      <c r="G2001">
        <v>1824</v>
      </c>
      <c r="H2001">
        <v>1824</v>
      </c>
      <c r="I2001">
        <v>1824</v>
      </c>
      <c r="J2001">
        <v>1824</v>
      </c>
      <c r="K2001" t="s">
        <v>54</v>
      </c>
      <c r="L2001">
        <v>1021</v>
      </c>
      <c r="M2001" t="s">
        <v>1769</v>
      </c>
      <c r="N2001" t="s">
        <v>20627</v>
      </c>
      <c r="O2001" s="95">
        <v>44835.879725879633</v>
      </c>
      <c r="P2001">
        <v>2</v>
      </c>
      <c r="Q2001">
        <v>0</v>
      </c>
      <c r="R2001">
        <v>0</v>
      </c>
      <c r="S2001" t="s">
        <v>20628</v>
      </c>
      <c r="T2001" t="s">
        <v>11729</v>
      </c>
      <c r="U2001" t="s">
        <v>20629</v>
      </c>
      <c r="V2001" t="s">
        <v>20628</v>
      </c>
      <c r="W2001" t="s">
        <v>20630</v>
      </c>
      <c r="X2001" t="s">
        <v>11730</v>
      </c>
      <c r="Y2001" t="b">
        <v>1</v>
      </c>
      <c r="Z2001" t="s">
        <v>1761</v>
      </c>
    </row>
    <row r="2002" spans="1:26" x14ac:dyDescent="0.25">
      <c r="A2002" t="s">
        <v>11731</v>
      </c>
      <c r="B2002" t="s">
        <v>11732</v>
      </c>
      <c r="C2002" t="s">
        <v>14702</v>
      </c>
      <c r="D2002" t="s">
        <v>14703</v>
      </c>
      <c r="E2002" t="s">
        <v>17576</v>
      </c>
      <c r="F2002" t="s">
        <v>11733</v>
      </c>
      <c r="G2002">
        <v>40000</v>
      </c>
      <c r="H2002">
        <v>3780</v>
      </c>
      <c r="I2002">
        <v>40000</v>
      </c>
      <c r="J2002">
        <v>10653</v>
      </c>
      <c r="K2002" t="s">
        <v>54</v>
      </c>
      <c r="L2002">
        <v>2117</v>
      </c>
      <c r="M2002" t="s">
        <v>1769</v>
      </c>
      <c r="N2002" t="s">
        <v>20631</v>
      </c>
      <c r="O2002" s="95">
        <v>44845.468475451387</v>
      </c>
      <c r="P2002">
        <v>4</v>
      </c>
      <c r="Q2002">
        <v>0</v>
      </c>
      <c r="R2002">
        <v>275.48</v>
      </c>
      <c r="S2002" t="s">
        <v>20632</v>
      </c>
      <c r="T2002" t="s">
        <v>11734</v>
      </c>
      <c r="U2002" t="s">
        <v>11735</v>
      </c>
      <c r="V2002" t="s">
        <v>20632</v>
      </c>
      <c r="W2002" t="s">
        <v>20633</v>
      </c>
      <c r="X2002" t="s">
        <v>11736</v>
      </c>
      <c r="Y2002" t="b">
        <v>1</v>
      </c>
      <c r="Z2002" t="s">
        <v>1761</v>
      </c>
    </row>
    <row r="2003" spans="1:26" x14ac:dyDescent="0.25">
      <c r="A2003" t="s">
        <v>11737</v>
      </c>
      <c r="B2003" t="s">
        <v>11738</v>
      </c>
      <c r="C2003" t="s">
        <v>14702</v>
      </c>
      <c r="D2003" t="s">
        <v>14703</v>
      </c>
      <c r="E2003" t="s">
        <v>17576</v>
      </c>
      <c r="F2003" t="s">
        <v>11739</v>
      </c>
      <c r="G2003">
        <v>10000</v>
      </c>
      <c r="H2003">
        <v>1786</v>
      </c>
      <c r="I2003">
        <v>12350</v>
      </c>
      <c r="J2003">
        <v>12534</v>
      </c>
      <c r="K2003" t="s">
        <v>54</v>
      </c>
      <c r="L2003">
        <v>1000</v>
      </c>
      <c r="M2003" t="s">
        <v>1769</v>
      </c>
      <c r="N2003" t="s">
        <v>20634</v>
      </c>
      <c r="O2003" s="95">
        <v>44845.631652962962</v>
      </c>
      <c r="P2003">
        <v>2</v>
      </c>
      <c r="Q2003">
        <v>-19.03</v>
      </c>
      <c r="R2003">
        <v>-20.22</v>
      </c>
      <c r="S2003" t="s">
        <v>20635</v>
      </c>
      <c r="T2003" t="s">
        <v>11740</v>
      </c>
      <c r="U2003" t="s">
        <v>20636</v>
      </c>
      <c r="V2003" t="s">
        <v>20635</v>
      </c>
      <c r="W2003" t="s">
        <v>20637</v>
      </c>
      <c r="X2003" t="s">
        <v>11741</v>
      </c>
      <c r="Y2003" t="b">
        <v>1</v>
      </c>
      <c r="Z2003" t="s">
        <v>1761</v>
      </c>
    </row>
    <row r="2004" spans="1:26" x14ac:dyDescent="0.25">
      <c r="A2004" t="s">
        <v>11742</v>
      </c>
      <c r="B2004" t="s">
        <v>11743</v>
      </c>
      <c r="C2004" t="s">
        <v>14702</v>
      </c>
      <c r="D2004" t="s">
        <v>14703</v>
      </c>
      <c r="E2004" t="s">
        <v>17576</v>
      </c>
      <c r="F2004" t="s">
        <v>6736</v>
      </c>
      <c r="G2004">
        <v>13000</v>
      </c>
      <c r="H2004">
        <v>3111</v>
      </c>
      <c r="I2004">
        <v>14654</v>
      </c>
      <c r="J2004">
        <v>10028</v>
      </c>
      <c r="K2004" t="s">
        <v>54</v>
      </c>
      <c r="L2004">
        <v>1742</v>
      </c>
      <c r="M2004" t="s">
        <v>1769</v>
      </c>
      <c r="N2004" t="s">
        <v>20638</v>
      </c>
      <c r="O2004" s="95">
        <v>44845.674635763891</v>
      </c>
      <c r="P2004">
        <v>2</v>
      </c>
      <c r="Q2004">
        <v>-11.29</v>
      </c>
      <c r="R2004">
        <v>29.64</v>
      </c>
      <c r="S2004" t="s">
        <v>20639</v>
      </c>
      <c r="T2004" t="s">
        <v>11744</v>
      </c>
      <c r="U2004" t="s">
        <v>11745</v>
      </c>
      <c r="V2004" t="s">
        <v>20639</v>
      </c>
      <c r="W2004" t="s">
        <v>20640</v>
      </c>
      <c r="X2004" t="s">
        <v>11746</v>
      </c>
      <c r="Y2004" t="b">
        <v>1</v>
      </c>
      <c r="Z2004" t="s">
        <v>1761</v>
      </c>
    </row>
    <row r="2005" spans="1:26" x14ac:dyDescent="0.25">
      <c r="A2005" t="s">
        <v>11747</v>
      </c>
      <c r="B2005" t="s">
        <v>1237</v>
      </c>
      <c r="C2005" t="s">
        <v>14703</v>
      </c>
      <c r="D2005" t="s">
        <v>14702</v>
      </c>
      <c r="E2005" t="s">
        <v>370</v>
      </c>
      <c r="F2005" t="s">
        <v>11748</v>
      </c>
      <c r="G2005">
        <v>686868</v>
      </c>
      <c r="H2005">
        <v>25197</v>
      </c>
      <c r="I2005">
        <v>131725</v>
      </c>
      <c r="J2005">
        <v>131725</v>
      </c>
      <c r="K2005" t="s">
        <v>54</v>
      </c>
      <c r="L2005">
        <v>14110</v>
      </c>
      <c r="M2005" t="s">
        <v>1769</v>
      </c>
      <c r="N2005" t="s">
        <v>20641</v>
      </c>
      <c r="O2005" s="95">
        <v>44546.814561261577</v>
      </c>
      <c r="P2005">
        <v>8</v>
      </c>
      <c r="Q2005">
        <v>0</v>
      </c>
      <c r="R2005">
        <v>421.44</v>
      </c>
      <c r="S2005" t="s">
        <v>20642</v>
      </c>
      <c r="T2005" t="s">
        <v>11749</v>
      </c>
      <c r="U2005" t="s">
        <v>11750</v>
      </c>
      <c r="V2005" t="s">
        <v>20642</v>
      </c>
      <c r="W2005" t="s">
        <v>20643</v>
      </c>
      <c r="X2005" t="s">
        <v>11751</v>
      </c>
      <c r="Y2005" t="b">
        <v>1</v>
      </c>
      <c r="Z2005" t="s">
        <v>1761</v>
      </c>
    </row>
    <row r="2006" spans="1:26" x14ac:dyDescent="0.25">
      <c r="A2006" t="s">
        <v>11752</v>
      </c>
      <c r="B2006" t="s">
        <v>1405</v>
      </c>
      <c r="C2006" t="s">
        <v>14702</v>
      </c>
      <c r="D2006" t="s">
        <v>14703</v>
      </c>
      <c r="E2006" t="s">
        <v>370</v>
      </c>
      <c r="F2006" t="s">
        <v>11753</v>
      </c>
      <c r="G2006">
        <v>54321</v>
      </c>
      <c r="H2006">
        <v>18900</v>
      </c>
      <c r="I2006">
        <v>26599</v>
      </c>
      <c r="J2006">
        <v>24372</v>
      </c>
      <c r="K2006" t="s">
        <v>54</v>
      </c>
      <c r="L2006">
        <v>10584</v>
      </c>
      <c r="M2006" t="s">
        <v>1769</v>
      </c>
      <c r="N2006" t="s">
        <v>18717</v>
      </c>
      <c r="O2006" s="95">
        <v>44845.634669467596</v>
      </c>
      <c r="P2006">
        <v>5</v>
      </c>
      <c r="Q2006">
        <v>104.22</v>
      </c>
      <c r="R2006">
        <v>122.88</v>
      </c>
      <c r="S2006" t="s">
        <v>20644</v>
      </c>
      <c r="T2006" t="s">
        <v>11754</v>
      </c>
      <c r="U2006" t="s">
        <v>10630</v>
      </c>
      <c r="V2006" t="s">
        <v>20644</v>
      </c>
      <c r="W2006" t="s">
        <v>20645</v>
      </c>
      <c r="X2006" t="s">
        <v>11755</v>
      </c>
      <c r="Y2006" t="b">
        <v>1</v>
      </c>
      <c r="Z2006" t="s">
        <v>1761</v>
      </c>
    </row>
    <row r="2007" spans="1:26" x14ac:dyDescent="0.25">
      <c r="A2007" t="s">
        <v>11756</v>
      </c>
      <c r="B2007" t="s">
        <v>11757</v>
      </c>
      <c r="C2007" t="s">
        <v>14702</v>
      </c>
      <c r="D2007" t="s">
        <v>14703</v>
      </c>
      <c r="E2007" t="s">
        <v>635</v>
      </c>
      <c r="F2007" t="s">
        <v>11758</v>
      </c>
      <c r="G2007">
        <v>33333</v>
      </c>
      <c r="H2007">
        <v>45000</v>
      </c>
      <c r="I2007">
        <v>33955</v>
      </c>
      <c r="J2007">
        <v>31853</v>
      </c>
      <c r="K2007" t="s">
        <v>53</v>
      </c>
      <c r="L2007">
        <v>27900</v>
      </c>
      <c r="M2007" t="s">
        <v>1769</v>
      </c>
      <c r="N2007" t="s">
        <v>20646</v>
      </c>
      <c r="O2007" s="95">
        <v>44845.684594293984</v>
      </c>
      <c r="P2007">
        <v>1</v>
      </c>
      <c r="Q2007">
        <v>-1.83</v>
      </c>
      <c r="R2007">
        <v>4.6500000000000004</v>
      </c>
      <c r="S2007" t="s">
        <v>20647</v>
      </c>
      <c r="T2007" t="s">
        <v>11759</v>
      </c>
      <c r="U2007" t="s">
        <v>11760</v>
      </c>
      <c r="V2007" t="s">
        <v>20647</v>
      </c>
      <c r="W2007" t="s">
        <v>20648</v>
      </c>
      <c r="X2007" t="s">
        <v>11761</v>
      </c>
      <c r="Y2007" t="b">
        <v>1</v>
      </c>
      <c r="Z2007" t="s">
        <v>1761</v>
      </c>
    </row>
    <row r="2008" spans="1:26" x14ac:dyDescent="0.25">
      <c r="A2008" t="s">
        <v>11762</v>
      </c>
      <c r="B2008" t="s">
        <v>11763</v>
      </c>
      <c r="C2008" t="s">
        <v>14702</v>
      </c>
      <c r="D2008" t="s">
        <v>14703</v>
      </c>
      <c r="E2008" t="s">
        <v>635</v>
      </c>
      <c r="F2008" t="s">
        <v>11764</v>
      </c>
      <c r="G2008">
        <v>89999</v>
      </c>
      <c r="H2008">
        <v>51000</v>
      </c>
      <c r="I2008">
        <v>80940</v>
      </c>
      <c r="J2008">
        <v>72054</v>
      </c>
      <c r="K2008" t="s">
        <v>53</v>
      </c>
      <c r="L2008">
        <v>31620</v>
      </c>
      <c r="M2008" t="s">
        <v>1769</v>
      </c>
      <c r="N2008" t="s">
        <v>20649</v>
      </c>
      <c r="O2008" s="95">
        <v>44845.688219525466</v>
      </c>
      <c r="P2008">
        <v>9</v>
      </c>
      <c r="Q2008">
        <v>11.19</v>
      </c>
      <c r="R2008">
        <v>24.9</v>
      </c>
      <c r="S2008" t="s">
        <v>20650</v>
      </c>
      <c r="T2008" t="s">
        <v>11765</v>
      </c>
      <c r="U2008" t="s">
        <v>20651</v>
      </c>
      <c r="V2008" t="s">
        <v>20650</v>
      </c>
      <c r="W2008" t="s">
        <v>20652</v>
      </c>
      <c r="X2008" t="s">
        <v>11766</v>
      </c>
      <c r="Y2008" t="b">
        <v>1</v>
      </c>
      <c r="Z2008" t="s">
        <v>1761</v>
      </c>
    </row>
    <row r="2009" spans="1:26" x14ac:dyDescent="0.25">
      <c r="A2009" t="s">
        <v>11767</v>
      </c>
      <c r="B2009" t="s">
        <v>11768</v>
      </c>
      <c r="C2009" t="s">
        <v>14703</v>
      </c>
      <c r="D2009" t="s">
        <v>14702</v>
      </c>
      <c r="E2009" t="s">
        <v>635</v>
      </c>
      <c r="F2009" t="s">
        <v>11769</v>
      </c>
      <c r="G2009">
        <v>344500</v>
      </c>
      <c r="H2009">
        <v>344500</v>
      </c>
      <c r="I2009">
        <v>344500</v>
      </c>
      <c r="J2009">
        <v>344500</v>
      </c>
      <c r="K2009" t="s">
        <v>53</v>
      </c>
      <c r="L2009">
        <v>213590</v>
      </c>
      <c r="M2009" t="s">
        <v>1769</v>
      </c>
      <c r="N2009" t="s">
        <v>20653</v>
      </c>
      <c r="O2009" s="95">
        <v>44540.059505150464</v>
      </c>
      <c r="P2009">
        <v>9</v>
      </c>
      <c r="Q2009">
        <v>0</v>
      </c>
      <c r="R2009">
        <v>0</v>
      </c>
      <c r="S2009" t="s">
        <v>20654</v>
      </c>
      <c r="T2009" t="s">
        <v>11770</v>
      </c>
      <c r="U2009" t="s">
        <v>11771</v>
      </c>
      <c r="V2009" t="s">
        <v>20654</v>
      </c>
      <c r="W2009" t="s">
        <v>20655</v>
      </c>
      <c r="X2009" t="s">
        <v>11772</v>
      </c>
      <c r="Y2009" t="b">
        <v>1</v>
      </c>
      <c r="Z2009" t="s">
        <v>1761</v>
      </c>
    </row>
    <row r="2010" spans="1:26" x14ac:dyDescent="0.25">
      <c r="A2010" t="s">
        <v>11773</v>
      </c>
      <c r="B2010" t="s">
        <v>11774</v>
      </c>
      <c r="C2010" t="s">
        <v>14703</v>
      </c>
      <c r="D2010" t="s">
        <v>14702</v>
      </c>
      <c r="E2010" t="s">
        <v>635</v>
      </c>
      <c r="F2010" t="s">
        <v>11775</v>
      </c>
      <c r="G2010">
        <v>145000</v>
      </c>
      <c r="H2010">
        <v>135000</v>
      </c>
      <c r="I2010">
        <v>116376</v>
      </c>
      <c r="J2010">
        <v>116376</v>
      </c>
      <c r="K2010" t="s">
        <v>53</v>
      </c>
      <c r="L2010">
        <v>83700</v>
      </c>
      <c r="M2010" t="s">
        <v>1769</v>
      </c>
      <c r="N2010" t="s">
        <v>20656</v>
      </c>
      <c r="O2010" s="95">
        <v>44551.070219849535</v>
      </c>
      <c r="P2010">
        <v>4</v>
      </c>
      <c r="Q2010">
        <v>0</v>
      </c>
      <c r="R2010">
        <v>24.6</v>
      </c>
      <c r="S2010" t="s">
        <v>20657</v>
      </c>
      <c r="T2010" t="s">
        <v>11776</v>
      </c>
      <c r="U2010" t="s">
        <v>11777</v>
      </c>
      <c r="V2010" t="s">
        <v>20657</v>
      </c>
      <c r="W2010" t="s">
        <v>20658</v>
      </c>
      <c r="X2010" t="s">
        <v>11778</v>
      </c>
      <c r="Y2010" t="b">
        <v>1</v>
      </c>
      <c r="Z2010" t="s">
        <v>1761</v>
      </c>
    </row>
    <row r="2011" spans="1:26" x14ac:dyDescent="0.25">
      <c r="A2011" t="s">
        <v>11779</v>
      </c>
      <c r="B2011" t="s">
        <v>11780</v>
      </c>
      <c r="C2011" t="s">
        <v>14703</v>
      </c>
      <c r="D2011" t="s">
        <v>14702</v>
      </c>
      <c r="E2011" t="s">
        <v>635</v>
      </c>
      <c r="F2011" t="s">
        <v>11781</v>
      </c>
      <c r="G2011">
        <v>149900</v>
      </c>
      <c r="H2011">
        <v>135000</v>
      </c>
      <c r="I2011">
        <v>126437</v>
      </c>
      <c r="J2011">
        <v>126437</v>
      </c>
      <c r="K2011" t="s">
        <v>53</v>
      </c>
      <c r="L2011">
        <v>83700</v>
      </c>
      <c r="M2011" t="s">
        <v>1769</v>
      </c>
      <c r="N2011" t="s">
        <v>20656</v>
      </c>
      <c r="O2011" s="95">
        <v>44551.073437106483</v>
      </c>
      <c r="P2011">
        <v>4</v>
      </c>
      <c r="Q2011">
        <v>0</v>
      </c>
      <c r="R2011">
        <v>18.559999999999999</v>
      </c>
      <c r="S2011" t="s">
        <v>20659</v>
      </c>
      <c r="T2011" t="s">
        <v>11782</v>
      </c>
      <c r="U2011" t="s">
        <v>11783</v>
      </c>
      <c r="V2011" t="s">
        <v>20659</v>
      </c>
      <c r="W2011" t="s">
        <v>20660</v>
      </c>
      <c r="X2011" t="s">
        <v>11784</v>
      </c>
      <c r="Y2011" t="b">
        <v>1</v>
      </c>
      <c r="Z2011" t="s">
        <v>1761</v>
      </c>
    </row>
    <row r="2012" spans="1:26" x14ac:dyDescent="0.25">
      <c r="A2012" t="s">
        <v>11785</v>
      </c>
      <c r="B2012" t="s">
        <v>1146</v>
      </c>
      <c r="C2012" t="s">
        <v>14702</v>
      </c>
      <c r="D2012" t="s">
        <v>14703</v>
      </c>
      <c r="E2012" t="s">
        <v>635</v>
      </c>
      <c r="F2012" t="s">
        <v>4077</v>
      </c>
      <c r="G2012">
        <v>11711</v>
      </c>
      <c r="H2012">
        <v>8353</v>
      </c>
      <c r="I2012">
        <v>13264</v>
      </c>
      <c r="J2012">
        <v>14197</v>
      </c>
      <c r="K2012" t="s">
        <v>53</v>
      </c>
      <c r="L2012">
        <v>5179</v>
      </c>
      <c r="M2012" t="s">
        <v>1769</v>
      </c>
      <c r="N2012" t="s">
        <v>20661</v>
      </c>
      <c r="O2012" s="95">
        <v>44845.711679386572</v>
      </c>
      <c r="P2012">
        <v>1</v>
      </c>
      <c r="Q2012">
        <v>-11.71</v>
      </c>
      <c r="R2012">
        <v>-17.510000000000002</v>
      </c>
      <c r="S2012" t="s">
        <v>20662</v>
      </c>
      <c r="T2012" t="s">
        <v>11786</v>
      </c>
      <c r="U2012" t="s">
        <v>11787</v>
      </c>
      <c r="V2012" t="s">
        <v>20662</v>
      </c>
      <c r="W2012" t="s">
        <v>20663</v>
      </c>
      <c r="X2012" t="s">
        <v>11788</v>
      </c>
      <c r="Y2012" t="b">
        <v>1</v>
      </c>
      <c r="Z2012" t="s">
        <v>1761</v>
      </c>
    </row>
    <row r="2013" spans="1:26" x14ac:dyDescent="0.25">
      <c r="A2013" t="s">
        <v>11789</v>
      </c>
      <c r="B2013" t="s">
        <v>409</v>
      </c>
      <c r="C2013" t="s">
        <v>14702</v>
      </c>
      <c r="D2013" t="s">
        <v>14703</v>
      </c>
      <c r="E2013" t="s">
        <v>635</v>
      </c>
      <c r="F2013" t="s">
        <v>11790</v>
      </c>
      <c r="G2013">
        <v>17999</v>
      </c>
      <c r="H2013">
        <v>29700</v>
      </c>
      <c r="I2013">
        <v>17170</v>
      </c>
      <c r="J2013">
        <v>17029</v>
      </c>
      <c r="K2013" t="s">
        <v>53</v>
      </c>
      <c r="L2013">
        <v>18414</v>
      </c>
      <c r="M2013" t="s">
        <v>1769</v>
      </c>
      <c r="N2013" t="s">
        <v>20664</v>
      </c>
      <c r="O2013" s="95">
        <v>44845.70445435185</v>
      </c>
      <c r="P2013">
        <v>1</v>
      </c>
      <c r="Q2013">
        <v>4.83</v>
      </c>
      <c r="R2013">
        <v>5.7</v>
      </c>
      <c r="S2013" t="s">
        <v>20665</v>
      </c>
      <c r="T2013" t="s">
        <v>11791</v>
      </c>
      <c r="U2013" t="s">
        <v>20666</v>
      </c>
      <c r="V2013" t="s">
        <v>20665</v>
      </c>
      <c r="W2013" t="s">
        <v>20667</v>
      </c>
      <c r="X2013" t="s">
        <v>11792</v>
      </c>
      <c r="Y2013" t="b">
        <v>1</v>
      </c>
      <c r="Z2013" t="s">
        <v>1761</v>
      </c>
    </row>
    <row r="2014" spans="1:26" x14ac:dyDescent="0.25">
      <c r="A2014" t="s">
        <v>11793</v>
      </c>
      <c r="B2014" t="s">
        <v>1067</v>
      </c>
      <c r="C2014" t="s">
        <v>14702</v>
      </c>
      <c r="D2014" t="s">
        <v>14703</v>
      </c>
      <c r="E2014" t="s">
        <v>635</v>
      </c>
      <c r="F2014" t="s">
        <v>11794</v>
      </c>
      <c r="G2014">
        <v>5500</v>
      </c>
      <c r="H2014">
        <v>3170</v>
      </c>
      <c r="I2014">
        <v>5943</v>
      </c>
      <c r="J2014">
        <v>6870</v>
      </c>
      <c r="K2014" t="s">
        <v>53</v>
      </c>
      <c r="L2014">
        <v>1965</v>
      </c>
      <c r="M2014" t="s">
        <v>1769</v>
      </c>
      <c r="N2014" t="s">
        <v>18045</v>
      </c>
      <c r="O2014" s="95">
        <v>44845.703940451385</v>
      </c>
      <c r="P2014">
        <v>4</v>
      </c>
      <c r="Q2014">
        <v>-7.45</v>
      </c>
      <c r="R2014">
        <v>-19.940000000000001</v>
      </c>
      <c r="S2014" t="s">
        <v>20668</v>
      </c>
      <c r="T2014" t="s">
        <v>11795</v>
      </c>
      <c r="U2014" t="s">
        <v>11796</v>
      </c>
      <c r="V2014" t="s">
        <v>20668</v>
      </c>
      <c r="W2014" t="s">
        <v>20669</v>
      </c>
      <c r="X2014" t="s">
        <v>11797</v>
      </c>
      <c r="Y2014" t="b">
        <v>1</v>
      </c>
      <c r="Z2014" t="s">
        <v>1761</v>
      </c>
    </row>
    <row r="2015" spans="1:26" x14ac:dyDescent="0.25">
      <c r="A2015" t="s">
        <v>11798</v>
      </c>
      <c r="B2015" t="s">
        <v>1545</v>
      </c>
      <c r="C2015" t="s">
        <v>14702</v>
      </c>
      <c r="D2015" t="s">
        <v>14703</v>
      </c>
      <c r="E2015" t="s">
        <v>382</v>
      </c>
      <c r="F2015" t="s">
        <v>11799</v>
      </c>
      <c r="G2015">
        <v>15999</v>
      </c>
      <c r="H2015">
        <v>23980</v>
      </c>
      <c r="I2015">
        <v>16947</v>
      </c>
      <c r="J2015">
        <v>16323</v>
      </c>
      <c r="K2015" t="s">
        <v>55</v>
      </c>
      <c r="L2015">
        <v>15107</v>
      </c>
      <c r="M2015" t="s">
        <v>1769</v>
      </c>
      <c r="N2015" t="s">
        <v>20670</v>
      </c>
      <c r="O2015" s="95">
        <v>44845.649941192132</v>
      </c>
      <c r="P2015">
        <v>1</v>
      </c>
      <c r="Q2015">
        <v>-5.59</v>
      </c>
      <c r="R2015">
        <v>-1.98</v>
      </c>
      <c r="S2015" t="s">
        <v>20671</v>
      </c>
      <c r="T2015" t="s">
        <v>11800</v>
      </c>
      <c r="U2015" t="s">
        <v>20672</v>
      </c>
      <c r="V2015" t="s">
        <v>20671</v>
      </c>
      <c r="W2015" t="s">
        <v>20673</v>
      </c>
      <c r="X2015" t="s">
        <v>11801</v>
      </c>
      <c r="Y2015" t="b">
        <v>1</v>
      </c>
      <c r="Z2015" t="s">
        <v>1761</v>
      </c>
    </row>
    <row r="2016" spans="1:26" x14ac:dyDescent="0.25">
      <c r="A2016" t="s">
        <v>11802</v>
      </c>
      <c r="B2016" t="s">
        <v>11803</v>
      </c>
      <c r="C2016" t="s">
        <v>14702</v>
      </c>
      <c r="D2016" t="s">
        <v>14703</v>
      </c>
      <c r="E2016" t="s">
        <v>370</v>
      </c>
      <c r="F2016" t="s">
        <v>11804</v>
      </c>
      <c r="G2016">
        <v>45000</v>
      </c>
      <c r="H2016">
        <v>45000</v>
      </c>
      <c r="I2016">
        <v>45000</v>
      </c>
      <c r="J2016">
        <v>45000</v>
      </c>
      <c r="K2016" t="s">
        <v>128</v>
      </c>
      <c r="L2016">
        <v>27000</v>
      </c>
      <c r="M2016" t="s">
        <v>1769</v>
      </c>
      <c r="N2016" t="s">
        <v>20674</v>
      </c>
      <c r="O2016" s="95">
        <v>44835.143089282406</v>
      </c>
      <c r="P2016">
        <v>3</v>
      </c>
      <c r="Q2016">
        <v>0</v>
      </c>
      <c r="R2016">
        <v>0</v>
      </c>
      <c r="S2016" t="s">
        <v>14523</v>
      </c>
      <c r="T2016" t="s">
        <v>11805</v>
      </c>
      <c r="U2016" t="s">
        <v>11806</v>
      </c>
      <c r="V2016" t="s">
        <v>14523</v>
      </c>
      <c r="W2016" t="s">
        <v>20675</v>
      </c>
      <c r="X2016" t="s">
        <v>11807</v>
      </c>
      <c r="Y2016" t="b">
        <v>1</v>
      </c>
      <c r="Z2016" t="s">
        <v>1761</v>
      </c>
    </row>
    <row r="2017" spans="1:26" x14ac:dyDescent="0.25">
      <c r="A2017" t="s">
        <v>11808</v>
      </c>
      <c r="B2017" t="s">
        <v>1356</v>
      </c>
      <c r="C2017" t="s">
        <v>14702</v>
      </c>
      <c r="D2017" t="s">
        <v>14703</v>
      </c>
      <c r="E2017" t="s">
        <v>1756</v>
      </c>
      <c r="F2017" t="s">
        <v>11809</v>
      </c>
      <c r="G2017">
        <v>66000</v>
      </c>
      <c r="H2017">
        <v>83029</v>
      </c>
      <c r="I2017">
        <v>72739</v>
      </c>
      <c r="J2017">
        <v>74275</v>
      </c>
      <c r="K2017" t="s">
        <v>55</v>
      </c>
      <c r="L2017">
        <v>52308</v>
      </c>
      <c r="M2017" t="s">
        <v>1769</v>
      </c>
      <c r="N2017" t="s">
        <v>20676</v>
      </c>
      <c r="O2017" s="95">
        <v>44845.681046400467</v>
      </c>
      <c r="P2017">
        <v>4</v>
      </c>
      <c r="Q2017">
        <v>-9.26</v>
      </c>
      <c r="R2017">
        <v>-11.14</v>
      </c>
      <c r="S2017" t="s">
        <v>20677</v>
      </c>
      <c r="T2017" t="s">
        <v>11810</v>
      </c>
      <c r="U2017" t="s">
        <v>11811</v>
      </c>
      <c r="V2017" t="s">
        <v>20677</v>
      </c>
      <c r="W2017" t="s">
        <v>20678</v>
      </c>
      <c r="X2017" t="s">
        <v>11812</v>
      </c>
      <c r="Y2017" t="b">
        <v>1</v>
      </c>
      <c r="Z2017" t="s">
        <v>1761</v>
      </c>
    </row>
    <row r="2018" spans="1:26" x14ac:dyDescent="0.25">
      <c r="A2018" t="s">
        <v>11813</v>
      </c>
      <c r="B2018" t="s">
        <v>1237</v>
      </c>
      <c r="C2018" t="s">
        <v>14703</v>
      </c>
      <c r="D2018" t="s">
        <v>14702</v>
      </c>
      <c r="E2018" t="s">
        <v>370</v>
      </c>
      <c r="F2018" t="s">
        <v>11748</v>
      </c>
      <c r="G2018">
        <v>0</v>
      </c>
      <c r="H2018">
        <v>25197</v>
      </c>
      <c r="I2018">
        <v>0</v>
      </c>
      <c r="J2018">
        <v>0</v>
      </c>
      <c r="K2018" t="s">
        <v>54</v>
      </c>
      <c r="L2018">
        <v>14110</v>
      </c>
      <c r="M2018" t="s">
        <v>1769</v>
      </c>
      <c r="N2018" t="s">
        <v>20641</v>
      </c>
      <c r="O2018" s="95">
        <v>44388.634118888891</v>
      </c>
      <c r="P2018">
        <v>1</v>
      </c>
      <c r="Q2018">
        <v>0</v>
      </c>
      <c r="R2018">
        <v>0</v>
      </c>
      <c r="S2018" t="s">
        <v>20642</v>
      </c>
      <c r="T2018" t="s">
        <v>11814</v>
      </c>
      <c r="U2018" t="s">
        <v>11750</v>
      </c>
      <c r="V2018" t="s">
        <v>20642</v>
      </c>
      <c r="W2018" t="s">
        <v>20643</v>
      </c>
      <c r="X2018" t="s">
        <v>11751</v>
      </c>
      <c r="Y2018" t="b">
        <v>0</v>
      </c>
      <c r="Z2018" t="s">
        <v>1761</v>
      </c>
    </row>
    <row r="2019" spans="1:26" x14ac:dyDescent="0.25">
      <c r="A2019" t="s">
        <v>11815</v>
      </c>
      <c r="B2019" t="s">
        <v>1405</v>
      </c>
      <c r="C2019" t="s">
        <v>14702</v>
      </c>
      <c r="D2019" t="s">
        <v>14703</v>
      </c>
      <c r="E2019" t="s">
        <v>370</v>
      </c>
      <c r="F2019" t="s">
        <v>11753</v>
      </c>
      <c r="G2019">
        <v>25555</v>
      </c>
      <c r="H2019">
        <v>18900</v>
      </c>
      <c r="I2019">
        <v>24192</v>
      </c>
      <c r="J2019">
        <v>23623</v>
      </c>
      <c r="K2019" t="s">
        <v>54</v>
      </c>
      <c r="L2019">
        <v>10584</v>
      </c>
      <c r="M2019" t="s">
        <v>1769</v>
      </c>
      <c r="N2019" t="s">
        <v>18717</v>
      </c>
      <c r="O2019" s="95">
        <v>44845.687945949074</v>
      </c>
      <c r="P2019">
        <v>3</v>
      </c>
      <c r="Q2019">
        <v>5.63</v>
      </c>
      <c r="R2019">
        <v>8.18</v>
      </c>
      <c r="S2019" t="s">
        <v>20679</v>
      </c>
      <c r="T2019" t="s">
        <v>11816</v>
      </c>
      <c r="U2019" t="s">
        <v>10630</v>
      </c>
      <c r="V2019" t="s">
        <v>20679</v>
      </c>
      <c r="W2019" t="s">
        <v>20680</v>
      </c>
      <c r="X2019" t="s">
        <v>11755</v>
      </c>
      <c r="Y2019" t="b">
        <v>0</v>
      </c>
      <c r="Z2019" t="s">
        <v>1761</v>
      </c>
    </row>
    <row r="2020" spans="1:26" x14ac:dyDescent="0.25">
      <c r="A2020" t="s">
        <v>11817</v>
      </c>
      <c r="B2020" t="s">
        <v>11818</v>
      </c>
      <c r="C2020" t="s">
        <v>14702</v>
      </c>
      <c r="D2020" t="s">
        <v>14703</v>
      </c>
      <c r="E2020" t="s">
        <v>635</v>
      </c>
      <c r="F2020" t="s">
        <v>11819</v>
      </c>
      <c r="G2020">
        <v>18000</v>
      </c>
      <c r="H2020">
        <v>21125</v>
      </c>
      <c r="I2020">
        <v>17211</v>
      </c>
      <c r="J2020">
        <v>18545</v>
      </c>
      <c r="K2020" t="s">
        <v>53</v>
      </c>
      <c r="L2020">
        <v>13098</v>
      </c>
      <c r="M2020" t="s">
        <v>1769</v>
      </c>
      <c r="N2020" t="s">
        <v>20681</v>
      </c>
      <c r="O2020" s="95">
        <v>44845.665351412033</v>
      </c>
      <c r="P2020">
        <v>4</v>
      </c>
      <c r="Q2020">
        <v>4.58</v>
      </c>
      <c r="R2020">
        <v>-2.94</v>
      </c>
      <c r="S2020" t="s">
        <v>20682</v>
      </c>
      <c r="T2020" t="s">
        <v>11820</v>
      </c>
      <c r="U2020" t="s">
        <v>11821</v>
      </c>
      <c r="V2020" t="s">
        <v>20682</v>
      </c>
      <c r="W2020" t="s">
        <v>20683</v>
      </c>
      <c r="X2020" t="s">
        <v>11822</v>
      </c>
      <c r="Y2020" t="b">
        <v>1</v>
      </c>
      <c r="Z2020" t="s">
        <v>1761</v>
      </c>
    </row>
    <row r="2021" spans="1:26" x14ac:dyDescent="0.25">
      <c r="A2021" t="s">
        <v>11823</v>
      </c>
      <c r="B2021" t="s">
        <v>11824</v>
      </c>
      <c r="C2021" t="s">
        <v>14702</v>
      </c>
      <c r="D2021" t="s">
        <v>14703</v>
      </c>
      <c r="E2021" t="s">
        <v>635</v>
      </c>
      <c r="F2021" t="s">
        <v>11825</v>
      </c>
      <c r="G2021">
        <v>30000</v>
      </c>
      <c r="H2021">
        <v>35533</v>
      </c>
      <c r="I2021">
        <v>33951</v>
      </c>
      <c r="J2021">
        <v>32563</v>
      </c>
      <c r="K2021" t="s">
        <v>53</v>
      </c>
      <c r="L2021">
        <v>22030</v>
      </c>
      <c r="M2021" t="s">
        <v>1769</v>
      </c>
      <c r="N2021" t="s">
        <v>20684</v>
      </c>
      <c r="O2021" s="95">
        <v>44845.657905416665</v>
      </c>
      <c r="P2021">
        <v>4</v>
      </c>
      <c r="Q2021">
        <v>-11.64</v>
      </c>
      <c r="R2021">
        <v>-7.87</v>
      </c>
      <c r="S2021" t="s">
        <v>20685</v>
      </c>
      <c r="T2021" t="s">
        <v>11826</v>
      </c>
      <c r="U2021" t="s">
        <v>11827</v>
      </c>
      <c r="V2021" t="s">
        <v>20685</v>
      </c>
      <c r="W2021" t="s">
        <v>20686</v>
      </c>
      <c r="X2021" t="s">
        <v>11828</v>
      </c>
      <c r="Y2021" t="b">
        <v>1</v>
      </c>
      <c r="Z2021" t="s">
        <v>1761</v>
      </c>
    </row>
    <row r="2022" spans="1:26" x14ac:dyDescent="0.25">
      <c r="A2022" t="s">
        <v>11829</v>
      </c>
      <c r="B2022" t="s">
        <v>1235</v>
      </c>
      <c r="C2022" t="s">
        <v>14702</v>
      </c>
      <c r="D2022" t="s">
        <v>14703</v>
      </c>
      <c r="E2022" t="s">
        <v>1756</v>
      </c>
      <c r="F2022" t="s">
        <v>11830</v>
      </c>
      <c r="G2022">
        <v>8888</v>
      </c>
      <c r="H2022">
        <v>7500</v>
      </c>
      <c r="I2022">
        <v>10541</v>
      </c>
      <c r="J2022">
        <v>10140</v>
      </c>
      <c r="K2022" t="s">
        <v>55</v>
      </c>
      <c r="L2022">
        <v>4725</v>
      </c>
      <c r="M2022" t="s">
        <v>1769</v>
      </c>
      <c r="N2022" t="s">
        <v>20687</v>
      </c>
      <c r="O2022" s="95">
        <v>44845.70410787037</v>
      </c>
      <c r="P2022">
        <v>1</v>
      </c>
      <c r="Q2022">
        <v>-15.68</v>
      </c>
      <c r="R2022">
        <v>-12.35</v>
      </c>
      <c r="S2022" t="s">
        <v>20688</v>
      </c>
      <c r="T2022" t="s">
        <v>11831</v>
      </c>
      <c r="U2022" t="s">
        <v>11832</v>
      </c>
      <c r="V2022" t="s">
        <v>20688</v>
      </c>
      <c r="W2022" t="s">
        <v>20689</v>
      </c>
      <c r="X2022" t="s">
        <v>11833</v>
      </c>
      <c r="Y2022" t="b">
        <v>1</v>
      </c>
      <c r="Z2022" t="s">
        <v>1761</v>
      </c>
    </row>
    <row r="2023" spans="1:26" x14ac:dyDescent="0.25">
      <c r="A2023" t="s">
        <v>11834</v>
      </c>
      <c r="B2023" t="s">
        <v>520</v>
      </c>
      <c r="C2023" t="s">
        <v>14702</v>
      </c>
      <c r="D2023" t="s">
        <v>14703</v>
      </c>
      <c r="E2023" t="s">
        <v>1756</v>
      </c>
      <c r="F2023" t="s">
        <v>11835</v>
      </c>
      <c r="G2023">
        <v>17000</v>
      </c>
      <c r="H2023">
        <v>25000</v>
      </c>
      <c r="I2023">
        <v>16668</v>
      </c>
      <c r="J2023">
        <v>16447</v>
      </c>
      <c r="K2023" t="s">
        <v>55</v>
      </c>
      <c r="L2023">
        <v>15750</v>
      </c>
      <c r="M2023" t="s">
        <v>1769</v>
      </c>
      <c r="N2023" t="s">
        <v>15232</v>
      </c>
      <c r="O2023" s="95">
        <v>44845.676298900464</v>
      </c>
      <c r="P2023">
        <v>1</v>
      </c>
      <c r="Q2023">
        <v>1.99</v>
      </c>
      <c r="R2023">
        <v>3.36</v>
      </c>
      <c r="S2023" t="s">
        <v>20690</v>
      </c>
      <c r="T2023" t="s">
        <v>11836</v>
      </c>
      <c r="U2023" t="s">
        <v>11837</v>
      </c>
      <c r="V2023" t="s">
        <v>20690</v>
      </c>
      <c r="W2023" t="s">
        <v>20691</v>
      </c>
      <c r="X2023" t="s">
        <v>11838</v>
      </c>
      <c r="Y2023" t="b">
        <v>1</v>
      </c>
      <c r="Z2023" t="s">
        <v>1761</v>
      </c>
    </row>
    <row r="2024" spans="1:26" x14ac:dyDescent="0.25">
      <c r="A2024" t="s">
        <v>11839</v>
      </c>
      <c r="B2024" t="s">
        <v>1495</v>
      </c>
      <c r="C2024" t="s">
        <v>14702</v>
      </c>
      <c r="D2024" t="s">
        <v>14703</v>
      </c>
      <c r="E2024" t="s">
        <v>1756</v>
      </c>
      <c r="F2024" t="s">
        <v>11840</v>
      </c>
      <c r="G2024">
        <v>83399</v>
      </c>
      <c r="H2024">
        <v>132000</v>
      </c>
      <c r="I2024">
        <v>83137</v>
      </c>
      <c r="J2024">
        <v>82718</v>
      </c>
      <c r="K2024" t="s">
        <v>55</v>
      </c>
      <c r="L2024">
        <v>83160</v>
      </c>
      <c r="M2024" t="s">
        <v>1769</v>
      </c>
      <c r="N2024" t="s">
        <v>20692</v>
      </c>
      <c r="O2024" s="95">
        <v>44845.676466018522</v>
      </c>
      <c r="P2024">
        <v>2</v>
      </c>
      <c r="Q2024">
        <v>0.32</v>
      </c>
      <c r="R2024">
        <v>0.82</v>
      </c>
      <c r="S2024" t="s">
        <v>20693</v>
      </c>
      <c r="T2024" t="s">
        <v>11841</v>
      </c>
      <c r="U2024" t="s">
        <v>11842</v>
      </c>
      <c r="V2024" t="s">
        <v>20693</v>
      </c>
      <c r="W2024" t="s">
        <v>20694</v>
      </c>
      <c r="X2024" t="s">
        <v>11843</v>
      </c>
      <c r="Y2024" t="b">
        <v>1</v>
      </c>
      <c r="Z2024" t="s">
        <v>1761</v>
      </c>
    </row>
    <row r="2025" spans="1:26" x14ac:dyDescent="0.25">
      <c r="A2025" t="s">
        <v>11844</v>
      </c>
      <c r="B2025" t="s">
        <v>1142</v>
      </c>
      <c r="C2025" t="s">
        <v>14702</v>
      </c>
      <c r="D2025" t="s">
        <v>14703</v>
      </c>
      <c r="E2025" t="s">
        <v>1756</v>
      </c>
      <c r="F2025" t="s">
        <v>11845</v>
      </c>
      <c r="G2025">
        <v>66500</v>
      </c>
      <c r="H2025">
        <v>105000</v>
      </c>
      <c r="I2025">
        <v>66427</v>
      </c>
      <c r="J2025">
        <v>66369</v>
      </c>
      <c r="K2025" t="s">
        <v>55</v>
      </c>
      <c r="L2025">
        <v>66150</v>
      </c>
      <c r="M2025" t="s">
        <v>1769</v>
      </c>
      <c r="N2025" t="s">
        <v>20695</v>
      </c>
      <c r="O2025" s="95">
        <v>44845.628145138886</v>
      </c>
      <c r="P2025">
        <v>2</v>
      </c>
      <c r="Q2025">
        <v>0.11</v>
      </c>
      <c r="R2025">
        <v>0.2</v>
      </c>
      <c r="S2025" t="s">
        <v>20696</v>
      </c>
      <c r="T2025" t="s">
        <v>11846</v>
      </c>
      <c r="U2025" t="s">
        <v>11847</v>
      </c>
      <c r="V2025" t="s">
        <v>20696</v>
      </c>
      <c r="W2025" t="s">
        <v>20697</v>
      </c>
      <c r="X2025" t="s">
        <v>11848</v>
      </c>
      <c r="Y2025" t="b">
        <v>1</v>
      </c>
      <c r="Z2025" t="s">
        <v>1761</v>
      </c>
    </row>
    <row r="2026" spans="1:26" x14ac:dyDescent="0.25">
      <c r="A2026" t="s">
        <v>11849</v>
      </c>
      <c r="B2026" t="s">
        <v>11850</v>
      </c>
      <c r="C2026" t="s">
        <v>14702</v>
      </c>
      <c r="D2026" t="s">
        <v>14703</v>
      </c>
      <c r="E2026" t="s">
        <v>370</v>
      </c>
      <c r="F2026" t="s">
        <v>11851</v>
      </c>
      <c r="G2026">
        <v>59000</v>
      </c>
      <c r="H2026">
        <v>17000</v>
      </c>
      <c r="I2026">
        <v>55557</v>
      </c>
      <c r="J2026">
        <v>54457</v>
      </c>
      <c r="K2026" t="s">
        <v>54</v>
      </c>
      <c r="L2026">
        <v>9520</v>
      </c>
      <c r="M2026" t="s">
        <v>1769</v>
      </c>
      <c r="N2026" t="s">
        <v>20698</v>
      </c>
      <c r="O2026" s="95">
        <v>44845.718351759257</v>
      </c>
      <c r="P2026">
        <v>10</v>
      </c>
      <c r="Q2026">
        <v>6.2</v>
      </c>
      <c r="R2026">
        <v>8.34</v>
      </c>
      <c r="S2026" t="s">
        <v>14523</v>
      </c>
      <c r="T2026" t="s">
        <v>11852</v>
      </c>
      <c r="U2026" t="s">
        <v>11853</v>
      </c>
      <c r="V2026" t="s">
        <v>14523</v>
      </c>
      <c r="W2026" t="s">
        <v>20699</v>
      </c>
      <c r="X2026" t="s">
        <v>11854</v>
      </c>
      <c r="Y2026" t="b">
        <v>1</v>
      </c>
      <c r="Z2026" t="s">
        <v>1761</v>
      </c>
    </row>
    <row r="2027" spans="1:26" x14ac:dyDescent="0.25">
      <c r="A2027" t="s">
        <v>11855</v>
      </c>
      <c r="B2027" t="s">
        <v>11856</v>
      </c>
      <c r="C2027" t="s">
        <v>14703</v>
      </c>
      <c r="D2027" t="s">
        <v>14702</v>
      </c>
      <c r="E2027" t="s">
        <v>370</v>
      </c>
      <c r="F2027" t="s">
        <v>11857</v>
      </c>
      <c r="G2027">
        <v>159999</v>
      </c>
      <c r="H2027">
        <v>30500</v>
      </c>
      <c r="I2027">
        <v>172544</v>
      </c>
      <c r="J2027">
        <v>172544</v>
      </c>
      <c r="K2027" t="s">
        <v>128</v>
      </c>
      <c r="L2027">
        <v>18300</v>
      </c>
      <c r="M2027" t="s">
        <v>1769</v>
      </c>
      <c r="N2027" t="s">
        <v>17970</v>
      </c>
      <c r="O2027" s="95">
        <v>44546.698167395836</v>
      </c>
      <c r="P2027">
        <v>12</v>
      </c>
      <c r="Q2027">
        <v>0</v>
      </c>
      <c r="R2027">
        <v>-7.27</v>
      </c>
      <c r="S2027" t="s">
        <v>14523</v>
      </c>
      <c r="T2027" t="s">
        <v>11858</v>
      </c>
      <c r="U2027" t="s">
        <v>11859</v>
      </c>
      <c r="V2027" t="s">
        <v>14523</v>
      </c>
      <c r="W2027" t="s">
        <v>20700</v>
      </c>
      <c r="X2027" t="s">
        <v>11860</v>
      </c>
      <c r="Y2027" t="b">
        <v>1</v>
      </c>
      <c r="Z2027" t="s">
        <v>1761</v>
      </c>
    </row>
    <row r="2028" spans="1:26" x14ac:dyDescent="0.25">
      <c r="A2028" t="s">
        <v>11861</v>
      </c>
      <c r="B2028" t="s">
        <v>11862</v>
      </c>
      <c r="C2028" t="s">
        <v>14702</v>
      </c>
      <c r="D2028" t="s">
        <v>14703</v>
      </c>
      <c r="E2028" t="s">
        <v>370</v>
      </c>
      <c r="F2028" t="s">
        <v>11851</v>
      </c>
      <c r="G2028">
        <v>47420</v>
      </c>
      <c r="H2028">
        <v>18000</v>
      </c>
      <c r="I2028">
        <v>47493</v>
      </c>
      <c r="J2028">
        <v>47380</v>
      </c>
      <c r="K2028" t="s">
        <v>54</v>
      </c>
      <c r="L2028">
        <v>10080</v>
      </c>
      <c r="M2028" t="s">
        <v>1769</v>
      </c>
      <c r="N2028" t="s">
        <v>16628</v>
      </c>
      <c r="O2028" s="95">
        <v>44845.684424004627</v>
      </c>
      <c r="P2028">
        <v>10</v>
      </c>
      <c r="Q2028">
        <v>-0.15</v>
      </c>
      <c r="R2028">
        <v>0.08</v>
      </c>
      <c r="S2028" t="s">
        <v>14523</v>
      </c>
      <c r="T2028" t="s">
        <v>11863</v>
      </c>
      <c r="U2028" t="s">
        <v>11853</v>
      </c>
      <c r="V2028" t="s">
        <v>14523</v>
      </c>
      <c r="W2028" t="s">
        <v>20701</v>
      </c>
      <c r="X2028" t="s">
        <v>11864</v>
      </c>
      <c r="Y2028" t="b">
        <v>1</v>
      </c>
      <c r="Z2028" t="s">
        <v>1761</v>
      </c>
    </row>
    <row r="2029" spans="1:26" x14ac:dyDescent="0.25">
      <c r="A2029" t="s">
        <v>11865</v>
      </c>
      <c r="B2029" t="s">
        <v>11866</v>
      </c>
      <c r="C2029" t="s">
        <v>14703</v>
      </c>
      <c r="D2029" t="s">
        <v>14702</v>
      </c>
      <c r="E2029" t="s">
        <v>370</v>
      </c>
      <c r="F2029" t="s">
        <v>11867</v>
      </c>
      <c r="G2029">
        <v>95000</v>
      </c>
      <c r="H2029">
        <v>24400</v>
      </c>
      <c r="I2029">
        <v>93917</v>
      </c>
      <c r="J2029">
        <v>93917</v>
      </c>
      <c r="K2029" t="s">
        <v>54</v>
      </c>
      <c r="L2029">
        <v>13664</v>
      </c>
      <c r="M2029" t="s">
        <v>1769</v>
      </c>
      <c r="N2029" t="s">
        <v>19427</v>
      </c>
      <c r="O2029" s="95">
        <v>44546.586101053239</v>
      </c>
      <c r="P2029">
        <v>10</v>
      </c>
      <c r="Q2029">
        <v>0</v>
      </c>
      <c r="R2029">
        <v>1.1499999999999999</v>
      </c>
      <c r="S2029" t="s">
        <v>20702</v>
      </c>
      <c r="T2029" t="s">
        <v>11868</v>
      </c>
      <c r="U2029" t="s">
        <v>11869</v>
      </c>
      <c r="V2029" t="s">
        <v>20702</v>
      </c>
      <c r="W2029" t="s">
        <v>20703</v>
      </c>
      <c r="X2029" t="s">
        <v>11870</v>
      </c>
      <c r="Y2029" t="b">
        <v>1</v>
      </c>
      <c r="Z2029" t="s">
        <v>1761</v>
      </c>
    </row>
    <row r="2030" spans="1:26" x14ac:dyDescent="0.25">
      <c r="A2030" t="s">
        <v>11871</v>
      </c>
      <c r="B2030" t="s">
        <v>11872</v>
      </c>
      <c r="C2030" t="s">
        <v>14703</v>
      </c>
      <c r="D2030" t="s">
        <v>14702</v>
      </c>
      <c r="E2030" t="s">
        <v>370</v>
      </c>
      <c r="F2030" t="s">
        <v>11867</v>
      </c>
      <c r="G2030">
        <v>90000</v>
      </c>
      <c r="H2030">
        <v>25800</v>
      </c>
      <c r="I2030">
        <v>89778</v>
      </c>
      <c r="J2030">
        <v>89778</v>
      </c>
      <c r="K2030" t="s">
        <v>54</v>
      </c>
      <c r="L2030">
        <v>14448</v>
      </c>
      <c r="M2030" t="s">
        <v>1769</v>
      </c>
      <c r="N2030" t="s">
        <v>20704</v>
      </c>
      <c r="O2030" s="95">
        <v>44546.592971099541</v>
      </c>
      <c r="P2030">
        <v>10</v>
      </c>
      <c r="Q2030">
        <v>0</v>
      </c>
      <c r="R2030">
        <v>0.25</v>
      </c>
      <c r="S2030" t="s">
        <v>20705</v>
      </c>
      <c r="T2030" t="s">
        <v>11873</v>
      </c>
      <c r="U2030" t="s">
        <v>11869</v>
      </c>
      <c r="V2030" t="s">
        <v>20705</v>
      </c>
      <c r="W2030" t="s">
        <v>20706</v>
      </c>
      <c r="X2030" t="s">
        <v>11874</v>
      </c>
      <c r="Y2030" t="b">
        <v>1</v>
      </c>
      <c r="Z2030" t="s">
        <v>1761</v>
      </c>
    </row>
    <row r="2031" spans="1:26" x14ac:dyDescent="0.25">
      <c r="A2031" t="s">
        <v>11875</v>
      </c>
      <c r="B2031" t="s">
        <v>1701</v>
      </c>
      <c r="C2031" t="s">
        <v>14702</v>
      </c>
      <c r="D2031" t="s">
        <v>14703</v>
      </c>
      <c r="E2031" t="s">
        <v>370</v>
      </c>
      <c r="F2031" t="s">
        <v>11876</v>
      </c>
      <c r="G2031">
        <v>19999</v>
      </c>
      <c r="H2031">
        <v>9500</v>
      </c>
      <c r="I2031">
        <v>16827</v>
      </c>
      <c r="J2031">
        <v>16398</v>
      </c>
      <c r="K2031" t="s">
        <v>54</v>
      </c>
      <c r="L2031">
        <v>5320</v>
      </c>
      <c r="M2031" t="s">
        <v>1769</v>
      </c>
      <c r="N2031" t="s">
        <v>16712</v>
      </c>
      <c r="O2031" s="95">
        <v>44845.718526157405</v>
      </c>
      <c r="P2031">
        <v>2</v>
      </c>
      <c r="Q2031">
        <v>18.850000000000001</v>
      </c>
      <c r="R2031">
        <v>21.96</v>
      </c>
      <c r="S2031" t="s">
        <v>14523</v>
      </c>
      <c r="T2031" t="s">
        <v>11877</v>
      </c>
      <c r="U2031" t="s">
        <v>20707</v>
      </c>
      <c r="V2031" t="s">
        <v>14523</v>
      </c>
      <c r="W2031" t="s">
        <v>20708</v>
      </c>
      <c r="X2031" t="s">
        <v>11878</v>
      </c>
      <c r="Y2031" t="b">
        <v>1</v>
      </c>
      <c r="Z2031" t="s">
        <v>1761</v>
      </c>
    </row>
    <row r="2032" spans="1:26" x14ac:dyDescent="0.25">
      <c r="A2032" t="s">
        <v>11879</v>
      </c>
      <c r="B2032" t="s">
        <v>1406</v>
      </c>
      <c r="C2032" t="s">
        <v>14702</v>
      </c>
      <c r="D2032" t="s">
        <v>14703</v>
      </c>
      <c r="E2032" t="s">
        <v>370</v>
      </c>
      <c r="F2032" t="s">
        <v>11880</v>
      </c>
      <c r="G2032">
        <v>12222</v>
      </c>
      <c r="H2032">
        <v>5800</v>
      </c>
      <c r="I2032">
        <v>13298</v>
      </c>
      <c r="J2032">
        <v>14643</v>
      </c>
      <c r="K2032" t="s">
        <v>54</v>
      </c>
      <c r="L2032">
        <v>3248</v>
      </c>
      <c r="M2032" t="s">
        <v>1769</v>
      </c>
      <c r="N2032" t="s">
        <v>18901</v>
      </c>
      <c r="O2032" s="95">
        <v>44845.700434259263</v>
      </c>
      <c r="P2032">
        <v>6</v>
      </c>
      <c r="Q2032">
        <v>-8.09</v>
      </c>
      <c r="R2032">
        <v>-16.53</v>
      </c>
      <c r="S2032" t="s">
        <v>14523</v>
      </c>
      <c r="T2032" t="s">
        <v>11881</v>
      </c>
      <c r="U2032" t="s">
        <v>11882</v>
      </c>
      <c r="V2032" t="s">
        <v>14523</v>
      </c>
      <c r="W2032" t="s">
        <v>20709</v>
      </c>
      <c r="X2032" t="s">
        <v>11883</v>
      </c>
      <c r="Y2032" t="b">
        <v>1</v>
      </c>
      <c r="Z2032" t="s">
        <v>1761</v>
      </c>
    </row>
    <row r="2033" spans="1:26" x14ac:dyDescent="0.25">
      <c r="A2033" t="s">
        <v>11884</v>
      </c>
      <c r="B2033" t="s">
        <v>1381</v>
      </c>
      <c r="C2033" t="s">
        <v>14702</v>
      </c>
      <c r="D2033" t="s">
        <v>14703</v>
      </c>
      <c r="E2033" t="s">
        <v>370</v>
      </c>
      <c r="F2033" t="s">
        <v>11885</v>
      </c>
      <c r="G2033">
        <v>19444</v>
      </c>
      <c r="H2033">
        <v>9600</v>
      </c>
      <c r="I2033">
        <v>15876</v>
      </c>
      <c r="J2033">
        <v>15191</v>
      </c>
      <c r="K2033" t="s">
        <v>54</v>
      </c>
      <c r="L2033">
        <v>5376</v>
      </c>
      <c r="M2033" t="s">
        <v>1769</v>
      </c>
      <c r="N2033" t="s">
        <v>20710</v>
      </c>
      <c r="O2033" s="95">
        <v>44845.684980694445</v>
      </c>
      <c r="P2033">
        <v>6</v>
      </c>
      <c r="Q2033">
        <v>22.47</v>
      </c>
      <c r="R2033">
        <v>28</v>
      </c>
      <c r="S2033" t="s">
        <v>14523</v>
      </c>
      <c r="T2033" t="s">
        <v>11886</v>
      </c>
      <c r="U2033" t="s">
        <v>11887</v>
      </c>
      <c r="V2033" t="s">
        <v>14523</v>
      </c>
      <c r="W2033" t="s">
        <v>20711</v>
      </c>
      <c r="X2033" t="s">
        <v>11888</v>
      </c>
      <c r="Y2033" t="b">
        <v>1</v>
      </c>
      <c r="Z2033" t="s">
        <v>1761</v>
      </c>
    </row>
    <row r="2034" spans="1:26" x14ac:dyDescent="0.25">
      <c r="A2034" t="s">
        <v>11889</v>
      </c>
      <c r="B2034" t="s">
        <v>11890</v>
      </c>
      <c r="C2034" t="s">
        <v>14702</v>
      </c>
      <c r="D2034" t="s">
        <v>14703</v>
      </c>
      <c r="E2034" t="s">
        <v>635</v>
      </c>
      <c r="F2034" t="s">
        <v>11891</v>
      </c>
      <c r="G2034">
        <v>35900</v>
      </c>
      <c r="H2034">
        <v>52839</v>
      </c>
      <c r="I2034">
        <v>34708</v>
      </c>
      <c r="J2034">
        <v>35598</v>
      </c>
      <c r="K2034" t="s">
        <v>53</v>
      </c>
      <c r="L2034">
        <v>32760</v>
      </c>
      <c r="M2034" t="s">
        <v>1769</v>
      </c>
      <c r="N2034" t="s">
        <v>14865</v>
      </c>
      <c r="O2034" s="95">
        <v>44845.679709050928</v>
      </c>
      <c r="P2034">
        <v>9</v>
      </c>
      <c r="Q2034">
        <v>3.43</v>
      </c>
      <c r="R2034">
        <v>0.85</v>
      </c>
      <c r="S2034" t="s">
        <v>20712</v>
      </c>
      <c r="T2034" t="s">
        <v>11892</v>
      </c>
      <c r="U2034" t="s">
        <v>11893</v>
      </c>
      <c r="V2034" t="s">
        <v>20712</v>
      </c>
      <c r="W2034" t="s">
        <v>20713</v>
      </c>
      <c r="X2034" t="s">
        <v>11894</v>
      </c>
      <c r="Y2034" t="b">
        <v>1</v>
      </c>
      <c r="Z2034" t="s">
        <v>1761</v>
      </c>
    </row>
    <row r="2035" spans="1:26" x14ac:dyDescent="0.25">
      <c r="A2035" t="s">
        <v>11895</v>
      </c>
      <c r="B2035" t="s">
        <v>11896</v>
      </c>
      <c r="C2035" t="s">
        <v>14702</v>
      </c>
      <c r="D2035" t="s">
        <v>14703</v>
      </c>
      <c r="E2035" t="s">
        <v>635</v>
      </c>
      <c r="F2035" t="s">
        <v>11897</v>
      </c>
      <c r="G2035">
        <v>22000</v>
      </c>
      <c r="H2035">
        <v>30454</v>
      </c>
      <c r="I2035">
        <v>30976</v>
      </c>
      <c r="J2035">
        <v>25606</v>
      </c>
      <c r="K2035" t="s">
        <v>53</v>
      </c>
      <c r="L2035">
        <v>18881</v>
      </c>
      <c r="M2035" t="s">
        <v>1769</v>
      </c>
      <c r="N2035" t="s">
        <v>20714</v>
      </c>
      <c r="O2035" s="95">
        <v>44845.704278055557</v>
      </c>
      <c r="P2035">
        <v>1</v>
      </c>
      <c r="Q2035">
        <v>-28.98</v>
      </c>
      <c r="R2035">
        <v>-14.08</v>
      </c>
      <c r="S2035" t="s">
        <v>20715</v>
      </c>
      <c r="T2035" t="s">
        <v>11898</v>
      </c>
      <c r="U2035" t="s">
        <v>11899</v>
      </c>
      <c r="V2035" t="s">
        <v>20715</v>
      </c>
      <c r="W2035" t="s">
        <v>20716</v>
      </c>
      <c r="X2035" t="s">
        <v>11900</v>
      </c>
      <c r="Y2035" t="b">
        <v>1</v>
      </c>
      <c r="Z2035" t="s">
        <v>1761</v>
      </c>
    </row>
    <row r="2036" spans="1:26" x14ac:dyDescent="0.25">
      <c r="A2036" t="s">
        <v>11901</v>
      </c>
      <c r="B2036" t="s">
        <v>11902</v>
      </c>
      <c r="C2036" t="s">
        <v>14702</v>
      </c>
      <c r="D2036" t="s">
        <v>14703</v>
      </c>
      <c r="E2036" t="s">
        <v>329</v>
      </c>
      <c r="F2036" t="s">
        <v>519</v>
      </c>
      <c r="G2036">
        <v>1650000</v>
      </c>
      <c r="H2036">
        <v>415000</v>
      </c>
      <c r="I2036">
        <v>1288125</v>
      </c>
      <c r="J2036">
        <v>1289738</v>
      </c>
      <c r="K2036" t="s">
        <v>55</v>
      </c>
      <c r="L2036">
        <v>261450</v>
      </c>
      <c r="M2036" t="s">
        <v>1769</v>
      </c>
      <c r="N2036" t="s">
        <v>20717</v>
      </c>
      <c r="O2036" s="95">
        <v>44845.688213379632</v>
      </c>
      <c r="P2036">
        <v>1</v>
      </c>
      <c r="Q2036">
        <v>28.09</v>
      </c>
      <c r="R2036">
        <v>27.93</v>
      </c>
      <c r="S2036" t="s">
        <v>20718</v>
      </c>
      <c r="T2036" t="s">
        <v>11903</v>
      </c>
      <c r="U2036" t="s">
        <v>11904</v>
      </c>
      <c r="V2036" t="s">
        <v>20718</v>
      </c>
      <c r="W2036" t="s">
        <v>20719</v>
      </c>
      <c r="X2036" t="s">
        <v>11905</v>
      </c>
      <c r="Y2036" t="b">
        <v>1</v>
      </c>
      <c r="Z2036" t="s">
        <v>1761</v>
      </c>
    </row>
    <row r="2037" spans="1:26" x14ac:dyDescent="0.25">
      <c r="A2037" t="s">
        <v>11906</v>
      </c>
      <c r="B2037" t="s">
        <v>11907</v>
      </c>
      <c r="C2037" t="s">
        <v>14702</v>
      </c>
      <c r="D2037" t="s">
        <v>14703</v>
      </c>
      <c r="E2037" t="s">
        <v>329</v>
      </c>
      <c r="F2037" t="s">
        <v>11908</v>
      </c>
      <c r="G2037">
        <v>480000</v>
      </c>
      <c r="H2037">
        <v>458453</v>
      </c>
      <c r="I2037">
        <v>390631</v>
      </c>
      <c r="J2037">
        <v>393865</v>
      </c>
      <c r="K2037" t="s">
        <v>55</v>
      </c>
      <c r="L2037">
        <v>288825</v>
      </c>
      <c r="M2037" t="s">
        <v>1769</v>
      </c>
      <c r="N2037" t="s">
        <v>20720</v>
      </c>
      <c r="O2037" s="95">
        <v>44845.660811620372</v>
      </c>
      <c r="P2037">
        <v>1</v>
      </c>
      <c r="Q2037">
        <v>22.88</v>
      </c>
      <c r="R2037">
        <v>21.87</v>
      </c>
      <c r="S2037" t="s">
        <v>20721</v>
      </c>
      <c r="T2037" t="s">
        <v>11909</v>
      </c>
      <c r="U2037" t="s">
        <v>11910</v>
      </c>
      <c r="V2037" t="s">
        <v>20721</v>
      </c>
      <c r="W2037" t="s">
        <v>20722</v>
      </c>
      <c r="X2037" t="s">
        <v>11911</v>
      </c>
      <c r="Y2037" t="b">
        <v>1</v>
      </c>
      <c r="Z2037" t="s">
        <v>1761</v>
      </c>
    </row>
    <row r="2038" spans="1:26" x14ac:dyDescent="0.25">
      <c r="A2038" t="s">
        <v>11912</v>
      </c>
      <c r="B2038" t="s">
        <v>1109</v>
      </c>
      <c r="C2038" t="s">
        <v>14702</v>
      </c>
      <c r="D2038" t="s">
        <v>14703</v>
      </c>
      <c r="E2038" t="s">
        <v>635</v>
      </c>
      <c r="F2038" t="s">
        <v>11913</v>
      </c>
      <c r="G2038">
        <v>32111</v>
      </c>
      <c r="H2038">
        <v>38000</v>
      </c>
      <c r="I2038">
        <v>31492</v>
      </c>
      <c r="J2038">
        <v>33318</v>
      </c>
      <c r="K2038" t="s">
        <v>53</v>
      </c>
      <c r="L2038">
        <v>23560</v>
      </c>
      <c r="M2038" t="s">
        <v>1769</v>
      </c>
      <c r="N2038" t="s">
        <v>20723</v>
      </c>
      <c r="O2038" s="95">
        <v>44845.682631620373</v>
      </c>
      <c r="P2038">
        <v>25</v>
      </c>
      <c r="Q2038">
        <v>1.97</v>
      </c>
      <c r="R2038">
        <v>-3.62</v>
      </c>
      <c r="S2038" t="s">
        <v>20724</v>
      </c>
      <c r="T2038" t="s">
        <v>11914</v>
      </c>
      <c r="U2038" t="s">
        <v>11915</v>
      </c>
      <c r="V2038" t="s">
        <v>20724</v>
      </c>
      <c r="W2038" t="s">
        <v>20725</v>
      </c>
      <c r="X2038" t="s">
        <v>11916</v>
      </c>
      <c r="Y2038" t="b">
        <v>1</v>
      </c>
      <c r="Z2038" t="s">
        <v>1761</v>
      </c>
    </row>
    <row r="2039" spans="1:26" x14ac:dyDescent="0.25">
      <c r="A2039" t="s">
        <v>11917</v>
      </c>
      <c r="B2039" t="s">
        <v>11918</v>
      </c>
      <c r="C2039" t="s">
        <v>14702</v>
      </c>
      <c r="D2039" t="s">
        <v>14703</v>
      </c>
      <c r="E2039" t="s">
        <v>635</v>
      </c>
      <c r="F2039" t="s">
        <v>11913</v>
      </c>
      <c r="G2039">
        <v>35999</v>
      </c>
      <c r="H2039">
        <v>40000</v>
      </c>
      <c r="I2039">
        <v>33697</v>
      </c>
      <c r="J2039">
        <v>34916</v>
      </c>
      <c r="K2039" t="s">
        <v>53</v>
      </c>
      <c r="L2039">
        <v>24800</v>
      </c>
      <c r="M2039" t="s">
        <v>1769</v>
      </c>
      <c r="N2039" t="s">
        <v>20726</v>
      </c>
      <c r="O2039" s="95">
        <v>44845.683527673609</v>
      </c>
      <c r="P2039">
        <v>25</v>
      </c>
      <c r="Q2039">
        <v>6.83</v>
      </c>
      <c r="R2039">
        <v>3.1</v>
      </c>
      <c r="S2039" t="s">
        <v>20727</v>
      </c>
      <c r="T2039" t="s">
        <v>11919</v>
      </c>
      <c r="U2039" t="s">
        <v>11915</v>
      </c>
      <c r="V2039" t="s">
        <v>20727</v>
      </c>
      <c r="W2039" t="s">
        <v>20728</v>
      </c>
      <c r="X2039" t="s">
        <v>11920</v>
      </c>
      <c r="Y2039" t="b">
        <v>1</v>
      </c>
      <c r="Z2039" t="s">
        <v>1761</v>
      </c>
    </row>
    <row r="2040" spans="1:26" x14ac:dyDescent="0.25">
      <c r="A2040" t="s">
        <v>11921</v>
      </c>
      <c r="B2040" t="s">
        <v>1102</v>
      </c>
      <c r="C2040" t="s">
        <v>14702</v>
      </c>
      <c r="D2040" t="s">
        <v>14703</v>
      </c>
      <c r="E2040" t="s">
        <v>635</v>
      </c>
      <c r="F2040" t="s">
        <v>11922</v>
      </c>
      <c r="G2040">
        <v>37500</v>
      </c>
      <c r="H2040">
        <v>45000</v>
      </c>
      <c r="I2040">
        <v>44122</v>
      </c>
      <c r="J2040">
        <v>44480</v>
      </c>
      <c r="K2040" t="s">
        <v>53</v>
      </c>
      <c r="L2040">
        <v>27900</v>
      </c>
      <c r="M2040" t="s">
        <v>1769</v>
      </c>
      <c r="N2040" t="s">
        <v>20646</v>
      </c>
      <c r="O2040" s="95">
        <v>44845.68234550926</v>
      </c>
      <c r="P2040">
        <v>20</v>
      </c>
      <c r="Q2040">
        <v>-15.01</v>
      </c>
      <c r="R2040">
        <v>-15.69</v>
      </c>
      <c r="S2040" t="s">
        <v>20729</v>
      </c>
      <c r="T2040" t="s">
        <v>11923</v>
      </c>
      <c r="U2040" t="s">
        <v>11924</v>
      </c>
      <c r="V2040" t="s">
        <v>20729</v>
      </c>
      <c r="W2040" t="s">
        <v>20730</v>
      </c>
      <c r="X2040" t="s">
        <v>11925</v>
      </c>
      <c r="Y2040" t="b">
        <v>1</v>
      </c>
      <c r="Z2040" t="s">
        <v>1761</v>
      </c>
    </row>
    <row r="2041" spans="1:26" x14ac:dyDescent="0.25">
      <c r="A2041" t="s">
        <v>11926</v>
      </c>
      <c r="B2041" t="s">
        <v>1383</v>
      </c>
      <c r="C2041" t="s">
        <v>14702</v>
      </c>
      <c r="D2041" t="s">
        <v>14703</v>
      </c>
      <c r="E2041" t="s">
        <v>365</v>
      </c>
      <c r="F2041" t="s">
        <v>11927</v>
      </c>
      <c r="G2041">
        <v>99899</v>
      </c>
      <c r="H2041">
        <v>95000</v>
      </c>
      <c r="I2041">
        <v>81966</v>
      </c>
      <c r="J2041">
        <v>81573</v>
      </c>
      <c r="K2041" t="s">
        <v>54</v>
      </c>
      <c r="L2041">
        <v>53200</v>
      </c>
      <c r="M2041" t="s">
        <v>1769</v>
      </c>
      <c r="N2041" t="s">
        <v>20731</v>
      </c>
      <c r="O2041" s="95">
        <v>44845.650113437499</v>
      </c>
      <c r="P2041">
        <v>2</v>
      </c>
      <c r="Q2041">
        <v>21.88</v>
      </c>
      <c r="R2041">
        <v>22.47</v>
      </c>
      <c r="S2041" t="s">
        <v>20732</v>
      </c>
      <c r="T2041" t="s">
        <v>11928</v>
      </c>
      <c r="U2041" t="s">
        <v>11929</v>
      </c>
      <c r="V2041" t="s">
        <v>20732</v>
      </c>
      <c r="W2041" t="s">
        <v>20733</v>
      </c>
      <c r="X2041" t="s">
        <v>11930</v>
      </c>
      <c r="Y2041" t="b">
        <v>1</v>
      </c>
      <c r="Z2041" t="s">
        <v>1761</v>
      </c>
    </row>
    <row r="2042" spans="1:26" x14ac:dyDescent="0.25">
      <c r="A2042" t="s">
        <v>11931</v>
      </c>
      <c r="B2042" t="s">
        <v>1542</v>
      </c>
      <c r="C2042" t="s">
        <v>14702</v>
      </c>
      <c r="D2042" t="s">
        <v>14703</v>
      </c>
      <c r="E2042" t="s">
        <v>365</v>
      </c>
      <c r="F2042" t="s">
        <v>11932</v>
      </c>
      <c r="G2042">
        <v>33000</v>
      </c>
      <c r="H2042">
        <v>59000</v>
      </c>
      <c r="I2042">
        <v>35793</v>
      </c>
      <c r="J2042">
        <v>35626</v>
      </c>
      <c r="K2042" t="s">
        <v>54</v>
      </c>
      <c r="L2042">
        <v>33040</v>
      </c>
      <c r="M2042" t="s">
        <v>1769</v>
      </c>
      <c r="N2042" t="s">
        <v>20734</v>
      </c>
      <c r="O2042" s="95">
        <v>44845.704788958334</v>
      </c>
      <c r="P2042">
        <v>2</v>
      </c>
      <c r="Q2042">
        <v>-7.8</v>
      </c>
      <c r="R2042">
        <v>-7.37</v>
      </c>
      <c r="S2042" t="s">
        <v>20735</v>
      </c>
      <c r="T2042" t="s">
        <v>11933</v>
      </c>
      <c r="U2042" t="s">
        <v>11934</v>
      </c>
      <c r="V2042" t="s">
        <v>20735</v>
      </c>
      <c r="W2042" t="s">
        <v>20736</v>
      </c>
      <c r="X2042" t="s">
        <v>11935</v>
      </c>
      <c r="Y2042" t="b">
        <v>1</v>
      </c>
      <c r="Z2042" t="s">
        <v>1761</v>
      </c>
    </row>
    <row r="2043" spans="1:26" x14ac:dyDescent="0.25">
      <c r="A2043" t="s">
        <v>11936</v>
      </c>
      <c r="B2043" t="s">
        <v>11937</v>
      </c>
      <c r="C2043" t="s">
        <v>14702</v>
      </c>
      <c r="D2043" t="s">
        <v>14703</v>
      </c>
      <c r="E2043" t="s">
        <v>365</v>
      </c>
      <c r="F2043" t="s">
        <v>11938</v>
      </c>
      <c r="G2043">
        <v>46000</v>
      </c>
      <c r="H2043">
        <v>41742</v>
      </c>
      <c r="I2043">
        <v>47006</v>
      </c>
      <c r="J2043">
        <v>46173</v>
      </c>
      <c r="K2043" t="s">
        <v>54</v>
      </c>
      <c r="L2043">
        <v>23376</v>
      </c>
      <c r="M2043" t="s">
        <v>1769</v>
      </c>
      <c r="N2043" t="s">
        <v>20737</v>
      </c>
      <c r="O2043" s="95">
        <v>44845.668719907408</v>
      </c>
      <c r="P2043">
        <v>2</v>
      </c>
      <c r="Q2043">
        <v>-2.14</v>
      </c>
      <c r="R2043">
        <v>-0.37</v>
      </c>
      <c r="S2043" t="s">
        <v>20738</v>
      </c>
      <c r="T2043" t="s">
        <v>11939</v>
      </c>
      <c r="U2043" t="s">
        <v>11940</v>
      </c>
      <c r="V2043" t="s">
        <v>20738</v>
      </c>
      <c r="W2043" t="s">
        <v>20739</v>
      </c>
      <c r="X2043" t="s">
        <v>11941</v>
      </c>
      <c r="Y2043" t="b">
        <v>1</v>
      </c>
      <c r="Z2043" t="s">
        <v>1761</v>
      </c>
    </row>
    <row r="2044" spans="1:26" x14ac:dyDescent="0.25">
      <c r="A2044" t="s">
        <v>11942</v>
      </c>
      <c r="B2044" t="s">
        <v>1474</v>
      </c>
      <c r="C2044" t="s">
        <v>14702</v>
      </c>
      <c r="D2044" t="s">
        <v>14703</v>
      </c>
      <c r="E2044" t="s">
        <v>379</v>
      </c>
      <c r="F2044" t="s">
        <v>11943</v>
      </c>
      <c r="G2044">
        <v>18000</v>
      </c>
      <c r="H2044">
        <v>12200</v>
      </c>
      <c r="I2044">
        <v>13626</v>
      </c>
      <c r="J2044">
        <v>14018</v>
      </c>
      <c r="K2044" t="s">
        <v>54</v>
      </c>
      <c r="L2044">
        <v>6832</v>
      </c>
      <c r="M2044" t="s">
        <v>1769</v>
      </c>
      <c r="N2044" t="s">
        <v>19417</v>
      </c>
      <c r="O2044" s="95">
        <v>44845.661055891207</v>
      </c>
      <c r="P2044">
        <v>1</v>
      </c>
      <c r="Q2044">
        <v>32.1</v>
      </c>
      <c r="R2044">
        <v>28.41</v>
      </c>
      <c r="S2044" t="s">
        <v>20740</v>
      </c>
      <c r="T2044" t="s">
        <v>11944</v>
      </c>
      <c r="U2044" t="s">
        <v>11945</v>
      </c>
      <c r="V2044" t="s">
        <v>20740</v>
      </c>
      <c r="W2044" t="s">
        <v>20741</v>
      </c>
      <c r="X2044" t="s">
        <v>11946</v>
      </c>
      <c r="Y2044" t="b">
        <v>1</v>
      </c>
      <c r="Z2044" t="s">
        <v>1761</v>
      </c>
    </row>
    <row r="2045" spans="1:26" x14ac:dyDescent="0.25">
      <c r="A2045" t="s">
        <v>11947</v>
      </c>
      <c r="B2045" t="s">
        <v>11948</v>
      </c>
      <c r="C2045" t="s">
        <v>14702</v>
      </c>
      <c r="D2045" t="s">
        <v>14703</v>
      </c>
      <c r="E2045" t="s">
        <v>379</v>
      </c>
      <c r="F2045" t="s">
        <v>11949</v>
      </c>
      <c r="G2045">
        <v>7999</v>
      </c>
      <c r="H2045">
        <v>7000</v>
      </c>
      <c r="I2045">
        <v>10505</v>
      </c>
      <c r="J2045">
        <v>8366</v>
      </c>
      <c r="K2045" t="s">
        <v>54</v>
      </c>
      <c r="L2045">
        <v>3920</v>
      </c>
      <c r="M2045" t="s">
        <v>1769</v>
      </c>
      <c r="N2045" t="s">
        <v>18804</v>
      </c>
      <c r="O2045" s="95">
        <v>44845.680790752318</v>
      </c>
      <c r="P2045">
        <v>1</v>
      </c>
      <c r="Q2045">
        <v>-23.86</v>
      </c>
      <c r="R2045">
        <v>-4.3899999999999997</v>
      </c>
      <c r="S2045" t="s">
        <v>20742</v>
      </c>
      <c r="T2045" t="s">
        <v>11950</v>
      </c>
      <c r="U2045" t="s">
        <v>11951</v>
      </c>
      <c r="V2045" t="s">
        <v>20742</v>
      </c>
      <c r="W2045" t="s">
        <v>20743</v>
      </c>
      <c r="X2045" t="s">
        <v>11952</v>
      </c>
      <c r="Y2045" t="b">
        <v>1</v>
      </c>
      <c r="Z2045" t="s">
        <v>1761</v>
      </c>
    </row>
    <row r="2046" spans="1:26" x14ac:dyDescent="0.25">
      <c r="A2046" t="s">
        <v>11953</v>
      </c>
      <c r="B2046" t="s">
        <v>11954</v>
      </c>
      <c r="C2046" t="s">
        <v>14702</v>
      </c>
      <c r="D2046" t="s">
        <v>14703</v>
      </c>
      <c r="E2046" t="s">
        <v>379</v>
      </c>
      <c r="F2046" t="s">
        <v>11955</v>
      </c>
      <c r="G2046">
        <v>15555</v>
      </c>
      <c r="H2046">
        <v>25000</v>
      </c>
      <c r="I2046">
        <v>14069</v>
      </c>
      <c r="J2046">
        <v>14153</v>
      </c>
      <c r="K2046" t="s">
        <v>54</v>
      </c>
      <c r="L2046">
        <v>14000</v>
      </c>
      <c r="M2046" t="s">
        <v>1769</v>
      </c>
      <c r="N2046" t="s">
        <v>17138</v>
      </c>
      <c r="O2046" s="95">
        <v>44845.660632488427</v>
      </c>
      <c r="P2046">
        <v>1</v>
      </c>
      <c r="Q2046">
        <v>10.56</v>
      </c>
      <c r="R2046">
        <v>9.91</v>
      </c>
      <c r="S2046" t="s">
        <v>20744</v>
      </c>
      <c r="T2046" t="s">
        <v>11956</v>
      </c>
      <c r="U2046" t="s">
        <v>11957</v>
      </c>
      <c r="V2046" t="s">
        <v>20744</v>
      </c>
      <c r="W2046" t="s">
        <v>20745</v>
      </c>
      <c r="X2046" t="s">
        <v>11958</v>
      </c>
      <c r="Y2046" t="b">
        <v>1</v>
      </c>
      <c r="Z2046" t="s">
        <v>1761</v>
      </c>
    </row>
    <row r="2047" spans="1:26" x14ac:dyDescent="0.25">
      <c r="A2047" t="s">
        <v>11959</v>
      </c>
      <c r="B2047" t="s">
        <v>968</v>
      </c>
      <c r="C2047" t="s">
        <v>14702</v>
      </c>
      <c r="D2047" t="s">
        <v>14703</v>
      </c>
      <c r="E2047" t="s">
        <v>379</v>
      </c>
      <c r="F2047" t="s">
        <v>11960</v>
      </c>
      <c r="G2047">
        <v>5000</v>
      </c>
      <c r="H2047">
        <v>5100</v>
      </c>
      <c r="I2047">
        <v>7241</v>
      </c>
      <c r="J2047">
        <v>7830</v>
      </c>
      <c r="K2047" t="s">
        <v>54</v>
      </c>
      <c r="L2047">
        <v>2856</v>
      </c>
      <c r="M2047" t="s">
        <v>1769</v>
      </c>
      <c r="N2047" t="s">
        <v>17750</v>
      </c>
      <c r="O2047" s="95">
        <v>44845.521551122685</v>
      </c>
      <c r="P2047">
        <v>1</v>
      </c>
      <c r="Q2047">
        <v>-30.95</v>
      </c>
      <c r="R2047">
        <v>-36.14</v>
      </c>
      <c r="S2047" t="s">
        <v>20746</v>
      </c>
      <c r="T2047" t="s">
        <v>11961</v>
      </c>
      <c r="U2047" t="s">
        <v>11962</v>
      </c>
      <c r="V2047" t="s">
        <v>20746</v>
      </c>
      <c r="W2047" t="s">
        <v>20747</v>
      </c>
      <c r="X2047" t="s">
        <v>11963</v>
      </c>
      <c r="Y2047" t="b">
        <v>1</v>
      </c>
      <c r="Z2047" t="s">
        <v>1761</v>
      </c>
    </row>
    <row r="2048" spans="1:26" x14ac:dyDescent="0.25">
      <c r="A2048" t="s">
        <v>11964</v>
      </c>
      <c r="B2048" t="s">
        <v>872</v>
      </c>
      <c r="C2048" t="s">
        <v>14702</v>
      </c>
      <c r="D2048" t="s">
        <v>14703</v>
      </c>
      <c r="E2048" t="s">
        <v>379</v>
      </c>
      <c r="F2048" t="s">
        <v>11965</v>
      </c>
      <c r="G2048">
        <v>12500</v>
      </c>
      <c r="H2048">
        <v>19100</v>
      </c>
      <c r="I2048">
        <v>14650</v>
      </c>
      <c r="J2048">
        <v>15039</v>
      </c>
      <c r="K2048" t="s">
        <v>54</v>
      </c>
      <c r="L2048">
        <v>10696</v>
      </c>
      <c r="M2048" t="s">
        <v>1769</v>
      </c>
      <c r="N2048" t="s">
        <v>20748</v>
      </c>
      <c r="O2048" s="95">
        <v>44845.704618587966</v>
      </c>
      <c r="P2048">
        <v>1</v>
      </c>
      <c r="Q2048">
        <v>-14.68</v>
      </c>
      <c r="R2048">
        <v>-16.88</v>
      </c>
      <c r="S2048" t="s">
        <v>20749</v>
      </c>
      <c r="T2048" t="s">
        <v>11966</v>
      </c>
      <c r="U2048" t="s">
        <v>11967</v>
      </c>
      <c r="V2048" t="s">
        <v>20749</v>
      </c>
      <c r="W2048" t="s">
        <v>20750</v>
      </c>
      <c r="X2048" t="s">
        <v>11968</v>
      </c>
      <c r="Y2048" t="b">
        <v>1</v>
      </c>
      <c r="Z2048" t="s">
        <v>1761</v>
      </c>
    </row>
    <row r="2049" spans="1:26" x14ac:dyDescent="0.25">
      <c r="A2049" t="s">
        <v>11969</v>
      </c>
      <c r="B2049" t="s">
        <v>1075</v>
      </c>
      <c r="C2049" t="s">
        <v>14702</v>
      </c>
      <c r="D2049" t="s">
        <v>14703</v>
      </c>
      <c r="E2049" t="s">
        <v>379</v>
      </c>
      <c r="F2049" t="s">
        <v>11970</v>
      </c>
      <c r="G2049">
        <v>15000</v>
      </c>
      <c r="H2049">
        <v>22100</v>
      </c>
      <c r="I2049">
        <v>15614</v>
      </c>
      <c r="J2049">
        <v>15857</v>
      </c>
      <c r="K2049" t="s">
        <v>54</v>
      </c>
      <c r="L2049">
        <v>12376</v>
      </c>
      <c r="M2049" t="s">
        <v>1769</v>
      </c>
      <c r="N2049" t="s">
        <v>20751</v>
      </c>
      <c r="O2049" s="95">
        <v>44845.693810856479</v>
      </c>
      <c r="P2049">
        <v>1</v>
      </c>
      <c r="Q2049">
        <v>-3.93</v>
      </c>
      <c r="R2049">
        <v>-5.4</v>
      </c>
      <c r="S2049" t="s">
        <v>20752</v>
      </c>
      <c r="T2049" t="s">
        <v>11971</v>
      </c>
      <c r="U2049" t="s">
        <v>11972</v>
      </c>
      <c r="V2049" t="s">
        <v>20752</v>
      </c>
      <c r="W2049" t="s">
        <v>20753</v>
      </c>
      <c r="X2049" t="s">
        <v>11973</v>
      </c>
      <c r="Y2049" t="b">
        <v>1</v>
      </c>
      <c r="Z2049" t="s">
        <v>1761</v>
      </c>
    </row>
    <row r="2050" spans="1:26" x14ac:dyDescent="0.25">
      <c r="A2050" t="s">
        <v>11974</v>
      </c>
      <c r="B2050" t="s">
        <v>1504</v>
      </c>
      <c r="C2050" t="s">
        <v>14702</v>
      </c>
      <c r="D2050" t="s">
        <v>14703</v>
      </c>
      <c r="E2050" t="s">
        <v>379</v>
      </c>
      <c r="F2050" t="s">
        <v>11975</v>
      </c>
      <c r="G2050">
        <v>36500</v>
      </c>
      <c r="H2050">
        <v>65000</v>
      </c>
      <c r="I2050">
        <v>38440</v>
      </c>
      <c r="J2050">
        <v>38905</v>
      </c>
      <c r="K2050" t="s">
        <v>54</v>
      </c>
      <c r="L2050">
        <v>36400</v>
      </c>
      <c r="M2050" t="s">
        <v>1769</v>
      </c>
      <c r="N2050" t="s">
        <v>20754</v>
      </c>
      <c r="O2050" s="95">
        <v>44845.716272106481</v>
      </c>
      <c r="P2050">
        <v>2</v>
      </c>
      <c r="Q2050">
        <v>-5.05</v>
      </c>
      <c r="R2050">
        <v>-6.18</v>
      </c>
      <c r="S2050" t="s">
        <v>20755</v>
      </c>
      <c r="T2050" t="s">
        <v>11976</v>
      </c>
      <c r="U2050" t="s">
        <v>11977</v>
      </c>
      <c r="V2050" t="s">
        <v>20755</v>
      </c>
      <c r="W2050" t="s">
        <v>20756</v>
      </c>
      <c r="X2050" t="s">
        <v>11978</v>
      </c>
      <c r="Y2050" t="b">
        <v>1</v>
      </c>
      <c r="Z2050" t="s">
        <v>1761</v>
      </c>
    </row>
    <row r="2051" spans="1:26" x14ac:dyDescent="0.25">
      <c r="A2051" t="s">
        <v>11979</v>
      </c>
      <c r="B2051" t="s">
        <v>1503</v>
      </c>
      <c r="C2051" t="s">
        <v>14702</v>
      </c>
      <c r="D2051" t="s">
        <v>14703</v>
      </c>
      <c r="E2051" t="s">
        <v>379</v>
      </c>
      <c r="F2051" t="s">
        <v>11980</v>
      </c>
      <c r="G2051">
        <v>34369</v>
      </c>
      <c r="H2051">
        <v>50500</v>
      </c>
      <c r="I2051">
        <v>33338</v>
      </c>
      <c r="J2051">
        <v>33329</v>
      </c>
      <c r="K2051" t="s">
        <v>54</v>
      </c>
      <c r="L2051">
        <v>28280</v>
      </c>
      <c r="M2051" t="s">
        <v>1769</v>
      </c>
      <c r="N2051" t="s">
        <v>20757</v>
      </c>
      <c r="O2051" s="95">
        <v>44845.636680532407</v>
      </c>
      <c r="P2051">
        <v>2</v>
      </c>
      <c r="Q2051">
        <v>3.09</v>
      </c>
      <c r="R2051">
        <v>3.12</v>
      </c>
      <c r="S2051" t="s">
        <v>20758</v>
      </c>
      <c r="T2051" t="s">
        <v>11981</v>
      </c>
      <c r="U2051" t="s">
        <v>11977</v>
      </c>
      <c r="V2051" t="s">
        <v>20758</v>
      </c>
      <c r="W2051" t="s">
        <v>20759</v>
      </c>
      <c r="X2051" t="s">
        <v>11982</v>
      </c>
      <c r="Y2051" t="b">
        <v>1</v>
      </c>
      <c r="Z2051" t="s">
        <v>1761</v>
      </c>
    </row>
    <row r="2052" spans="1:26" x14ac:dyDescent="0.25">
      <c r="A2052" t="s">
        <v>11983</v>
      </c>
      <c r="B2052" t="s">
        <v>743</v>
      </c>
      <c r="C2052" t="s">
        <v>14702</v>
      </c>
      <c r="D2052" t="s">
        <v>14703</v>
      </c>
      <c r="E2052" t="s">
        <v>379</v>
      </c>
      <c r="F2052" t="s">
        <v>11984</v>
      </c>
      <c r="G2052">
        <v>12000</v>
      </c>
      <c r="H2052">
        <v>20500</v>
      </c>
      <c r="I2052">
        <v>12561</v>
      </c>
      <c r="J2052">
        <v>12623</v>
      </c>
      <c r="K2052" t="s">
        <v>54</v>
      </c>
      <c r="L2052">
        <v>11480</v>
      </c>
      <c r="M2052" t="s">
        <v>1769</v>
      </c>
      <c r="N2052" t="s">
        <v>20760</v>
      </c>
      <c r="O2052" s="95">
        <v>44845.6809655787</v>
      </c>
      <c r="P2052">
        <v>1</v>
      </c>
      <c r="Q2052">
        <v>-4.47</v>
      </c>
      <c r="R2052">
        <v>-4.9400000000000004</v>
      </c>
      <c r="S2052" t="s">
        <v>20761</v>
      </c>
      <c r="T2052" t="s">
        <v>11985</v>
      </c>
      <c r="U2052" t="s">
        <v>11986</v>
      </c>
      <c r="V2052" t="s">
        <v>20761</v>
      </c>
      <c r="W2052" t="s">
        <v>20762</v>
      </c>
      <c r="X2052" t="s">
        <v>11987</v>
      </c>
      <c r="Y2052" t="b">
        <v>1</v>
      </c>
      <c r="Z2052" t="s">
        <v>1761</v>
      </c>
    </row>
    <row r="2053" spans="1:26" x14ac:dyDescent="0.25">
      <c r="A2053" t="s">
        <v>11988</v>
      </c>
      <c r="B2053" t="s">
        <v>1548</v>
      </c>
      <c r="C2053" t="s">
        <v>14702</v>
      </c>
      <c r="D2053" t="s">
        <v>14703</v>
      </c>
      <c r="E2053" t="s">
        <v>379</v>
      </c>
      <c r="F2053" t="s">
        <v>11989</v>
      </c>
      <c r="G2053">
        <v>75999</v>
      </c>
      <c r="H2053">
        <v>72000</v>
      </c>
      <c r="I2053">
        <v>75339</v>
      </c>
      <c r="J2053">
        <v>75541</v>
      </c>
      <c r="K2053" t="s">
        <v>54</v>
      </c>
      <c r="L2053">
        <v>40320</v>
      </c>
      <c r="M2053" t="s">
        <v>1769</v>
      </c>
      <c r="N2053" t="s">
        <v>20763</v>
      </c>
      <c r="O2053" s="95">
        <v>44845.681877256946</v>
      </c>
      <c r="P2053">
        <v>2</v>
      </c>
      <c r="Q2053">
        <v>0.88</v>
      </c>
      <c r="R2053">
        <v>0.61</v>
      </c>
      <c r="S2053" t="s">
        <v>20764</v>
      </c>
      <c r="T2053" t="s">
        <v>11990</v>
      </c>
      <c r="U2053" t="s">
        <v>14523</v>
      </c>
      <c r="V2053" t="s">
        <v>20764</v>
      </c>
      <c r="W2053" t="s">
        <v>20765</v>
      </c>
      <c r="X2053" t="s">
        <v>11991</v>
      </c>
      <c r="Y2053" t="b">
        <v>1</v>
      </c>
      <c r="Z2053" t="s">
        <v>1761</v>
      </c>
    </row>
    <row r="2054" spans="1:26" x14ac:dyDescent="0.25">
      <c r="A2054" t="s">
        <v>11992</v>
      </c>
      <c r="B2054" t="s">
        <v>11993</v>
      </c>
      <c r="C2054" t="s">
        <v>14702</v>
      </c>
      <c r="D2054" t="s">
        <v>14703</v>
      </c>
      <c r="E2054" t="s">
        <v>6216</v>
      </c>
      <c r="F2054" t="s">
        <v>11994</v>
      </c>
      <c r="G2054">
        <v>23000</v>
      </c>
      <c r="H2054">
        <v>22000</v>
      </c>
      <c r="I2054">
        <v>31995</v>
      </c>
      <c r="J2054">
        <v>28776</v>
      </c>
      <c r="K2054" t="s">
        <v>54</v>
      </c>
      <c r="L2054">
        <v>12320</v>
      </c>
      <c r="M2054" t="s">
        <v>1769</v>
      </c>
      <c r="N2054" t="s">
        <v>20766</v>
      </c>
      <c r="O2054" s="95">
        <v>44845.586677789353</v>
      </c>
      <c r="P2054">
        <v>1</v>
      </c>
      <c r="Q2054">
        <v>-28.11</v>
      </c>
      <c r="R2054">
        <v>-20.07</v>
      </c>
      <c r="S2054" t="s">
        <v>20767</v>
      </c>
      <c r="T2054" t="s">
        <v>11995</v>
      </c>
      <c r="U2054" t="s">
        <v>11996</v>
      </c>
      <c r="V2054" t="s">
        <v>20767</v>
      </c>
      <c r="W2054" t="s">
        <v>20768</v>
      </c>
      <c r="X2054" t="s">
        <v>11997</v>
      </c>
      <c r="Y2054" t="b">
        <v>1</v>
      </c>
      <c r="Z2054" t="s">
        <v>1761</v>
      </c>
    </row>
    <row r="2055" spans="1:26" x14ac:dyDescent="0.25">
      <c r="A2055" t="s">
        <v>11998</v>
      </c>
      <c r="B2055" t="s">
        <v>11999</v>
      </c>
      <c r="C2055" t="s">
        <v>14702</v>
      </c>
      <c r="D2055" t="s">
        <v>14703</v>
      </c>
      <c r="E2055" t="s">
        <v>12000</v>
      </c>
      <c r="F2055" t="s">
        <v>12001</v>
      </c>
      <c r="G2055">
        <v>12000</v>
      </c>
      <c r="H2055">
        <v>9000</v>
      </c>
      <c r="I2055">
        <v>14430</v>
      </c>
      <c r="J2055">
        <v>13785</v>
      </c>
      <c r="K2055" t="s">
        <v>54</v>
      </c>
      <c r="L2055">
        <v>5040</v>
      </c>
      <c r="M2055" t="s">
        <v>1769</v>
      </c>
      <c r="N2055" t="s">
        <v>15064</v>
      </c>
      <c r="O2055" s="95">
        <v>44845.700588564818</v>
      </c>
      <c r="P2055">
        <v>1</v>
      </c>
      <c r="Q2055">
        <v>-16.84</v>
      </c>
      <c r="R2055">
        <v>-12.95</v>
      </c>
      <c r="S2055" t="s">
        <v>20769</v>
      </c>
      <c r="T2055" t="s">
        <v>12002</v>
      </c>
      <c r="U2055" t="s">
        <v>12003</v>
      </c>
      <c r="V2055" t="s">
        <v>20769</v>
      </c>
      <c r="W2055" t="s">
        <v>20770</v>
      </c>
      <c r="X2055" t="s">
        <v>12004</v>
      </c>
      <c r="Y2055" t="b">
        <v>1</v>
      </c>
      <c r="Z2055" t="s">
        <v>1761</v>
      </c>
    </row>
    <row r="2056" spans="1:26" x14ac:dyDescent="0.25">
      <c r="A2056" t="s">
        <v>12005</v>
      </c>
      <c r="B2056" t="s">
        <v>1215</v>
      </c>
      <c r="C2056" t="s">
        <v>14702</v>
      </c>
      <c r="D2056" t="s">
        <v>14703</v>
      </c>
      <c r="E2056" t="s">
        <v>370</v>
      </c>
      <c r="F2056" t="s">
        <v>12006</v>
      </c>
      <c r="G2056">
        <v>10000</v>
      </c>
      <c r="H2056">
        <v>8900</v>
      </c>
      <c r="I2056">
        <v>9997</v>
      </c>
      <c r="J2056">
        <v>9979</v>
      </c>
      <c r="K2056" t="s">
        <v>49</v>
      </c>
      <c r="L2056">
        <v>4449</v>
      </c>
      <c r="M2056" t="s">
        <v>1769</v>
      </c>
      <c r="N2056" t="s">
        <v>20771</v>
      </c>
      <c r="O2056" s="95">
        <v>44845.720722118058</v>
      </c>
      <c r="P2056">
        <v>1</v>
      </c>
      <c r="Q2056">
        <v>0.03</v>
      </c>
      <c r="R2056">
        <v>0.21</v>
      </c>
      <c r="S2056" t="s">
        <v>20772</v>
      </c>
      <c r="T2056" t="s">
        <v>12007</v>
      </c>
      <c r="U2056" t="s">
        <v>12008</v>
      </c>
      <c r="V2056" t="s">
        <v>20772</v>
      </c>
      <c r="W2056" t="s">
        <v>20773</v>
      </c>
      <c r="X2056" t="s">
        <v>12009</v>
      </c>
      <c r="Y2056" t="b">
        <v>1</v>
      </c>
      <c r="Z2056" t="s">
        <v>1761</v>
      </c>
    </row>
    <row r="2057" spans="1:26" x14ac:dyDescent="0.25">
      <c r="A2057" t="s">
        <v>12010</v>
      </c>
      <c r="B2057" t="s">
        <v>1557</v>
      </c>
      <c r="C2057" t="s">
        <v>14703</v>
      </c>
      <c r="D2057" t="s">
        <v>14702</v>
      </c>
      <c r="E2057" t="s">
        <v>370</v>
      </c>
      <c r="F2057" t="s">
        <v>12011</v>
      </c>
      <c r="G2057">
        <v>13900</v>
      </c>
      <c r="H2057">
        <v>13900</v>
      </c>
      <c r="I2057">
        <v>13900</v>
      </c>
      <c r="J2057">
        <v>13900</v>
      </c>
      <c r="K2057" t="s">
        <v>49</v>
      </c>
      <c r="L2057">
        <v>6949</v>
      </c>
      <c r="M2057" t="s">
        <v>1769</v>
      </c>
      <c r="N2057" t="s">
        <v>20774</v>
      </c>
      <c r="O2057" s="95">
        <v>44552.393904733799</v>
      </c>
      <c r="P2057">
        <v>1</v>
      </c>
      <c r="Q2057">
        <v>0</v>
      </c>
      <c r="R2057">
        <v>0</v>
      </c>
      <c r="S2057" t="s">
        <v>20775</v>
      </c>
      <c r="T2057" t="s">
        <v>12012</v>
      </c>
      <c r="U2057" t="s">
        <v>12013</v>
      </c>
      <c r="V2057" t="s">
        <v>20775</v>
      </c>
      <c r="W2057" t="s">
        <v>20776</v>
      </c>
      <c r="X2057" t="s">
        <v>12014</v>
      </c>
      <c r="Y2057" t="b">
        <v>1</v>
      </c>
      <c r="Z2057" t="s">
        <v>1761</v>
      </c>
    </row>
    <row r="2058" spans="1:26" x14ac:dyDescent="0.25">
      <c r="A2058" t="s">
        <v>12015</v>
      </c>
      <c r="B2058" t="s">
        <v>1558</v>
      </c>
      <c r="C2058" t="s">
        <v>14703</v>
      </c>
      <c r="D2058" t="s">
        <v>14702</v>
      </c>
      <c r="E2058" t="s">
        <v>370</v>
      </c>
      <c r="F2058" t="s">
        <v>12016</v>
      </c>
      <c r="G2058">
        <v>10800</v>
      </c>
      <c r="H2058">
        <v>10800</v>
      </c>
      <c r="I2058">
        <v>10800</v>
      </c>
      <c r="J2058">
        <v>10800</v>
      </c>
      <c r="K2058" t="s">
        <v>49</v>
      </c>
      <c r="L2058">
        <v>5399</v>
      </c>
      <c r="M2058" t="s">
        <v>1769</v>
      </c>
      <c r="N2058" t="s">
        <v>20777</v>
      </c>
      <c r="O2058" s="95">
        <v>44636.243027430559</v>
      </c>
      <c r="P2058">
        <v>1</v>
      </c>
      <c r="Q2058">
        <v>0</v>
      </c>
      <c r="R2058">
        <v>0</v>
      </c>
      <c r="S2058" t="s">
        <v>20778</v>
      </c>
      <c r="T2058" t="s">
        <v>12017</v>
      </c>
      <c r="U2058" t="s">
        <v>14523</v>
      </c>
      <c r="V2058" t="s">
        <v>20778</v>
      </c>
      <c r="W2058" t="s">
        <v>20779</v>
      </c>
      <c r="X2058" t="s">
        <v>12018</v>
      </c>
      <c r="Y2058" t="b">
        <v>1</v>
      </c>
      <c r="Z2058" t="s">
        <v>1761</v>
      </c>
    </row>
    <row r="2059" spans="1:26" x14ac:dyDescent="0.25">
      <c r="A2059" t="s">
        <v>12019</v>
      </c>
      <c r="B2059" t="s">
        <v>1070</v>
      </c>
      <c r="C2059" t="s">
        <v>14702</v>
      </c>
      <c r="D2059" t="s">
        <v>14703</v>
      </c>
      <c r="E2059" t="s">
        <v>370</v>
      </c>
      <c r="F2059" t="s">
        <v>12020</v>
      </c>
      <c r="G2059">
        <v>15888</v>
      </c>
      <c r="H2059">
        <v>3500</v>
      </c>
      <c r="I2059">
        <v>17427</v>
      </c>
      <c r="J2059">
        <v>17750</v>
      </c>
      <c r="K2059" t="s">
        <v>49</v>
      </c>
      <c r="L2059">
        <v>1750</v>
      </c>
      <c r="M2059" t="s">
        <v>1769</v>
      </c>
      <c r="N2059" t="s">
        <v>20780</v>
      </c>
      <c r="O2059" s="95">
        <v>44845.660340023147</v>
      </c>
      <c r="P2059">
        <v>1</v>
      </c>
      <c r="Q2059">
        <v>-8.83</v>
      </c>
      <c r="R2059">
        <v>-10.49</v>
      </c>
      <c r="S2059" t="s">
        <v>20781</v>
      </c>
      <c r="T2059" t="s">
        <v>12021</v>
      </c>
      <c r="U2059" t="s">
        <v>20782</v>
      </c>
      <c r="V2059" t="s">
        <v>20781</v>
      </c>
      <c r="W2059" t="s">
        <v>20783</v>
      </c>
      <c r="X2059" t="s">
        <v>12022</v>
      </c>
      <c r="Y2059" t="b">
        <v>1</v>
      </c>
      <c r="Z2059" t="s">
        <v>1761</v>
      </c>
    </row>
    <row r="2060" spans="1:26" x14ac:dyDescent="0.25">
      <c r="A2060" t="s">
        <v>12023</v>
      </c>
      <c r="B2060" t="s">
        <v>12024</v>
      </c>
      <c r="C2060" t="s">
        <v>14702</v>
      </c>
      <c r="D2060" t="s">
        <v>14703</v>
      </c>
      <c r="E2060" t="s">
        <v>1799</v>
      </c>
      <c r="F2060" t="s">
        <v>12025</v>
      </c>
      <c r="G2060">
        <v>24999</v>
      </c>
      <c r="H2060">
        <v>27500</v>
      </c>
      <c r="I2060">
        <v>48447</v>
      </c>
      <c r="J2060">
        <v>51754</v>
      </c>
      <c r="K2060" t="s">
        <v>55</v>
      </c>
      <c r="L2060">
        <v>17325</v>
      </c>
      <c r="M2060" t="s">
        <v>1769</v>
      </c>
      <c r="N2060" t="s">
        <v>20784</v>
      </c>
      <c r="O2060" s="95">
        <v>44845.704870844907</v>
      </c>
      <c r="P2060">
        <v>1</v>
      </c>
      <c r="Q2060">
        <v>-48.4</v>
      </c>
      <c r="R2060">
        <v>-51.7</v>
      </c>
      <c r="S2060" t="s">
        <v>20785</v>
      </c>
      <c r="T2060" t="s">
        <v>12026</v>
      </c>
      <c r="U2060" t="s">
        <v>12027</v>
      </c>
      <c r="V2060" t="s">
        <v>20785</v>
      </c>
      <c r="W2060" t="s">
        <v>20786</v>
      </c>
      <c r="X2060" t="s">
        <v>12028</v>
      </c>
      <c r="Y2060" t="b">
        <v>1</v>
      </c>
      <c r="Z2060" t="s">
        <v>1761</v>
      </c>
    </row>
    <row r="2061" spans="1:26" x14ac:dyDescent="0.25">
      <c r="A2061" t="s">
        <v>12029</v>
      </c>
      <c r="B2061" t="s">
        <v>12030</v>
      </c>
      <c r="C2061" t="s">
        <v>14702</v>
      </c>
      <c r="D2061" t="s">
        <v>14703</v>
      </c>
      <c r="E2061" t="s">
        <v>1799</v>
      </c>
      <c r="F2061" t="s">
        <v>12031</v>
      </c>
      <c r="G2061">
        <v>39969</v>
      </c>
      <c r="H2061">
        <v>30000</v>
      </c>
      <c r="I2061">
        <v>52450</v>
      </c>
      <c r="J2061">
        <v>49103</v>
      </c>
      <c r="K2061" t="s">
        <v>55</v>
      </c>
      <c r="L2061">
        <v>18900</v>
      </c>
      <c r="M2061" t="s">
        <v>1769</v>
      </c>
      <c r="N2061" t="s">
        <v>14884</v>
      </c>
      <c r="O2061" s="95">
        <v>44845.637119942126</v>
      </c>
      <c r="P2061">
        <v>1</v>
      </c>
      <c r="Q2061">
        <v>-23.8</v>
      </c>
      <c r="R2061">
        <v>-18.600000000000001</v>
      </c>
      <c r="S2061" t="s">
        <v>20787</v>
      </c>
      <c r="T2061" t="s">
        <v>12032</v>
      </c>
      <c r="U2061" t="s">
        <v>12033</v>
      </c>
      <c r="V2061" t="s">
        <v>20787</v>
      </c>
      <c r="W2061" t="s">
        <v>20788</v>
      </c>
      <c r="X2061" t="s">
        <v>12034</v>
      </c>
      <c r="Y2061" t="b">
        <v>1</v>
      </c>
      <c r="Z2061" t="s">
        <v>1761</v>
      </c>
    </row>
    <row r="2062" spans="1:26" x14ac:dyDescent="0.25">
      <c r="A2062" t="s">
        <v>12035</v>
      </c>
      <c r="B2062" t="s">
        <v>12036</v>
      </c>
      <c r="C2062" t="s">
        <v>14702</v>
      </c>
      <c r="D2062" t="s">
        <v>14703</v>
      </c>
      <c r="E2062" t="s">
        <v>1799</v>
      </c>
      <c r="F2062" t="s">
        <v>12037</v>
      </c>
      <c r="G2062">
        <v>32000</v>
      </c>
      <c r="H2062">
        <v>34000</v>
      </c>
      <c r="I2062">
        <v>64266</v>
      </c>
      <c r="J2062">
        <v>57335</v>
      </c>
      <c r="K2062" t="s">
        <v>55</v>
      </c>
      <c r="L2062">
        <v>21420</v>
      </c>
      <c r="M2062" t="s">
        <v>1769</v>
      </c>
      <c r="N2062" t="s">
        <v>20789</v>
      </c>
      <c r="O2062" s="95">
        <v>44845.720207384256</v>
      </c>
      <c r="P2062">
        <v>1</v>
      </c>
      <c r="Q2062">
        <v>-50.21</v>
      </c>
      <c r="R2062">
        <v>-44.19</v>
      </c>
      <c r="S2062" t="s">
        <v>20790</v>
      </c>
      <c r="T2062" t="s">
        <v>12038</v>
      </c>
      <c r="U2062" t="s">
        <v>12039</v>
      </c>
      <c r="V2062" t="s">
        <v>20790</v>
      </c>
      <c r="W2062" t="s">
        <v>20791</v>
      </c>
      <c r="X2062" t="s">
        <v>12040</v>
      </c>
      <c r="Y2062" t="b">
        <v>1</v>
      </c>
      <c r="Z2062" t="s">
        <v>1761</v>
      </c>
    </row>
    <row r="2063" spans="1:26" x14ac:dyDescent="0.25">
      <c r="A2063" t="s">
        <v>12041</v>
      </c>
      <c r="B2063" t="s">
        <v>793</v>
      </c>
      <c r="C2063" t="s">
        <v>14702</v>
      </c>
      <c r="D2063" t="s">
        <v>14703</v>
      </c>
      <c r="E2063" t="s">
        <v>1799</v>
      </c>
      <c r="F2063" t="s">
        <v>12042</v>
      </c>
      <c r="G2063">
        <v>25000</v>
      </c>
      <c r="H2063">
        <v>27500</v>
      </c>
      <c r="I2063">
        <v>36912</v>
      </c>
      <c r="J2063">
        <v>42454</v>
      </c>
      <c r="K2063" t="s">
        <v>55</v>
      </c>
      <c r="L2063">
        <v>17325</v>
      </c>
      <c r="M2063" t="s">
        <v>1769</v>
      </c>
      <c r="N2063" t="s">
        <v>20784</v>
      </c>
      <c r="O2063" s="95">
        <v>44845.718555092593</v>
      </c>
      <c r="P2063">
        <v>1</v>
      </c>
      <c r="Q2063">
        <v>-32.270000000000003</v>
      </c>
      <c r="R2063">
        <v>-41.11</v>
      </c>
      <c r="S2063" t="s">
        <v>20792</v>
      </c>
      <c r="T2063" t="s">
        <v>12043</v>
      </c>
      <c r="U2063" t="s">
        <v>12044</v>
      </c>
      <c r="V2063" t="s">
        <v>20792</v>
      </c>
      <c r="W2063" t="s">
        <v>20793</v>
      </c>
      <c r="X2063" t="s">
        <v>12045</v>
      </c>
      <c r="Y2063" t="b">
        <v>1</v>
      </c>
      <c r="Z2063" t="s">
        <v>1761</v>
      </c>
    </row>
    <row r="2064" spans="1:26" x14ac:dyDescent="0.25">
      <c r="A2064" t="s">
        <v>12046</v>
      </c>
      <c r="B2064" t="s">
        <v>12047</v>
      </c>
      <c r="C2064" t="s">
        <v>14702</v>
      </c>
      <c r="D2064" t="s">
        <v>14703</v>
      </c>
      <c r="E2064" t="s">
        <v>1799</v>
      </c>
      <c r="F2064" t="s">
        <v>4059</v>
      </c>
      <c r="G2064">
        <v>23000</v>
      </c>
      <c r="H2064">
        <v>24000</v>
      </c>
      <c r="I2064">
        <v>27298</v>
      </c>
      <c r="J2064">
        <v>31078</v>
      </c>
      <c r="K2064" t="s">
        <v>55</v>
      </c>
      <c r="L2064">
        <v>15120</v>
      </c>
      <c r="M2064" t="s">
        <v>1769</v>
      </c>
      <c r="N2064" t="s">
        <v>20794</v>
      </c>
      <c r="O2064" s="95">
        <v>44845.698227766203</v>
      </c>
      <c r="P2064">
        <v>1</v>
      </c>
      <c r="Q2064">
        <v>-15.74</v>
      </c>
      <c r="R2064">
        <v>-25.99</v>
      </c>
      <c r="S2064" t="s">
        <v>20795</v>
      </c>
      <c r="T2064" t="s">
        <v>12048</v>
      </c>
      <c r="U2064" t="s">
        <v>12049</v>
      </c>
      <c r="V2064" t="s">
        <v>20795</v>
      </c>
      <c r="W2064" t="s">
        <v>20796</v>
      </c>
      <c r="X2064" t="s">
        <v>12050</v>
      </c>
      <c r="Y2064" t="b">
        <v>1</v>
      </c>
      <c r="Z2064" t="s">
        <v>1761</v>
      </c>
    </row>
    <row r="2065" spans="1:26" x14ac:dyDescent="0.25">
      <c r="A2065" t="s">
        <v>12051</v>
      </c>
      <c r="B2065" t="s">
        <v>12052</v>
      </c>
      <c r="C2065" t="s">
        <v>14702</v>
      </c>
      <c r="D2065" t="s">
        <v>14703</v>
      </c>
      <c r="E2065" t="s">
        <v>1799</v>
      </c>
      <c r="F2065" t="s">
        <v>12053</v>
      </c>
      <c r="G2065">
        <v>34444</v>
      </c>
      <c r="H2065">
        <v>27000</v>
      </c>
      <c r="I2065">
        <v>38958</v>
      </c>
      <c r="J2065">
        <v>38128</v>
      </c>
      <c r="K2065" t="s">
        <v>55</v>
      </c>
      <c r="L2065">
        <v>17010</v>
      </c>
      <c r="M2065" t="s">
        <v>1769</v>
      </c>
      <c r="N2065" t="s">
        <v>15692</v>
      </c>
      <c r="O2065" s="95">
        <v>44845.653706134261</v>
      </c>
      <c r="P2065">
        <v>1</v>
      </c>
      <c r="Q2065">
        <v>-11.59</v>
      </c>
      <c r="R2065">
        <v>-9.66</v>
      </c>
      <c r="S2065" t="s">
        <v>20797</v>
      </c>
      <c r="T2065" t="s">
        <v>12054</v>
      </c>
      <c r="U2065" t="s">
        <v>12055</v>
      </c>
      <c r="V2065" t="s">
        <v>20797</v>
      </c>
      <c r="W2065" t="s">
        <v>20798</v>
      </c>
      <c r="X2065" t="s">
        <v>12056</v>
      </c>
      <c r="Y2065" t="b">
        <v>1</v>
      </c>
      <c r="Z2065" t="s">
        <v>1761</v>
      </c>
    </row>
    <row r="2066" spans="1:26" x14ac:dyDescent="0.25">
      <c r="A2066" t="s">
        <v>12057</v>
      </c>
      <c r="B2066" t="s">
        <v>12058</v>
      </c>
      <c r="C2066" t="s">
        <v>14702</v>
      </c>
      <c r="D2066" t="s">
        <v>14703</v>
      </c>
      <c r="E2066" t="s">
        <v>1799</v>
      </c>
      <c r="F2066" t="s">
        <v>12059</v>
      </c>
      <c r="G2066">
        <v>15000</v>
      </c>
      <c r="H2066">
        <v>15700</v>
      </c>
      <c r="I2066">
        <v>19904</v>
      </c>
      <c r="J2066">
        <v>19064</v>
      </c>
      <c r="K2066" t="s">
        <v>55</v>
      </c>
      <c r="L2066">
        <v>9891</v>
      </c>
      <c r="M2066" t="s">
        <v>1769</v>
      </c>
      <c r="N2066" t="s">
        <v>20799</v>
      </c>
      <c r="O2066" s="95">
        <v>44845.687610277775</v>
      </c>
      <c r="P2066">
        <v>1</v>
      </c>
      <c r="Q2066">
        <v>-24.64</v>
      </c>
      <c r="R2066">
        <v>-21.32</v>
      </c>
      <c r="S2066" t="s">
        <v>20800</v>
      </c>
      <c r="T2066" t="s">
        <v>12060</v>
      </c>
      <c r="U2066" t="s">
        <v>12061</v>
      </c>
      <c r="V2066" t="s">
        <v>20800</v>
      </c>
      <c r="W2066" t="s">
        <v>20801</v>
      </c>
      <c r="X2066" t="s">
        <v>12062</v>
      </c>
      <c r="Y2066" t="b">
        <v>1</v>
      </c>
      <c r="Z2066" t="s">
        <v>1761</v>
      </c>
    </row>
    <row r="2067" spans="1:26" x14ac:dyDescent="0.25">
      <c r="A2067" t="s">
        <v>12063</v>
      </c>
      <c r="B2067" t="s">
        <v>740</v>
      </c>
      <c r="C2067" t="s">
        <v>14702</v>
      </c>
      <c r="D2067" t="s">
        <v>14703</v>
      </c>
      <c r="E2067" t="s">
        <v>1799</v>
      </c>
      <c r="F2067" t="s">
        <v>12064</v>
      </c>
      <c r="G2067">
        <v>30000</v>
      </c>
      <c r="H2067">
        <v>20000</v>
      </c>
      <c r="I2067">
        <v>91368</v>
      </c>
      <c r="J2067">
        <v>78250</v>
      </c>
      <c r="K2067" t="s">
        <v>55</v>
      </c>
      <c r="L2067">
        <v>12600</v>
      </c>
      <c r="M2067" t="s">
        <v>1769</v>
      </c>
      <c r="N2067" t="s">
        <v>20802</v>
      </c>
      <c r="O2067" s="95">
        <v>44845.695029756942</v>
      </c>
      <c r="P2067">
        <v>1</v>
      </c>
      <c r="Q2067">
        <v>-67.17</v>
      </c>
      <c r="R2067">
        <v>-61.66</v>
      </c>
      <c r="S2067" t="s">
        <v>20803</v>
      </c>
      <c r="T2067" t="s">
        <v>12065</v>
      </c>
      <c r="U2067" t="s">
        <v>14523</v>
      </c>
      <c r="V2067" t="s">
        <v>20803</v>
      </c>
      <c r="W2067" t="s">
        <v>20804</v>
      </c>
      <c r="X2067" t="s">
        <v>12066</v>
      </c>
      <c r="Y2067" t="b">
        <v>1</v>
      </c>
      <c r="Z2067" t="s">
        <v>1761</v>
      </c>
    </row>
    <row r="2068" spans="1:26" x14ac:dyDescent="0.25">
      <c r="A2068" t="s">
        <v>12067</v>
      </c>
      <c r="B2068" t="s">
        <v>1065</v>
      </c>
      <c r="C2068" t="s">
        <v>14702</v>
      </c>
      <c r="D2068" t="s">
        <v>14703</v>
      </c>
      <c r="E2068" t="s">
        <v>635</v>
      </c>
      <c r="F2068" t="s">
        <v>12068</v>
      </c>
      <c r="G2068">
        <v>13520</v>
      </c>
      <c r="H2068">
        <v>9556</v>
      </c>
      <c r="I2068">
        <v>13121</v>
      </c>
      <c r="J2068">
        <v>12570</v>
      </c>
      <c r="K2068" t="s">
        <v>53</v>
      </c>
      <c r="L2068">
        <v>5925</v>
      </c>
      <c r="M2068" t="s">
        <v>1769</v>
      </c>
      <c r="N2068" t="s">
        <v>20805</v>
      </c>
      <c r="O2068" s="95">
        <v>44845.710902372688</v>
      </c>
      <c r="P2068">
        <v>4</v>
      </c>
      <c r="Q2068">
        <v>3.04</v>
      </c>
      <c r="R2068">
        <v>7.56</v>
      </c>
      <c r="S2068" t="s">
        <v>20806</v>
      </c>
      <c r="T2068" t="s">
        <v>12069</v>
      </c>
      <c r="U2068" t="s">
        <v>12070</v>
      </c>
      <c r="V2068" t="s">
        <v>20806</v>
      </c>
      <c r="W2068" t="s">
        <v>20807</v>
      </c>
      <c r="X2068" t="s">
        <v>12071</v>
      </c>
      <c r="Y2068" t="b">
        <v>1</v>
      </c>
      <c r="Z2068" t="s">
        <v>1761</v>
      </c>
    </row>
    <row r="2069" spans="1:26" x14ac:dyDescent="0.25">
      <c r="A2069" t="s">
        <v>12072</v>
      </c>
      <c r="B2069" t="s">
        <v>12073</v>
      </c>
      <c r="C2069" t="s">
        <v>14702</v>
      </c>
      <c r="D2069" t="s">
        <v>14703</v>
      </c>
      <c r="E2069" t="s">
        <v>357</v>
      </c>
      <c r="F2069" t="s">
        <v>5151</v>
      </c>
      <c r="G2069">
        <v>1000</v>
      </c>
      <c r="H2069">
        <v>155</v>
      </c>
      <c r="I2069">
        <v>993</v>
      </c>
      <c r="J2069">
        <v>1313</v>
      </c>
      <c r="K2069" t="s">
        <v>54</v>
      </c>
      <c r="L2069">
        <v>87</v>
      </c>
      <c r="M2069" t="s">
        <v>1769</v>
      </c>
      <c r="N2069" t="s">
        <v>16811</v>
      </c>
      <c r="O2069" s="95">
        <v>44845.547857800928</v>
      </c>
      <c r="P2069">
        <v>1</v>
      </c>
      <c r="Q2069">
        <v>0.7</v>
      </c>
      <c r="R2069">
        <v>-23.84</v>
      </c>
      <c r="S2069" t="s">
        <v>20808</v>
      </c>
      <c r="T2069" t="s">
        <v>12074</v>
      </c>
      <c r="U2069" t="s">
        <v>12075</v>
      </c>
      <c r="V2069" t="s">
        <v>20808</v>
      </c>
      <c r="W2069" t="s">
        <v>20809</v>
      </c>
      <c r="X2069" t="s">
        <v>12076</v>
      </c>
      <c r="Y2069" t="b">
        <v>1</v>
      </c>
      <c r="Z2069" t="s">
        <v>1761</v>
      </c>
    </row>
    <row r="2070" spans="1:26" x14ac:dyDescent="0.25">
      <c r="A2070" t="s">
        <v>12077</v>
      </c>
      <c r="B2070" t="s">
        <v>1013</v>
      </c>
      <c r="C2070" t="s">
        <v>14702</v>
      </c>
      <c r="D2070" t="s">
        <v>14703</v>
      </c>
      <c r="E2070" t="s">
        <v>357</v>
      </c>
      <c r="F2070" t="s">
        <v>12078</v>
      </c>
      <c r="G2070">
        <v>400</v>
      </c>
      <c r="H2070">
        <v>94</v>
      </c>
      <c r="I2070">
        <v>251</v>
      </c>
      <c r="J2070">
        <v>317</v>
      </c>
      <c r="K2070" t="s">
        <v>54</v>
      </c>
      <c r="L2070">
        <v>53</v>
      </c>
      <c r="M2070" t="s">
        <v>1769</v>
      </c>
      <c r="N2070" t="s">
        <v>20810</v>
      </c>
      <c r="O2070" s="95">
        <v>44845.591279016204</v>
      </c>
      <c r="P2070">
        <v>1</v>
      </c>
      <c r="Q2070">
        <v>59.36</v>
      </c>
      <c r="R2070">
        <v>26.18</v>
      </c>
      <c r="S2070" t="s">
        <v>20811</v>
      </c>
      <c r="T2070" t="s">
        <v>12079</v>
      </c>
      <c r="U2070" t="s">
        <v>20812</v>
      </c>
      <c r="V2070" t="s">
        <v>20811</v>
      </c>
      <c r="W2070" t="s">
        <v>20813</v>
      </c>
      <c r="X2070" t="s">
        <v>12080</v>
      </c>
      <c r="Y2070" t="b">
        <v>1</v>
      </c>
      <c r="Z2070" t="s">
        <v>1761</v>
      </c>
    </row>
    <row r="2071" spans="1:26" x14ac:dyDescent="0.25">
      <c r="A2071" t="s">
        <v>12081</v>
      </c>
      <c r="B2071" t="s">
        <v>12082</v>
      </c>
      <c r="C2071" t="s">
        <v>14702</v>
      </c>
      <c r="D2071" t="s">
        <v>14703</v>
      </c>
      <c r="E2071" t="s">
        <v>357</v>
      </c>
      <c r="F2071" t="s">
        <v>12083</v>
      </c>
      <c r="G2071">
        <v>8500</v>
      </c>
      <c r="H2071">
        <v>230</v>
      </c>
      <c r="I2071">
        <v>2580</v>
      </c>
      <c r="J2071">
        <v>2114</v>
      </c>
      <c r="K2071" t="s">
        <v>54</v>
      </c>
      <c r="L2071">
        <v>129</v>
      </c>
      <c r="M2071" t="s">
        <v>1769</v>
      </c>
      <c r="N2071" t="s">
        <v>20814</v>
      </c>
      <c r="O2071" s="95">
        <v>44845.61538628472</v>
      </c>
      <c r="P2071">
        <v>1</v>
      </c>
      <c r="Q2071">
        <v>229.46</v>
      </c>
      <c r="R2071">
        <v>302.08</v>
      </c>
      <c r="S2071" t="s">
        <v>20815</v>
      </c>
      <c r="T2071" t="s">
        <v>12084</v>
      </c>
      <c r="U2071" t="s">
        <v>12085</v>
      </c>
      <c r="V2071" t="s">
        <v>20815</v>
      </c>
      <c r="W2071" t="s">
        <v>20816</v>
      </c>
      <c r="X2071" t="s">
        <v>12086</v>
      </c>
      <c r="Y2071" t="b">
        <v>1</v>
      </c>
      <c r="Z2071" t="s">
        <v>1761</v>
      </c>
    </row>
    <row r="2072" spans="1:26" x14ac:dyDescent="0.25">
      <c r="A2072" t="s">
        <v>12087</v>
      </c>
      <c r="B2072" t="s">
        <v>905</v>
      </c>
      <c r="C2072" t="s">
        <v>14702</v>
      </c>
      <c r="D2072" t="s">
        <v>14703</v>
      </c>
      <c r="E2072" t="s">
        <v>357</v>
      </c>
      <c r="F2072" t="s">
        <v>12088</v>
      </c>
      <c r="G2072">
        <v>299</v>
      </c>
      <c r="H2072">
        <v>125</v>
      </c>
      <c r="I2072">
        <v>633</v>
      </c>
      <c r="J2072">
        <v>845</v>
      </c>
      <c r="K2072" t="s">
        <v>54</v>
      </c>
      <c r="L2072">
        <v>70</v>
      </c>
      <c r="M2072" t="s">
        <v>1769</v>
      </c>
      <c r="N2072" t="s">
        <v>20817</v>
      </c>
      <c r="O2072" s="95">
        <v>44845.660265798608</v>
      </c>
      <c r="P2072">
        <v>1</v>
      </c>
      <c r="Q2072">
        <v>-52.76</v>
      </c>
      <c r="R2072">
        <v>-64.62</v>
      </c>
      <c r="S2072" t="s">
        <v>20818</v>
      </c>
      <c r="T2072" t="s">
        <v>12089</v>
      </c>
      <c r="U2072" t="s">
        <v>12090</v>
      </c>
      <c r="V2072" t="s">
        <v>20818</v>
      </c>
      <c r="W2072" t="s">
        <v>20819</v>
      </c>
      <c r="X2072" t="s">
        <v>12091</v>
      </c>
      <c r="Y2072" t="b">
        <v>1</v>
      </c>
      <c r="Z2072" t="s">
        <v>1761</v>
      </c>
    </row>
    <row r="2073" spans="1:26" x14ac:dyDescent="0.25">
      <c r="A2073" t="s">
        <v>12092</v>
      </c>
      <c r="B2073" t="s">
        <v>869</v>
      </c>
      <c r="C2073" t="s">
        <v>14703</v>
      </c>
      <c r="D2073" t="s">
        <v>14702</v>
      </c>
      <c r="E2073" t="s">
        <v>357</v>
      </c>
      <c r="F2073" t="s">
        <v>1091</v>
      </c>
      <c r="G2073">
        <v>400</v>
      </c>
      <c r="H2073">
        <v>400</v>
      </c>
      <c r="I2073">
        <v>400</v>
      </c>
      <c r="J2073">
        <v>400</v>
      </c>
      <c r="K2073" t="s">
        <v>54</v>
      </c>
      <c r="L2073">
        <v>224</v>
      </c>
      <c r="M2073" t="s">
        <v>1769</v>
      </c>
      <c r="N2073" t="s">
        <v>18535</v>
      </c>
      <c r="O2073" s="95">
        <v>44552.393927569443</v>
      </c>
      <c r="P2073">
        <v>1</v>
      </c>
      <c r="Q2073">
        <v>0</v>
      </c>
      <c r="R2073">
        <v>0</v>
      </c>
      <c r="S2073" t="s">
        <v>20820</v>
      </c>
      <c r="T2073" t="s">
        <v>12093</v>
      </c>
      <c r="U2073" t="s">
        <v>12094</v>
      </c>
      <c r="V2073" t="s">
        <v>20820</v>
      </c>
      <c r="W2073" t="s">
        <v>20821</v>
      </c>
      <c r="X2073" t="s">
        <v>12095</v>
      </c>
      <c r="Y2073" t="b">
        <v>1</v>
      </c>
      <c r="Z2073" t="s">
        <v>1761</v>
      </c>
    </row>
    <row r="2074" spans="1:26" x14ac:dyDescent="0.25">
      <c r="A2074" t="s">
        <v>12096</v>
      </c>
      <c r="B2074" t="s">
        <v>12097</v>
      </c>
      <c r="C2074" t="s">
        <v>14702</v>
      </c>
      <c r="D2074" t="s">
        <v>14703</v>
      </c>
      <c r="E2074" t="s">
        <v>17576</v>
      </c>
      <c r="F2074" t="s">
        <v>11970</v>
      </c>
      <c r="G2074">
        <v>20000</v>
      </c>
      <c r="H2074">
        <v>2550</v>
      </c>
      <c r="I2074">
        <v>20000</v>
      </c>
      <c r="J2074">
        <v>16053</v>
      </c>
      <c r="K2074" t="s">
        <v>54</v>
      </c>
      <c r="L2074">
        <v>1428</v>
      </c>
      <c r="M2074" t="s">
        <v>1769</v>
      </c>
      <c r="N2074" t="s">
        <v>17310</v>
      </c>
      <c r="O2074" s="95">
        <v>44845.521853541664</v>
      </c>
      <c r="P2074">
        <v>1</v>
      </c>
      <c r="Q2074">
        <v>0</v>
      </c>
      <c r="R2074">
        <v>24.59</v>
      </c>
      <c r="S2074" t="s">
        <v>20822</v>
      </c>
      <c r="T2074" t="s">
        <v>12098</v>
      </c>
      <c r="U2074" t="s">
        <v>12099</v>
      </c>
      <c r="V2074" t="s">
        <v>20822</v>
      </c>
      <c r="W2074" t="s">
        <v>20823</v>
      </c>
      <c r="X2074" t="s">
        <v>12100</v>
      </c>
      <c r="Y2074" t="b">
        <v>1</v>
      </c>
      <c r="Z2074" t="s">
        <v>1761</v>
      </c>
    </row>
    <row r="2075" spans="1:26" x14ac:dyDescent="0.25">
      <c r="A2075" t="s">
        <v>12101</v>
      </c>
      <c r="B2075" t="s">
        <v>12102</v>
      </c>
      <c r="C2075" t="s">
        <v>14702</v>
      </c>
      <c r="D2075" t="s">
        <v>14703</v>
      </c>
      <c r="E2075" t="s">
        <v>17576</v>
      </c>
      <c r="F2075" t="s">
        <v>12103</v>
      </c>
      <c r="G2075">
        <v>1259</v>
      </c>
      <c r="H2075">
        <v>1200</v>
      </c>
      <c r="I2075">
        <v>5771</v>
      </c>
      <c r="J2075">
        <v>7316</v>
      </c>
      <c r="K2075" t="s">
        <v>54</v>
      </c>
      <c r="L2075">
        <v>672</v>
      </c>
      <c r="M2075" t="s">
        <v>1769</v>
      </c>
      <c r="N2075" t="s">
        <v>18529</v>
      </c>
      <c r="O2075" s="95">
        <v>44845.509586018517</v>
      </c>
      <c r="P2075">
        <v>1</v>
      </c>
      <c r="Q2075">
        <v>-78.180000000000007</v>
      </c>
      <c r="R2075">
        <v>-82.79</v>
      </c>
      <c r="S2075" t="s">
        <v>20824</v>
      </c>
      <c r="T2075" t="s">
        <v>12104</v>
      </c>
      <c r="U2075" t="s">
        <v>12105</v>
      </c>
      <c r="V2075" t="s">
        <v>20824</v>
      </c>
      <c r="W2075" t="s">
        <v>20825</v>
      </c>
      <c r="X2075" t="s">
        <v>12106</v>
      </c>
      <c r="Y2075" t="b">
        <v>1</v>
      </c>
      <c r="Z2075" t="s">
        <v>1761</v>
      </c>
    </row>
    <row r="2076" spans="1:26" x14ac:dyDescent="0.25">
      <c r="A2076" t="s">
        <v>12107</v>
      </c>
      <c r="B2076" t="s">
        <v>12108</v>
      </c>
      <c r="C2076" t="s">
        <v>14702</v>
      </c>
      <c r="D2076" t="s">
        <v>14703</v>
      </c>
      <c r="E2076" t="s">
        <v>17576</v>
      </c>
      <c r="F2076" t="s">
        <v>12109</v>
      </c>
      <c r="G2076">
        <v>2710</v>
      </c>
      <c r="H2076">
        <v>2800</v>
      </c>
      <c r="I2076">
        <v>2710</v>
      </c>
      <c r="J2076">
        <v>24631</v>
      </c>
      <c r="K2076" t="s">
        <v>54</v>
      </c>
      <c r="L2076">
        <v>1568</v>
      </c>
      <c r="M2076" t="s">
        <v>1769</v>
      </c>
      <c r="N2076" t="s">
        <v>17252</v>
      </c>
      <c r="O2076" s="95">
        <v>44845.08749229167</v>
      </c>
      <c r="P2076">
        <v>3</v>
      </c>
      <c r="Q2076">
        <v>0</v>
      </c>
      <c r="R2076">
        <v>-89</v>
      </c>
      <c r="S2076" t="s">
        <v>20826</v>
      </c>
      <c r="T2076" t="s">
        <v>12110</v>
      </c>
      <c r="U2076" t="s">
        <v>12111</v>
      </c>
      <c r="V2076" t="s">
        <v>20826</v>
      </c>
      <c r="W2076" t="s">
        <v>20827</v>
      </c>
      <c r="X2076" t="s">
        <v>12112</v>
      </c>
      <c r="Y2076" t="b">
        <v>1</v>
      </c>
      <c r="Z2076" t="s">
        <v>1761</v>
      </c>
    </row>
    <row r="2077" spans="1:26" x14ac:dyDescent="0.25">
      <c r="A2077" t="s">
        <v>12113</v>
      </c>
      <c r="B2077" t="s">
        <v>12114</v>
      </c>
      <c r="C2077" t="s">
        <v>14702</v>
      </c>
      <c r="D2077" t="s">
        <v>14703</v>
      </c>
      <c r="E2077" t="s">
        <v>17576</v>
      </c>
      <c r="F2077" t="s">
        <v>12115</v>
      </c>
      <c r="G2077">
        <v>2990</v>
      </c>
      <c r="H2077">
        <v>3500</v>
      </c>
      <c r="I2077">
        <v>6363</v>
      </c>
      <c r="J2077">
        <v>6363</v>
      </c>
      <c r="K2077" t="s">
        <v>54</v>
      </c>
      <c r="L2077">
        <v>1960</v>
      </c>
      <c r="M2077" t="s">
        <v>1769</v>
      </c>
      <c r="N2077" t="s">
        <v>17352</v>
      </c>
      <c r="O2077" s="95">
        <v>44843.957763819446</v>
      </c>
      <c r="P2077">
        <v>5</v>
      </c>
      <c r="Q2077">
        <v>0</v>
      </c>
      <c r="R2077">
        <v>-53.01</v>
      </c>
      <c r="S2077" t="s">
        <v>20828</v>
      </c>
      <c r="T2077" t="s">
        <v>12116</v>
      </c>
      <c r="U2077" t="s">
        <v>14523</v>
      </c>
      <c r="V2077" t="s">
        <v>20828</v>
      </c>
      <c r="W2077" t="s">
        <v>20829</v>
      </c>
      <c r="X2077" t="s">
        <v>12117</v>
      </c>
      <c r="Y2077" t="b">
        <v>1</v>
      </c>
      <c r="Z2077" t="s">
        <v>1761</v>
      </c>
    </row>
    <row r="2078" spans="1:26" x14ac:dyDescent="0.25">
      <c r="A2078" t="s">
        <v>12118</v>
      </c>
      <c r="B2078" t="s">
        <v>12119</v>
      </c>
      <c r="C2078" t="s">
        <v>14702</v>
      </c>
      <c r="D2078" t="s">
        <v>14703</v>
      </c>
      <c r="E2078" t="s">
        <v>17576</v>
      </c>
      <c r="F2078" t="s">
        <v>12120</v>
      </c>
      <c r="G2078">
        <v>10000</v>
      </c>
      <c r="H2078">
        <v>4100</v>
      </c>
      <c r="I2078">
        <v>10257</v>
      </c>
      <c r="J2078">
        <v>10257</v>
      </c>
      <c r="K2078" t="s">
        <v>54</v>
      </c>
      <c r="L2078">
        <v>2296</v>
      </c>
      <c r="M2078" t="s">
        <v>1769</v>
      </c>
      <c r="N2078" t="s">
        <v>17235</v>
      </c>
      <c r="O2078" s="95">
        <v>44844.648375439814</v>
      </c>
      <c r="P2078">
        <v>5</v>
      </c>
      <c r="Q2078">
        <v>0</v>
      </c>
      <c r="R2078">
        <v>-2.5099999999999998</v>
      </c>
      <c r="S2078" t="s">
        <v>20830</v>
      </c>
      <c r="T2078" t="s">
        <v>12121</v>
      </c>
      <c r="U2078" t="s">
        <v>12111</v>
      </c>
      <c r="V2078" t="s">
        <v>20830</v>
      </c>
      <c r="W2078" t="s">
        <v>20831</v>
      </c>
      <c r="X2078" t="s">
        <v>12122</v>
      </c>
      <c r="Y2078" t="b">
        <v>1</v>
      </c>
      <c r="Z2078" t="s">
        <v>1761</v>
      </c>
    </row>
    <row r="2079" spans="1:26" x14ac:dyDescent="0.25">
      <c r="A2079" t="s">
        <v>12123</v>
      </c>
      <c r="B2079" t="s">
        <v>12124</v>
      </c>
      <c r="C2079" t="s">
        <v>14702</v>
      </c>
      <c r="D2079" t="s">
        <v>14703</v>
      </c>
      <c r="E2079" t="s">
        <v>17576</v>
      </c>
      <c r="F2079" t="s">
        <v>12125</v>
      </c>
      <c r="G2079">
        <v>8000</v>
      </c>
      <c r="H2079">
        <v>2800</v>
      </c>
      <c r="I2079">
        <v>26500</v>
      </c>
      <c r="J2079">
        <v>8288</v>
      </c>
      <c r="K2079" t="s">
        <v>54</v>
      </c>
      <c r="L2079">
        <v>1568</v>
      </c>
      <c r="M2079" t="s">
        <v>1769</v>
      </c>
      <c r="N2079" t="s">
        <v>17252</v>
      </c>
      <c r="O2079" s="95">
        <v>44845.660890300926</v>
      </c>
      <c r="P2079">
        <v>1</v>
      </c>
      <c r="Q2079">
        <v>-69.81</v>
      </c>
      <c r="R2079">
        <v>-3.47</v>
      </c>
      <c r="S2079" t="s">
        <v>20832</v>
      </c>
      <c r="T2079" t="s">
        <v>12126</v>
      </c>
      <c r="U2079" t="s">
        <v>1771</v>
      </c>
      <c r="V2079" t="s">
        <v>20832</v>
      </c>
      <c r="W2079" t="s">
        <v>20833</v>
      </c>
      <c r="X2079" t="s">
        <v>12127</v>
      </c>
      <c r="Y2079" t="b">
        <v>1</v>
      </c>
      <c r="Z2079" t="s">
        <v>1761</v>
      </c>
    </row>
    <row r="2080" spans="1:26" x14ac:dyDescent="0.25">
      <c r="A2080" t="s">
        <v>12128</v>
      </c>
      <c r="B2080" t="s">
        <v>12129</v>
      </c>
      <c r="C2080" t="s">
        <v>14702</v>
      </c>
      <c r="D2080" t="s">
        <v>14703</v>
      </c>
      <c r="E2080" t="s">
        <v>17576</v>
      </c>
      <c r="F2080" t="s">
        <v>12130</v>
      </c>
      <c r="G2080">
        <v>14950</v>
      </c>
      <c r="H2080">
        <v>2000</v>
      </c>
      <c r="I2080">
        <v>14950</v>
      </c>
      <c r="J2080">
        <v>18126</v>
      </c>
      <c r="K2080" t="s">
        <v>54</v>
      </c>
      <c r="L2080">
        <v>1120</v>
      </c>
      <c r="M2080" t="s">
        <v>1769</v>
      </c>
      <c r="N2080" t="s">
        <v>17836</v>
      </c>
      <c r="O2080" s="95">
        <v>44844.835994756948</v>
      </c>
      <c r="P2080">
        <v>1</v>
      </c>
      <c r="Q2080">
        <v>0</v>
      </c>
      <c r="R2080">
        <v>-17.52</v>
      </c>
      <c r="S2080" t="s">
        <v>20834</v>
      </c>
      <c r="T2080" t="s">
        <v>12131</v>
      </c>
      <c r="U2080" t="s">
        <v>14523</v>
      </c>
      <c r="V2080" t="s">
        <v>20834</v>
      </c>
      <c r="W2080" t="s">
        <v>20835</v>
      </c>
      <c r="X2080" t="s">
        <v>12132</v>
      </c>
      <c r="Y2080" t="b">
        <v>1</v>
      </c>
      <c r="Z2080" t="s">
        <v>1761</v>
      </c>
    </row>
    <row r="2081" spans="1:26" x14ac:dyDescent="0.25">
      <c r="A2081" t="s">
        <v>12133</v>
      </c>
      <c r="B2081" t="s">
        <v>12134</v>
      </c>
      <c r="C2081" t="s">
        <v>14702</v>
      </c>
      <c r="D2081" t="s">
        <v>14703</v>
      </c>
      <c r="E2081" t="s">
        <v>17576</v>
      </c>
      <c r="F2081" t="s">
        <v>12135</v>
      </c>
      <c r="G2081">
        <v>13999</v>
      </c>
      <c r="H2081">
        <v>7800</v>
      </c>
      <c r="I2081">
        <v>18389</v>
      </c>
      <c r="J2081">
        <v>14191</v>
      </c>
      <c r="K2081" t="s">
        <v>54</v>
      </c>
      <c r="L2081">
        <v>4368</v>
      </c>
      <c r="M2081" t="s">
        <v>1769</v>
      </c>
      <c r="N2081" t="s">
        <v>18183</v>
      </c>
      <c r="O2081" s="95">
        <v>44845.636973414352</v>
      </c>
      <c r="P2081">
        <v>1</v>
      </c>
      <c r="Q2081">
        <v>-23.87</v>
      </c>
      <c r="R2081">
        <v>-1.35</v>
      </c>
      <c r="S2081" t="s">
        <v>20836</v>
      </c>
      <c r="T2081" t="s">
        <v>12136</v>
      </c>
      <c r="U2081" t="s">
        <v>14523</v>
      </c>
      <c r="V2081" t="s">
        <v>20836</v>
      </c>
      <c r="W2081" t="s">
        <v>20837</v>
      </c>
      <c r="X2081" t="s">
        <v>12137</v>
      </c>
      <c r="Y2081" t="b">
        <v>1</v>
      </c>
      <c r="Z2081" t="s">
        <v>1761</v>
      </c>
    </row>
    <row r="2082" spans="1:26" x14ac:dyDescent="0.25">
      <c r="A2082" t="s">
        <v>12138</v>
      </c>
      <c r="B2082" t="s">
        <v>1324</v>
      </c>
      <c r="C2082" t="s">
        <v>14702</v>
      </c>
      <c r="D2082" t="s">
        <v>14703</v>
      </c>
      <c r="E2082" t="s">
        <v>17576</v>
      </c>
      <c r="F2082" t="s">
        <v>12139</v>
      </c>
      <c r="G2082">
        <v>36000</v>
      </c>
      <c r="H2082">
        <v>5000</v>
      </c>
      <c r="I2082">
        <v>32060</v>
      </c>
      <c r="J2082">
        <v>38728</v>
      </c>
      <c r="K2082" t="s">
        <v>54</v>
      </c>
      <c r="L2082">
        <v>2800</v>
      </c>
      <c r="M2082" t="s">
        <v>1769</v>
      </c>
      <c r="N2082" t="s">
        <v>17270</v>
      </c>
      <c r="O2082" s="95">
        <v>44845.462598009261</v>
      </c>
      <c r="P2082">
        <v>1</v>
      </c>
      <c r="Q2082">
        <v>12.29</v>
      </c>
      <c r="R2082">
        <v>-7.04</v>
      </c>
      <c r="S2082" t="s">
        <v>20838</v>
      </c>
      <c r="T2082" t="s">
        <v>12140</v>
      </c>
      <c r="U2082" t="s">
        <v>14523</v>
      </c>
      <c r="V2082" t="s">
        <v>20838</v>
      </c>
      <c r="W2082" t="s">
        <v>20839</v>
      </c>
      <c r="X2082" t="s">
        <v>12141</v>
      </c>
      <c r="Y2082" t="b">
        <v>1</v>
      </c>
      <c r="Z2082" t="s">
        <v>1761</v>
      </c>
    </row>
    <row r="2083" spans="1:26" x14ac:dyDescent="0.25">
      <c r="A2083" t="s">
        <v>12142</v>
      </c>
      <c r="B2083" t="s">
        <v>12143</v>
      </c>
      <c r="C2083" t="s">
        <v>14702</v>
      </c>
      <c r="D2083" t="s">
        <v>14703</v>
      </c>
      <c r="E2083" t="s">
        <v>17576</v>
      </c>
      <c r="F2083" t="s">
        <v>12144</v>
      </c>
      <c r="G2083">
        <v>13000</v>
      </c>
      <c r="H2083">
        <v>1500</v>
      </c>
      <c r="I2083">
        <v>13833</v>
      </c>
      <c r="J2083">
        <v>13532</v>
      </c>
      <c r="K2083" t="s">
        <v>54</v>
      </c>
      <c r="L2083">
        <v>840</v>
      </c>
      <c r="M2083" t="s">
        <v>1769</v>
      </c>
      <c r="N2083" t="s">
        <v>17826</v>
      </c>
      <c r="O2083" s="95">
        <v>44845.68278166667</v>
      </c>
      <c r="P2083">
        <v>1</v>
      </c>
      <c r="Q2083">
        <v>-6.02</v>
      </c>
      <c r="R2083">
        <v>-3.93</v>
      </c>
      <c r="S2083" t="s">
        <v>20840</v>
      </c>
      <c r="T2083" t="s">
        <v>12145</v>
      </c>
      <c r="U2083" t="s">
        <v>14523</v>
      </c>
      <c r="V2083" t="s">
        <v>20840</v>
      </c>
      <c r="W2083" t="s">
        <v>20841</v>
      </c>
      <c r="X2083" t="s">
        <v>12146</v>
      </c>
      <c r="Y2083" t="b">
        <v>1</v>
      </c>
      <c r="Z2083" t="s">
        <v>1761</v>
      </c>
    </row>
    <row r="2084" spans="1:26" x14ac:dyDescent="0.25">
      <c r="A2084" t="s">
        <v>12147</v>
      </c>
      <c r="B2084" t="s">
        <v>1703</v>
      </c>
      <c r="C2084" t="s">
        <v>14702</v>
      </c>
      <c r="D2084" t="s">
        <v>14703</v>
      </c>
      <c r="E2084" t="s">
        <v>1895</v>
      </c>
      <c r="F2084" t="s">
        <v>12148</v>
      </c>
      <c r="G2084">
        <v>15555</v>
      </c>
      <c r="H2084">
        <v>2200</v>
      </c>
      <c r="I2084">
        <v>13444</v>
      </c>
      <c r="J2084">
        <v>13418</v>
      </c>
      <c r="K2084" t="s">
        <v>54</v>
      </c>
      <c r="L2084">
        <v>1232</v>
      </c>
      <c r="M2084" t="s">
        <v>1769</v>
      </c>
      <c r="N2084" t="s">
        <v>18088</v>
      </c>
      <c r="O2084" s="95">
        <v>44845.536760902774</v>
      </c>
      <c r="P2084">
        <v>1</v>
      </c>
      <c r="Q2084">
        <v>15.7</v>
      </c>
      <c r="R2084">
        <v>15.93</v>
      </c>
      <c r="S2084" t="s">
        <v>20842</v>
      </c>
      <c r="T2084" t="s">
        <v>12149</v>
      </c>
      <c r="U2084" t="s">
        <v>12150</v>
      </c>
      <c r="V2084" t="s">
        <v>20842</v>
      </c>
      <c r="W2084" t="s">
        <v>20843</v>
      </c>
      <c r="X2084" t="s">
        <v>12151</v>
      </c>
      <c r="Y2084" t="b">
        <v>1</v>
      </c>
      <c r="Z2084" t="s">
        <v>1761</v>
      </c>
    </row>
    <row r="2085" spans="1:26" x14ac:dyDescent="0.25">
      <c r="A2085" t="s">
        <v>12152</v>
      </c>
      <c r="B2085" t="s">
        <v>12153</v>
      </c>
      <c r="C2085" t="s">
        <v>14702</v>
      </c>
      <c r="D2085" t="s">
        <v>14703</v>
      </c>
      <c r="E2085" t="s">
        <v>1895</v>
      </c>
      <c r="F2085" t="s">
        <v>12154</v>
      </c>
      <c r="G2085">
        <v>5990</v>
      </c>
      <c r="H2085">
        <v>2500</v>
      </c>
      <c r="I2085">
        <v>7749</v>
      </c>
      <c r="J2085">
        <v>8162</v>
      </c>
      <c r="K2085" t="s">
        <v>54</v>
      </c>
      <c r="L2085">
        <v>1400</v>
      </c>
      <c r="M2085" t="s">
        <v>1769</v>
      </c>
      <c r="N2085" t="s">
        <v>17798</v>
      </c>
      <c r="O2085" s="95">
        <v>44845.672882604165</v>
      </c>
      <c r="P2085">
        <v>2</v>
      </c>
      <c r="Q2085">
        <v>-22.7</v>
      </c>
      <c r="R2085">
        <v>-26.61</v>
      </c>
      <c r="S2085" t="s">
        <v>20844</v>
      </c>
      <c r="T2085" t="s">
        <v>12155</v>
      </c>
      <c r="U2085" t="s">
        <v>12156</v>
      </c>
      <c r="V2085" t="s">
        <v>20844</v>
      </c>
      <c r="W2085" t="s">
        <v>20845</v>
      </c>
      <c r="X2085" t="s">
        <v>12157</v>
      </c>
      <c r="Y2085" t="b">
        <v>1</v>
      </c>
      <c r="Z2085" t="s">
        <v>1761</v>
      </c>
    </row>
    <row r="2086" spans="1:26" x14ac:dyDescent="0.25">
      <c r="A2086" t="s">
        <v>12158</v>
      </c>
      <c r="B2086" t="s">
        <v>12159</v>
      </c>
      <c r="C2086" t="s">
        <v>14702</v>
      </c>
      <c r="D2086" t="s">
        <v>14703</v>
      </c>
      <c r="E2086" t="s">
        <v>1895</v>
      </c>
      <c r="F2086" t="s">
        <v>12154</v>
      </c>
      <c r="G2086">
        <v>35111</v>
      </c>
      <c r="H2086">
        <v>2100</v>
      </c>
      <c r="I2086">
        <v>15750</v>
      </c>
      <c r="J2086">
        <v>16925</v>
      </c>
      <c r="K2086" t="s">
        <v>54</v>
      </c>
      <c r="L2086">
        <v>1176</v>
      </c>
      <c r="M2086" t="s">
        <v>1769</v>
      </c>
      <c r="N2086" t="s">
        <v>17248</v>
      </c>
      <c r="O2086" s="95">
        <v>44845.718710474539</v>
      </c>
      <c r="P2086">
        <v>2</v>
      </c>
      <c r="Q2086">
        <v>122.93</v>
      </c>
      <c r="R2086">
        <v>107.45</v>
      </c>
      <c r="S2086" t="s">
        <v>20846</v>
      </c>
      <c r="T2086" t="s">
        <v>12160</v>
      </c>
      <c r="U2086" t="s">
        <v>12161</v>
      </c>
      <c r="V2086" t="s">
        <v>20846</v>
      </c>
      <c r="W2086" t="s">
        <v>20847</v>
      </c>
      <c r="X2086" t="s">
        <v>12162</v>
      </c>
      <c r="Y2086" t="b">
        <v>1</v>
      </c>
      <c r="Z2086" t="s">
        <v>1761</v>
      </c>
    </row>
    <row r="2087" spans="1:26" x14ac:dyDescent="0.25">
      <c r="A2087" t="s">
        <v>12163</v>
      </c>
      <c r="B2087" t="s">
        <v>12164</v>
      </c>
      <c r="C2087" t="s">
        <v>14702</v>
      </c>
      <c r="D2087" t="s">
        <v>14703</v>
      </c>
      <c r="E2087" t="s">
        <v>17576</v>
      </c>
      <c r="F2087" t="s">
        <v>12165</v>
      </c>
      <c r="G2087">
        <v>3600</v>
      </c>
      <c r="H2087">
        <v>3500</v>
      </c>
      <c r="I2087">
        <v>4317</v>
      </c>
      <c r="J2087">
        <v>4952</v>
      </c>
      <c r="K2087" t="s">
        <v>54</v>
      </c>
      <c r="L2087">
        <v>1960</v>
      </c>
      <c r="M2087" t="s">
        <v>1769</v>
      </c>
      <c r="N2087" t="s">
        <v>17352</v>
      </c>
      <c r="O2087" s="95">
        <v>44845.721337951392</v>
      </c>
      <c r="P2087">
        <v>1</v>
      </c>
      <c r="Q2087">
        <v>-16.61</v>
      </c>
      <c r="R2087">
        <v>-27.3</v>
      </c>
      <c r="S2087" t="s">
        <v>20848</v>
      </c>
      <c r="T2087" t="s">
        <v>12166</v>
      </c>
      <c r="U2087" t="s">
        <v>12167</v>
      </c>
      <c r="V2087" t="s">
        <v>20848</v>
      </c>
      <c r="W2087" t="s">
        <v>20849</v>
      </c>
      <c r="X2087" t="s">
        <v>12168</v>
      </c>
      <c r="Y2087" t="b">
        <v>1</v>
      </c>
      <c r="Z2087" t="s">
        <v>1761</v>
      </c>
    </row>
    <row r="2088" spans="1:26" x14ac:dyDescent="0.25">
      <c r="A2088" t="s">
        <v>12169</v>
      </c>
      <c r="B2088" t="s">
        <v>12170</v>
      </c>
      <c r="C2088" t="s">
        <v>14702</v>
      </c>
      <c r="D2088" t="s">
        <v>14703</v>
      </c>
      <c r="E2088" t="s">
        <v>17576</v>
      </c>
      <c r="F2088" t="s">
        <v>12171</v>
      </c>
      <c r="G2088">
        <v>35000</v>
      </c>
      <c r="H2088">
        <v>32000</v>
      </c>
      <c r="I2088">
        <v>34913</v>
      </c>
      <c r="J2088">
        <v>34406</v>
      </c>
      <c r="K2088" t="s">
        <v>54</v>
      </c>
      <c r="L2088">
        <v>17920</v>
      </c>
      <c r="M2088" t="s">
        <v>1769</v>
      </c>
      <c r="N2088" t="s">
        <v>20850</v>
      </c>
      <c r="O2088" s="95">
        <v>44845.682457303243</v>
      </c>
      <c r="P2088">
        <v>3</v>
      </c>
      <c r="Q2088">
        <v>0.25</v>
      </c>
      <c r="R2088">
        <v>1.73</v>
      </c>
      <c r="S2088" t="s">
        <v>20851</v>
      </c>
      <c r="T2088" t="s">
        <v>12172</v>
      </c>
      <c r="U2088" t="s">
        <v>12173</v>
      </c>
      <c r="V2088" t="s">
        <v>20851</v>
      </c>
      <c r="W2088" t="s">
        <v>20852</v>
      </c>
      <c r="X2088" t="s">
        <v>12174</v>
      </c>
      <c r="Y2088" t="b">
        <v>1</v>
      </c>
      <c r="Z2088" t="s">
        <v>1761</v>
      </c>
    </row>
    <row r="2089" spans="1:26" x14ac:dyDescent="0.25">
      <c r="A2089" t="s">
        <v>12175</v>
      </c>
      <c r="B2089" t="s">
        <v>12176</v>
      </c>
      <c r="C2089" t="s">
        <v>14702</v>
      </c>
      <c r="D2089" t="s">
        <v>14703</v>
      </c>
      <c r="E2089" t="s">
        <v>17576</v>
      </c>
      <c r="F2089" t="s">
        <v>12177</v>
      </c>
      <c r="G2089">
        <v>16555</v>
      </c>
      <c r="H2089">
        <v>3100</v>
      </c>
      <c r="I2089">
        <v>14263</v>
      </c>
      <c r="J2089">
        <v>10256</v>
      </c>
      <c r="K2089" t="s">
        <v>54</v>
      </c>
      <c r="L2089">
        <v>1736</v>
      </c>
      <c r="M2089" t="s">
        <v>1769</v>
      </c>
      <c r="N2089" t="s">
        <v>17186</v>
      </c>
      <c r="O2089" s="95">
        <v>44845.361176724538</v>
      </c>
      <c r="P2089">
        <v>1</v>
      </c>
      <c r="Q2089">
        <v>16.07</v>
      </c>
      <c r="R2089">
        <v>61.42</v>
      </c>
      <c r="S2089" t="s">
        <v>20853</v>
      </c>
      <c r="T2089" t="s">
        <v>12178</v>
      </c>
      <c r="U2089" t="s">
        <v>12179</v>
      </c>
      <c r="V2089" t="s">
        <v>20853</v>
      </c>
      <c r="W2089" t="s">
        <v>20854</v>
      </c>
      <c r="X2089" t="s">
        <v>12180</v>
      </c>
      <c r="Y2089" t="b">
        <v>1</v>
      </c>
      <c r="Z2089" t="s">
        <v>1761</v>
      </c>
    </row>
    <row r="2090" spans="1:26" x14ac:dyDescent="0.25">
      <c r="A2090" t="s">
        <v>12181</v>
      </c>
      <c r="B2090" t="s">
        <v>1598</v>
      </c>
      <c r="C2090" t="s">
        <v>14702</v>
      </c>
      <c r="D2090" t="s">
        <v>14703</v>
      </c>
      <c r="E2090" t="s">
        <v>17576</v>
      </c>
      <c r="F2090" t="s">
        <v>12182</v>
      </c>
      <c r="G2090">
        <v>6000</v>
      </c>
      <c r="H2090">
        <v>1230</v>
      </c>
      <c r="I2090">
        <v>10874</v>
      </c>
      <c r="J2090">
        <v>9169</v>
      </c>
      <c r="K2090" t="s">
        <v>54</v>
      </c>
      <c r="L2090">
        <v>689</v>
      </c>
      <c r="M2090" t="s">
        <v>1769</v>
      </c>
      <c r="N2090" t="s">
        <v>20855</v>
      </c>
      <c r="O2090" s="95">
        <v>44845.704704999996</v>
      </c>
      <c r="P2090">
        <v>1</v>
      </c>
      <c r="Q2090">
        <v>-44.82</v>
      </c>
      <c r="R2090">
        <v>-34.56</v>
      </c>
      <c r="S2090" t="s">
        <v>20856</v>
      </c>
      <c r="T2090" t="s">
        <v>12183</v>
      </c>
      <c r="U2090" t="s">
        <v>12184</v>
      </c>
      <c r="V2090" t="s">
        <v>20856</v>
      </c>
      <c r="W2090" t="s">
        <v>20857</v>
      </c>
      <c r="X2090" t="s">
        <v>12185</v>
      </c>
      <c r="Y2090" t="b">
        <v>1</v>
      </c>
      <c r="Z2090" t="s">
        <v>1761</v>
      </c>
    </row>
    <row r="2091" spans="1:26" x14ac:dyDescent="0.25">
      <c r="A2091" t="s">
        <v>12186</v>
      </c>
      <c r="B2091" t="s">
        <v>12187</v>
      </c>
      <c r="C2091" t="s">
        <v>14702</v>
      </c>
      <c r="D2091" t="s">
        <v>14703</v>
      </c>
      <c r="E2091" t="s">
        <v>17576</v>
      </c>
      <c r="F2091" t="s">
        <v>12188</v>
      </c>
      <c r="G2091">
        <v>8000</v>
      </c>
      <c r="H2091">
        <v>3900</v>
      </c>
      <c r="I2091">
        <v>12817</v>
      </c>
      <c r="J2091">
        <v>8769</v>
      </c>
      <c r="K2091" t="s">
        <v>54</v>
      </c>
      <c r="L2091">
        <v>2184</v>
      </c>
      <c r="M2091" t="s">
        <v>1769</v>
      </c>
      <c r="N2091" t="s">
        <v>17197</v>
      </c>
      <c r="O2091" s="95">
        <v>44845.702360787036</v>
      </c>
      <c r="P2091">
        <v>1</v>
      </c>
      <c r="Q2091">
        <v>-37.58</v>
      </c>
      <c r="R2091">
        <v>-8.77</v>
      </c>
      <c r="S2091" t="s">
        <v>20858</v>
      </c>
      <c r="T2091" t="s">
        <v>12189</v>
      </c>
      <c r="U2091" t="s">
        <v>12190</v>
      </c>
      <c r="V2091" t="s">
        <v>20858</v>
      </c>
      <c r="W2091" t="s">
        <v>20859</v>
      </c>
      <c r="X2091" t="s">
        <v>12191</v>
      </c>
      <c r="Y2091" t="b">
        <v>1</v>
      </c>
      <c r="Z2091" t="s">
        <v>1761</v>
      </c>
    </row>
    <row r="2092" spans="1:26" x14ac:dyDescent="0.25">
      <c r="A2092" t="s">
        <v>12192</v>
      </c>
      <c r="B2092" t="s">
        <v>12193</v>
      </c>
      <c r="C2092" t="s">
        <v>14702</v>
      </c>
      <c r="D2092" t="s">
        <v>14703</v>
      </c>
      <c r="E2092" t="s">
        <v>17576</v>
      </c>
      <c r="F2092" t="s">
        <v>12194</v>
      </c>
      <c r="G2092">
        <v>8000</v>
      </c>
      <c r="H2092">
        <v>1420</v>
      </c>
      <c r="I2092">
        <v>8033</v>
      </c>
      <c r="J2092">
        <v>9013</v>
      </c>
      <c r="K2092" t="s">
        <v>54</v>
      </c>
      <c r="L2092">
        <v>795</v>
      </c>
      <c r="M2092" t="s">
        <v>1769</v>
      </c>
      <c r="N2092" t="s">
        <v>20860</v>
      </c>
      <c r="O2092" s="95">
        <v>44845.70975047454</v>
      </c>
      <c r="P2092">
        <v>1</v>
      </c>
      <c r="Q2092">
        <v>-0.41</v>
      </c>
      <c r="R2092">
        <v>-11.24</v>
      </c>
      <c r="S2092" t="s">
        <v>20861</v>
      </c>
      <c r="T2092" t="s">
        <v>12195</v>
      </c>
      <c r="U2092" t="s">
        <v>12196</v>
      </c>
      <c r="V2092" t="s">
        <v>20861</v>
      </c>
      <c r="W2092" t="s">
        <v>20862</v>
      </c>
      <c r="X2092" t="s">
        <v>12197</v>
      </c>
      <c r="Y2092" t="b">
        <v>1</v>
      </c>
      <c r="Z2092" t="s">
        <v>1761</v>
      </c>
    </row>
    <row r="2093" spans="1:26" x14ac:dyDescent="0.25">
      <c r="A2093" t="s">
        <v>12198</v>
      </c>
      <c r="B2093" t="s">
        <v>12199</v>
      </c>
      <c r="C2093" t="s">
        <v>14702</v>
      </c>
      <c r="D2093" t="s">
        <v>14703</v>
      </c>
      <c r="E2093" t="s">
        <v>17576</v>
      </c>
      <c r="F2093" t="s">
        <v>12200</v>
      </c>
      <c r="G2093">
        <v>11000</v>
      </c>
      <c r="H2093">
        <v>2400</v>
      </c>
      <c r="I2093">
        <v>14000</v>
      </c>
      <c r="J2093">
        <v>9739</v>
      </c>
      <c r="K2093" t="s">
        <v>54</v>
      </c>
      <c r="L2093">
        <v>1344</v>
      </c>
      <c r="M2093" t="s">
        <v>1769</v>
      </c>
      <c r="N2093" t="s">
        <v>17228</v>
      </c>
      <c r="O2093" s="95">
        <v>44845.70121082176</v>
      </c>
      <c r="P2093">
        <v>1</v>
      </c>
      <c r="Q2093">
        <v>-21.43</v>
      </c>
      <c r="R2093">
        <v>12.95</v>
      </c>
      <c r="S2093" t="s">
        <v>20863</v>
      </c>
      <c r="T2093" t="s">
        <v>12201</v>
      </c>
      <c r="U2093" t="s">
        <v>12202</v>
      </c>
      <c r="V2093" t="s">
        <v>20863</v>
      </c>
      <c r="W2093" t="s">
        <v>20864</v>
      </c>
      <c r="X2093" t="s">
        <v>12203</v>
      </c>
      <c r="Y2093" t="b">
        <v>1</v>
      </c>
      <c r="Z2093" t="s">
        <v>1761</v>
      </c>
    </row>
    <row r="2094" spans="1:26" x14ac:dyDescent="0.25">
      <c r="A2094" t="s">
        <v>12204</v>
      </c>
      <c r="B2094" t="s">
        <v>12205</v>
      </c>
      <c r="C2094" t="s">
        <v>14702</v>
      </c>
      <c r="D2094" t="s">
        <v>14703</v>
      </c>
      <c r="E2094" t="s">
        <v>17576</v>
      </c>
      <c r="F2094" t="s">
        <v>12206</v>
      </c>
      <c r="G2094">
        <v>4443</v>
      </c>
      <c r="H2094">
        <v>2500</v>
      </c>
      <c r="I2094">
        <v>6147</v>
      </c>
      <c r="J2094">
        <v>7498</v>
      </c>
      <c r="K2094" t="s">
        <v>54</v>
      </c>
      <c r="L2094">
        <v>1400</v>
      </c>
      <c r="M2094" t="s">
        <v>1769</v>
      </c>
      <c r="N2094" t="s">
        <v>17798</v>
      </c>
      <c r="O2094" s="95">
        <v>44845.684749490742</v>
      </c>
      <c r="P2094">
        <v>1</v>
      </c>
      <c r="Q2094">
        <v>-27.72</v>
      </c>
      <c r="R2094">
        <v>-40.74</v>
      </c>
      <c r="S2094" t="s">
        <v>20865</v>
      </c>
      <c r="T2094" t="s">
        <v>12207</v>
      </c>
      <c r="U2094" t="s">
        <v>12208</v>
      </c>
      <c r="V2094" t="s">
        <v>20865</v>
      </c>
      <c r="W2094" t="s">
        <v>20866</v>
      </c>
      <c r="X2094" t="s">
        <v>12209</v>
      </c>
      <c r="Y2094" t="b">
        <v>1</v>
      </c>
      <c r="Z2094" t="s">
        <v>1761</v>
      </c>
    </row>
    <row r="2095" spans="1:26" x14ac:dyDescent="0.25">
      <c r="A2095" t="s">
        <v>12210</v>
      </c>
      <c r="B2095" t="s">
        <v>12211</v>
      </c>
      <c r="C2095" t="s">
        <v>14702</v>
      </c>
      <c r="D2095" t="s">
        <v>14703</v>
      </c>
      <c r="E2095" t="s">
        <v>17576</v>
      </c>
      <c r="F2095" t="s">
        <v>12212</v>
      </c>
      <c r="G2095">
        <v>11555</v>
      </c>
      <c r="H2095">
        <v>2800</v>
      </c>
      <c r="I2095">
        <v>11143</v>
      </c>
      <c r="J2095">
        <v>10474</v>
      </c>
      <c r="K2095" t="s">
        <v>54</v>
      </c>
      <c r="L2095">
        <v>1568</v>
      </c>
      <c r="M2095" t="s">
        <v>1769</v>
      </c>
      <c r="N2095" t="s">
        <v>17252</v>
      </c>
      <c r="O2095" s="95">
        <v>44845.704618657408</v>
      </c>
      <c r="P2095">
        <v>1</v>
      </c>
      <c r="Q2095">
        <v>3.7</v>
      </c>
      <c r="R2095">
        <v>10.32</v>
      </c>
      <c r="S2095" t="s">
        <v>20867</v>
      </c>
      <c r="T2095" t="s">
        <v>12213</v>
      </c>
      <c r="U2095" t="s">
        <v>20868</v>
      </c>
      <c r="V2095" t="s">
        <v>20867</v>
      </c>
      <c r="W2095" t="s">
        <v>20869</v>
      </c>
      <c r="X2095" t="s">
        <v>12214</v>
      </c>
      <c r="Y2095" t="b">
        <v>1</v>
      </c>
      <c r="Z2095" t="s">
        <v>1761</v>
      </c>
    </row>
    <row r="2096" spans="1:26" x14ac:dyDescent="0.25">
      <c r="A2096" t="s">
        <v>12215</v>
      </c>
      <c r="B2096" t="s">
        <v>12216</v>
      </c>
      <c r="C2096" t="s">
        <v>14702</v>
      </c>
      <c r="D2096" t="s">
        <v>14703</v>
      </c>
      <c r="E2096" t="s">
        <v>17576</v>
      </c>
      <c r="F2096" t="s">
        <v>12217</v>
      </c>
      <c r="G2096">
        <v>12000</v>
      </c>
      <c r="H2096">
        <v>5500</v>
      </c>
      <c r="I2096">
        <v>12798</v>
      </c>
      <c r="J2096">
        <v>14928</v>
      </c>
      <c r="K2096" t="s">
        <v>54</v>
      </c>
      <c r="L2096">
        <v>3080</v>
      </c>
      <c r="M2096" t="s">
        <v>1769</v>
      </c>
      <c r="N2096" t="s">
        <v>18042</v>
      </c>
      <c r="O2096" s="95">
        <v>44845.721604282407</v>
      </c>
      <c r="P2096">
        <v>1</v>
      </c>
      <c r="Q2096">
        <v>-6.24</v>
      </c>
      <c r="R2096">
        <v>-19.61</v>
      </c>
      <c r="S2096" t="s">
        <v>20870</v>
      </c>
      <c r="T2096" t="s">
        <v>12218</v>
      </c>
      <c r="U2096" t="s">
        <v>14523</v>
      </c>
      <c r="V2096" t="s">
        <v>20870</v>
      </c>
      <c r="W2096" t="s">
        <v>20871</v>
      </c>
      <c r="X2096" t="s">
        <v>12219</v>
      </c>
      <c r="Y2096" t="b">
        <v>1</v>
      </c>
      <c r="Z2096" t="s">
        <v>1761</v>
      </c>
    </row>
    <row r="2097" spans="1:26" x14ac:dyDescent="0.25">
      <c r="A2097" t="s">
        <v>12220</v>
      </c>
      <c r="B2097" t="s">
        <v>12221</v>
      </c>
      <c r="C2097" t="s">
        <v>14702</v>
      </c>
      <c r="D2097" t="s">
        <v>14703</v>
      </c>
      <c r="E2097" t="s">
        <v>17576</v>
      </c>
      <c r="F2097" t="s">
        <v>12222</v>
      </c>
      <c r="G2097">
        <v>13000</v>
      </c>
      <c r="H2097">
        <v>2600</v>
      </c>
      <c r="I2097">
        <v>11431</v>
      </c>
      <c r="J2097">
        <v>13834</v>
      </c>
      <c r="K2097" t="s">
        <v>54</v>
      </c>
      <c r="L2097">
        <v>1456</v>
      </c>
      <c r="M2097" t="s">
        <v>1769</v>
      </c>
      <c r="N2097" t="s">
        <v>18216</v>
      </c>
      <c r="O2097" s="95">
        <v>44845.536884247682</v>
      </c>
      <c r="P2097">
        <v>1</v>
      </c>
      <c r="Q2097">
        <v>13.73</v>
      </c>
      <c r="R2097">
        <v>-6.03</v>
      </c>
      <c r="S2097" t="s">
        <v>20872</v>
      </c>
      <c r="T2097" t="s">
        <v>12223</v>
      </c>
      <c r="U2097" t="s">
        <v>12224</v>
      </c>
      <c r="V2097" t="s">
        <v>20872</v>
      </c>
      <c r="W2097" t="s">
        <v>20873</v>
      </c>
      <c r="X2097" t="s">
        <v>12225</v>
      </c>
      <c r="Y2097" t="b">
        <v>1</v>
      </c>
      <c r="Z2097" t="s">
        <v>1761</v>
      </c>
    </row>
    <row r="2098" spans="1:26" x14ac:dyDescent="0.25">
      <c r="A2098" t="s">
        <v>12226</v>
      </c>
      <c r="B2098" t="s">
        <v>12227</v>
      </c>
      <c r="C2098" t="s">
        <v>14702</v>
      </c>
      <c r="D2098" t="s">
        <v>14703</v>
      </c>
      <c r="E2098" t="s">
        <v>17576</v>
      </c>
      <c r="F2098" t="s">
        <v>12228</v>
      </c>
      <c r="G2098">
        <v>23999</v>
      </c>
      <c r="H2098">
        <v>7600</v>
      </c>
      <c r="I2098">
        <v>25928</v>
      </c>
      <c r="J2098">
        <v>25091</v>
      </c>
      <c r="K2098" t="s">
        <v>54</v>
      </c>
      <c r="L2098">
        <v>4256</v>
      </c>
      <c r="M2098" t="s">
        <v>1769</v>
      </c>
      <c r="N2098" t="s">
        <v>19279</v>
      </c>
      <c r="O2098" s="95">
        <v>44845.702525682871</v>
      </c>
      <c r="P2098">
        <v>2</v>
      </c>
      <c r="Q2098">
        <v>-7.44</v>
      </c>
      <c r="R2098">
        <v>-4.3499999999999996</v>
      </c>
      <c r="S2098" t="s">
        <v>20874</v>
      </c>
      <c r="T2098" t="s">
        <v>12229</v>
      </c>
      <c r="U2098" t="s">
        <v>20875</v>
      </c>
      <c r="V2098" t="s">
        <v>20874</v>
      </c>
      <c r="W2098" t="s">
        <v>20876</v>
      </c>
      <c r="X2098" t="s">
        <v>12230</v>
      </c>
      <c r="Y2098" t="b">
        <v>1</v>
      </c>
      <c r="Z2098" t="s">
        <v>1761</v>
      </c>
    </row>
    <row r="2099" spans="1:26" x14ac:dyDescent="0.25">
      <c r="A2099" t="s">
        <v>12231</v>
      </c>
      <c r="B2099" t="s">
        <v>782</v>
      </c>
      <c r="C2099" t="s">
        <v>14702</v>
      </c>
      <c r="D2099" t="s">
        <v>14703</v>
      </c>
      <c r="E2099" t="s">
        <v>17576</v>
      </c>
      <c r="F2099" t="s">
        <v>12232</v>
      </c>
      <c r="G2099">
        <v>12000</v>
      </c>
      <c r="H2099">
        <v>6900</v>
      </c>
      <c r="I2099">
        <v>11640</v>
      </c>
      <c r="J2099">
        <v>10706</v>
      </c>
      <c r="K2099" t="s">
        <v>54</v>
      </c>
      <c r="L2099">
        <v>3864</v>
      </c>
      <c r="M2099" t="s">
        <v>1769</v>
      </c>
      <c r="N2099" t="s">
        <v>19076</v>
      </c>
      <c r="O2099" s="95">
        <v>44845.709478622688</v>
      </c>
      <c r="P2099">
        <v>1</v>
      </c>
      <c r="Q2099">
        <v>3.09</v>
      </c>
      <c r="R2099">
        <v>12.09</v>
      </c>
      <c r="S2099" t="s">
        <v>20877</v>
      </c>
      <c r="T2099" t="s">
        <v>12233</v>
      </c>
      <c r="U2099" t="s">
        <v>12234</v>
      </c>
      <c r="V2099" t="s">
        <v>20877</v>
      </c>
      <c r="W2099" t="s">
        <v>20878</v>
      </c>
      <c r="X2099" t="s">
        <v>12235</v>
      </c>
      <c r="Y2099" t="b">
        <v>1</v>
      </c>
      <c r="Z2099" t="s">
        <v>1761</v>
      </c>
    </row>
    <row r="2100" spans="1:26" x14ac:dyDescent="0.25">
      <c r="A2100" t="s">
        <v>12236</v>
      </c>
      <c r="B2100" t="s">
        <v>12237</v>
      </c>
      <c r="C2100" t="s">
        <v>14702</v>
      </c>
      <c r="D2100" t="s">
        <v>14703</v>
      </c>
      <c r="E2100" t="s">
        <v>17576</v>
      </c>
      <c r="F2100" t="s">
        <v>12238</v>
      </c>
      <c r="G2100">
        <v>6000</v>
      </c>
      <c r="H2100">
        <v>2600</v>
      </c>
      <c r="I2100">
        <v>14769</v>
      </c>
      <c r="J2100">
        <v>14866</v>
      </c>
      <c r="K2100" t="s">
        <v>54</v>
      </c>
      <c r="L2100">
        <v>1456</v>
      </c>
      <c r="M2100" t="s">
        <v>1769</v>
      </c>
      <c r="N2100" t="s">
        <v>18216</v>
      </c>
      <c r="O2100" s="95">
        <v>44845.448895486108</v>
      </c>
      <c r="P2100">
        <v>1</v>
      </c>
      <c r="Q2100">
        <v>-59.37</v>
      </c>
      <c r="R2100">
        <v>-59.64</v>
      </c>
      <c r="S2100" t="s">
        <v>20879</v>
      </c>
      <c r="T2100" t="s">
        <v>12239</v>
      </c>
      <c r="U2100" t="s">
        <v>14523</v>
      </c>
      <c r="V2100" t="s">
        <v>20879</v>
      </c>
      <c r="W2100" t="s">
        <v>20880</v>
      </c>
      <c r="X2100" t="s">
        <v>12240</v>
      </c>
      <c r="Y2100" t="b">
        <v>1</v>
      </c>
      <c r="Z2100" t="s">
        <v>1761</v>
      </c>
    </row>
    <row r="2101" spans="1:26" x14ac:dyDescent="0.25">
      <c r="A2101" t="s">
        <v>12241</v>
      </c>
      <c r="B2101" t="s">
        <v>12242</v>
      </c>
      <c r="C2101" t="s">
        <v>14702</v>
      </c>
      <c r="D2101" t="s">
        <v>14703</v>
      </c>
      <c r="E2101" t="s">
        <v>17576</v>
      </c>
      <c r="F2101" t="s">
        <v>12243</v>
      </c>
      <c r="G2101">
        <v>14444</v>
      </c>
      <c r="H2101">
        <v>4700</v>
      </c>
      <c r="I2101">
        <v>12480</v>
      </c>
      <c r="J2101">
        <v>16667</v>
      </c>
      <c r="K2101" t="s">
        <v>54</v>
      </c>
      <c r="L2101">
        <v>2632</v>
      </c>
      <c r="M2101" t="s">
        <v>1769</v>
      </c>
      <c r="N2101" t="s">
        <v>18815</v>
      </c>
      <c r="O2101" s="95">
        <v>44845.567009791666</v>
      </c>
      <c r="P2101">
        <v>2</v>
      </c>
      <c r="Q2101">
        <v>15.74</v>
      </c>
      <c r="R2101">
        <v>-13.34</v>
      </c>
      <c r="S2101" t="s">
        <v>20881</v>
      </c>
      <c r="T2101" t="s">
        <v>12244</v>
      </c>
      <c r="U2101" t="s">
        <v>7145</v>
      </c>
      <c r="V2101" t="s">
        <v>20881</v>
      </c>
      <c r="W2101" t="s">
        <v>20882</v>
      </c>
      <c r="X2101" t="s">
        <v>12245</v>
      </c>
      <c r="Y2101" t="b">
        <v>1</v>
      </c>
      <c r="Z2101" t="s">
        <v>1761</v>
      </c>
    </row>
    <row r="2102" spans="1:26" x14ac:dyDescent="0.25">
      <c r="A2102" t="s">
        <v>12246</v>
      </c>
      <c r="B2102" t="s">
        <v>12247</v>
      </c>
      <c r="C2102" t="s">
        <v>14702</v>
      </c>
      <c r="D2102" t="s">
        <v>14703</v>
      </c>
      <c r="E2102" t="s">
        <v>17576</v>
      </c>
      <c r="F2102" t="s">
        <v>12248</v>
      </c>
      <c r="G2102">
        <v>14250</v>
      </c>
      <c r="H2102">
        <v>3500</v>
      </c>
      <c r="I2102">
        <v>20274</v>
      </c>
      <c r="J2102">
        <v>17174</v>
      </c>
      <c r="K2102" t="s">
        <v>54</v>
      </c>
      <c r="L2102">
        <v>1960</v>
      </c>
      <c r="M2102" t="s">
        <v>1769</v>
      </c>
      <c r="N2102" t="s">
        <v>17352</v>
      </c>
      <c r="O2102" s="95">
        <v>44845.708251666663</v>
      </c>
      <c r="P2102">
        <v>1</v>
      </c>
      <c r="Q2102">
        <v>-29.71</v>
      </c>
      <c r="R2102">
        <v>-17.03</v>
      </c>
      <c r="S2102" t="s">
        <v>20883</v>
      </c>
      <c r="T2102" t="s">
        <v>12249</v>
      </c>
      <c r="U2102" t="s">
        <v>14523</v>
      </c>
      <c r="V2102" t="s">
        <v>20883</v>
      </c>
      <c r="W2102" t="s">
        <v>20884</v>
      </c>
      <c r="X2102" t="s">
        <v>12250</v>
      </c>
      <c r="Y2102" t="b">
        <v>1</v>
      </c>
      <c r="Z2102" t="s">
        <v>1761</v>
      </c>
    </row>
    <row r="2103" spans="1:26" x14ac:dyDescent="0.25">
      <c r="A2103" t="s">
        <v>12251</v>
      </c>
      <c r="B2103" t="s">
        <v>12252</v>
      </c>
      <c r="C2103" t="s">
        <v>14702</v>
      </c>
      <c r="D2103" t="s">
        <v>14703</v>
      </c>
      <c r="E2103" t="s">
        <v>17576</v>
      </c>
      <c r="F2103" t="s">
        <v>12253</v>
      </c>
      <c r="G2103">
        <v>10000</v>
      </c>
      <c r="H2103">
        <v>3250</v>
      </c>
      <c r="I2103">
        <v>18244</v>
      </c>
      <c r="J2103">
        <v>15395</v>
      </c>
      <c r="K2103" t="s">
        <v>54</v>
      </c>
      <c r="L2103">
        <v>1820</v>
      </c>
      <c r="M2103" t="s">
        <v>1769</v>
      </c>
      <c r="N2103" t="s">
        <v>20885</v>
      </c>
      <c r="O2103" s="95">
        <v>44845.699552800928</v>
      </c>
      <c r="P2103">
        <v>1</v>
      </c>
      <c r="Q2103">
        <v>-45.19</v>
      </c>
      <c r="R2103">
        <v>-35.04</v>
      </c>
      <c r="S2103" t="s">
        <v>20886</v>
      </c>
      <c r="T2103" t="s">
        <v>12254</v>
      </c>
      <c r="U2103" t="s">
        <v>12255</v>
      </c>
      <c r="V2103" t="s">
        <v>20886</v>
      </c>
      <c r="W2103" t="s">
        <v>20887</v>
      </c>
      <c r="X2103" t="s">
        <v>12256</v>
      </c>
      <c r="Y2103" t="b">
        <v>1</v>
      </c>
      <c r="Z2103" t="s">
        <v>1761</v>
      </c>
    </row>
    <row r="2104" spans="1:26" x14ac:dyDescent="0.25">
      <c r="A2104" t="s">
        <v>12257</v>
      </c>
      <c r="B2104" t="s">
        <v>12258</v>
      </c>
      <c r="C2104" t="s">
        <v>14702</v>
      </c>
      <c r="D2104" t="s">
        <v>14703</v>
      </c>
      <c r="E2104" t="s">
        <v>17576</v>
      </c>
      <c r="F2104" t="s">
        <v>14528</v>
      </c>
      <c r="G2104">
        <v>9900</v>
      </c>
      <c r="H2104">
        <v>6000</v>
      </c>
      <c r="I2104">
        <v>9608</v>
      </c>
      <c r="J2104">
        <v>10229</v>
      </c>
      <c r="K2104" t="s">
        <v>54</v>
      </c>
      <c r="L2104">
        <v>3360</v>
      </c>
      <c r="M2104" t="s">
        <v>1769</v>
      </c>
      <c r="N2104" t="s">
        <v>20888</v>
      </c>
      <c r="O2104" s="95">
        <v>44845.671250601852</v>
      </c>
      <c r="P2104">
        <v>1</v>
      </c>
      <c r="Q2104">
        <v>3.04</v>
      </c>
      <c r="R2104">
        <v>-3.22</v>
      </c>
      <c r="S2104" t="s">
        <v>20889</v>
      </c>
      <c r="T2104" t="s">
        <v>12259</v>
      </c>
      <c r="U2104" t="s">
        <v>12260</v>
      </c>
      <c r="V2104" t="s">
        <v>20889</v>
      </c>
      <c r="W2104" t="s">
        <v>20890</v>
      </c>
      <c r="X2104" t="s">
        <v>12261</v>
      </c>
      <c r="Y2104" t="b">
        <v>1</v>
      </c>
      <c r="Z2104" t="s">
        <v>1761</v>
      </c>
    </row>
    <row r="2105" spans="1:26" x14ac:dyDescent="0.25">
      <c r="A2105" t="s">
        <v>12262</v>
      </c>
      <c r="B2105" t="s">
        <v>12263</v>
      </c>
      <c r="C2105" t="s">
        <v>14702</v>
      </c>
      <c r="D2105" t="s">
        <v>14703</v>
      </c>
      <c r="E2105" t="s">
        <v>17576</v>
      </c>
      <c r="F2105" t="s">
        <v>12264</v>
      </c>
      <c r="G2105">
        <v>12799</v>
      </c>
      <c r="H2105">
        <v>9300</v>
      </c>
      <c r="I2105">
        <v>14193</v>
      </c>
      <c r="J2105">
        <v>14841</v>
      </c>
      <c r="K2105" t="s">
        <v>54</v>
      </c>
      <c r="L2105">
        <v>5208</v>
      </c>
      <c r="M2105" t="s">
        <v>1769</v>
      </c>
      <c r="N2105" t="s">
        <v>19256</v>
      </c>
      <c r="O2105" s="95">
        <v>44845.649623530095</v>
      </c>
      <c r="P2105">
        <v>1</v>
      </c>
      <c r="Q2105">
        <v>-9.82</v>
      </c>
      <c r="R2105">
        <v>-13.76</v>
      </c>
      <c r="S2105" t="s">
        <v>20891</v>
      </c>
      <c r="T2105" t="s">
        <v>12265</v>
      </c>
      <c r="U2105" t="s">
        <v>12266</v>
      </c>
      <c r="V2105" t="s">
        <v>20891</v>
      </c>
      <c r="W2105" t="s">
        <v>20892</v>
      </c>
      <c r="X2105" t="s">
        <v>12267</v>
      </c>
      <c r="Y2105" t="b">
        <v>1</v>
      </c>
      <c r="Z2105" t="s">
        <v>1761</v>
      </c>
    </row>
    <row r="2106" spans="1:26" x14ac:dyDescent="0.25">
      <c r="A2106" t="s">
        <v>12268</v>
      </c>
      <c r="B2106" t="s">
        <v>1535</v>
      </c>
      <c r="C2106" t="s">
        <v>14702</v>
      </c>
      <c r="D2106" t="s">
        <v>14703</v>
      </c>
      <c r="E2106" t="s">
        <v>17576</v>
      </c>
      <c r="F2106" t="s">
        <v>12269</v>
      </c>
      <c r="G2106">
        <v>7000</v>
      </c>
      <c r="H2106">
        <v>10500</v>
      </c>
      <c r="I2106">
        <v>9874</v>
      </c>
      <c r="J2106">
        <v>9215</v>
      </c>
      <c r="K2106" t="s">
        <v>54</v>
      </c>
      <c r="L2106">
        <v>5880</v>
      </c>
      <c r="M2106" t="s">
        <v>1769</v>
      </c>
      <c r="N2106" t="s">
        <v>17145</v>
      </c>
      <c r="O2106" s="95">
        <v>44845.695189664351</v>
      </c>
      <c r="P2106">
        <v>1</v>
      </c>
      <c r="Q2106">
        <v>-29.11</v>
      </c>
      <c r="R2106">
        <v>-24.04</v>
      </c>
      <c r="S2106" t="s">
        <v>20893</v>
      </c>
      <c r="T2106" t="s">
        <v>12270</v>
      </c>
      <c r="U2106" t="s">
        <v>12271</v>
      </c>
      <c r="V2106" t="s">
        <v>20893</v>
      </c>
      <c r="W2106" t="s">
        <v>20894</v>
      </c>
      <c r="X2106" t="s">
        <v>12272</v>
      </c>
      <c r="Y2106" t="b">
        <v>1</v>
      </c>
      <c r="Z2106" t="s">
        <v>1761</v>
      </c>
    </row>
    <row r="2107" spans="1:26" x14ac:dyDescent="0.25">
      <c r="A2107" t="s">
        <v>12273</v>
      </c>
      <c r="B2107" t="s">
        <v>12274</v>
      </c>
      <c r="C2107" t="s">
        <v>14702</v>
      </c>
      <c r="D2107" t="s">
        <v>14703</v>
      </c>
      <c r="E2107" t="s">
        <v>17576</v>
      </c>
      <c r="F2107" t="s">
        <v>12275</v>
      </c>
      <c r="G2107">
        <v>26999</v>
      </c>
      <c r="H2107">
        <v>12500</v>
      </c>
      <c r="I2107">
        <v>24764</v>
      </c>
      <c r="J2107">
        <v>24522</v>
      </c>
      <c r="K2107" t="s">
        <v>54</v>
      </c>
      <c r="L2107">
        <v>7000</v>
      </c>
      <c r="M2107" t="s">
        <v>1769</v>
      </c>
      <c r="N2107" t="s">
        <v>19217</v>
      </c>
      <c r="O2107" s="95">
        <v>44845.64380283565</v>
      </c>
      <c r="P2107">
        <v>1</v>
      </c>
      <c r="Q2107">
        <v>9.0299999999999994</v>
      </c>
      <c r="R2107">
        <v>10.1</v>
      </c>
      <c r="S2107" t="s">
        <v>20895</v>
      </c>
      <c r="T2107" t="s">
        <v>12276</v>
      </c>
      <c r="U2107" t="s">
        <v>12277</v>
      </c>
      <c r="V2107" t="s">
        <v>20895</v>
      </c>
      <c r="W2107" t="s">
        <v>20896</v>
      </c>
      <c r="X2107" t="s">
        <v>12278</v>
      </c>
      <c r="Y2107" t="b">
        <v>1</v>
      </c>
      <c r="Z2107" t="s">
        <v>1761</v>
      </c>
    </row>
    <row r="2108" spans="1:26" x14ac:dyDescent="0.25">
      <c r="A2108" t="s">
        <v>12279</v>
      </c>
      <c r="B2108" t="s">
        <v>12280</v>
      </c>
      <c r="C2108" t="s">
        <v>14702</v>
      </c>
      <c r="D2108" t="s">
        <v>14703</v>
      </c>
      <c r="E2108" t="s">
        <v>17576</v>
      </c>
      <c r="F2108" t="s">
        <v>12281</v>
      </c>
      <c r="G2108">
        <v>9800</v>
      </c>
      <c r="H2108">
        <v>9200</v>
      </c>
      <c r="I2108">
        <v>13620</v>
      </c>
      <c r="J2108">
        <v>12060</v>
      </c>
      <c r="K2108" t="s">
        <v>54</v>
      </c>
      <c r="L2108">
        <v>5152</v>
      </c>
      <c r="M2108" t="s">
        <v>1769</v>
      </c>
      <c r="N2108" t="s">
        <v>18005</v>
      </c>
      <c r="O2108" s="95">
        <v>44845.683688391204</v>
      </c>
      <c r="P2108">
        <v>1</v>
      </c>
      <c r="Q2108">
        <v>-28.05</v>
      </c>
      <c r="R2108">
        <v>-18.739999999999998</v>
      </c>
      <c r="S2108" t="s">
        <v>20897</v>
      </c>
      <c r="T2108" t="s">
        <v>12282</v>
      </c>
      <c r="U2108" t="s">
        <v>12283</v>
      </c>
      <c r="V2108" t="s">
        <v>20897</v>
      </c>
      <c r="W2108" t="s">
        <v>20898</v>
      </c>
      <c r="X2108" t="s">
        <v>12284</v>
      </c>
      <c r="Y2108" t="b">
        <v>1</v>
      </c>
      <c r="Z2108" t="s">
        <v>1761</v>
      </c>
    </row>
    <row r="2109" spans="1:26" x14ac:dyDescent="0.25">
      <c r="A2109" t="s">
        <v>12285</v>
      </c>
      <c r="B2109" t="s">
        <v>12286</v>
      </c>
      <c r="C2109" t="s">
        <v>14702</v>
      </c>
      <c r="D2109" t="s">
        <v>14703</v>
      </c>
      <c r="E2109" t="s">
        <v>17576</v>
      </c>
      <c r="F2109" t="s">
        <v>12287</v>
      </c>
      <c r="G2109">
        <v>14333</v>
      </c>
      <c r="H2109">
        <v>19500</v>
      </c>
      <c r="I2109">
        <v>19207</v>
      </c>
      <c r="J2109">
        <v>18926</v>
      </c>
      <c r="K2109" t="s">
        <v>54</v>
      </c>
      <c r="L2109">
        <v>10920</v>
      </c>
      <c r="M2109" t="s">
        <v>1769</v>
      </c>
      <c r="N2109" t="s">
        <v>16625</v>
      </c>
      <c r="O2109" s="95">
        <v>44845.660593900466</v>
      </c>
      <c r="P2109">
        <v>1</v>
      </c>
      <c r="Q2109">
        <v>-25.38</v>
      </c>
      <c r="R2109">
        <v>-24.27</v>
      </c>
      <c r="S2109" t="s">
        <v>20899</v>
      </c>
      <c r="T2109" t="s">
        <v>12288</v>
      </c>
      <c r="U2109" t="s">
        <v>12289</v>
      </c>
      <c r="V2109" t="s">
        <v>20899</v>
      </c>
      <c r="W2109" t="s">
        <v>20900</v>
      </c>
      <c r="X2109" t="s">
        <v>12290</v>
      </c>
      <c r="Y2109" t="b">
        <v>1</v>
      </c>
      <c r="Z2109" t="s">
        <v>1761</v>
      </c>
    </row>
    <row r="2110" spans="1:26" x14ac:dyDescent="0.25">
      <c r="A2110" t="s">
        <v>12291</v>
      </c>
      <c r="B2110" t="s">
        <v>12292</v>
      </c>
      <c r="C2110" t="s">
        <v>14702</v>
      </c>
      <c r="D2110" t="s">
        <v>14703</v>
      </c>
      <c r="E2110" t="s">
        <v>17576</v>
      </c>
      <c r="F2110" t="s">
        <v>12293</v>
      </c>
      <c r="G2110">
        <v>34900</v>
      </c>
      <c r="H2110">
        <v>9600</v>
      </c>
      <c r="I2110">
        <v>25998</v>
      </c>
      <c r="J2110">
        <v>23636</v>
      </c>
      <c r="K2110" t="s">
        <v>54</v>
      </c>
      <c r="L2110">
        <v>5376</v>
      </c>
      <c r="M2110" t="s">
        <v>1769</v>
      </c>
      <c r="N2110" t="s">
        <v>20710</v>
      </c>
      <c r="O2110" s="95">
        <v>44845.634987754631</v>
      </c>
      <c r="P2110">
        <v>1</v>
      </c>
      <c r="Q2110">
        <v>34.24</v>
      </c>
      <c r="R2110">
        <v>47.66</v>
      </c>
      <c r="S2110" t="s">
        <v>20901</v>
      </c>
      <c r="T2110" t="s">
        <v>12294</v>
      </c>
      <c r="U2110" t="s">
        <v>12295</v>
      </c>
      <c r="V2110" t="s">
        <v>20901</v>
      </c>
      <c r="W2110" t="s">
        <v>20902</v>
      </c>
      <c r="X2110" t="s">
        <v>12296</v>
      </c>
      <c r="Y2110" t="b">
        <v>1</v>
      </c>
      <c r="Z2110" t="s">
        <v>1761</v>
      </c>
    </row>
    <row r="2111" spans="1:26" x14ac:dyDescent="0.25">
      <c r="A2111" t="s">
        <v>12297</v>
      </c>
      <c r="B2111" t="s">
        <v>12298</v>
      </c>
      <c r="C2111" t="s">
        <v>14702</v>
      </c>
      <c r="D2111" t="s">
        <v>14703</v>
      </c>
      <c r="E2111" t="s">
        <v>17576</v>
      </c>
      <c r="F2111" t="s">
        <v>12299</v>
      </c>
      <c r="G2111">
        <v>8000</v>
      </c>
      <c r="H2111">
        <v>9200</v>
      </c>
      <c r="I2111">
        <v>10795</v>
      </c>
      <c r="J2111">
        <v>10852</v>
      </c>
      <c r="K2111" t="s">
        <v>54</v>
      </c>
      <c r="L2111">
        <v>5152</v>
      </c>
      <c r="M2111" t="s">
        <v>1769</v>
      </c>
      <c r="N2111" t="s">
        <v>18005</v>
      </c>
      <c r="O2111" s="95">
        <v>44845.688039606481</v>
      </c>
      <c r="P2111">
        <v>1</v>
      </c>
      <c r="Q2111">
        <v>-25.89</v>
      </c>
      <c r="R2111">
        <v>-26.28</v>
      </c>
      <c r="S2111" t="s">
        <v>20903</v>
      </c>
      <c r="T2111" t="s">
        <v>12300</v>
      </c>
      <c r="U2111" t="s">
        <v>12301</v>
      </c>
      <c r="V2111" t="s">
        <v>20903</v>
      </c>
      <c r="W2111" t="s">
        <v>20904</v>
      </c>
      <c r="X2111" t="s">
        <v>12302</v>
      </c>
      <c r="Y2111" t="b">
        <v>1</v>
      </c>
      <c r="Z2111" t="s">
        <v>1761</v>
      </c>
    </row>
    <row r="2112" spans="1:26" x14ac:dyDescent="0.25">
      <c r="A2112" t="s">
        <v>12303</v>
      </c>
      <c r="B2112" t="s">
        <v>12304</v>
      </c>
      <c r="C2112" t="s">
        <v>14702</v>
      </c>
      <c r="D2112" t="s">
        <v>14703</v>
      </c>
      <c r="E2112" t="s">
        <v>17576</v>
      </c>
      <c r="F2112" t="s">
        <v>12305</v>
      </c>
      <c r="G2112">
        <v>9999</v>
      </c>
      <c r="H2112">
        <v>10500</v>
      </c>
      <c r="I2112">
        <v>11219</v>
      </c>
      <c r="J2112">
        <v>11350</v>
      </c>
      <c r="K2112" t="s">
        <v>54</v>
      </c>
      <c r="L2112">
        <v>5880</v>
      </c>
      <c r="M2112" t="s">
        <v>1769</v>
      </c>
      <c r="N2112" t="s">
        <v>17145</v>
      </c>
      <c r="O2112" s="95">
        <v>44845.643909745369</v>
      </c>
      <c r="P2112">
        <v>1</v>
      </c>
      <c r="Q2112">
        <v>-10.87</v>
      </c>
      <c r="R2112">
        <v>-11.9</v>
      </c>
      <c r="S2112" t="s">
        <v>20905</v>
      </c>
      <c r="T2112" t="s">
        <v>12306</v>
      </c>
      <c r="U2112" t="s">
        <v>12307</v>
      </c>
      <c r="V2112" t="s">
        <v>20905</v>
      </c>
      <c r="W2112" t="s">
        <v>20906</v>
      </c>
      <c r="X2112" t="s">
        <v>12308</v>
      </c>
      <c r="Y2112" t="b">
        <v>1</v>
      </c>
      <c r="Z2112" t="s">
        <v>1761</v>
      </c>
    </row>
    <row r="2113" spans="1:26" x14ac:dyDescent="0.25">
      <c r="A2113" t="s">
        <v>12309</v>
      </c>
      <c r="B2113" t="s">
        <v>12310</v>
      </c>
      <c r="C2113" t="s">
        <v>14702</v>
      </c>
      <c r="D2113" t="s">
        <v>14703</v>
      </c>
      <c r="E2113" t="s">
        <v>17576</v>
      </c>
      <c r="F2113" t="s">
        <v>12311</v>
      </c>
      <c r="G2113">
        <v>8888</v>
      </c>
      <c r="H2113">
        <v>3750</v>
      </c>
      <c r="I2113">
        <v>12568</v>
      </c>
      <c r="J2113">
        <v>11308</v>
      </c>
      <c r="K2113" t="s">
        <v>54</v>
      </c>
      <c r="L2113">
        <v>2100</v>
      </c>
      <c r="M2113" t="s">
        <v>1769</v>
      </c>
      <c r="N2113" t="s">
        <v>17207</v>
      </c>
      <c r="O2113" s="95">
        <v>44845.635164571759</v>
      </c>
      <c r="P2113">
        <v>1</v>
      </c>
      <c r="Q2113">
        <v>-29.28</v>
      </c>
      <c r="R2113">
        <v>-21.4</v>
      </c>
      <c r="S2113" t="s">
        <v>20907</v>
      </c>
      <c r="T2113" t="s">
        <v>12312</v>
      </c>
      <c r="U2113" t="s">
        <v>12313</v>
      </c>
      <c r="V2113" t="s">
        <v>20907</v>
      </c>
      <c r="W2113" t="s">
        <v>20908</v>
      </c>
      <c r="X2113" t="s">
        <v>12314</v>
      </c>
      <c r="Y2113" t="b">
        <v>1</v>
      </c>
      <c r="Z2113" t="s">
        <v>1761</v>
      </c>
    </row>
    <row r="2114" spans="1:26" x14ac:dyDescent="0.25">
      <c r="A2114" t="s">
        <v>12315</v>
      </c>
      <c r="B2114" t="s">
        <v>12316</v>
      </c>
      <c r="C2114" t="s">
        <v>14702</v>
      </c>
      <c r="D2114" t="s">
        <v>14703</v>
      </c>
      <c r="E2114" t="s">
        <v>17576</v>
      </c>
      <c r="F2114" t="s">
        <v>12317</v>
      </c>
      <c r="G2114">
        <v>19000</v>
      </c>
      <c r="H2114">
        <v>4200</v>
      </c>
      <c r="I2114">
        <v>24116</v>
      </c>
      <c r="J2114">
        <v>17185</v>
      </c>
      <c r="K2114" t="s">
        <v>54</v>
      </c>
      <c r="L2114">
        <v>2352</v>
      </c>
      <c r="M2114" t="s">
        <v>1769</v>
      </c>
      <c r="N2114" t="s">
        <v>18790</v>
      </c>
      <c r="O2114" s="95">
        <v>44845.697912303243</v>
      </c>
      <c r="P2114">
        <v>1</v>
      </c>
      <c r="Q2114">
        <v>-21.21</v>
      </c>
      <c r="R2114">
        <v>10.56</v>
      </c>
      <c r="S2114" t="s">
        <v>20909</v>
      </c>
      <c r="T2114" t="s">
        <v>12318</v>
      </c>
      <c r="U2114" t="s">
        <v>12319</v>
      </c>
      <c r="V2114" t="s">
        <v>20909</v>
      </c>
      <c r="W2114" t="s">
        <v>20910</v>
      </c>
      <c r="X2114" t="s">
        <v>12320</v>
      </c>
      <c r="Y2114" t="b">
        <v>1</v>
      </c>
      <c r="Z2114" t="s">
        <v>1761</v>
      </c>
    </row>
    <row r="2115" spans="1:26" x14ac:dyDescent="0.25">
      <c r="A2115" t="s">
        <v>12321</v>
      </c>
      <c r="B2115" t="s">
        <v>1384</v>
      </c>
      <c r="C2115" t="s">
        <v>14702</v>
      </c>
      <c r="D2115" t="s">
        <v>14703</v>
      </c>
      <c r="E2115" t="s">
        <v>17576</v>
      </c>
      <c r="F2115" t="s">
        <v>12322</v>
      </c>
      <c r="G2115">
        <v>11111</v>
      </c>
      <c r="H2115">
        <v>8000</v>
      </c>
      <c r="I2115">
        <v>13121</v>
      </c>
      <c r="J2115">
        <v>12566</v>
      </c>
      <c r="K2115" t="s">
        <v>54</v>
      </c>
      <c r="L2115">
        <v>4480</v>
      </c>
      <c r="M2115" t="s">
        <v>1769</v>
      </c>
      <c r="N2115" t="s">
        <v>16192</v>
      </c>
      <c r="O2115" s="95">
        <v>44845.718482777775</v>
      </c>
      <c r="P2115">
        <v>1</v>
      </c>
      <c r="Q2115">
        <v>-15.32</v>
      </c>
      <c r="R2115">
        <v>-11.58</v>
      </c>
      <c r="S2115" t="s">
        <v>20911</v>
      </c>
      <c r="T2115" t="s">
        <v>12323</v>
      </c>
      <c r="U2115" t="s">
        <v>12324</v>
      </c>
      <c r="V2115" t="s">
        <v>20911</v>
      </c>
      <c r="W2115" t="s">
        <v>20912</v>
      </c>
      <c r="X2115" t="s">
        <v>12325</v>
      </c>
      <c r="Y2115" t="b">
        <v>1</v>
      </c>
      <c r="Z2115" t="s">
        <v>1761</v>
      </c>
    </row>
    <row r="2116" spans="1:26" x14ac:dyDescent="0.25">
      <c r="A2116" t="s">
        <v>12326</v>
      </c>
      <c r="B2116" t="s">
        <v>12327</v>
      </c>
      <c r="C2116" t="s">
        <v>14702</v>
      </c>
      <c r="D2116" t="s">
        <v>14703</v>
      </c>
      <c r="E2116" t="s">
        <v>17576</v>
      </c>
      <c r="F2116" t="s">
        <v>12328</v>
      </c>
      <c r="G2116">
        <v>18000</v>
      </c>
      <c r="H2116">
        <v>2700</v>
      </c>
      <c r="I2116">
        <v>19731</v>
      </c>
      <c r="J2116">
        <v>23921</v>
      </c>
      <c r="K2116" t="s">
        <v>54</v>
      </c>
      <c r="L2116">
        <v>1512</v>
      </c>
      <c r="M2116" t="s">
        <v>1769</v>
      </c>
      <c r="N2116" t="s">
        <v>17859</v>
      </c>
      <c r="O2116" s="95">
        <v>44845.706989479164</v>
      </c>
      <c r="P2116">
        <v>1</v>
      </c>
      <c r="Q2116">
        <v>-8.77</v>
      </c>
      <c r="R2116">
        <v>-24.75</v>
      </c>
      <c r="S2116" t="s">
        <v>20913</v>
      </c>
      <c r="T2116" t="s">
        <v>12329</v>
      </c>
      <c r="U2116" t="s">
        <v>20914</v>
      </c>
      <c r="V2116" t="s">
        <v>20913</v>
      </c>
      <c r="W2116" t="s">
        <v>20915</v>
      </c>
      <c r="X2116" t="s">
        <v>12330</v>
      </c>
      <c r="Y2116" t="b">
        <v>1</v>
      </c>
      <c r="Z2116" t="s">
        <v>1761</v>
      </c>
    </row>
    <row r="2117" spans="1:26" x14ac:dyDescent="0.25">
      <c r="A2117" t="s">
        <v>12331</v>
      </c>
      <c r="B2117" t="s">
        <v>12332</v>
      </c>
      <c r="C2117" t="s">
        <v>14702</v>
      </c>
      <c r="D2117" t="s">
        <v>14702</v>
      </c>
      <c r="E2117" t="s">
        <v>17576</v>
      </c>
      <c r="F2117" t="s">
        <v>12333</v>
      </c>
      <c r="G2117">
        <v>1000</v>
      </c>
      <c r="H2117">
        <v>1000</v>
      </c>
      <c r="I2117">
        <v>1000</v>
      </c>
      <c r="J2117">
        <v>1000</v>
      </c>
      <c r="K2117" t="s">
        <v>54</v>
      </c>
      <c r="L2117">
        <v>560</v>
      </c>
      <c r="M2117" t="s">
        <v>1769</v>
      </c>
      <c r="N2117" t="s">
        <v>19128</v>
      </c>
      <c r="O2117" s="95">
        <v>44845.695440625001</v>
      </c>
      <c r="P2117">
        <v>1</v>
      </c>
      <c r="Q2117">
        <v>0</v>
      </c>
      <c r="R2117">
        <v>0</v>
      </c>
      <c r="S2117" t="s">
        <v>14523</v>
      </c>
      <c r="T2117" t="s">
        <v>12334</v>
      </c>
      <c r="U2117" t="s">
        <v>12335</v>
      </c>
      <c r="V2117" t="s">
        <v>14523</v>
      </c>
      <c r="W2117" t="s">
        <v>14523</v>
      </c>
      <c r="X2117" t="s">
        <v>12336</v>
      </c>
      <c r="Y2117" t="b">
        <v>1</v>
      </c>
      <c r="Z2117" t="s">
        <v>1761</v>
      </c>
    </row>
    <row r="2118" spans="1:26" x14ac:dyDescent="0.25">
      <c r="A2118" t="s">
        <v>12337</v>
      </c>
      <c r="B2118" t="s">
        <v>12338</v>
      </c>
      <c r="C2118" t="s">
        <v>14702</v>
      </c>
      <c r="D2118" t="s">
        <v>14703</v>
      </c>
      <c r="E2118" t="s">
        <v>17576</v>
      </c>
      <c r="F2118" t="s">
        <v>12339</v>
      </c>
      <c r="G2118">
        <v>1231</v>
      </c>
      <c r="H2118">
        <v>1100</v>
      </c>
      <c r="I2118">
        <v>7426</v>
      </c>
      <c r="J2118">
        <v>8644</v>
      </c>
      <c r="K2118" t="s">
        <v>54</v>
      </c>
      <c r="L2118">
        <v>616</v>
      </c>
      <c r="M2118" t="s">
        <v>1769</v>
      </c>
      <c r="N2118" t="s">
        <v>17384</v>
      </c>
      <c r="O2118" s="95">
        <v>44845.056433032405</v>
      </c>
      <c r="P2118">
        <v>1</v>
      </c>
      <c r="Q2118">
        <v>-83.42</v>
      </c>
      <c r="R2118">
        <v>-85.76</v>
      </c>
      <c r="S2118" t="s">
        <v>20916</v>
      </c>
      <c r="T2118" t="s">
        <v>12340</v>
      </c>
      <c r="U2118" t="s">
        <v>14523</v>
      </c>
      <c r="V2118" t="s">
        <v>20916</v>
      </c>
      <c r="W2118" t="s">
        <v>20917</v>
      </c>
      <c r="X2118" t="s">
        <v>12341</v>
      </c>
      <c r="Y2118" t="b">
        <v>1</v>
      </c>
      <c r="Z2118" t="s">
        <v>1761</v>
      </c>
    </row>
    <row r="2119" spans="1:26" x14ac:dyDescent="0.25">
      <c r="A2119" t="s">
        <v>12342</v>
      </c>
      <c r="B2119" t="s">
        <v>12343</v>
      </c>
      <c r="C2119" t="s">
        <v>14702</v>
      </c>
      <c r="D2119" t="s">
        <v>14703</v>
      </c>
      <c r="E2119" t="s">
        <v>17576</v>
      </c>
      <c r="F2119" t="s">
        <v>12344</v>
      </c>
      <c r="G2119">
        <v>1800</v>
      </c>
      <c r="H2119">
        <v>1800</v>
      </c>
      <c r="I2119">
        <v>1800</v>
      </c>
      <c r="J2119">
        <v>1800</v>
      </c>
      <c r="K2119" t="s">
        <v>54</v>
      </c>
      <c r="L2119">
        <v>1008</v>
      </c>
      <c r="M2119" t="s">
        <v>1769</v>
      </c>
      <c r="N2119" t="s">
        <v>17151</v>
      </c>
      <c r="O2119" s="95">
        <v>44837.718467905092</v>
      </c>
      <c r="P2119">
        <v>1</v>
      </c>
      <c r="Q2119">
        <v>0</v>
      </c>
      <c r="R2119">
        <v>0</v>
      </c>
      <c r="S2119" t="s">
        <v>20918</v>
      </c>
      <c r="T2119" t="s">
        <v>12345</v>
      </c>
      <c r="U2119" t="s">
        <v>14523</v>
      </c>
      <c r="V2119" t="s">
        <v>20918</v>
      </c>
      <c r="W2119" t="s">
        <v>20919</v>
      </c>
      <c r="X2119" t="s">
        <v>12346</v>
      </c>
      <c r="Y2119" t="b">
        <v>1</v>
      </c>
      <c r="Z2119" t="s">
        <v>1761</v>
      </c>
    </row>
    <row r="2120" spans="1:26" x14ac:dyDescent="0.25">
      <c r="A2120" t="s">
        <v>12347</v>
      </c>
      <c r="B2120" t="s">
        <v>12348</v>
      </c>
      <c r="C2120" t="s">
        <v>14702</v>
      </c>
      <c r="D2120" t="s">
        <v>14703</v>
      </c>
      <c r="E2120" t="s">
        <v>17576</v>
      </c>
      <c r="F2120" t="s">
        <v>12349</v>
      </c>
      <c r="G2120">
        <v>50000</v>
      </c>
      <c r="H2120">
        <v>700</v>
      </c>
      <c r="I2120">
        <v>48313</v>
      </c>
      <c r="J2120">
        <v>43095</v>
      </c>
      <c r="K2120" t="s">
        <v>54</v>
      </c>
      <c r="L2120">
        <v>392</v>
      </c>
      <c r="M2120" t="s">
        <v>1769</v>
      </c>
      <c r="N2120" t="s">
        <v>17504</v>
      </c>
      <c r="O2120" s="95">
        <v>44845.553387893517</v>
      </c>
      <c r="P2120">
        <v>1</v>
      </c>
      <c r="Q2120">
        <v>3.49</v>
      </c>
      <c r="R2120">
        <v>16.02</v>
      </c>
      <c r="S2120" t="s">
        <v>14523</v>
      </c>
      <c r="T2120" t="s">
        <v>12350</v>
      </c>
      <c r="U2120" t="s">
        <v>20920</v>
      </c>
      <c r="V2120" t="s">
        <v>14523</v>
      </c>
      <c r="W2120" t="s">
        <v>14523</v>
      </c>
      <c r="X2120" t="s">
        <v>12351</v>
      </c>
      <c r="Y2120" t="b">
        <v>1</v>
      </c>
      <c r="Z2120" t="s">
        <v>1761</v>
      </c>
    </row>
    <row r="2121" spans="1:26" x14ac:dyDescent="0.25">
      <c r="A2121" t="s">
        <v>12352</v>
      </c>
      <c r="B2121" t="s">
        <v>12353</v>
      </c>
      <c r="C2121" t="s">
        <v>14702</v>
      </c>
      <c r="D2121" t="s">
        <v>14703</v>
      </c>
      <c r="E2121" t="s">
        <v>17576</v>
      </c>
      <c r="F2121" t="s">
        <v>12354</v>
      </c>
      <c r="G2121">
        <v>20000</v>
      </c>
      <c r="H2121">
        <v>800</v>
      </c>
      <c r="I2121">
        <v>38333</v>
      </c>
      <c r="J2121">
        <v>38333</v>
      </c>
      <c r="K2121" t="s">
        <v>54</v>
      </c>
      <c r="L2121">
        <v>448</v>
      </c>
      <c r="M2121" t="s">
        <v>1769</v>
      </c>
      <c r="N2121" t="s">
        <v>17890</v>
      </c>
      <c r="O2121" s="95">
        <v>44842.181881192133</v>
      </c>
      <c r="P2121">
        <v>1</v>
      </c>
      <c r="Q2121">
        <v>0</v>
      </c>
      <c r="R2121">
        <v>-47.83</v>
      </c>
      <c r="S2121" t="s">
        <v>20921</v>
      </c>
      <c r="T2121" t="s">
        <v>12355</v>
      </c>
      <c r="U2121" t="s">
        <v>14523</v>
      </c>
      <c r="V2121" t="s">
        <v>20921</v>
      </c>
      <c r="W2121" t="s">
        <v>20922</v>
      </c>
      <c r="X2121" t="s">
        <v>12356</v>
      </c>
      <c r="Y2121" t="b">
        <v>1</v>
      </c>
      <c r="Z2121" t="s">
        <v>1761</v>
      </c>
    </row>
    <row r="2122" spans="1:26" x14ac:dyDescent="0.25">
      <c r="A2122" t="s">
        <v>12357</v>
      </c>
      <c r="B2122" t="s">
        <v>12358</v>
      </c>
      <c r="C2122" t="s">
        <v>14702</v>
      </c>
      <c r="D2122" t="s">
        <v>14703</v>
      </c>
      <c r="E2122" t="s">
        <v>17576</v>
      </c>
      <c r="F2122" t="s">
        <v>12359</v>
      </c>
      <c r="G2122">
        <v>25000</v>
      </c>
      <c r="H2122">
        <v>2800</v>
      </c>
      <c r="I2122">
        <v>25000</v>
      </c>
      <c r="J2122">
        <v>22569</v>
      </c>
      <c r="K2122" t="s">
        <v>54</v>
      </c>
      <c r="L2122">
        <v>1568</v>
      </c>
      <c r="M2122" t="s">
        <v>1769</v>
      </c>
      <c r="N2122" t="s">
        <v>17252</v>
      </c>
      <c r="O2122" s="95">
        <v>44845.664093506944</v>
      </c>
      <c r="P2122">
        <v>1</v>
      </c>
      <c r="Q2122">
        <v>0</v>
      </c>
      <c r="R2122">
        <v>10.77</v>
      </c>
      <c r="S2122" t="s">
        <v>20923</v>
      </c>
      <c r="T2122" t="s">
        <v>12360</v>
      </c>
      <c r="U2122" t="s">
        <v>14523</v>
      </c>
      <c r="V2122" t="s">
        <v>20923</v>
      </c>
      <c r="W2122" t="s">
        <v>20924</v>
      </c>
      <c r="X2122" t="s">
        <v>12361</v>
      </c>
      <c r="Y2122" t="b">
        <v>1</v>
      </c>
      <c r="Z2122" t="s">
        <v>1761</v>
      </c>
    </row>
    <row r="2123" spans="1:26" x14ac:dyDescent="0.25">
      <c r="A2123" t="s">
        <v>12362</v>
      </c>
      <c r="B2123" t="s">
        <v>12363</v>
      </c>
      <c r="C2123" t="s">
        <v>14702</v>
      </c>
      <c r="D2123" t="s">
        <v>14703</v>
      </c>
      <c r="E2123" t="s">
        <v>17576</v>
      </c>
      <c r="F2123" t="s">
        <v>12364</v>
      </c>
      <c r="G2123">
        <v>45000</v>
      </c>
      <c r="H2123">
        <v>700</v>
      </c>
      <c r="I2123">
        <v>45000</v>
      </c>
      <c r="J2123">
        <v>23677</v>
      </c>
      <c r="K2123" t="s">
        <v>54</v>
      </c>
      <c r="L2123">
        <v>392</v>
      </c>
      <c r="M2123" t="s">
        <v>1769</v>
      </c>
      <c r="N2123" t="s">
        <v>17504</v>
      </c>
      <c r="O2123" s="95">
        <v>44845.27873604167</v>
      </c>
      <c r="P2123">
        <v>1</v>
      </c>
      <c r="Q2123">
        <v>0</v>
      </c>
      <c r="R2123">
        <v>90.06</v>
      </c>
      <c r="S2123" t="s">
        <v>20925</v>
      </c>
      <c r="T2123" t="s">
        <v>12365</v>
      </c>
      <c r="U2123" t="s">
        <v>12366</v>
      </c>
      <c r="V2123" t="s">
        <v>20925</v>
      </c>
      <c r="W2123" t="s">
        <v>20926</v>
      </c>
      <c r="X2123" t="s">
        <v>12367</v>
      </c>
      <c r="Y2123" t="b">
        <v>1</v>
      </c>
      <c r="Z2123" t="s">
        <v>1761</v>
      </c>
    </row>
    <row r="2124" spans="1:26" x14ac:dyDescent="0.25">
      <c r="A2124" t="s">
        <v>12368</v>
      </c>
      <c r="B2124" t="s">
        <v>12369</v>
      </c>
      <c r="C2124" t="s">
        <v>14702</v>
      </c>
      <c r="D2124" t="s">
        <v>14703</v>
      </c>
      <c r="E2124" t="s">
        <v>17576</v>
      </c>
      <c r="F2124" t="s">
        <v>12370</v>
      </c>
      <c r="G2124">
        <v>600</v>
      </c>
      <c r="H2124">
        <v>600</v>
      </c>
      <c r="I2124">
        <v>600</v>
      </c>
      <c r="J2124">
        <v>600</v>
      </c>
      <c r="K2124" t="s">
        <v>54</v>
      </c>
      <c r="L2124">
        <v>336</v>
      </c>
      <c r="M2124" t="s">
        <v>1769</v>
      </c>
      <c r="N2124" t="s">
        <v>18357</v>
      </c>
      <c r="O2124" s="95">
        <v>44835.399806226851</v>
      </c>
      <c r="P2124">
        <v>1</v>
      </c>
      <c r="Q2124">
        <v>0</v>
      </c>
      <c r="R2124">
        <v>0</v>
      </c>
      <c r="S2124" t="s">
        <v>20927</v>
      </c>
      <c r="T2124" t="s">
        <v>12371</v>
      </c>
      <c r="U2124" t="s">
        <v>12372</v>
      </c>
      <c r="V2124" t="s">
        <v>20927</v>
      </c>
      <c r="W2124" t="s">
        <v>20928</v>
      </c>
      <c r="X2124" t="s">
        <v>12373</v>
      </c>
      <c r="Y2124" t="b">
        <v>1</v>
      </c>
      <c r="Z2124" t="s">
        <v>1761</v>
      </c>
    </row>
    <row r="2125" spans="1:26" x14ac:dyDescent="0.25">
      <c r="A2125" t="s">
        <v>12374</v>
      </c>
      <c r="B2125" t="s">
        <v>12375</v>
      </c>
      <c r="C2125" t="s">
        <v>14702</v>
      </c>
      <c r="D2125" t="s">
        <v>14703</v>
      </c>
      <c r="E2125" t="s">
        <v>17576</v>
      </c>
      <c r="F2125" t="s">
        <v>12376</v>
      </c>
      <c r="G2125">
        <v>9999</v>
      </c>
      <c r="H2125">
        <v>700</v>
      </c>
      <c r="I2125">
        <v>13681</v>
      </c>
      <c r="J2125">
        <v>11911</v>
      </c>
      <c r="K2125" t="s">
        <v>54</v>
      </c>
      <c r="L2125">
        <v>392</v>
      </c>
      <c r="M2125" t="s">
        <v>1769</v>
      </c>
      <c r="N2125" t="s">
        <v>17504</v>
      </c>
      <c r="O2125" s="95">
        <v>44845.471905092592</v>
      </c>
      <c r="P2125">
        <v>1</v>
      </c>
      <c r="Q2125">
        <v>-26.91</v>
      </c>
      <c r="R2125">
        <v>-16.05</v>
      </c>
      <c r="S2125" t="s">
        <v>20929</v>
      </c>
      <c r="T2125" t="s">
        <v>12377</v>
      </c>
      <c r="U2125" t="s">
        <v>12378</v>
      </c>
      <c r="V2125" t="s">
        <v>20929</v>
      </c>
      <c r="W2125" t="s">
        <v>20930</v>
      </c>
      <c r="X2125" t="s">
        <v>12379</v>
      </c>
      <c r="Y2125" t="b">
        <v>1</v>
      </c>
      <c r="Z2125" t="s">
        <v>1761</v>
      </c>
    </row>
    <row r="2126" spans="1:26" x14ac:dyDescent="0.25">
      <c r="A2126" t="s">
        <v>12380</v>
      </c>
      <c r="B2126" t="s">
        <v>12381</v>
      </c>
      <c r="C2126" t="s">
        <v>14702</v>
      </c>
      <c r="D2126" t="s">
        <v>14703</v>
      </c>
      <c r="E2126" t="s">
        <v>17576</v>
      </c>
      <c r="F2126" t="s">
        <v>12382</v>
      </c>
      <c r="G2126">
        <v>999</v>
      </c>
      <c r="H2126">
        <v>500</v>
      </c>
      <c r="I2126">
        <v>550</v>
      </c>
      <c r="J2126">
        <v>27950</v>
      </c>
      <c r="K2126" t="s">
        <v>54</v>
      </c>
      <c r="L2126">
        <v>280</v>
      </c>
      <c r="M2126" t="s">
        <v>1769</v>
      </c>
      <c r="N2126" t="s">
        <v>18504</v>
      </c>
      <c r="O2126" s="95">
        <v>44845.705896354164</v>
      </c>
      <c r="P2126">
        <v>1</v>
      </c>
      <c r="Q2126">
        <v>81.64</v>
      </c>
      <c r="R2126">
        <v>-96.43</v>
      </c>
      <c r="S2126" t="s">
        <v>20931</v>
      </c>
      <c r="T2126" t="s">
        <v>12383</v>
      </c>
      <c r="U2126" t="s">
        <v>12384</v>
      </c>
      <c r="V2126" t="s">
        <v>20931</v>
      </c>
      <c r="W2126" t="s">
        <v>20932</v>
      </c>
      <c r="X2126" t="s">
        <v>12385</v>
      </c>
      <c r="Y2126" t="b">
        <v>1</v>
      </c>
      <c r="Z2126" t="s">
        <v>1761</v>
      </c>
    </row>
    <row r="2127" spans="1:26" x14ac:dyDescent="0.25">
      <c r="A2127" t="s">
        <v>12386</v>
      </c>
      <c r="B2127" t="s">
        <v>12387</v>
      </c>
      <c r="C2127" t="s">
        <v>14702</v>
      </c>
      <c r="D2127" t="s">
        <v>14703</v>
      </c>
      <c r="E2127" t="s">
        <v>17576</v>
      </c>
      <c r="F2127" t="s">
        <v>12388</v>
      </c>
      <c r="G2127">
        <v>1000</v>
      </c>
      <c r="H2127">
        <v>750</v>
      </c>
      <c r="I2127">
        <v>1000</v>
      </c>
      <c r="J2127">
        <v>1000</v>
      </c>
      <c r="K2127" t="s">
        <v>54</v>
      </c>
      <c r="L2127">
        <v>420</v>
      </c>
      <c r="M2127" t="s">
        <v>1769</v>
      </c>
      <c r="N2127" t="s">
        <v>18969</v>
      </c>
      <c r="O2127" s="95">
        <v>44842.205085069443</v>
      </c>
      <c r="P2127">
        <v>1</v>
      </c>
      <c r="Q2127">
        <v>0</v>
      </c>
      <c r="R2127">
        <v>0</v>
      </c>
      <c r="S2127" t="s">
        <v>20933</v>
      </c>
      <c r="T2127" t="s">
        <v>12389</v>
      </c>
      <c r="U2127" t="s">
        <v>12390</v>
      </c>
      <c r="V2127" t="s">
        <v>20933</v>
      </c>
      <c r="W2127" t="s">
        <v>20934</v>
      </c>
      <c r="X2127" t="s">
        <v>12391</v>
      </c>
      <c r="Y2127" t="b">
        <v>1</v>
      </c>
      <c r="Z2127" t="s">
        <v>1761</v>
      </c>
    </row>
    <row r="2128" spans="1:26" x14ac:dyDescent="0.25">
      <c r="A2128" t="s">
        <v>12392</v>
      </c>
      <c r="B2128" t="s">
        <v>824</v>
      </c>
      <c r="C2128" t="s">
        <v>14702</v>
      </c>
      <c r="D2128" t="s">
        <v>14703</v>
      </c>
      <c r="E2128" t="s">
        <v>17576</v>
      </c>
      <c r="F2128" t="s">
        <v>14528</v>
      </c>
      <c r="G2128">
        <v>3000</v>
      </c>
      <c r="H2128">
        <v>2200</v>
      </c>
      <c r="I2128">
        <v>6826</v>
      </c>
      <c r="J2128">
        <v>6683</v>
      </c>
      <c r="K2128" t="s">
        <v>54</v>
      </c>
      <c r="L2128">
        <v>1232</v>
      </c>
      <c r="M2128" t="s">
        <v>1769</v>
      </c>
      <c r="N2128" t="s">
        <v>18088</v>
      </c>
      <c r="O2128" s="95">
        <v>44845.701052187498</v>
      </c>
      <c r="P2128">
        <v>1</v>
      </c>
      <c r="Q2128">
        <v>-56.05</v>
      </c>
      <c r="R2128">
        <v>-55.11</v>
      </c>
      <c r="S2128" t="s">
        <v>20935</v>
      </c>
      <c r="T2128" t="s">
        <v>12393</v>
      </c>
      <c r="U2128" t="s">
        <v>12394</v>
      </c>
      <c r="V2128" t="s">
        <v>20935</v>
      </c>
      <c r="W2128" t="s">
        <v>20936</v>
      </c>
      <c r="X2128" t="s">
        <v>12395</v>
      </c>
      <c r="Y2128" t="b">
        <v>1</v>
      </c>
      <c r="Z2128" t="s">
        <v>1761</v>
      </c>
    </row>
    <row r="2129" spans="1:26" x14ac:dyDescent="0.25">
      <c r="A2129" t="s">
        <v>12396</v>
      </c>
      <c r="B2129" t="s">
        <v>12397</v>
      </c>
      <c r="C2129" t="s">
        <v>14702</v>
      </c>
      <c r="D2129" t="s">
        <v>14703</v>
      </c>
      <c r="E2129" t="s">
        <v>1895</v>
      </c>
      <c r="F2129" t="s">
        <v>12398</v>
      </c>
      <c r="G2129">
        <v>2111</v>
      </c>
      <c r="H2129">
        <v>1500</v>
      </c>
      <c r="I2129">
        <v>2111</v>
      </c>
      <c r="J2129">
        <v>11193</v>
      </c>
      <c r="K2129" t="s">
        <v>54</v>
      </c>
      <c r="L2129">
        <v>840</v>
      </c>
      <c r="M2129" t="s">
        <v>1769</v>
      </c>
      <c r="N2129" t="s">
        <v>17826</v>
      </c>
      <c r="O2129" s="95">
        <v>44844.894600219908</v>
      </c>
      <c r="P2129">
        <v>1</v>
      </c>
      <c r="Q2129">
        <v>0</v>
      </c>
      <c r="R2129">
        <v>-81.14</v>
      </c>
      <c r="S2129" t="s">
        <v>20937</v>
      </c>
      <c r="T2129" t="s">
        <v>12399</v>
      </c>
      <c r="U2129" t="s">
        <v>20938</v>
      </c>
      <c r="V2129" t="s">
        <v>20937</v>
      </c>
      <c r="W2129" t="s">
        <v>20939</v>
      </c>
      <c r="X2129" t="s">
        <v>12400</v>
      </c>
      <c r="Y2129" t="b">
        <v>1</v>
      </c>
      <c r="Z2129" t="s">
        <v>1761</v>
      </c>
    </row>
    <row r="2130" spans="1:26" x14ac:dyDescent="0.25">
      <c r="A2130" t="s">
        <v>12401</v>
      </c>
      <c r="B2130" t="s">
        <v>1250</v>
      </c>
      <c r="C2130" t="s">
        <v>14702</v>
      </c>
      <c r="D2130" t="s">
        <v>14703</v>
      </c>
      <c r="E2130" t="s">
        <v>1895</v>
      </c>
      <c r="F2130" t="s">
        <v>12402</v>
      </c>
      <c r="G2130">
        <v>9989</v>
      </c>
      <c r="H2130">
        <v>2100</v>
      </c>
      <c r="I2130">
        <v>14218</v>
      </c>
      <c r="J2130">
        <v>11372</v>
      </c>
      <c r="K2130" t="s">
        <v>54</v>
      </c>
      <c r="L2130">
        <v>1176</v>
      </c>
      <c r="M2130" t="s">
        <v>1769</v>
      </c>
      <c r="N2130" t="s">
        <v>17248</v>
      </c>
      <c r="O2130" s="95">
        <v>44845.650289826386</v>
      </c>
      <c r="P2130">
        <v>1</v>
      </c>
      <c r="Q2130">
        <v>-29.74</v>
      </c>
      <c r="R2130">
        <v>-12.16</v>
      </c>
      <c r="S2130" t="s">
        <v>20940</v>
      </c>
      <c r="T2130" t="s">
        <v>12403</v>
      </c>
      <c r="U2130" t="s">
        <v>12404</v>
      </c>
      <c r="V2130" t="s">
        <v>20940</v>
      </c>
      <c r="W2130" t="s">
        <v>20941</v>
      </c>
      <c r="X2130" t="s">
        <v>12405</v>
      </c>
      <c r="Y2130" t="b">
        <v>1</v>
      </c>
      <c r="Z2130" t="s">
        <v>1761</v>
      </c>
    </row>
    <row r="2131" spans="1:26" x14ac:dyDescent="0.25">
      <c r="A2131" t="s">
        <v>12406</v>
      </c>
      <c r="B2131" t="s">
        <v>1651</v>
      </c>
      <c r="C2131" t="s">
        <v>14702</v>
      </c>
      <c r="D2131" t="s">
        <v>14703</v>
      </c>
      <c r="E2131" t="s">
        <v>1895</v>
      </c>
      <c r="F2131" t="s">
        <v>12402</v>
      </c>
      <c r="G2131">
        <v>49500</v>
      </c>
      <c r="H2131">
        <v>3450</v>
      </c>
      <c r="I2131">
        <v>33415</v>
      </c>
      <c r="J2131">
        <v>25326</v>
      </c>
      <c r="K2131" t="s">
        <v>54</v>
      </c>
      <c r="L2131">
        <v>1932</v>
      </c>
      <c r="M2131" t="s">
        <v>1769</v>
      </c>
      <c r="N2131" t="s">
        <v>20942</v>
      </c>
      <c r="O2131" s="95">
        <v>44845.648414606483</v>
      </c>
      <c r="P2131">
        <v>2</v>
      </c>
      <c r="Q2131">
        <v>48.14</v>
      </c>
      <c r="R2131">
        <v>95.45</v>
      </c>
      <c r="S2131" t="s">
        <v>20943</v>
      </c>
      <c r="T2131" t="s">
        <v>12407</v>
      </c>
      <c r="U2131" t="s">
        <v>12408</v>
      </c>
      <c r="V2131" t="s">
        <v>20943</v>
      </c>
      <c r="W2131" t="s">
        <v>20944</v>
      </c>
      <c r="X2131" t="s">
        <v>12409</v>
      </c>
      <c r="Y2131" t="b">
        <v>1</v>
      </c>
      <c r="Z2131" t="s">
        <v>1761</v>
      </c>
    </row>
    <row r="2132" spans="1:26" x14ac:dyDescent="0.25">
      <c r="A2132" t="s">
        <v>12410</v>
      </c>
      <c r="B2132" t="s">
        <v>12411</v>
      </c>
      <c r="C2132" t="s">
        <v>14702</v>
      </c>
      <c r="D2132" t="s">
        <v>14703</v>
      </c>
      <c r="E2132" t="s">
        <v>1895</v>
      </c>
      <c r="F2132" t="s">
        <v>12412</v>
      </c>
      <c r="G2132">
        <v>14998</v>
      </c>
      <c r="H2132">
        <v>4000</v>
      </c>
      <c r="I2132">
        <v>16013</v>
      </c>
      <c r="J2132">
        <v>19484</v>
      </c>
      <c r="K2132" t="s">
        <v>54</v>
      </c>
      <c r="L2132">
        <v>2240</v>
      </c>
      <c r="M2132" t="s">
        <v>1769</v>
      </c>
      <c r="N2132" t="s">
        <v>20945</v>
      </c>
      <c r="O2132" s="95">
        <v>44845.57071295139</v>
      </c>
      <c r="P2132">
        <v>2</v>
      </c>
      <c r="Q2132">
        <v>-6.34</v>
      </c>
      <c r="R2132">
        <v>-23.02</v>
      </c>
      <c r="S2132" t="s">
        <v>20946</v>
      </c>
      <c r="T2132" t="s">
        <v>12413</v>
      </c>
      <c r="U2132" t="s">
        <v>12414</v>
      </c>
      <c r="V2132" t="s">
        <v>20946</v>
      </c>
      <c r="W2132" t="s">
        <v>20947</v>
      </c>
      <c r="X2132" t="s">
        <v>12415</v>
      </c>
      <c r="Y2132" t="b">
        <v>1</v>
      </c>
      <c r="Z2132" t="s">
        <v>1761</v>
      </c>
    </row>
    <row r="2133" spans="1:26" x14ac:dyDescent="0.25">
      <c r="A2133" t="s">
        <v>12416</v>
      </c>
      <c r="B2133" t="s">
        <v>12417</v>
      </c>
      <c r="C2133" t="s">
        <v>14702</v>
      </c>
      <c r="D2133" t="s">
        <v>14703</v>
      </c>
      <c r="E2133" t="s">
        <v>1895</v>
      </c>
      <c r="F2133" t="s">
        <v>12412</v>
      </c>
      <c r="G2133">
        <v>34999</v>
      </c>
      <c r="H2133">
        <v>4500</v>
      </c>
      <c r="I2133">
        <v>21251</v>
      </c>
      <c r="J2133">
        <v>21595</v>
      </c>
      <c r="K2133" t="s">
        <v>54</v>
      </c>
      <c r="L2133">
        <v>2520</v>
      </c>
      <c r="M2133" t="s">
        <v>1769</v>
      </c>
      <c r="N2133" t="s">
        <v>17753</v>
      </c>
      <c r="O2133" s="95">
        <v>44845.635327442127</v>
      </c>
      <c r="P2133">
        <v>2</v>
      </c>
      <c r="Q2133">
        <v>64.69</v>
      </c>
      <c r="R2133">
        <v>62.07</v>
      </c>
      <c r="S2133" t="s">
        <v>20948</v>
      </c>
      <c r="T2133" t="s">
        <v>12418</v>
      </c>
      <c r="U2133" t="s">
        <v>12419</v>
      </c>
      <c r="V2133" t="s">
        <v>20948</v>
      </c>
      <c r="W2133" t="s">
        <v>20949</v>
      </c>
      <c r="X2133" t="s">
        <v>12420</v>
      </c>
      <c r="Y2133" t="b">
        <v>1</v>
      </c>
      <c r="Z2133" t="s">
        <v>1761</v>
      </c>
    </row>
    <row r="2134" spans="1:26" x14ac:dyDescent="0.25">
      <c r="A2134" t="s">
        <v>12421</v>
      </c>
      <c r="B2134" t="s">
        <v>12422</v>
      </c>
      <c r="C2134" t="s">
        <v>14702</v>
      </c>
      <c r="D2134" t="s">
        <v>14703</v>
      </c>
      <c r="E2134" t="s">
        <v>1895</v>
      </c>
      <c r="F2134" t="s">
        <v>12339</v>
      </c>
      <c r="G2134">
        <v>11111</v>
      </c>
      <c r="H2134">
        <v>3000</v>
      </c>
      <c r="I2134">
        <v>10705</v>
      </c>
      <c r="J2134">
        <v>12256</v>
      </c>
      <c r="K2134" t="s">
        <v>54</v>
      </c>
      <c r="L2134">
        <v>1680</v>
      </c>
      <c r="M2134" t="s">
        <v>1769</v>
      </c>
      <c r="N2134" t="s">
        <v>17809</v>
      </c>
      <c r="O2134" s="95">
        <v>44845.70469619213</v>
      </c>
      <c r="P2134">
        <v>1</v>
      </c>
      <c r="Q2134">
        <v>3.79</v>
      </c>
      <c r="R2134">
        <v>-9.34</v>
      </c>
      <c r="S2134" t="s">
        <v>20950</v>
      </c>
      <c r="T2134" t="s">
        <v>12423</v>
      </c>
      <c r="U2134" t="s">
        <v>14523</v>
      </c>
      <c r="V2134" t="s">
        <v>20950</v>
      </c>
      <c r="W2134" t="s">
        <v>20951</v>
      </c>
      <c r="X2134" t="s">
        <v>12424</v>
      </c>
      <c r="Y2134" t="b">
        <v>1</v>
      </c>
      <c r="Z2134" t="s">
        <v>1761</v>
      </c>
    </row>
    <row r="2135" spans="1:26" x14ac:dyDescent="0.25">
      <c r="A2135" t="s">
        <v>12425</v>
      </c>
      <c r="B2135" t="s">
        <v>745</v>
      </c>
      <c r="C2135" t="s">
        <v>14702</v>
      </c>
      <c r="D2135" t="s">
        <v>14703</v>
      </c>
      <c r="E2135" t="s">
        <v>1895</v>
      </c>
      <c r="F2135" t="s">
        <v>12426</v>
      </c>
      <c r="G2135">
        <v>26666</v>
      </c>
      <c r="H2135">
        <v>24500</v>
      </c>
      <c r="I2135">
        <v>28667</v>
      </c>
      <c r="J2135">
        <v>28982</v>
      </c>
      <c r="K2135" t="s">
        <v>54</v>
      </c>
      <c r="L2135">
        <v>13720</v>
      </c>
      <c r="M2135" t="s">
        <v>1769</v>
      </c>
      <c r="N2135" t="s">
        <v>20952</v>
      </c>
      <c r="O2135" s="95">
        <v>44845.714437974537</v>
      </c>
      <c r="P2135">
        <v>4</v>
      </c>
      <c r="Q2135">
        <v>-6.98</v>
      </c>
      <c r="R2135">
        <v>-7.99</v>
      </c>
      <c r="S2135" t="s">
        <v>20953</v>
      </c>
      <c r="T2135" t="s">
        <v>12427</v>
      </c>
      <c r="U2135" t="s">
        <v>14523</v>
      </c>
      <c r="V2135" t="s">
        <v>20953</v>
      </c>
      <c r="W2135" t="s">
        <v>20954</v>
      </c>
      <c r="X2135" t="s">
        <v>12428</v>
      </c>
      <c r="Y2135" t="b">
        <v>1</v>
      </c>
      <c r="Z2135" t="s">
        <v>1761</v>
      </c>
    </row>
    <row r="2136" spans="1:26" x14ac:dyDescent="0.25">
      <c r="A2136" t="s">
        <v>12429</v>
      </c>
      <c r="B2136" t="s">
        <v>1337</v>
      </c>
      <c r="C2136" t="s">
        <v>14702</v>
      </c>
      <c r="D2136" t="s">
        <v>14703</v>
      </c>
      <c r="E2136" t="s">
        <v>17576</v>
      </c>
      <c r="F2136" t="s">
        <v>12430</v>
      </c>
      <c r="G2136">
        <v>16999</v>
      </c>
      <c r="H2136">
        <v>12500</v>
      </c>
      <c r="I2136">
        <v>20441</v>
      </c>
      <c r="J2136">
        <v>21184</v>
      </c>
      <c r="K2136" t="s">
        <v>54</v>
      </c>
      <c r="L2136">
        <v>7000</v>
      </c>
      <c r="M2136" t="s">
        <v>1769</v>
      </c>
      <c r="N2136" t="s">
        <v>19217</v>
      </c>
      <c r="O2136" s="95">
        <v>44845.586508645836</v>
      </c>
      <c r="P2136">
        <v>2</v>
      </c>
      <c r="Q2136">
        <v>-16.84</v>
      </c>
      <c r="R2136">
        <v>-19.760000000000002</v>
      </c>
      <c r="S2136" t="s">
        <v>20955</v>
      </c>
      <c r="T2136" t="s">
        <v>12431</v>
      </c>
      <c r="U2136" t="s">
        <v>14523</v>
      </c>
      <c r="V2136" t="s">
        <v>20955</v>
      </c>
      <c r="W2136" t="s">
        <v>20956</v>
      </c>
      <c r="X2136" t="s">
        <v>12432</v>
      </c>
      <c r="Y2136" t="b">
        <v>1</v>
      </c>
      <c r="Z2136" t="s">
        <v>1761</v>
      </c>
    </row>
    <row r="2137" spans="1:26" x14ac:dyDescent="0.25">
      <c r="A2137" t="s">
        <v>12433</v>
      </c>
      <c r="B2137" t="s">
        <v>760</v>
      </c>
      <c r="C2137" t="s">
        <v>14702</v>
      </c>
      <c r="D2137" t="s">
        <v>14703</v>
      </c>
      <c r="E2137" t="s">
        <v>17576</v>
      </c>
      <c r="F2137" t="s">
        <v>12434</v>
      </c>
      <c r="G2137">
        <v>20000</v>
      </c>
      <c r="H2137">
        <v>8100</v>
      </c>
      <c r="I2137">
        <v>24466</v>
      </c>
      <c r="J2137">
        <v>21917</v>
      </c>
      <c r="K2137" t="s">
        <v>54</v>
      </c>
      <c r="L2137">
        <v>4536</v>
      </c>
      <c r="M2137" t="s">
        <v>1769</v>
      </c>
      <c r="N2137" t="s">
        <v>18876</v>
      </c>
      <c r="O2137" s="95">
        <v>44845.712398298609</v>
      </c>
      <c r="P2137">
        <v>2</v>
      </c>
      <c r="Q2137">
        <v>-18.25</v>
      </c>
      <c r="R2137">
        <v>-8.75</v>
      </c>
      <c r="S2137" t="s">
        <v>20957</v>
      </c>
      <c r="T2137" t="s">
        <v>12435</v>
      </c>
      <c r="U2137" t="s">
        <v>12436</v>
      </c>
      <c r="V2137" t="s">
        <v>20957</v>
      </c>
      <c r="W2137" t="s">
        <v>20958</v>
      </c>
      <c r="X2137" t="s">
        <v>12437</v>
      </c>
      <c r="Y2137" t="b">
        <v>1</v>
      </c>
      <c r="Z2137" t="s">
        <v>1761</v>
      </c>
    </row>
    <row r="2138" spans="1:26" x14ac:dyDescent="0.25">
      <c r="A2138" t="s">
        <v>12438</v>
      </c>
      <c r="B2138" t="s">
        <v>12439</v>
      </c>
      <c r="C2138" t="s">
        <v>14702</v>
      </c>
      <c r="D2138" t="s">
        <v>14703</v>
      </c>
      <c r="E2138" t="s">
        <v>17576</v>
      </c>
      <c r="F2138" t="s">
        <v>12440</v>
      </c>
      <c r="G2138">
        <v>28000</v>
      </c>
      <c r="H2138">
        <v>7400</v>
      </c>
      <c r="I2138">
        <v>37085</v>
      </c>
      <c r="J2138">
        <v>32450</v>
      </c>
      <c r="K2138" t="s">
        <v>54</v>
      </c>
      <c r="L2138">
        <v>4144</v>
      </c>
      <c r="M2138" t="s">
        <v>1769</v>
      </c>
      <c r="N2138" t="s">
        <v>20959</v>
      </c>
      <c r="O2138" s="95">
        <v>44845.652226412036</v>
      </c>
      <c r="P2138">
        <v>2</v>
      </c>
      <c r="Q2138">
        <v>-24.5</v>
      </c>
      <c r="R2138">
        <v>-13.71</v>
      </c>
      <c r="S2138" t="s">
        <v>20960</v>
      </c>
      <c r="T2138" t="s">
        <v>12441</v>
      </c>
      <c r="U2138" t="s">
        <v>12224</v>
      </c>
      <c r="V2138" t="s">
        <v>20960</v>
      </c>
      <c r="W2138" t="s">
        <v>20961</v>
      </c>
      <c r="X2138" t="s">
        <v>12442</v>
      </c>
      <c r="Y2138" t="b">
        <v>1</v>
      </c>
      <c r="Z2138" t="s">
        <v>1761</v>
      </c>
    </row>
    <row r="2139" spans="1:26" x14ac:dyDescent="0.25">
      <c r="A2139" t="s">
        <v>12443</v>
      </c>
      <c r="B2139" t="s">
        <v>12444</v>
      </c>
      <c r="C2139" t="s">
        <v>14702</v>
      </c>
      <c r="D2139" t="s">
        <v>14703</v>
      </c>
      <c r="E2139" t="s">
        <v>17576</v>
      </c>
      <c r="F2139" t="s">
        <v>12445</v>
      </c>
      <c r="G2139">
        <v>8888</v>
      </c>
      <c r="H2139">
        <v>2300</v>
      </c>
      <c r="I2139">
        <v>10729</v>
      </c>
      <c r="J2139">
        <v>10490</v>
      </c>
      <c r="K2139" t="s">
        <v>54</v>
      </c>
      <c r="L2139">
        <v>1288</v>
      </c>
      <c r="M2139" t="s">
        <v>1769</v>
      </c>
      <c r="N2139" t="s">
        <v>18849</v>
      </c>
      <c r="O2139" s="95">
        <v>44845.711063460651</v>
      </c>
      <c r="P2139">
        <v>1</v>
      </c>
      <c r="Q2139">
        <v>-17.16</v>
      </c>
      <c r="R2139">
        <v>-15.27</v>
      </c>
      <c r="S2139" t="s">
        <v>20962</v>
      </c>
      <c r="T2139" t="s">
        <v>12446</v>
      </c>
      <c r="U2139" t="s">
        <v>12224</v>
      </c>
      <c r="V2139" t="s">
        <v>20962</v>
      </c>
      <c r="W2139" t="s">
        <v>20963</v>
      </c>
      <c r="X2139" t="s">
        <v>12447</v>
      </c>
      <c r="Y2139" t="b">
        <v>1</v>
      </c>
      <c r="Z2139" t="s">
        <v>1761</v>
      </c>
    </row>
    <row r="2140" spans="1:26" x14ac:dyDescent="0.25">
      <c r="A2140" t="s">
        <v>12448</v>
      </c>
      <c r="B2140" t="s">
        <v>1338</v>
      </c>
      <c r="C2140" t="s">
        <v>14702</v>
      </c>
      <c r="D2140" t="s">
        <v>14703</v>
      </c>
      <c r="E2140" t="s">
        <v>17576</v>
      </c>
      <c r="F2140" t="s">
        <v>12430</v>
      </c>
      <c r="G2140">
        <v>20000</v>
      </c>
      <c r="H2140">
        <v>13200</v>
      </c>
      <c r="I2140">
        <v>22977</v>
      </c>
      <c r="J2140">
        <v>22947</v>
      </c>
      <c r="K2140" t="s">
        <v>54</v>
      </c>
      <c r="L2140">
        <v>7392</v>
      </c>
      <c r="M2140" t="s">
        <v>1769</v>
      </c>
      <c r="N2140" t="s">
        <v>20325</v>
      </c>
      <c r="O2140" s="95">
        <v>44845.654703738423</v>
      </c>
      <c r="P2140">
        <v>2</v>
      </c>
      <c r="Q2140">
        <v>-12.96</v>
      </c>
      <c r="R2140">
        <v>-12.84</v>
      </c>
      <c r="S2140" t="s">
        <v>20964</v>
      </c>
      <c r="T2140" t="s">
        <v>12449</v>
      </c>
      <c r="U2140" t="s">
        <v>14523</v>
      </c>
      <c r="V2140" t="s">
        <v>20964</v>
      </c>
      <c r="W2140" t="s">
        <v>20965</v>
      </c>
      <c r="X2140" t="s">
        <v>12450</v>
      </c>
      <c r="Y2140" t="b">
        <v>1</v>
      </c>
      <c r="Z2140" t="s">
        <v>1761</v>
      </c>
    </row>
    <row r="2141" spans="1:26" x14ac:dyDescent="0.25">
      <c r="A2141" t="s">
        <v>12451</v>
      </c>
      <c r="B2141" t="s">
        <v>12452</v>
      </c>
      <c r="C2141" t="s">
        <v>14702</v>
      </c>
      <c r="D2141" t="s">
        <v>14703</v>
      </c>
      <c r="E2141" t="s">
        <v>17576</v>
      </c>
      <c r="F2141" t="s">
        <v>12453</v>
      </c>
      <c r="G2141">
        <v>9000</v>
      </c>
      <c r="H2141">
        <v>1700</v>
      </c>
      <c r="I2141">
        <v>20525</v>
      </c>
      <c r="J2141">
        <v>20370</v>
      </c>
      <c r="K2141" t="s">
        <v>54</v>
      </c>
      <c r="L2141">
        <v>952</v>
      </c>
      <c r="M2141" t="s">
        <v>1769</v>
      </c>
      <c r="N2141" t="s">
        <v>17162</v>
      </c>
      <c r="O2141" s="95">
        <v>44845.615256828707</v>
      </c>
      <c r="P2141">
        <v>1</v>
      </c>
      <c r="Q2141">
        <v>-56.15</v>
      </c>
      <c r="R2141">
        <v>-55.82</v>
      </c>
      <c r="S2141" t="s">
        <v>20966</v>
      </c>
      <c r="T2141" t="s">
        <v>12454</v>
      </c>
      <c r="U2141" t="s">
        <v>14523</v>
      </c>
      <c r="V2141" t="s">
        <v>20966</v>
      </c>
      <c r="W2141" t="s">
        <v>20967</v>
      </c>
      <c r="X2141" t="s">
        <v>12455</v>
      </c>
      <c r="Y2141" t="b">
        <v>1</v>
      </c>
      <c r="Z2141" t="s">
        <v>1761</v>
      </c>
    </row>
    <row r="2142" spans="1:26" x14ac:dyDescent="0.25">
      <c r="A2142" t="s">
        <v>12456</v>
      </c>
      <c r="B2142" t="s">
        <v>12457</v>
      </c>
      <c r="C2142" t="s">
        <v>14702</v>
      </c>
      <c r="D2142" t="s">
        <v>14703</v>
      </c>
      <c r="E2142" t="s">
        <v>17576</v>
      </c>
      <c r="F2142" t="s">
        <v>12458</v>
      </c>
      <c r="G2142">
        <v>17111</v>
      </c>
      <c r="H2142">
        <v>2000</v>
      </c>
      <c r="I2142">
        <v>16080</v>
      </c>
      <c r="J2142">
        <v>16217</v>
      </c>
      <c r="K2142" t="s">
        <v>54</v>
      </c>
      <c r="L2142">
        <v>1120</v>
      </c>
      <c r="M2142" t="s">
        <v>1769</v>
      </c>
      <c r="N2142" t="s">
        <v>17836</v>
      </c>
      <c r="O2142" s="95">
        <v>44845.46795662037</v>
      </c>
      <c r="P2142">
        <v>1</v>
      </c>
      <c r="Q2142">
        <v>6.41</v>
      </c>
      <c r="R2142">
        <v>5.51</v>
      </c>
      <c r="S2142" t="s">
        <v>20968</v>
      </c>
      <c r="T2142" t="s">
        <v>12459</v>
      </c>
      <c r="U2142" t="s">
        <v>14523</v>
      </c>
      <c r="V2142" t="s">
        <v>20968</v>
      </c>
      <c r="W2142" t="s">
        <v>20969</v>
      </c>
      <c r="X2142" t="s">
        <v>12460</v>
      </c>
      <c r="Y2142" t="b">
        <v>1</v>
      </c>
      <c r="Z2142" t="s">
        <v>1761</v>
      </c>
    </row>
    <row r="2143" spans="1:26" x14ac:dyDescent="0.25">
      <c r="A2143" t="s">
        <v>12461</v>
      </c>
      <c r="B2143" t="s">
        <v>12462</v>
      </c>
      <c r="C2143" t="s">
        <v>14702</v>
      </c>
      <c r="D2143" t="s">
        <v>14703</v>
      </c>
      <c r="E2143" t="s">
        <v>17576</v>
      </c>
      <c r="F2143" t="s">
        <v>12453</v>
      </c>
      <c r="G2143">
        <v>9750</v>
      </c>
      <c r="H2143">
        <v>1500</v>
      </c>
      <c r="I2143">
        <v>13620</v>
      </c>
      <c r="J2143">
        <v>21050</v>
      </c>
      <c r="K2143" t="s">
        <v>54</v>
      </c>
      <c r="L2143">
        <v>840</v>
      </c>
      <c r="M2143" t="s">
        <v>1769</v>
      </c>
      <c r="N2143" t="s">
        <v>17826</v>
      </c>
      <c r="O2143" s="95">
        <v>44845.422379351854</v>
      </c>
      <c r="P2143">
        <v>1</v>
      </c>
      <c r="Q2143">
        <v>-28.41</v>
      </c>
      <c r="R2143">
        <v>-53.68</v>
      </c>
      <c r="S2143" t="s">
        <v>20970</v>
      </c>
      <c r="T2143" t="s">
        <v>12463</v>
      </c>
      <c r="U2143" t="s">
        <v>14523</v>
      </c>
      <c r="V2143" t="s">
        <v>20970</v>
      </c>
      <c r="W2143" t="s">
        <v>20971</v>
      </c>
      <c r="X2143" t="s">
        <v>12464</v>
      </c>
      <c r="Y2143" t="b">
        <v>1</v>
      </c>
      <c r="Z2143" t="s">
        <v>1761</v>
      </c>
    </row>
    <row r="2144" spans="1:26" x14ac:dyDescent="0.25">
      <c r="A2144" t="s">
        <v>12465</v>
      </c>
      <c r="B2144" t="s">
        <v>12466</v>
      </c>
      <c r="C2144" t="s">
        <v>14702</v>
      </c>
      <c r="D2144" t="s">
        <v>14703</v>
      </c>
      <c r="E2144" t="s">
        <v>17576</v>
      </c>
      <c r="F2144" t="s">
        <v>12458</v>
      </c>
      <c r="G2144">
        <v>40000</v>
      </c>
      <c r="H2144">
        <v>2000</v>
      </c>
      <c r="I2144">
        <v>25629</v>
      </c>
      <c r="J2144">
        <v>20349</v>
      </c>
      <c r="K2144" t="s">
        <v>54</v>
      </c>
      <c r="L2144">
        <v>1120</v>
      </c>
      <c r="M2144" t="s">
        <v>1769</v>
      </c>
      <c r="N2144" t="s">
        <v>17836</v>
      </c>
      <c r="O2144" s="95">
        <v>44845.661277546293</v>
      </c>
      <c r="P2144">
        <v>1</v>
      </c>
      <c r="Q2144">
        <v>56.07</v>
      </c>
      <c r="R2144">
        <v>96.57</v>
      </c>
      <c r="S2144" t="s">
        <v>20972</v>
      </c>
      <c r="T2144" t="s">
        <v>12467</v>
      </c>
      <c r="U2144" t="s">
        <v>14523</v>
      </c>
      <c r="V2144" t="s">
        <v>20972</v>
      </c>
      <c r="W2144" t="s">
        <v>20973</v>
      </c>
      <c r="X2144" t="s">
        <v>12468</v>
      </c>
      <c r="Y2144" t="b">
        <v>1</v>
      </c>
      <c r="Z2144" t="s">
        <v>1761</v>
      </c>
    </row>
    <row r="2145" spans="1:26" x14ac:dyDescent="0.25">
      <c r="A2145" t="s">
        <v>12469</v>
      </c>
      <c r="B2145" t="s">
        <v>12470</v>
      </c>
      <c r="C2145" t="s">
        <v>14702</v>
      </c>
      <c r="D2145" t="s">
        <v>14703</v>
      </c>
      <c r="E2145" t="s">
        <v>17576</v>
      </c>
      <c r="F2145" t="s">
        <v>12471</v>
      </c>
      <c r="G2145">
        <v>9000</v>
      </c>
      <c r="H2145">
        <v>1847</v>
      </c>
      <c r="I2145">
        <v>6464</v>
      </c>
      <c r="J2145">
        <v>10597</v>
      </c>
      <c r="K2145" t="s">
        <v>54</v>
      </c>
      <c r="L2145">
        <v>1034</v>
      </c>
      <c r="M2145" t="s">
        <v>1769</v>
      </c>
      <c r="N2145" t="s">
        <v>20974</v>
      </c>
      <c r="O2145" s="95">
        <v>44845.673054143517</v>
      </c>
      <c r="P2145">
        <v>2</v>
      </c>
      <c r="Q2145">
        <v>39.229999999999997</v>
      </c>
      <c r="R2145">
        <v>-15.07</v>
      </c>
      <c r="S2145" t="s">
        <v>20975</v>
      </c>
      <c r="T2145" t="s">
        <v>12472</v>
      </c>
      <c r="U2145" t="s">
        <v>14523</v>
      </c>
      <c r="V2145" t="s">
        <v>20975</v>
      </c>
      <c r="W2145" t="s">
        <v>20976</v>
      </c>
      <c r="X2145" t="s">
        <v>12473</v>
      </c>
      <c r="Y2145" t="b">
        <v>1</v>
      </c>
      <c r="Z2145" t="s">
        <v>1761</v>
      </c>
    </row>
    <row r="2146" spans="1:26" x14ac:dyDescent="0.25">
      <c r="A2146" t="s">
        <v>12474</v>
      </c>
      <c r="B2146" t="s">
        <v>12475</v>
      </c>
      <c r="C2146" t="s">
        <v>14702</v>
      </c>
      <c r="D2146" t="s">
        <v>14703</v>
      </c>
      <c r="E2146" t="s">
        <v>17576</v>
      </c>
      <c r="F2146" t="s">
        <v>12476</v>
      </c>
      <c r="G2146">
        <v>5000</v>
      </c>
      <c r="H2146">
        <v>1300</v>
      </c>
      <c r="I2146">
        <v>6594</v>
      </c>
      <c r="J2146">
        <v>6710</v>
      </c>
      <c r="K2146" t="s">
        <v>54</v>
      </c>
      <c r="L2146">
        <v>728</v>
      </c>
      <c r="M2146" t="s">
        <v>1769</v>
      </c>
      <c r="N2146" t="s">
        <v>20977</v>
      </c>
      <c r="O2146" s="95">
        <v>44845.698066620367</v>
      </c>
      <c r="P2146">
        <v>2</v>
      </c>
      <c r="Q2146">
        <v>-24.17</v>
      </c>
      <c r="R2146">
        <v>-25.48</v>
      </c>
      <c r="S2146" t="s">
        <v>20978</v>
      </c>
      <c r="T2146" t="s">
        <v>12477</v>
      </c>
      <c r="U2146" t="s">
        <v>12478</v>
      </c>
      <c r="V2146" t="s">
        <v>20978</v>
      </c>
      <c r="W2146" t="s">
        <v>20979</v>
      </c>
      <c r="X2146" t="s">
        <v>12479</v>
      </c>
      <c r="Y2146" t="b">
        <v>1</v>
      </c>
      <c r="Z2146" t="s">
        <v>1761</v>
      </c>
    </row>
    <row r="2147" spans="1:26" x14ac:dyDescent="0.25">
      <c r="A2147" t="s">
        <v>12480</v>
      </c>
      <c r="B2147" t="s">
        <v>1348</v>
      </c>
      <c r="C2147" t="s">
        <v>14702</v>
      </c>
      <c r="D2147" t="s">
        <v>14703</v>
      </c>
      <c r="E2147" t="s">
        <v>17576</v>
      </c>
      <c r="F2147" t="s">
        <v>12481</v>
      </c>
      <c r="G2147">
        <v>7000</v>
      </c>
      <c r="H2147">
        <v>9200</v>
      </c>
      <c r="I2147">
        <v>8490</v>
      </c>
      <c r="J2147">
        <v>7697</v>
      </c>
      <c r="K2147" t="s">
        <v>54</v>
      </c>
      <c r="L2147">
        <v>5152</v>
      </c>
      <c r="M2147" t="s">
        <v>1769</v>
      </c>
      <c r="N2147" t="s">
        <v>18005</v>
      </c>
      <c r="O2147" s="95">
        <v>44845.704452407408</v>
      </c>
      <c r="P2147">
        <v>2</v>
      </c>
      <c r="Q2147">
        <v>-17.55</v>
      </c>
      <c r="R2147">
        <v>-9.06</v>
      </c>
      <c r="S2147" t="s">
        <v>20980</v>
      </c>
      <c r="T2147" t="s">
        <v>12482</v>
      </c>
      <c r="U2147" t="s">
        <v>12483</v>
      </c>
      <c r="V2147" t="s">
        <v>20980</v>
      </c>
      <c r="W2147" t="s">
        <v>20981</v>
      </c>
      <c r="X2147" t="s">
        <v>12484</v>
      </c>
      <c r="Y2147" t="b">
        <v>1</v>
      </c>
      <c r="Z2147" t="s">
        <v>1761</v>
      </c>
    </row>
    <row r="2148" spans="1:26" x14ac:dyDescent="0.25">
      <c r="A2148" t="s">
        <v>12485</v>
      </c>
      <c r="B2148" t="s">
        <v>12486</v>
      </c>
      <c r="C2148" t="s">
        <v>14702</v>
      </c>
      <c r="D2148" t="s">
        <v>14703</v>
      </c>
      <c r="E2148" t="s">
        <v>17576</v>
      </c>
      <c r="F2148" t="s">
        <v>12487</v>
      </c>
      <c r="G2148">
        <v>11500</v>
      </c>
      <c r="H2148">
        <v>12100</v>
      </c>
      <c r="I2148">
        <v>11690</v>
      </c>
      <c r="J2148">
        <v>11679</v>
      </c>
      <c r="K2148" t="s">
        <v>54</v>
      </c>
      <c r="L2148">
        <v>6776</v>
      </c>
      <c r="M2148" t="s">
        <v>1769</v>
      </c>
      <c r="N2148" t="s">
        <v>19238</v>
      </c>
      <c r="O2148" s="95">
        <v>44845.565254884263</v>
      </c>
      <c r="P2148">
        <v>2</v>
      </c>
      <c r="Q2148">
        <v>-1.63</v>
      </c>
      <c r="R2148">
        <v>-1.53</v>
      </c>
      <c r="S2148" t="s">
        <v>20982</v>
      </c>
      <c r="T2148" t="s">
        <v>12488</v>
      </c>
      <c r="U2148" t="s">
        <v>12489</v>
      </c>
      <c r="V2148" t="s">
        <v>20982</v>
      </c>
      <c r="W2148" t="s">
        <v>20983</v>
      </c>
      <c r="X2148" t="s">
        <v>12490</v>
      </c>
      <c r="Y2148" t="b">
        <v>1</v>
      </c>
      <c r="Z2148" t="s">
        <v>1761</v>
      </c>
    </row>
    <row r="2149" spans="1:26" x14ac:dyDescent="0.25">
      <c r="A2149" t="s">
        <v>12491</v>
      </c>
      <c r="B2149" t="s">
        <v>12492</v>
      </c>
      <c r="C2149" t="s">
        <v>14702</v>
      </c>
      <c r="D2149" t="s">
        <v>14703</v>
      </c>
      <c r="E2149" t="s">
        <v>17576</v>
      </c>
      <c r="F2149" t="s">
        <v>12493</v>
      </c>
      <c r="G2149">
        <v>23000</v>
      </c>
      <c r="H2149">
        <v>2100</v>
      </c>
      <c r="I2149">
        <v>21653</v>
      </c>
      <c r="J2149">
        <v>22348</v>
      </c>
      <c r="K2149" t="s">
        <v>54</v>
      </c>
      <c r="L2149">
        <v>1176</v>
      </c>
      <c r="M2149" t="s">
        <v>1769</v>
      </c>
      <c r="N2149" t="s">
        <v>17248</v>
      </c>
      <c r="O2149" s="95">
        <v>44845.570773113424</v>
      </c>
      <c r="P2149">
        <v>2</v>
      </c>
      <c r="Q2149">
        <v>6.22</v>
      </c>
      <c r="R2149">
        <v>2.92</v>
      </c>
      <c r="S2149" t="s">
        <v>20984</v>
      </c>
      <c r="T2149" t="s">
        <v>12494</v>
      </c>
      <c r="U2149" t="s">
        <v>14523</v>
      </c>
      <c r="V2149" t="s">
        <v>20984</v>
      </c>
      <c r="W2149" t="s">
        <v>20985</v>
      </c>
      <c r="X2149" t="s">
        <v>12495</v>
      </c>
      <c r="Y2149" t="b">
        <v>1</v>
      </c>
      <c r="Z2149" t="s">
        <v>1761</v>
      </c>
    </row>
    <row r="2150" spans="1:26" x14ac:dyDescent="0.25">
      <c r="A2150" t="s">
        <v>12496</v>
      </c>
      <c r="B2150" t="s">
        <v>1164</v>
      </c>
      <c r="C2150" t="s">
        <v>14702</v>
      </c>
      <c r="D2150" t="s">
        <v>14703</v>
      </c>
      <c r="E2150" t="s">
        <v>17576</v>
      </c>
      <c r="F2150" t="s">
        <v>12497</v>
      </c>
      <c r="G2150">
        <v>27400</v>
      </c>
      <c r="H2150">
        <v>31263</v>
      </c>
      <c r="I2150">
        <v>22700</v>
      </c>
      <c r="J2150">
        <v>20811</v>
      </c>
      <c r="K2150" t="s">
        <v>54</v>
      </c>
      <c r="L2150">
        <v>17507</v>
      </c>
      <c r="M2150" t="s">
        <v>1769</v>
      </c>
      <c r="N2150" t="s">
        <v>20986</v>
      </c>
      <c r="O2150" s="95">
        <v>44845.671544861114</v>
      </c>
      <c r="P2150">
        <v>2</v>
      </c>
      <c r="Q2150">
        <v>20.7</v>
      </c>
      <c r="R2150">
        <v>31.66</v>
      </c>
      <c r="S2150" t="s">
        <v>20987</v>
      </c>
      <c r="T2150" t="s">
        <v>12498</v>
      </c>
      <c r="U2150" t="s">
        <v>14523</v>
      </c>
      <c r="V2150" t="s">
        <v>20987</v>
      </c>
      <c r="W2150" t="s">
        <v>20988</v>
      </c>
      <c r="X2150" t="s">
        <v>12499</v>
      </c>
      <c r="Y2150" t="b">
        <v>1</v>
      </c>
      <c r="Z2150" t="s">
        <v>1761</v>
      </c>
    </row>
    <row r="2151" spans="1:26" x14ac:dyDescent="0.25">
      <c r="A2151" t="s">
        <v>12500</v>
      </c>
      <c r="B2151" t="s">
        <v>12501</v>
      </c>
      <c r="C2151" t="s">
        <v>14702</v>
      </c>
      <c r="D2151" t="s">
        <v>14702</v>
      </c>
      <c r="E2151" t="s">
        <v>17576</v>
      </c>
      <c r="F2151" t="s">
        <v>12502</v>
      </c>
      <c r="G2151">
        <v>6000</v>
      </c>
      <c r="H2151">
        <v>6000</v>
      </c>
      <c r="I2151">
        <v>6000</v>
      </c>
      <c r="J2151">
        <v>6000</v>
      </c>
      <c r="K2151" t="s">
        <v>54</v>
      </c>
      <c r="L2151">
        <v>3360</v>
      </c>
      <c r="M2151" t="s">
        <v>1769</v>
      </c>
      <c r="N2151" t="s">
        <v>20888</v>
      </c>
      <c r="O2151" s="95">
        <v>44824.566614791664</v>
      </c>
      <c r="P2151">
        <v>2</v>
      </c>
      <c r="Q2151">
        <v>0</v>
      </c>
      <c r="R2151">
        <v>0</v>
      </c>
      <c r="S2151" t="s">
        <v>20989</v>
      </c>
      <c r="T2151" t="s">
        <v>12503</v>
      </c>
      <c r="U2151" t="s">
        <v>12504</v>
      </c>
      <c r="V2151" t="s">
        <v>20989</v>
      </c>
      <c r="W2151" t="s">
        <v>20990</v>
      </c>
      <c r="X2151" t="s">
        <v>12505</v>
      </c>
      <c r="Y2151" t="b">
        <v>1</v>
      </c>
      <c r="Z2151" t="s">
        <v>1761</v>
      </c>
    </row>
    <row r="2152" spans="1:26" x14ac:dyDescent="0.25">
      <c r="A2152" t="s">
        <v>12506</v>
      </c>
      <c r="B2152" t="s">
        <v>12507</v>
      </c>
      <c r="C2152" t="s">
        <v>14702</v>
      </c>
      <c r="D2152" t="s">
        <v>14703</v>
      </c>
      <c r="E2152" t="s">
        <v>17576</v>
      </c>
      <c r="F2152" t="s">
        <v>12502</v>
      </c>
      <c r="G2152">
        <v>12999</v>
      </c>
      <c r="H2152">
        <v>6500</v>
      </c>
      <c r="I2152">
        <v>20495</v>
      </c>
      <c r="J2152">
        <v>21110</v>
      </c>
      <c r="K2152" t="s">
        <v>54</v>
      </c>
      <c r="L2152">
        <v>3640</v>
      </c>
      <c r="M2152" t="s">
        <v>1769</v>
      </c>
      <c r="N2152" t="s">
        <v>17998</v>
      </c>
      <c r="O2152" s="95">
        <v>44845.705026770833</v>
      </c>
      <c r="P2152">
        <v>2</v>
      </c>
      <c r="Q2152">
        <v>-36.57</v>
      </c>
      <c r="R2152">
        <v>-38.42</v>
      </c>
      <c r="S2152" t="s">
        <v>20991</v>
      </c>
      <c r="T2152" t="s">
        <v>12508</v>
      </c>
      <c r="U2152" t="s">
        <v>12509</v>
      </c>
      <c r="V2152" t="s">
        <v>20991</v>
      </c>
      <c r="W2152" t="s">
        <v>20992</v>
      </c>
      <c r="X2152" t="s">
        <v>12510</v>
      </c>
      <c r="Y2152" t="b">
        <v>1</v>
      </c>
      <c r="Z2152" t="s">
        <v>1761</v>
      </c>
    </row>
    <row r="2153" spans="1:26" x14ac:dyDescent="0.25">
      <c r="A2153" t="s">
        <v>12511</v>
      </c>
      <c r="B2153" t="s">
        <v>1597</v>
      </c>
      <c r="C2153" t="s">
        <v>14702</v>
      </c>
      <c r="D2153" t="s">
        <v>14703</v>
      </c>
      <c r="E2153" t="s">
        <v>17576</v>
      </c>
      <c r="F2153" t="s">
        <v>12512</v>
      </c>
      <c r="G2153">
        <v>9999</v>
      </c>
      <c r="H2153">
        <v>9000</v>
      </c>
      <c r="I2153">
        <v>13378</v>
      </c>
      <c r="J2153">
        <v>12192</v>
      </c>
      <c r="K2153" t="s">
        <v>54</v>
      </c>
      <c r="L2153">
        <v>5040</v>
      </c>
      <c r="M2153" t="s">
        <v>1769</v>
      </c>
      <c r="N2153" t="s">
        <v>15064</v>
      </c>
      <c r="O2153" s="95">
        <v>44845.67492809028</v>
      </c>
      <c r="P2153">
        <v>2</v>
      </c>
      <c r="Q2153">
        <v>-25.26</v>
      </c>
      <c r="R2153">
        <v>-17.989999999999998</v>
      </c>
      <c r="S2153" t="s">
        <v>20993</v>
      </c>
      <c r="T2153" t="s">
        <v>12513</v>
      </c>
      <c r="U2153" t="s">
        <v>12514</v>
      </c>
      <c r="V2153" t="s">
        <v>20993</v>
      </c>
      <c r="W2153" t="s">
        <v>20994</v>
      </c>
      <c r="X2153" t="s">
        <v>12515</v>
      </c>
      <c r="Y2153" t="b">
        <v>1</v>
      </c>
      <c r="Z2153" t="s">
        <v>1761</v>
      </c>
    </row>
    <row r="2154" spans="1:26" x14ac:dyDescent="0.25">
      <c r="A2154" t="s">
        <v>12516</v>
      </c>
      <c r="B2154" t="s">
        <v>12517</v>
      </c>
      <c r="C2154" t="s">
        <v>14702</v>
      </c>
      <c r="D2154" t="s">
        <v>14703</v>
      </c>
      <c r="E2154" t="s">
        <v>17576</v>
      </c>
      <c r="F2154" t="s">
        <v>12493</v>
      </c>
      <c r="G2154">
        <v>14500</v>
      </c>
      <c r="H2154">
        <v>2200</v>
      </c>
      <c r="I2154">
        <v>18889</v>
      </c>
      <c r="J2154">
        <v>20885</v>
      </c>
      <c r="K2154" t="s">
        <v>54</v>
      </c>
      <c r="L2154">
        <v>1232</v>
      </c>
      <c r="M2154" t="s">
        <v>1769</v>
      </c>
      <c r="N2154" t="s">
        <v>18088</v>
      </c>
      <c r="O2154" s="95">
        <v>44845.661451631946</v>
      </c>
      <c r="P2154">
        <v>2</v>
      </c>
      <c r="Q2154">
        <v>-23.24</v>
      </c>
      <c r="R2154">
        <v>-30.57</v>
      </c>
      <c r="S2154" t="s">
        <v>20995</v>
      </c>
      <c r="T2154" t="s">
        <v>12518</v>
      </c>
      <c r="U2154" t="s">
        <v>12519</v>
      </c>
      <c r="V2154" t="s">
        <v>20995</v>
      </c>
      <c r="W2154" t="s">
        <v>20996</v>
      </c>
      <c r="X2154" t="s">
        <v>12520</v>
      </c>
      <c r="Y2154" t="b">
        <v>1</v>
      </c>
      <c r="Z2154" t="s">
        <v>1761</v>
      </c>
    </row>
    <row r="2155" spans="1:26" x14ac:dyDescent="0.25">
      <c r="A2155" t="s">
        <v>12521</v>
      </c>
      <c r="B2155" t="s">
        <v>1596</v>
      </c>
      <c r="C2155" t="s">
        <v>14702</v>
      </c>
      <c r="D2155" t="s">
        <v>14703</v>
      </c>
      <c r="E2155" t="s">
        <v>17576</v>
      </c>
      <c r="F2155" t="s">
        <v>12512</v>
      </c>
      <c r="G2155">
        <v>12500</v>
      </c>
      <c r="H2155">
        <v>8500</v>
      </c>
      <c r="I2155">
        <v>16029</v>
      </c>
      <c r="J2155">
        <v>14724</v>
      </c>
      <c r="K2155" t="s">
        <v>54</v>
      </c>
      <c r="L2155">
        <v>4760</v>
      </c>
      <c r="M2155" t="s">
        <v>1769</v>
      </c>
      <c r="N2155" t="s">
        <v>19683</v>
      </c>
      <c r="O2155" s="95">
        <v>44845.696011689812</v>
      </c>
      <c r="P2155">
        <v>2</v>
      </c>
      <c r="Q2155">
        <v>-22.02</v>
      </c>
      <c r="R2155">
        <v>-15.1</v>
      </c>
      <c r="S2155" t="s">
        <v>20997</v>
      </c>
      <c r="T2155" t="s">
        <v>12522</v>
      </c>
      <c r="U2155" t="s">
        <v>14523</v>
      </c>
      <c r="V2155" t="s">
        <v>20997</v>
      </c>
      <c r="W2155" t="s">
        <v>20998</v>
      </c>
      <c r="X2155" t="s">
        <v>12523</v>
      </c>
      <c r="Y2155" t="b">
        <v>1</v>
      </c>
      <c r="Z2155" t="s">
        <v>1761</v>
      </c>
    </row>
    <row r="2156" spans="1:26" x14ac:dyDescent="0.25">
      <c r="A2156" t="s">
        <v>12524</v>
      </c>
      <c r="B2156" t="s">
        <v>934</v>
      </c>
      <c r="C2156" t="s">
        <v>14702</v>
      </c>
      <c r="D2156" t="s">
        <v>14703</v>
      </c>
      <c r="E2156" t="s">
        <v>17576</v>
      </c>
      <c r="F2156" t="s">
        <v>12525</v>
      </c>
      <c r="G2156">
        <v>15000</v>
      </c>
      <c r="H2156">
        <v>6000</v>
      </c>
      <c r="I2156">
        <v>12490</v>
      </c>
      <c r="J2156">
        <v>10969</v>
      </c>
      <c r="K2156" t="s">
        <v>54</v>
      </c>
      <c r="L2156">
        <v>3360</v>
      </c>
      <c r="M2156" t="s">
        <v>1769</v>
      </c>
      <c r="N2156" t="s">
        <v>20888</v>
      </c>
      <c r="O2156" s="95">
        <v>44845.45189113426</v>
      </c>
      <c r="P2156">
        <v>1</v>
      </c>
      <c r="Q2156">
        <v>20.100000000000001</v>
      </c>
      <c r="R2156">
        <v>36.75</v>
      </c>
      <c r="S2156" t="s">
        <v>20999</v>
      </c>
      <c r="T2156" t="s">
        <v>12526</v>
      </c>
      <c r="U2156" t="s">
        <v>21000</v>
      </c>
      <c r="V2156" t="s">
        <v>20999</v>
      </c>
      <c r="W2156" t="s">
        <v>21001</v>
      </c>
      <c r="X2156" t="s">
        <v>12527</v>
      </c>
      <c r="Y2156" t="b">
        <v>1</v>
      </c>
      <c r="Z2156" t="s">
        <v>1761</v>
      </c>
    </row>
    <row r="2157" spans="1:26" x14ac:dyDescent="0.25">
      <c r="A2157" t="s">
        <v>12528</v>
      </c>
      <c r="B2157" t="s">
        <v>12529</v>
      </c>
      <c r="C2157" t="s">
        <v>14702</v>
      </c>
      <c r="D2157" t="s">
        <v>14703</v>
      </c>
      <c r="E2157" t="s">
        <v>17576</v>
      </c>
      <c r="F2157" t="s">
        <v>12530</v>
      </c>
      <c r="G2157">
        <v>25555</v>
      </c>
      <c r="H2157">
        <v>38000</v>
      </c>
      <c r="I2157">
        <v>26172</v>
      </c>
      <c r="J2157">
        <v>27847</v>
      </c>
      <c r="K2157" t="s">
        <v>54</v>
      </c>
      <c r="L2157">
        <v>21280</v>
      </c>
      <c r="M2157" t="s">
        <v>1769</v>
      </c>
      <c r="N2157" t="s">
        <v>15416</v>
      </c>
      <c r="O2157" s="95">
        <v>44845.682524756943</v>
      </c>
      <c r="P2157">
        <v>4</v>
      </c>
      <c r="Q2157">
        <v>-2.36</v>
      </c>
      <c r="R2157">
        <v>-8.23</v>
      </c>
      <c r="S2157" t="s">
        <v>21002</v>
      </c>
      <c r="T2157" t="s">
        <v>12531</v>
      </c>
      <c r="U2157" t="s">
        <v>12532</v>
      </c>
      <c r="V2157" t="s">
        <v>21002</v>
      </c>
      <c r="W2157" t="s">
        <v>21003</v>
      </c>
      <c r="X2157" t="s">
        <v>12533</v>
      </c>
      <c r="Y2157" t="b">
        <v>1</v>
      </c>
      <c r="Z2157" t="s">
        <v>1761</v>
      </c>
    </row>
    <row r="2158" spans="1:26" x14ac:dyDescent="0.25">
      <c r="A2158" t="s">
        <v>12534</v>
      </c>
      <c r="B2158" t="s">
        <v>787</v>
      </c>
      <c r="C2158" t="s">
        <v>14702</v>
      </c>
      <c r="D2158" t="s">
        <v>14703</v>
      </c>
      <c r="E2158" t="s">
        <v>17576</v>
      </c>
      <c r="F2158" t="s">
        <v>12535</v>
      </c>
      <c r="G2158">
        <v>10000</v>
      </c>
      <c r="H2158">
        <v>2500</v>
      </c>
      <c r="I2158">
        <v>15111</v>
      </c>
      <c r="J2158">
        <v>13664</v>
      </c>
      <c r="K2158" t="s">
        <v>54</v>
      </c>
      <c r="L2158">
        <v>1400</v>
      </c>
      <c r="M2158" t="s">
        <v>1769</v>
      </c>
      <c r="N2158" t="s">
        <v>17798</v>
      </c>
      <c r="O2158" s="95">
        <v>44845.686217013892</v>
      </c>
      <c r="P2158">
        <v>1</v>
      </c>
      <c r="Q2158">
        <v>-33.82</v>
      </c>
      <c r="R2158">
        <v>-26.81</v>
      </c>
      <c r="S2158" t="s">
        <v>21004</v>
      </c>
      <c r="T2158" t="s">
        <v>12536</v>
      </c>
      <c r="U2158" t="s">
        <v>12537</v>
      </c>
      <c r="V2158" t="s">
        <v>21004</v>
      </c>
      <c r="W2158" t="s">
        <v>21005</v>
      </c>
      <c r="X2158" t="s">
        <v>12538</v>
      </c>
      <c r="Y2158" t="b">
        <v>1</v>
      </c>
      <c r="Z2158" t="s">
        <v>1761</v>
      </c>
    </row>
    <row r="2159" spans="1:26" x14ac:dyDescent="0.25">
      <c r="A2159" t="s">
        <v>12539</v>
      </c>
      <c r="B2159" t="s">
        <v>12540</v>
      </c>
      <c r="C2159" t="s">
        <v>14702</v>
      </c>
      <c r="D2159" t="s">
        <v>14703</v>
      </c>
      <c r="E2159" t="s">
        <v>17576</v>
      </c>
      <c r="F2159" t="s">
        <v>12541</v>
      </c>
      <c r="G2159">
        <v>17000</v>
      </c>
      <c r="H2159">
        <v>29000</v>
      </c>
      <c r="I2159">
        <v>18999</v>
      </c>
      <c r="J2159">
        <v>20038</v>
      </c>
      <c r="K2159" t="s">
        <v>54</v>
      </c>
      <c r="L2159">
        <v>16240</v>
      </c>
      <c r="M2159" t="s">
        <v>1769</v>
      </c>
      <c r="N2159" t="s">
        <v>17204</v>
      </c>
      <c r="O2159" s="95">
        <v>44845.714752291664</v>
      </c>
      <c r="P2159">
        <v>4</v>
      </c>
      <c r="Q2159">
        <v>-10.52</v>
      </c>
      <c r="R2159">
        <v>-15.16</v>
      </c>
      <c r="S2159" t="s">
        <v>21006</v>
      </c>
      <c r="T2159" t="s">
        <v>12542</v>
      </c>
      <c r="U2159" t="s">
        <v>12543</v>
      </c>
      <c r="V2159" t="s">
        <v>21006</v>
      </c>
      <c r="W2159" t="s">
        <v>21007</v>
      </c>
      <c r="X2159" t="s">
        <v>12544</v>
      </c>
      <c r="Y2159" t="b">
        <v>1</v>
      </c>
      <c r="Z2159" t="s">
        <v>1761</v>
      </c>
    </row>
    <row r="2160" spans="1:26" x14ac:dyDescent="0.25">
      <c r="A2160" t="s">
        <v>12545</v>
      </c>
      <c r="B2160" t="s">
        <v>12546</v>
      </c>
      <c r="C2160" t="s">
        <v>14702</v>
      </c>
      <c r="D2160" t="s">
        <v>14703</v>
      </c>
      <c r="E2160" t="s">
        <v>17576</v>
      </c>
      <c r="F2160" t="s">
        <v>12547</v>
      </c>
      <c r="G2160">
        <v>41099</v>
      </c>
      <c r="H2160">
        <v>44500</v>
      </c>
      <c r="I2160">
        <v>42952</v>
      </c>
      <c r="J2160">
        <v>41158</v>
      </c>
      <c r="K2160" t="s">
        <v>54</v>
      </c>
      <c r="L2160">
        <v>24920</v>
      </c>
      <c r="M2160" t="s">
        <v>1769</v>
      </c>
      <c r="N2160" t="s">
        <v>21008</v>
      </c>
      <c r="O2160" s="95">
        <v>44845.707159687503</v>
      </c>
      <c r="P2160">
        <v>4</v>
      </c>
      <c r="Q2160">
        <v>-4.3099999999999996</v>
      </c>
      <c r="R2160">
        <v>-0.14000000000000001</v>
      </c>
      <c r="S2160" t="s">
        <v>21009</v>
      </c>
      <c r="T2160" t="s">
        <v>12548</v>
      </c>
      <c r="U2160" t="s">
        <v>12549</v>
      </c>
      <c r="V2160" t="s">
        <v>21009</v>
      </c>
      <c r="W2160" t="s">
        <v>21010</v>
      </c>
      <c r="X2160" t="s">
        <v>12550</v>
      </c>
      <c r="Y2160" t="b">
        <v>1</v>
      </c>
      <c r="Z2160" t="s">
        <v>1761</v>
      </c>
    </row>
    <row r="2161" spans="1:26" x14ac:dyDescent="0.25">
      <c r="A2161" t="s">
        <v>12551</v>
      </c>
      <c r="B2161" t="s">
        <v>12552</v>
      </c>
      <c r="C2161" t="s">
        <v>14702</v>
      </c>
      <c r="D2161" t="s">
        <v>14703</v>
      </c>
      <c r="E2161" t="s">
        <v>17576</v>
      </c>
      <c r="F2161" t="s">
        <v>12553</v>
      </c>
      <c r="G2161">
        <v>25000</v>
      </c>
      <c r="H2161">
        <v>6280</v>
      </c>
      <c r="I2161">
        <v>25387</v>
      </c>
      <c r="J2161">
        <v>25387</v>
      </c>
      <c r="K2161" t="s">
        <v>54</v>
      </c>
      <c r="L2161">
        <v>3517</v>
      </c>
      <c r="M2161" t="s">
        <v>1769</v>
      </c>
      <c r="N2161" t="s">
        <v>21011</v>
      </c>
      <c r="O2161" s="95">
        <v>44844.303632465278</v>
      </c>
      <c r="P2161">
        <v>5</v>
      </c>
      <c r="Q2161">
        <v>0</v>
      </c>
      <c r="R2161">
        <v>-1.52</v>
      </c>
      <c r="S2161" t="s">
        <v>21012</v>
      </c>
      <c r="T2161" t="s">
        <v>12554</v>
      </c>
      <c r="U2161" t="s">
        <v>9746</v>
      </c>
      <c r="V2161" t="s">
        <v>21012</v>
      </c>
      <c r="W2161" t="s">
        <v>21013</v>
      </c>
      <c r="X2161" t="s">
        <v>12555</v>
      </c>
      <c r="Y2161" t="b">
        <v>1</v>
      </c>
      <c r="Z2161" t="s">
        <v>1761</v>
      </c>
    </row>
    <row r="2162" spans="1:26" x14ac:dyDescent="0.25">
      <c r="A2162" t="s">
        <v>12556</v>
      </c>
      <c r="B2162" t="s">
        <v>12557</v>
      </c>
      <c r="C2162" t="s">
        <v>14702</v>
      </c>
      <c r="D2162" t="s">
        <v>14703</v>
      </c>
      <c r="E2162" t="s">
        <v>17576</v>
      </c>
      <c r="F2162" t="s">
        <v>12558</v>
      </c>
      <c r="G2162">
        <v>30000</v>
      </c>
      <c r="H2162">
        <v>24000</v>
      </c>
      <c r="I2162">
        <v>27109</v>
      </c>
      <c r="J2162">
        <v>27544</v>
      </c>
      <c r="K2162" t="s">
        <v>54</v>
      </c>
      <c r="L2162">
        <v>13440</v>
      </c>
      <c r="M2162" t="s">
        <v>1769</v>
      </c>
      <c r="N2162" t="s">
        <v>21014</v>
      </c>
      <c r="O2162" s="95">
        <v>44845.711836388888</v>
      </c>
      <c r="P2162">
        <v>3</v>
      </c>
      <c r="Q2162">
        <v>10.66</v>
      </c>
      <c r="R2162">
        <v>8.92</v>
      </c>
      <c r="S2162" t="s">
        <v>21015</v>
      </c>
      <c r="T2162" t="s">
        <v>12559</v>
      </c>
      <c r="U2162" t="s">
        <v>12560</v>
      </c>
      <c r="V2162" t="s">
        <v>21015</v>
      </c>
      <c r="W2162" t="s">
        <v>21016</v>
      </c>
      <c r="X2162" t="s">
        <v>12561</v>
      </c>
      <c r="Y2162" t="b">
        <v>1</v>
      </c>
      <c r="Z2162" t="s">
        <v>1761</v>
      </c>
    </row>
    <row r="2163" spans="1:26" x14ac:dyDescent="0.25">
      <c r="A2163" t="s">
        <v>12562</v>
      </c>
      <c r="B2163" t="s">
        <v>12563</v>
      </c>
      <c r="C2163" t="s">
        <v>14702</v>
      </c>
      <c r="D2163" t="s">
        <v>14703</v>
      </c>
      <c r="E2163" t="s">
        <v>17576</v>
      </c>
      <c r="F2163" t="s">
        <v>12564</v>
      </c>
      <c r="G2163">
        <v>20000</v>
      </c>
      <c r="H2163">
        <v>4500</v>
      </c>
      <c r="I2163">
        <v>21667</v>
      </c>
      <c r="J2163">
        <v>36351</v>
      </c>
      <c r="K2163" t="s">
        <v>54</v>
      </c>
      <c r="L2163">
        <v>2520</v>
      </c>
      <c r="M2163" t="s">
        <v>1769</v>
      </c>
      <c r="N2163" t="s">
        <v>17753</v>
      </c>
      <c r="O2163" s="95">
        <v>44845.671970416668</v>
      </c>
      <c r="P2163">
        <v>1</v>
      </c>
      <c r="Q2163">
        <v>-7.69</v>
      </c>
      <c r="R2163">
        <v>-44.98</v>
      </c>
      <c r="S2163" t="s">
        <v>21017</v>
      </c>
      <c r="T2163" t="s">
        <v>12565</v>
      </c>
      <c r="U2163" t="s">
        <v>14523</v>
      </c>
      <c r="V2163" t="s">
        <v>21017</v>
      </c>
      <c r="W2163" t="s">
        <v>21018</v>
      </c>
      <c r="X2163" t="s">
        <v>12566</v>
      </c>
      <c r="Y2163" t="b">
        <v>1</v>
      </c>
      <c r="Z2163" t="s">
        <v>1761</v>
      </c>
    </row>
    <row r="2164" spans="1:26" x14ac:dyDescent="0.25">
      <c r="A2164" t="s">
        <v>12567</v>
      </c>
      <c r="B2164" t="s">
        <v>788</v>
      </c>
      <c r="C2164" t="s">
        <v>14702</v>
      </c>
      <c r="D2164" t="s">
        <v>14703</v>
      </c>
      <c r="E2164" t="s">
        <v>17576</v>
      </c>
      <c r="F2164" t="s">
        <v>12339</v>
      </c>
      <c r="G2164">
        <v>42555</v>
      </c>
      <c r="H2164">
        <v>2900</v>
      </c>
      <c r="I2164">
        <v>55098</v>
      </c>
      <c r="J2164">
        <v>47430</v>
      </c>
      <c r="K2164" t="s">
        <v>54</v>
      </c>
      <c r="L2164">
        <v>1624</v>
      </c>
      <c r="M2164" t="s">
        <v>1769</v>
      </c>
      <c r="N2164" t="s">
        <v>18846</v>
      </c>
      <c r="O2164" s="95">
        <v>44845.704778356485</v>
      </c>
      <c r="P2164">
        <v>1</v>
      </c>
      <c r="Q2164">
        <v>-22.76</v>
      </c>
      <c r="R2164">
        <v>-10.28</v>
      </c>
      <c r="S2164" t="s">
        <v>21019</v>
      </c>
      <c r="T2164" t="s">
        <v>12568</v>
      </c>
      <c r="U2164" t="s">
        <v>12569</v>
      </c>
      <c r="V2164" t="s">
        <v>21019</v>
      </c>
      <c r="W2164" t="s">
        <v>21020</v>
      </c>
      <c r="X2164" t="s">
        <v>12570</v>
      </c>
      <c r="Y2164" t="b">
        <v>1</v>
      </c>
      <c r="Z2164" t="s">
        <v>1761</v>
      </c>
    </row>
    <row r="2165" spans="1:26" x14ac:dyDescent="0.25">
      <c r="A2165" t="s">
        <v>12571</v>
      </c>
      <c r="B2165" t="s">
        <v>12572</v>
      </c>
      <c r="C2165" t="s">
        <v>14702</v>
      </c>
      <c r="D2165" t="s">
        <v>14703</v>
      </c>
      <c r="E2165" t="s">
        <v>17576</v>
      </c>
      <c r="F2165" t="s">
        <v>12573</v>
      </c>
      <c r="G2165">
        <v>27777</v>
      </c>
      <c r="H2165">
        <v>42200</v>
      </c>
      <c r="I2165">
        <v>33384</v>
      </c>
      <c r="J2165">
        <v>32954</v>
      </c>
      <c r="K2165" t="s">
        <v>54</v>
      </c>
      <c r="L2165">
        <v>23632</v>
      </c>
      <c r="M2165" t="s">
        <v>1769</v>
      </c>
      <c r="N2165" t="s">
        <v>21021</v>
      </c>
      <c r="O2165" s="95">
        <v>44845.70456770833</v>
      </c>
      <c r="P2165">
        <v>2</v>
      </c>
      <c r="Q2165">
        <v>-16.8</v>
      </c>
      <c r="R2165">
        <v>-15.71</v>
      </c>
      <c r="S2165" t="s">
        <v>21022</v>
      </c>
      <c r="T2165" t="s">
        <v>12574</v>
      </c>
      <c r="U2165" t="s">
        <v>12575</v>
      </c>
      <c r="V2165" t="s">
        <v>21022</v>
      </c>
      <c r="W2165" t="s">
        <v>21023</v>
      </c>
      <c r="X2165" t="s">
        <v>12576</v>
      </c>
      <c r="Y2165" t="b">
        <v>1</v>
      </c>
      <c r="Z2165" t="s">
        <v>1761</v>
      </c>
    </row>
    <row r="2166" spans="1:26" x14ac:dyDescent="0.25">
      <c r="A2166" t="s">
        <v>12577</v>
      </c>
      <c r="B2166" t="s">
        <v>12578</v>
      </c>
      <c r="C2166" t="s">
        <v>14702</v>
      </c>
      <c r="D2166" t="s">
        <v>14703</v>
      </c>
      <c r="E2166" t="s">
        <v>17576</v>
      </c>
      <c r="F2166" t="s">
        <v>12579</v>
      </c>
      <c r="G2166">
        <v>25000</v>
      </c>
      <c r="H2166">
        <v>3600</v>
      </c>
      <c r="I2166">
        <v>28000</v>
      </c>
      <c r="J2166">
        <v>28458</v>
      </c>
      <c r="K2166" t="s">
        <v>54</v>
      </c>
      <c r="L2166">
        <v>2016</v>
      </c>
      <c r="M2166" t="s">
        <v>1769</v>
      </c>
      <c r="N2166" t="s">
        <v>17768</v>
      </c>
      <c r="O2166" s="95">
        <v>44845.571080995367</v>
      </c>
      <c r="P2166">
        <v>1</v>
      </c>
      <c r="Q2166">
        <v>-10.71</v>
      </c>
      <c r="R2166">
        <v>-12.15</v>
      </c>
      <c r="S2166" t="s">
        <v>21024</v>
      </c>
      <c r="T2166" t="s">
        <v>12580</v>
      </c>
      <c r="U2166" t="s">
        <v>14523</v>
      </c>
      <c r="V2166" t="s">
        <v>21024</v>
      </c>
      <c r="W2166" t="s">
        <v>21025</v>
      </c>
      <c r="X2166" t="s">
        <v>12581</v>
      </c>
      <c r="Y2166" t="b">
        <v>1</v>
      </c>
      <c r="Z2166" t="s">
        <v>1761</v>
      </c>
    </row>
    <row r="2167" spans="1:26" x14ac:dyDescent="0.25">
      <c r="A2167" t="s">
        <v>12582</v>
      </c>
      <c r="B2167" t="s">
        <v>12583</v>
      </c>
      <c r="C2167" t="s">
        <v>14702</v>
      </c>
      <c r="D2167" t="s">
        <v>14703</v>
      </c>
      <c r="E2167" t="s">
        <v>17576</v>
      </c>
      <c r="F2167" t="s">
        <v>12584</v>
      </c>
      <c r="G2167">
        <v>30000</v>
      </c>
      <c r="H2167">
        <v>30500</v>
      </c>
      <c r="I2167">
        <v>28811</v>
      </c>
      <c r="J2167">
        <v>29357</v>
      </c>
      <c r="K2167" t="s">
        <v>54</v>
      </c>
      <c r="L2167">
        <v>17080</v>
      </c>
      <c r="M2167" t="s">
        <v>1769</v>
      </c>
      <c r="N2167" t="s">
        <v>21026</v>
      </c>
      <c r="O2167" s="95">
        <v>44845.695605057874</v>
      </c>
      <c r="P2167">
        <v>2</v>
      </c>
      <c r="Q2167">
        <v>4.13</v>
      </c>
      <c r="R2167">
        <v>2.19</v>
      </c>
      <c r="S2167" t="s">
        <v>21027</v>
      </c>
      <c r="T2167" t="s">
        <v>12585</v>
      </c>
      <c r="U2167" t="s">
        <v>12586</v>
      </c>
      <c r="V2167" t="s">
        <v>21027</v>
      </c>
      <c r="W2167" t="s">
        <v>21028</v>
      </c>
      <c r="X2167" t="s">
        <v>12587</v>
      </c>
      <c r="Y2167" t="b">
        <v>1</v>
      </c>
      <c r="Z2167" t="s">
        <v>1761</v>
      </c>
    </row>
    <row r="2168" spans="1:26" x14ac:dyDescent="0.25">
      <c r="A2168" t="s">
        <v>12588</v>
      </c>
      <c r="B2168" t="s">
        <v>12589</v>
      </c>
      <c r="C2168" t="s">
        <v>14702</v>
      </c>
      <c r="D2168" t="s">
        <v>14703</v>
      </c>
      <c r="E2168" t="s">
        <v>17576</v>
      </c>
      <c r="F2168" t="s">
        <v>12590</v>
      </c>
      <c r="G2168">
        <v>80000</v>
      </c>
      <c r="H2168">
        <v>6000</v>
      </c>
      <c r="I2168">
        <v>40458</v>
      </c>
      <c r="J2168">
        <v>48059</v>
      </c>
      <c r="K2168" t="s">
        <v>54</v>
      </c>
      <c r="L2168">
        <v>3360</v>
      </c>
      <c r="M2168" t="s">
        <v>1769</v>
      </c>
      <c r="N2168" t="s">
        <v>20888</v>
      </c>
      <c r="O2168" s="95">
        <v>44845.55704482639</v>
      </c>
      <c r="P2168">
        <v>1</v>
      </c>
      <c r="Q2168">
        <v>97.74</v>
      </c>
      <c r="R2168">
        <v>66.459999999999994</v>
      </c>
      <c r="S2168" t="s">
        <v>21029</v>
      </c>
      <c r="T2168" t="s">
        <v>12591</v>
      </c>
      <c r="U2168" t="s">
        <v>14523</v>
      </c>
      <c r="V2168" t="s">
        <v>21029</v>
      </c>
      <c r="W2168" t="s">
        <v>21030</v>
      </c>
      <c r="X2168" t="s">
        <v>12592</v>
      </c>
      <c r="Y2168" t="b">
        <v>1</v>
      </c>
      <c r="Z2168" t="s">
        <v>1761</v>
      </c>
    </row>
    <row r="2169" spans="1:26" x14ac:dyDescent="0.25">
      <c r="A2169" t="s">
        <v>12593</v>
      </c>
      <c r="B2169" t="s">
        <v>1251</v>
      </c>
      <c r="C2169" t="s">
        <v>14702</v>
      </c>
      <c r="D2169" t="s">
        <v>14703</v>
      </c>
      <c r="E2169" t="s">
        <v>17576</v>
      </c>
      <c r="F2169" t="s">
        <v>12594</v>
      </c>
      <c r="G2169">
        <v>6500</v>
      </c>
      <c r="H2169">
        <v>8600</v>
      </c>
      <c r="I2169">
        <v>6893</v>
      </c>
      <c r="J2169">
        <v>7396</v>
      </c>
      <c r="K2169" t="s">
        <v>54</v>
      </c>
      <c r="L2169">
        <v>4816</v>
      </c>
      <c r="M2169" t="s">
        <v>1769</v>
      </c>
      <c r="N2169" t="s">
        <v>21031</v>
      </c>
      <c r="O2169" s="95">
        <v>44845.658096435189</v>
      </c>
      <c r="P2169">
        <v>2</v>
      </c>
      <c r="Q2169">
        <v>-5.7</v>
      </c>
      <c r="R2169">
        <v>-12.11</v>
      </c>
      <c r="S2169" t="s">
        <v>21032</v>
      </c>
      <c r="T2169" t="s">
        <v>12595</v>
      </c>
      <c r="U2169" t="s">
        <v>21033</v>
      </c>
      <c r="V2169" t="s">
        <v>21032</v>
      </c>
      <c r="W2169" t="s">
        <v>21034</v>
      </c>
      <c r="X2169" t="s">
        <v>12596</v>
      </c>
      <c r="Y2169" t="b">
        <v>1</v>
      </c>
      <c r="Z2169" t="s">
        <v>1761</v>
      </c>
    </row>
    <row r="2170" spans="1:26" x14ac:dyDescent="0.25">
      <c r="A2170" t="s">
        <v>12597</v>
      </c>
      <c r="B2170" t="s">
        <v>12598</v>
      </c>
      <c r="C2170" t="s">
        <v>14702</v>
      </c>
      <c r="D2170" t="s">
        <v>14703</v>
      </c>
      <c r="E2170" t="s">
        <v>17576</v>
      </c>
      <c r="F2170" t="s">
        <v>12599</v>
      </c>
      <c r="G2170">
        <v>19000</v>
      </c>
      <c r="H2170">
        <v>16100</v>
      </c>
      <c r="I2170">
        <v>15636</v>
      </c>
      <c r="J2170">
        <v>16512</v>
      </c>
      <c r="K2170" t="s">
        <v>54</v>
      </c>
      <c r="L2170">
        <v>9016</v>
      </c>
      <c r="M2170" t="s">
        <v>1769</v>
      </c>
      <c r="N2170" t="s">
        <v>21035</v>
      </c>
      <c r="O2170" s="95">
        <v>44845.640406134262</v>
      </c>
      <c r="P2170">
        <v>2</v>
      </c>
      <c r="Q2170">
        <v>21.51</v>
      </c>
      <c r="R2170">
        <v>15.07</v>
      </c>
      <c r="S2170" t="s">
        <v>21036</v>
      </c>
      <c r="T2170" t="s">
        <v>12600</v>
      </c>
      <c r="U2170" t="s">
        <v>12601</v>
      </c>
      <c r="V2170" t="s">
        <v>21036</v>
      </c>
      <c r="W2170" t="s">
        <v>21037</v>
      </c>
      <c r="X2170" t="s">
        <v>12602</v>
      </c>
      <c r="Y2170" t="b">
        <v>1</v>
      </c>
      <c r="Z2170" t="s">
        <v>1761</v>
      </c>
    </row>
    <row r="2171" spans="1:26" x14ac:dyDescent="0.25">
      <c r="A2171" t="s">
        <v>12603</v>
      </c>
      <c r="B2171" t="s">
        <v>12604</v>
      </c>
      <c r="C2171" t="s">
        <v>14702</v>
      </c>
      <c r="D2171" t="s">
        <v>14703</v>
      </c>
      <c r="E2171" t="s">
        <v>17576</v>
      </c>
      <c r="F2171" t="s">
        <v>12605</v>
      </c>
      <c r="G2171">
        <v>5000</v>
      </c>
      <c r="H2171">
        <v>1529</v>
      </c>
      <c r="I2171">
        <v>11414</v>
      </c>
      <c r="J2171">
        <v>28495</v>
      </c>
      <c r="K2171" t="s">
        <v>54</v>
      </c>
      <c r="L2171">
        <v>856</v>
      </c>
      <c r="M2171" t="s">
        <v>1769</v>
      </c>
      <c r="N2171" t="s">
        <v>19322</v>
      </c>
      <c r="O2171" s="95">
        <v>44845.660509374997</v>
      </c>
      <c r="P2171">
        <v>2</v>
      </c>
      <c r="Q2171">
        <v>-56.19</v>
      </c>
      <c r="R2171">
        <v>-82.45</v>
      </c>
      <c r="S2171" t="s">
        <v>21038</v>
      </c>
      <c r="T2171" t="s">
        <v>12606</v>
      </c>
      <c r="U2171" t="s">
        <v>12607</v>
      </c>
      <c r="V2171" t="s">
        <v>21038</v>
      </c>
      <c r="W2171" t="s">
        <v>21039</v>
      </c>
      <c r="X2171" t="s">
        <v>12608</v>
      </c>
      <c r="Y2171" t="b">
        <v>1</v>
      </c>
      <c r="Z2171" t="s">
        <v>1761</v>
      </c>
    </row>
    <row r="2172" spans="1:26" x14ac:dyDescent="0.25">
      <c r="A2172" t="s">
        <v>12609</v>
      </c>
      <c r="B2172" t="s">
        <v>12610</v>
      </c>
      <c r="C2172" t="s">
        <v>14702</v>
      </c>
      <c r="D2172" t="s">
        <v>14703</v>
      </c>
      <c r="E2172" t="s">
        <v>17576</v>
      </c>
      <c r="F2172" t="s">
        <v>12611</v>
      </c>
      <c r="G2172">
        <v>12455</v>
      </c>
      <c r="H2172">
        <v>11200</v>
      </c>
      <c r="I2172">
        <v>12284</v>
      </c>
      <c r="J2172">
        <v>12447</v>
      </c>
      <c r="K2172" t="s">
        <v>54</v>
      </c>
      <c r="L2172">
        <v>6272</v>
      </c>
      <c r="M2172" t="s">
        <v>1769</v>
      </c>
      <c r="N2172" t="s">
        <v>17549</v>
      </c>
      <c r="O2172" s="95">
        <v>44845.692962141205</v>
      </c>
      <c r="P2172">
        <v>3</v>
      </c>
      <c r="Q2172">
        <v>1.39</v>
      </c>
      <c r="R2172">
        <v>0.06</v>
      </c>
      <c r="S2172" t="s">
        <v>21040</v>
      </c>
      <c r="T2172" t="s">
        <v>12612</v>
      </c>
      <c r="U2172" t="s">
        <v>21041</v>
      </c>
      <c r="V2172" t="s">
        <v>21040</v>
      </c>
      <c r="W2172" t="s">
        <v>21042</v>
      </c>
      <c r="X2172" t="s">
        <v>12613</v>
      </c>
      <c r="Y2172" t="b">
        <v>1</v>
      </c>
      <c r="Z2172" t="s">
        <v>1761</v>
      </c>
    </row>
    <row r="2173" spans="1:26" x14ac:dyDescent="0.25">
      <c r="A2173" t="s">
        <v>12614</v>
      </c>
      <c r="B2173" t="s">
        <v>1244</v>
      </c>
      <c r="C2173" t="s">
        <v>14702</v>
      </c>
      <c r="D2173" t="s">
        <v>14703</v>
      </c>
      <c r="E2173" t="s">
        <v>17576</v>
      </c>
      <c r="F2173" t="s">
        <v>12615</v>
      </c>
      <c r="G2173">
        <v>23000</v>
      </c>
      <c r="H2173">
        <v>13000</v>
      </c>
      <c r="I2173">
        <v>29237</v>
      </c>
      <c r="J2173">
        <v>32175</v>
      </c>
      <c r="K2173" t="s">
        <v>54</v>
      </c>
      <c r="L2173">
        <v>7280</v>
      </c>
      <c r="M2173" t="s">
        <v>1769</v>
      </c>
      <c r="N2173" t="s">
        <v>20018</v>
      </c>
      <c r="O2173" s="95">
        <v>44845.649807291666</v>
      </c>
      <c r="P2173">
        <v>1</v>
      </c>
      <c r="Q2173">
        <v>-21.33</v>
      </c>
      <c r="R2173">
        <v>-28.52</v>
      </c>
      <c r="S2173" t="s">
        <v>21043</v>
      </c>
      <c r="T2173" t="s">
        <v>12616</v>
      </c>
      <c r="U2173" t="s">
        <v>12617</v>
      </c>
      <c r="V2173" t="s">
        <v>21043</v>
      </c>
      <c r="W2173" t="s">
        <v>21044</v>
      </c>
      <c r="X2173" t="s">
        <v>12618</v>
      </c>
      <c r="Y2173" t="b">
        <v>1</v>
      </c>
      <c r="Z2173" t="s">
        <v>1761</v>
      </c>
    </row>
    <row r="2174" spans="1:26" x14ac:dyDescent="0.25">
      <c r="A2174" t="s">
        <v>12619</v>
      </c>
      <c r="B2174" t="s">
        <v>1135</v>
      </c>
      <c r="C2174" t="s">
        <v>14702</v>
      </c>
      <c r="D2174" t="s">
        <v>14703</v>
      </c>
      <c r="E2174" t="s">
        <v>17576</v>
      </c>
      <c r="F2174" t="s">
        <v>12620</v>
      </c>
      <c r="G2174">
        <v>7279</v>
      </c>
      <c r="H2174">
        <v>6500</v>
      </c>
      <c r="I2174">
        <v>11432</v>
      </c>
      <c r="J2174">
        <v>11812</v>
      </c>
      <c r="K2174" t="s">
        <v>54</v>
      </c>
      <c r="L2174">
        <v>3640</v>
      </c>
      <c r="M2174" t="s">
        <v>1769</v>
      </c>
      <c r="N2174" t="s">
        <v>17998</v>
      </c>
      <c r="O2174" s="95">
        <v>44845.705869513891</v>
      </c>
      <c r="P2174">
        <v>1</v>
      </c>
      <c r="Q2174">
        <v>-36.33</v>
      </c>
      <c r="R2174">
        <v>-38.380000000000003</v>
      </c>
      <c r="S2174" t="s">
        <v>21045</v>
      </c>
      <c r="T2174" t="s">
        <v>12621</v>
      </c>
      <c r="U2174" t="s">
        <v>12622</v>
      </c>
      <c r="V2174" t="s">
        <v>21045</v>
      </c>
      <c r="W2174" t="s">
        <v>21046</v>
      </c>
      <c r="X2174" t="s">
        <v>12623</v>
      </c>
      <c r="Y2174" t="b">
        <v>1</v>
      </c>
      <c r="Z2174" t="s">
        <v>1761</v>
      </c>
    </row>
    <row r="2175" spans="1:26" x14ac:dyDescent="0.25">
      <c r="A2175" t="s">
        <v>12624</v>
      </c>
      <c r="B2175" t="s">
        <v>12625</v>
      </c>
      <c r="C2175" t="s">
        <v>14702</v>
      </c>
      <c r="D2175" t="s">
        <v>14703</v>
      </c>
      <c r="E2175" t="s">
        <v>17576</v>
      </c>
      <c r="F2175" t="s">
        <v>6536</v>
      </c>
      <c r="G2175">
        <v>10000</v>
      </c>
      <c r="H2175">
        <v>3200</v>
      </c>
      <c r="I2175">
        <v>12252</v>
      </c>
      <c r="J2175">
        <v>10563</v>
      </c>
      <c r="K2175" t="s">
        <v>54</v>
      </c>
      <c r="L2175">
        <v>1792</v>
      </c>
      <c r="M2175" t="s">
        <v>1769</v>
      </c>
      <c r="N2175" t="s">
        <v>18889</v>
      </c>
      <c r="O2175" s="95">
        <v>44845.709917523149</v>
      </c>
      <c r="P2175">
        <v>1</v>
      </c>
      <c r="Q2175">
        <v>-18.38</v>
      </c>
      <c r="R2175">
        <v>-5.33</v>
      </c>
      <c r="S2175" t="s">
        <v>21047</v>
      </c>
      <c r="T2175" t="s">
        <v>12626</v>
      </c>
      <c r="U2175" t="s">
        <v>14523</v>
      </c>
      <c r="V2175" t="s">
        <v>21047</v>
      </c>
      <c r="W2175" t="s">
        <v>21048</v>
      </c>
      <c r="X2175" t="s">
        <v>12627</v>
      </c>
      <c r="Y2175" t="b">
        <v>1</v>
      </c>
      <c r="Z2175" t="s">
        <v>1761</v>
      </c>
    </row>
    <row r="2176" spans="1:26" x14ac:dyDescent="0.25">
      <c r="A2176" t="s">
        <v>12628</v>
      </c>
      <c r="B2176" t="s">
        <v>1118</v>
      </c>
      <c r="C2176" t="s">
        <v>14702</v>
      </c>
      <c r="D2176" t="s">
        <v>14703</v>
      </c>
      <c r="E2176" t="s">
        <v>17576</v>
      </c>
      <c r="F2176" t="s">
        <v>12629</v>
      </c>
      <c r="G2176">
        <v>15999</v>
      </c>
      <c r="H2176">
        <v>6700</v>
      </c>
      <c r="I2176">
        <v>15663</v>
      </c>
      <c r="J2176">
        <v>13856</v>
      </c>
      <c r="K2176" t="s">
        <v>54</v>
      </c>
      <c r="L2176">
        <v>3752</v>
      </c>
      <c r="M2176" t="s">
        <v>1769</v>
      </c>
      <c r="N2176" t="s">
        <v>21049</v>
      </c>
      <c r="O2176" s="95">
        <v>44845.673302268522</v>
      </c>
      <c r="P2176">
        <v>1</v>
      </c>
      <c r="Q2176">
        <v>2.15</v>
      </c>
      <c r="R2176">
        <v>15.47</v>
      </c>
      <c r="S2176" t="s">
        <v>21050</v>
      </c>
      <c r="T2176" t="s">
        <v>12630</v>
      </c>
      <c r="U2176" t="s">
        <v>14523</v>
      </c>
      <c r="V2176" t="s">
        <v>21050</v>
      </c>
      <c r="W2176" t="s">
        <v>21051</v>
      </c>
      <c r="X2176" t="s">
        <v>12631</v>
      </c>
      <c r="Y2176" t="b">
        <v>1</v>
      </c>
      <c r="Z2176" t="s">
        <v>1761</v>
      </c>
    </row>
    <row r="2177" spans="1:26" x14ac:dyDescent="0.25">
      <c r="A2177" t="s">
        <v>12632</v>
      </c>
      <c r="B2177" t="s">
        <v>1245</v>
      </c>
      <c r="C2177" t="s">
        <v>14702</v>
      </c>
      <c r="D2177" t="s">
        <v>14703</v>
      </c>
      <c r="E2177" t="s">
        <v>17576</v>
      </c>
      <c r="F2177" t="s">
        <v>12633</v>
      </c>
      <c r="G2177">
        <v>36000</v>
      </c>
      <c r="H2177">
        <v>15500</v>
      </c>
      <c r="I2177">
        <v>45340</v>
      </c>
      <c r="J2177">
        <v>44892</v>
      </c>
      <c r="K2177" t="s">
        <v>54</v>
      </c>
      <c r="L2177">
        <v>8680</v>
      </c>
      <c r="M2177" t="s">
        <v>1769</v>
      </c>
      <c r="N2177" t="s">
        <v>15856</v>
      </c>
      <c r="O2177" s="95">
        <v>44845.607109976852</v>
      </c>
      <c r="P2177">
        <v>1</v>
      </c>
      <c r="Q2177">
        <v>-20.6</v>
      </c>
      <c r="R2177">
        <v>-19.809999999999999</v>
      </c>
      <c r="S2177" t="s">
        <v>21052</v>
      </c>
      <c r="T2177" t="s">
        <v>12634</v>
      </c>
      <c r="U2177" t="s">
        <v>12635</v>
      </c>
      <c r="V2177" t="s">
        <v>21052</v>
      </c>
      <c r="W2177" t="s">
        <v>21053</v>
      </c>
      <c r="X2177" t="s">
        <v>12636</v>
      </c>
      <c r="Y2177" t="b">
        <v>1</v>
      </c>
      <c r="Z2177" t="s">
        <v>1761</v>
      </c>
    </row>
    <row r="2178" spans="1:26" x14ac:dyDescent="0.25">
      <c r="A2178" t="s">
        <v>12637</v>
      </c>
      <c r="B2178" t="s">
        <v>12638</v>
      </c>
      <c r="C2178" t="s">
        <v>14702</v>
      </c>
      <c r="D2178" t="s">
        <v>14703</v>
      </c>
      <c r="E2178" t="s">
        <v>17576</v>
      </c>
      <c r="F2178" t="s">
        <v>12148</v>
      </c>
      <c r="G2178">
        <v>20000</v>
      </c>
      <c r="H2178">
        <v>2800</v>
      </c>
      <c r="I2178">
        <v>20000</v>
      </c>
      <c r="J2178">
        <v>14437</v>
      </c>
      <c r="K2178" t="s">
        <v>54</v>
      </c>
      <c r="L2178">
        <v>1568</v>
      </c>
      <c r="M2178" t="s">
        <v>1769</v>
      </c>
      <c r="N2178" t="s">
        <v>17252</v>
      </c>
      <c r="O2178" s="95">
        <v>44845.10473767361</v>
      </c>
      <c r="P2178">
        <v>2</v>
      </c>
      <c r="Q2178">
        <v>0</v>
      </c>
      <c r="R2178">
        <v>38.53</v>
      </c>
      <c r="S2178" t="s">
        <v>21054</v>
      </c>
      <c r="T2178" t="s">
        <v>12639</v>
      </c>
      <c r="U2178" t="s">
        <v>12640</v>
      </c>
      <c r="V2178" t="s">
        <v>21054</v>
      </c>
      <c r="W2178" t="s">
        <v>21055</v>
      </c>
      <c r="X2178" t="s">
        <v>12641</v>
      </c>
      <c r="Y2178" t="b">
        <v>1</v>
      </c>
      <c r="Z2178" t="s">
        <v>1761</v>
      </c>
    </row>
    <row r="2179" spans="1:26" x14ac:dyDescent="0.25">
      <c r="A2179" t="s">
        <v>12642</v>
      </c>
      <c r="B2179" t="s">
        <v>12643</v>
      </c>
      <c r="C2179" t="s">
        <v>14702</v>
      </c>
      <c r="D2179" t="s">
        <v>14703</v>
      </c>
      <c r="E2179" t="s">
        <v>17576</v>
      </c>
      <c r="F2179" t="s">
        <v>12579</v>
      </c>
      <c r="G2179">
        <v>15000</v>
      </c>
      <c r="H2179">
        <v>3900</v>
      </c>
      <c r="I2179">
        <v>11125</v>
      </c>
      <c r="J2179">
        <v>21245</v>
      </c>
      <c r="K2179" t="s">
        <v>54</v>
      </c>
      <c r="L2179">
        <v>2184</v>
      </c>
      <c r="M2179" t="s">
        <v>1769</v>
      </c>
      <c r="N2179" t="s">
        <v>17197</v>
      </c>
      <c r="O2179" s="95">
        <v>44845.563151851849</v>
      </c>
      <c r="P2179">
        <v>2</v>
      </c>
      <c r="Q2179">
        <v>34.83</v>
      </c>
      <c r="R2179">
        <v>-29.4</v>
      </c>
      <c r="S2179" t="s">
        <v>21056</v>
      </c>
      <c r="T2179" t="s">
        <v>12644</v>
      </c>
      <c r="U2179" t="s">
        <v>14523</v>
      </c>
      <c r="V2179" t="s">
        <v>21056</v>
      </c>
      <c r="W2179" t="s">
        <v>21057</v>
      </c>
      <c r="X2179" t="s">
        <v>12645</v>
      </c>
      <c r="Y2179" t="b">
        <v>1</v>
      </c>
      <c r="Z2179" t="s">
        <v>1761</v>
      </c>
    </row>
    <row r="2180" spans="1:26" x14ac:dyDescent="0.25">
      <c r="A2180" t="s">
        <v>12646</v>
      </c>
      <c r="B2180" t="s">
        <v>12647</v>
      </c>
      <c r="C2180" t="s">
        <v>14702</v>
      </c>
      <c r="D2180" t="s">
        <v>14703</v>
      </c>
      <c r="E2180" t="s">
        <v>17576</v>
      </c>
      <c r="F2180" t="s">
        <v>12590</v>
      </c>
      <c r="G2180">
        <v>25000</v>
      </c>
      <c r="H2180">
        <v>3600</v>
      </c>
      <c r="I2180">
        <v>21400</v>
      </c>
      <c r="J2180">
        <v>23208</v>
      </c>
      <c r="K2180" t="s">
        <v>54</v>
      </c>
      <c r="L2180">
        <v>2016</v>
      </c>
      <c r="M2180" t="s">
        <v>1769</v>
      </c>
      <c r="N2180" t="s">
        <v>17768</v>
      </c>
      <c r="O2180" s="95">
        <v>44845.653358495372</v>
      </c>
      <c r="P2180">
        <v>2</v>
      </c>
      <c r="Q2180">
        <v>16.82</v>
      </c>
      <c r="R2180">
        <v>7.72</v>
      </c>
      <c r="S2180" t="s">
        <v>21058</v>
      </c>
      <c r="T2180" t="s">
        <v>12648</v>
      </c>
      <c r="U2180" t="s">
        <v>14523</v>
      </c>
      <c r="V2180" t="s">
        <v>21058</v>
      </c>
      <c r="W2180" t="s">
        <v>21059</v>
      </c>
      <c r="X2180" t="s">
        <v>12649</v>
      </c>
      <c r="Y2180" t="b">
        <v>1</v>
      </c>
      <c r="Z2180" t="s">
        <v>1761</v>
      </c>
    </row>
    <row r="2181" spans="1:26" x14ac:dyDescent="0.25">
      <c r="A2181" t="s">
        <v>12650</v>
      </c>
      <c r="B2181" t="s">
        <v>12651</v>
      </c>
      <c r="C2181" t="s">
        <v>14702</v>
      </c>
      <c r="D2181" t="s">
        <v>14703</v>
      </c>
      <c r="E2181" t="s">
        <v>17576</v>
      </c>
      <c r="F2181" t="s">
        <v>11857</v>
      </c>
      <c r="G2181">
        <v>8000</v>
      </c>
      <c r="H2181">
        <v>8000</v>
      </c>
      <c r="I2181">
        <v>11877</v>
      </c>
      <c r="J2181">
        <v>10005</v>
      </c>
      <c r="K2181" t="s">
        <v>54</v>
      </c>
      <c r="L2181">
        <v>4480</v>
      </c>
      <c r="M2181" t="s">
        <v>1769</v>
      </c>
      <c r="N2181" t="s">
        <v>16192</v>
      </c>
      <c r="O2181" s="95">
        <v>44845.71239173611</v>
      </c>
      <c r="P2181">
        <v>2</v>
      </c>
      <c r="Q2181">
        <v>-32.64</v>
      </c>
      <c r="R2181">
        <v>-20.04</v>
      </c>
      <c r="S2181" t="s">
        <v>21060</v>
      </c>
      <c r="T2181" t="s">
        <v>12652</v>
      </c>
      <c r="U2181" t="s">
        <v>12653</v>
      </c>
      <c r="V2181" t="s">
        <v>21060</v>
      </c>
      <c r="W2181" t="s">
        <v>21061</v>
      </c>
      <c r="X2181" t="s">
        <v>12654</v>
      </c>
      <c r="Y2181" t="b">
        <v>1</v>
      </c>
      <c r="Z2181" t="s">
        <v>1761</v>
      </c>
    </row>
    <row r="2182" spans="1:26" x14ac:dyDescent="0.25">
      <c r="A2182" t="s">
        <v>12655</v>
      </c>
      <c r="B2182" t="s">
        <v>12656</v>
      </c>
      <c r="C2182" t="s">
        <v>14702</v>
      </c>
      <c r="D2182" t="s">
        <v>14703</v>
      </c>
      <c r="E2182" t="s">
        <v>17576</v>
      </c>
      <c r="F2182" t="s">
        <v>12564</v>
      </c>
      <c r="G2182">
        <v>24500</v>
      </c>
      <c r="H2182">
        <v>6500</v>
      </c>
      <c r="I2182">
        <v>29642</v>
      </c>
      <c r="J2182">
        <v>22991</v>
      </c>
      <c r="K2182" t="s">
        <v>54</v>
      </c>
      <c r="L2182">
        <v>3640</v>
      </c>
      <c r="M2182" t="s">
        <v>1769</v>
      </c>
      <c r="N2182" t="s">
        <v>17998</v>
      </c>
      <c r="O2182" s="95">
        <v>44845.675098287036</v>
      </c>
      <c r="P2182">
        <v>2</v>
      </c>
      <c r="Q2182">
        <v>-17.350000000000001</v>
      </c>
      <c r="R2182">
        <v>6.56</v>
      </c>
      <c r="S2182" t="s">
        <v>21062</v>
      </c>
      <c r="T2182" t="s">
        <v>12657</v>
      </c>
      <c r="U2182" t="s">
        <v>14523</v>
      </c>
      <c r="V2182" t="s">
        <v>21062</v>
      </c>
      <c r="W2182" t="s">
        <v>21063</v>
      </c>
      <c r="X2182" t="s">
        <v>12658</v>
      </c>
      <c r="Y2182" t="b">
        <v>1</v>
      </c>
      <c r="Z2182" t="s">
        <v>1761</v>
      </c>
    </row>
    <row r="2183" spans="1:26" x14ac:dyDescent="0.25">
      <c r="A2183" t="s">
        <v>12659</v>
      </c>
      <c r="B2183" t="s">
        <v>12660</v>
      </c>
      <c r="C2183" t="s">
        <v>14702</v>
      </c>
      <c r="D2183" t="s">
        <v>14703</v>
      </c>
      <c r="E2183" t="s">
        <v>17576</v>
      </c>
      <c r="F2183" t="s">
        <v>12412</v>
      </c>
      <c r="G2183">
        <v>9420</v>
      </c>
      <c r="H2183">
        <v>10500</v>
      </c>
      <c r="I2183">
        <v>14239</v>
      </c>
      <c r="J2183">
        <v>17325</v>
      </c>
      <c r="K2183" t="s">
        <v>54</v>
      </c>
      <c r="L2183">
        <v>5880</v>
      </c>
      <c r="M2183" t="s">
        <v>1769</v>
      </c>
      <c r="N2183" t="s">
        <v>17145</v>
      </c>
      <c r="O2183" s="95">
        <v>44845.68113297454</v>
      </c>
      <c r="P2183">
        <v>3</v>
      </c>
      <c r="Q2183">
        <v>-33.840000000000003</v>
      </c>
      <c r="R2183">
        <v>-45.63</v>
      </c>
      <c r="S2183" t="s">
        <v>21064</v>
      </c>
      <c r="T2183" t="s">
        <v>12661</v>
      </c>
      <c r="U2183" t="s">
        <v>12662</v>
      </c>
      <c r="V2183" t="s">
        <v>21064</v>
      </c>
      <c r="W2183" t="s">
        <v>21065</v>
      </c>
      <c r="X2183" t="s">
        <v>12663</v>
      </c>
      <c r="Y2183" t="b">
        <v>1</v>
      </c>
      <c r="Z2183" t="s">
        <v>1761</v>
      </c>
    </row>
    <row r="2184" spans="1:26" x14ac:dyDescent="0.25">
      <c r="A2184" t="s">
        <v>12664</v>
      </c>
      <c r="B2184" t="s">
        <v>754</v>
      </c>
      <c r="C2184" t="s">
        <v>14702</v>
      </c>
      <c r="D2184" t="s">
        <v>14703</v>
      </c>
      <c r="E2184" t="s">
        <v>17576</v>
      </c>
      <c r="F2184" t="s">
        <v>12412</v>
      </c>
      <c r="G2184">
        <v>13999</v>
      </c>
      <c r="H2184">
        <v>11800</v>
      </c>
      <c r="I2184">
        <v>13368</v>
      </c>
      <c r="J2184">
        <v>12999</v>
      </c>
      <c r="K2184" t="s">
        <v>54</v>
      </c>
      <c r="L2184">
        <v>6608</v>
      </c>
      <c r="M2184" t="s">
        <v>1769</v>
      </c>
      <c r="N2184" t="s">
        <v>21066</v>
      </c>
      <c r="O2184" s="95">
        <v>44845.667907696756</v>
      </c>
      <c r="P2184">
        <v>3</v>
      </c>
      <c r="Q2184">
        <v>4.72</v>
      </c>
      <c r="R2184">
        <v>7.69</v>
      </c>
      <c r="S2184" t="s">
        <v>21067</v>
      </c>
      <c r="T2184" t="s">
        <v>12665</v>
      </c>
      <c r="U2184" t="s">
        <v>12666</v>
      </c>
      <c r="V2184" t="s">
        <v>21067</v>
      </c>
      <c r="W2184" t="s">
        <v>21068</v>
      </c>
      <c r="X2184" t="s">
        <v>12667</v>
      </c>
      <c r="Y2184" t="b">
        <v>1</v>
      </c>
      <c r="Z2184" t="s">
        <v>1761</v>
      </c>
    </row>
    <row r="2185" spans="1:26" x14ac:dyDescent="0.25">
      <c r="A2185" t="s">
        <v>12668</v>
      </c>
      <c r="B2185" t="s">
        <v>12669</v>
      </c>
      <c r="C2185" t="s">
        <v>14702</v>
      </c>
      <c r="D2185" t="s">
        <v>14703</v>
      </c>
      <c r="E2185" t="s">
        <v>17576</v>
      </c>
      <c r="F2185" t="s">
        <v>12154</v>
      </c>
      <c r="G2185">
        <v>9499</v>
      </c>
      <c r="H2185">
        <v>6500</v>
      </c>
      <c r="I2185">
        <v>16629</v>
      </c>
      <c r="J2185">
        <v>10502</v>
      </c>
      <c r="K2185" t="s">
        <v>54</v>
      </c>
      <c r="L2185">
        <v>3640</v>
      </c>
      <c r="M2185" t="s">
        <v>1769</v>
      </c>
      <c r="N2185" t="s">
        <v>17998</v>
      </c>
      <c r="O2185" s="95">
        <v>44845.682048564813</v>
      </c>
      <c r="P2185">
        <v>3</v>
      </c>
      <c r="Q2185">
        <v>-42.88</v>
      </c>
      <c r="R2185">
        <v>-9.5500000000000007</v>
      </c>
      <c r="S2185" t="s">
        <v>21069</v>
      </c>
      <c r="T2185" t="s">
        <v>12670</v>
      </c>
      <c r="U2185" t="s">
        <v>12671</v>
      </c>
      <c r="V2185" t="s">
        <v>21069</v>
      </c>
      <c r="W2185" t="s">
        <v>21070</v>
      </c>
      <c r="X2185" t="s">
        <v>12672</v>
      </c>
      <c r="Y2185" t="b">
        <v>1</v>
      </c>
      <c r="Z2185" t="s">
        <v>1761</v>
      </c>
    </row>
    <row r="2186" spans="1:26" x14ac:dyDescent="0.25">
      <c r="A2186" t="s">
        <v>12673</v>
      </c>
      <c r="B2186" t="s">
        <v>12674</v>
      </c>
      <c r="C2186" t="s">
        <v>14702</v>
      </c>
      <c r="D2186" t="s">
        <v>14703</v>
      </c>
      <c r="E2186" t="s">
        <v>17576</v>
      </c>
      <c r="F2186" t="s">
        <v>12154</v>
      </c>
      <c r="G2186">
        <v>10000</v>
      </c>
      <c r="H2186">
        <v>6200</v>
      </c>
      <c r="I2186">
        <v>11798</v>
      </c>
      <c r="J2186">
        <v>12585</v>
      </c>
      <c r="K2186" t="s">
        <v>54</v>
      </c>
      <c r="L2186">
        <v>3472</v>
      </c>
      <c r="M2186" t="s">
        <v>1769</v>
      </c>
      <c r="N2186" t="s">
        <v>17911</v>
      </c>
      <c r="O2186" s="95">
        <v>44845.660660023146</v>
      </c>
      <c r="P2186">
        <v>3</v>
      </c>
      <c r="Q2186">
        <v>-15.24</v>
      </c>
      <c r="R2186">
        <v>-20.54</v>
      </c>
      <c r="S2186" t="s">
        <v>21071</v>
      </c>
      <c r="T2186" t="s">
        <v>12675</v>
      </c>
      <c r="U2186" t="s">
        <v>12676</v>
      </c>
      <c r="V2186" t="s">
        <v>21071</v>
      </c>
      <c r="W2186" t="s">
        <v>21072</v>
      </c>
      <c r="X2186" t="s">
        <v>12677</v>
      </c>
      <c r="Y2186" t="b">
        <v>1</v>
      </c>
      <c r="Z2186" t="s">
        <v>1761</v>
      </c>
    </row>
    <row r="2187" spans="1:26" x14ac:dyDescent="0.25">
      <c r="A2187" t="s">
        <v>12678</v>
      </c>
      <c r="B2187" t="s">
        <v>12679</v>
      </c>
      <c r="C2187" t="s">
        <v>14702</v>
      </c>
      <c r="D2187" t="s">
        <v>14703</v>
      </c>
      <c r="E2187" t="s">
        <v>17576</v>
      </c>
      <c r="F2187" t="s">
        <v>12339</v>
      </c>
      <c r="G2187">
        <v>28888</v>
      </c>
      <c r="H2187">
        <v>3300</v>
      </c>
      <c r="I2187">
        <v>31030</v>
      </c>
      <c r="J2187">
        <v>26894</v>
      </c>
      <c r="K2187" t="s">
        <v>54</v>
      </c>
      <c r="L2187">
        <v>1848</v>
      </c>
      <c r="M2187" t="s">
        <v>1769</v>
      </c>
      <c r="N2187" t="s">
        <v>15246</v>
      </c>
      <c r="O2187" s="95">
        <v>44845.690050590281</v>
      </c>
      <c r="P2187">
        <v>2</v>
      </c>
      <c r="Q2187">
        <v>-6.9</v>
      </c>
      <c r="R2187">
        <v>7.41</v>
      </c>
      <c r="S2187" t="s">
        <v>21073</v>
      </c>
      <c r="T2187" t="s">
        <v>12680</v>
      </c>
      <c r="U2187" t="s">
        <v>14523</v>
      </c>
      <c r="V2187" t="s">
        <v>21073</v>
      </c>
      <c r="W2187" t="s">
        <v>21074</v>
      </c>
      <c r="X2187" t="s">
        <v>12681</v>
      </c>
      <c r="Y2187" t="b">
        <v>1</v>
      </c>
      <c r="Z2187" t="s">
        <v>1761</v>
      </c>
    </row>
    <row r="2188" spans="1:26" x14ac:dyDescent="0.25">
      <c r="A2188" t="s">
        <v>12682</v>
      </c>
      <c r="B2188" t="s">
        <v>12683</v>
      </c>
      <c r="C2188" t="s">
        <v>14703</v>
      </c>
      <c r="D2188" t="s">
        <v>14702</v>
      </c>
      <c r="E2188" t="s">
        <v>635</v>
      </c>
      <c r="F2188" t="s">
        <v>4555</v>
      </c>
      <c r="G2188">
        <v>55000</v>
      </c>
      <c r="H2188">
        <v>55000</v>
      </c>
      <c r="I2188">
        <v>55000</v>
      </c>
      <c r="J2188">
        <v>55000</v>
      </c>
      <c r="K2188" t="s">
        <v>53</v>
      </c>
      <c r="L2188">
        <v>34100</v>
      </c>
      <c r="M2188" t="s">
        <v>1769</v>
      </c>
      <c r="N2188" t="s">
        <v>21075</v>
      </c>
      <c r="O2188" s="95">
        <v>44552.394092476854</v>
      </c>
      <c r="P2188">
        <v>1</v>
      </c>
      <c r="Q2188">
        <v>0</v>
      </c>
      <c r="R2188">
        <v>0</v>
      </c>
      <c r="S2188" t="s">
        <v>21076</v>
      </c>
      <c r="T2188" t="s">
        <v>12684</v>
      </c>
      <c r="U2188" t="s">
        <v>12685</v>
      </c>
      <c r="V2188" t="s">
        <v>21076</v>
      </c>
      <c r="W2188" t="s">
        <v>21077</v>
      </c>
      <c r="X2188" t="s">
        <v>12686</v>
      </c>
      <c r="Y2188" t="b">
        <v>1</v>
      </c>
      <c r="Z2188" t="s">
        <v>1761</v>
      </c>
    </row>
    <row r="2189" spans="1:26" x14ac:dyDescent="0.25">
      <c r="A2189" t="s">
        <v>12687</v>
      </c>
      <c r="B2189" t="s">
        <v>12688</v>
      </c>
      <c r="C2189" t="s">
        <v>14703</v>
      </c>
      <c r="D2189" t="s">
        <v>14702</v>
      </c>
      <c r="E2189" t="s">
        <v>635</v>
      </c>
      <c r="F2189" t="s">
        <v>193</v>
      </c>
      <c r="G2189">
        <v>100000</v>
      </c>
      <c r="H2189">
        <v>100000</v>
      </c>
      <c r="I2189">
        <v>100000</v>
      </c>
      <c r="J2189">
        <v>100000</v>
      </c>
      <c r="K2189" t="s">
        <v>53</v>
      </c>
      <c r="L2189">
        <v>62000</v>
      </c>
      <c r="M2189" t="s">
        <v>1769</v>
      </c>
      <c r="N2189" t="s">
        <v>21078</v>
      </c>
      <c r="O2189" s="95">
        <v>44553.075013009257</v>
      </c>
      <c r="P2189">
        <v>1</v>
      </c>
      <c r="Q2189">
        <v>0</v>
      </c>
      <c r="R2189">
        <v>0</v>
      </c>
      <c r="S2189" t="s">
        <v>21079</v>
      </c>
      <c r="T2189" t="s">
        <v>12689</v>
      </c>
      <c r="U2189" t="s">
        <v>12690</v>
      </c>
      <c r="V2189" t="s">
        <v>21079</v>
      </c>
      <c r="W2189" t="s">
        <v>21080</v>
      </c>
      <c r="X2189" t="s">
        <v>12691</v>
      </c>
      <c r="Y2189" t="b">
        <v>1</v>
      </c>
      <c r="Z2189" t="s">
        <v>1761</v>
      </c>
    </row>
    <row r="2190" spans="1:26" x14ac:dyDescent="0.25">
      <c r="A2190" t="s">
        <v>12692</v>
      </c>
      <c r="B2190" t="s">
        <v>12693</v>
      </c>
      <c r="C2190" t="s">
        <v>14703</v>
      </c>
      <c r="D2190" t="s">
        <v>14702</v>
      </c>
      <c r="E2190" t="s">
        <v>635</v>
      </c>
      <c r="F2190" t="s">
        <v>12694</v>
      </c>
      <c r="G2190">
        <v>70000</v>
      </c>
      <c r="H2190">
        <v>70000</v>
      </c>
      <c r="I2190">
        <v>70000</v>
      </c>
      <c r="J2190">
        <v>70000</v>
      </c>
      <c r="K2190" t="s">
        <v>53</v>
      </c>
      <c r="L2190">
        <v>43400</v>
      </c>
      <c r="M2190" t="s">
        <v>1769</v>
      </c>
      <c r="N2190" t="s">
        <v>21081</v>
      </c>
      <c r="O2190" s="95">
        <v>44552.394095324074</v>
      </c>
      <c r="P2190">
        <v>1</v>
      </c>
      <c r="Q2190">
        <v>0</v>
      </c>
      <c r="R2190">
        <v>0</v>
      </c>
      <c r="S2190" t="s">
        <v>21082</v>
      </c>
      <c r="T2190" t="s">
        <v>12695</v>
      </c>
      <c r="U2190" t="s">
        <v>12696</v>
      </c>
      <c r="V2190" t="s">
        <v>21082</v>
      </c>
      <c r="W2190" t="s">
        <v>21083</v>
      </c>
      <c r="X2190" t="s">
        <v>12697</v>
      </c>
      <c r="Y2190" t="b">
        <v>1</v>
      </c>
      <c r="Z2190" t="s">
        <v>1761</v>
      </c>
    </row>
    <row r="2191" spans="1:26" x14ac:dyDescent="0.25">
      <c r="A2191" t="s">
        <v>12698</v>
      </c>
      <c r="B2191" t="s">
        <v>12699</v>
      </c>
      <c r="C2191" t="s">
        <v>14702</v>
      </c>
      <c r="D2191" t="s">
        <v>14703</v>
      </c>
      <c r="E2191" t="s">
        <v>635</v>
      </c>
      <c r="F2191" t="s">
        <v>12700</v>
      </c>
      <c r="G2191">
        <v>69696</v>
      </c>
      <c r="H2191">
        <v>28000</v>
      </c>
      <c r="I2191">
        <v>120031</v>
      </c>
      <c r="J2191">
        <v>94404</v>
      </c>
      <c r="K2191" t="s">
        <v>53</v>
      </c>
      <c r="L2191">
        <v>17360</v>
      </c>
      <c r="M2191" t="s">
        <v>1769</v>
      </c>
      <c r="N2191" t="s">
        <v>19189</v>
      </c>
      <c r="O2191" s="95">
        <v>44845.698396979169</v>
      </c>
      <c r="P2191">
        <v>1</v>
      </c>
      <c r="Q2191">
        <v>-41.94</v>
      </c>
      <c r="R2191">
        <v>-26.17</v>
      </c>
      <c r="S2191" t="s">
        <v>21084</v>
      </c>
      <c r="T2191" t="s">
        <v>12701</v>
      </c>
      <c r="U2191" t="s">
        <v>12702</v>
      </c>
      <c r="V2191" t="s">
        <v>21084</v>
      </c>
      <c r="W2191" t="s">
        <v>21085</v>
      </c>
      <c r="X2191" t="s">
        <v>12703</v>
      </c>
      <c r="Y2191" t="b">
        <v>1</v>
      </c>
      <c r="Z2191" t="s">
        <v>1761</v>
      </c>
    </row>
    <row r="2192" spans="1:26" x14ac:dyDescent="0.25">
      <c r="A2192" t="s">
        <v>12704</v>
      </c>
      <c r="B2192" t="s">
        <v>12705</v>
      </c>
      <c r="C2192" t="s">
        <v>14703</v>
      </c>
      <c r="D2192" t="s">
        <v>14702</v>
      </c>
      <c r="E2192" t="s">
        <v>635</v>
      </c>
      <c r="F2192" t="s">
        <v>12706</v>
      </c>
      <c r="G2192">
        <v>50000</v>
      </c>
      <c r="H2192">
        <v>50000</v>
      </c>
      <c r="I2192">
        <v>50000</v>
      </c>
      <c r="J2192">
        <v>50000</v>
      </c>
      <c r="K2192" t="s">
        <v>53</v>
      </c>
      <c r="L2192">
        <v>31000</v>
      </c>
      <c r="M2192" t="s">
        <v>1769</v>
      </c>
      <c r="N2192" t="s">
        <v>21086</v>
      </c>
      <c r="O2192" s="95">
        <v>44552.394098171295</v>
      </c>
      <c r="P2192">
        <v>1</v>
      </c>
      <c r="Q2192">
        <v>0</v>
      </c>
      <c r="R2192">
        <v>0</v>
      </c>
      <c r="S2192" t="s">
        <v>21087</v>
      </c>
      <c r="T2192" t="s">
        <v>12707</v>
      </c>
      <c r="U2192" t="s">
        <v>12708</v>
      </c>
      <c r="V2192" t="s">
        <v>21087</v>
      </c>
      <c r="W2192" t="s">
        <v>21088</v>
      </c>
      <c r="X2192" t="s">
        <v>12709</v>
      </c>
      <c r="Y2192" t="b">
        <v>1</v>
      </c>
      <c r="Z2192" t="s">
        <v>1761</v>
      </c>
    </row>
    <row r="2193" spans="1:26" x14ac:dyDescent="0.25">
      <c r="A2193" t="s">
        <v>12710</v>
      </c>
      <c r="B2193" t="s">
        <v>12711</v>
      </c>
      <c r="C2193" t="s">
        <v>14703</v>
      </c>
      <c r="D2193" t="s">
        <v>14702</v>
      </c>
      <c r="E2193" t="s">
        <v>635</v>
      </c>
      <c r="F2193" t="s">
        <v>12712</v>
      </c>
      <c r="G2193">
        <v>50000</v>
      </c>
      <c r="H2193">
        <v>50000</v>
      </c>
      <c r="I2193">
        <v>50000</v>
      </c>
      <c r="J2193">
        <v>50000</v>
      </c>
      <c r="K2193" t="s">
        <v>53</v>
      </c>
      <c r="L2193">
        <v>31000</v>
      </c>
      <c r="M2193" t="s">
        <v>1769</v>
      </c>
      <c r="N2193" t="s">
        <v>21086</v>
      </c>
      <c r="O2193" s="95">
        <v>44552.394099594909</v>
      </c>
      <c r="P2193">
        <v>1</v>
      </c>
      <c r="Q2193">
        <v>0</v>
      </c>
      <c r="R2193">
        <v>0</v>
      </c>
      <c r="S2193" t="s">
        <v>21089</v>
      </c>
      <c r="T2193" t="s">
        <v>12713</v>
      </c>
      <c r="U2193" t="s">
        <v>12714</v>
      </c>
      <c r="V2193" t="s">
        <v>21089</v>
      </c>
      <c r="W2193" t="s">
        <v>21090</v>
      </c>
      <c r="X2193" t="s">
        <v>12715</v>
      </c>
      <c r="Y2193" t="b">
        <v>1</v>
      </c>
      <c r="Z2193" t="s">
        <v>1761</v>
      </c>
    </row>
    <row r="2194" spans="1:26" x14ac:dyDescent="0.25">
      <c r="A2194" t="s">
        <v>12716</v>
      </c>
      <c r="B2194" t="s">
        <v>12717</v>
      </c>
      <c r="C2194" t="s">
        <v>14702</v>
      </c>
      <c r="D2194" t="s">
        <v>14703</v>
      </c>
      <c r="E2194" t="s">
        <v>635</v>
      </c>
      <c r="F2194" t="s">
        <v>2593</v>
      </c>
      <c r="G2194">
        <v>100000</v>
      </c>
      <c r="H2194">
        <v>50000</v>
      </c>
      <c r="I2194">
        <v>95530</v>
      </c>
      <c r="J2194">
        <v>108640</v>
      </c>
      <c r="K2194" t="s">
        <v>53</v>
      </c>
      <c r="L2194">
        <v>31000</v>
      </c>
      <c r="M2194" t="s">
        <v>1769</v>
      </c>
      <c r="N2194" t="s">
        <v>21086</v>
      </c>
      <c r="O2194" s="95">
        <v>44845.546008159719</v>
      </c>
      <c r="P2194">
        <v>1</v>
      </c>
      <c r="Q2194">
        <v>4.68</v>
      </c>
      <c r="R2194">
        <v>-7.95</v>
      </c>
      <c r="S2194" t="s">
        <v>21091</v>
      </c>
      <c r="T2194" t="s">
        <v>12718</v>
      </c>
      <c r="U2194" t="s">
        <v>12719</v>
      </c>
      <c r="V2194" t="s">
        <v>21091</v>
      </c>
      <c r="W2194" t="s">
        <v>21092</v>
      </c>
      <c r="X2194" t="s">
        <v>12720</v>
      </c>
      <c r="Y2194" t="b">
        <v>1</v>
      </c>
      <c r="Z2194" t="s">
        <v>1761</v>
      </c>
    </row>
    <row r="2195" spans="1:26" x14ac:dyDescent="0.25">
      <c r="A2195" t="s">
        <v>12721</v>
      </c>
      <c r="B2195" t="s">
        <v>12722</v>
      </c>
      <c r="C2195" t="s">
        <v>14702</v>
      </c>
      <c r="D2195" t="s">
        <v>14703</v>
      </c>
      <c r="E2195" t="s">
        <v>635</v>
      </c>
      <c r="F2195" t="s">
        <v>12723</v>
      </c>
      <c r="G2195">
        <v>65000</v>
      </c>
      <c r="H2195">
        <v>52000</v>
      </c>
      <c r="I2195">
        <v>124660</v>
      </c>
      <c r="J2195">
        <v>122322</v>
      </c>
      <c r="K2195" t="s">
        <v>53</v>
      </c>
      <c r="L2195">
        <v>32240</v>
      </c>
      <c r="M2195" t="s">
        <v>1769</v>
      </c>
      <c r="N2195" t="s">
        <v>21093</v>
      </c>
      <c r="O2195" s="95">
        <v>44845.606935393516</v>
      </c>
      <c r="P2195">
        <v>1</v>
      </c>
      <c r="Q2195">
        <v>-47.86</v>
      </c>
      <c r="R2195">
        <v>-46.86</v>
      </c>
      <c r="S2195" t="s">
        <v>21094</v>
      </c>
      <c r="T2195" t="s">
        <v>12724</v>
      </c>
      <c r="U2195" t="s">
        <v>12725</v>
      </c>
      <c r="V2195" t="s">
        <v>21094</v>
      </c>
      <c r="W2195" t="s">
        <v>21095</v>
      </c>
      <c r="X2195" t="s">
        <v>12726</v>
      </c>
      <c r="Y2195" t="b">
        <v>1</v>
      </c>
      <c r="Z2195" t="s">
        <v>1761</v>
      </c>
    </row>
    <row r="2196" spans="1:26" x14ac:dyDescent="0.25">
      <c r="A2196" t="s">
        <v>12727</v>
      </c>
      <c r="B2196" t="s">
        <v>12728</v>
      </c>
      <c r="C2196" t="s">
        <v>14703</v>
      </c>
      <c r="D2196" t="s">
        <v>14702</v>
      </c>
      <c r="E2196" t="s">
        <v>635</v>
      </c>
      <c r="F2196" t="s">
        <v>12729</v>
      </c>
      <c r="G2196">
        <v>62000</v>
      </c>
      <c r="H2196">
        <v>62000</v>
      </c>
      <c r="I2196">
        <v>62000</v>
      </c>
      <c r="J2196">
        <v>62000</v>
      </c>
      <c r="K2196" t="s">
        <v>53</v>
      </c>
      <c r="L2196">
        <v>38440</v>
      </c>
      <c r="M2196" t="s">
        <v>1769</v>
      </c>
      <c r="N2196" t="s">
        <v>21096</v>
      </c>
      <c r="O2196" s="95">
        <v>44552.394103865743</v>
      </c>
      <c r="P2196">
        <v>1</v>
      </c>
      <c r="Q2196">
        <v>0</v>
      </c>
      <c r="R2196">
        <v>0</v>
      </c>
      <c r="S2196" t="s">
        <v>21097</v>
      </c>
      <c r="T2196" t="s">
        <v>12730</v>
      </c>
      <c r="U2196" t="s">
        <v>12731</v>
      </c>
      <c r="V2196" t="s">
        <v>21097</v>
      </c>
      <c r="W2196" t="s">
        <v>21098</v>
      </c>
      <c r="X2196" t="s">
        <v>12732</v>
      </c>
      <c r="Y2196" t="b">
        <v>1</v>
      </c>
      <c r="Z2196" t="s">
        <v>1761</v>
      </c>
    </row>
    <row r="2197" spans="1:26" x14ac:dyDescent="0.25">
      <c r="A2197" t="s">
        <v>12733</v>
      </c>
      <c r="B2197" t="s">
        <v>12734</v>
      </c>
      <c r="C2197" t="s">
        <v>14702</v>
      </c>
      <c r="D2197" t="s">
        <v>14703</v>
      </c>
      <c r="E2197" t="s">
        <v>635</v>
      </c>
      <c r="F2197" t="s">
        <v>2587</v>
      </c>
      <c r="G2197">
        <v>60000</v>
      </c>
      <c r="H2197">
        <v>50000</v>
      </c>
      <c r="I2197">
        <v>77128</v>
      </c>
      <c r="J2197">
        <v>113228</v>
      </c>
      <c r="K2197" t="s">
        <v>53</v>
      </c>
      <c r="L2197">
        <v>31000</v>
      </c>
      <c r="M2197" t="s">
        <v>1769</v>
      </c>
      <c r="N2197" t="s">
        <v>21086</v>
      </c>
      <c r="O2197" s="95">
        <v>44845.711224583334</v>
      </c>
      <c r="P2197">
        <v>1</v>
      </c>
      <c r="Q2197">
        <v>-22.21</v>
      </c>
      <c r="R2197">
        <v>-47.01</v>
      </c>
      <c r="S2197" t="s">
        <v>21099</v>
      </c>
      <c r="T2197" t="s">
        <v>12735</v>
      </c>
      <c r="U2197" t="s">
        <v>12736</v>
      </c>
      <c r="V2197" t="s">
        <v>21099</v>
      </c>
      <c r="W2197" t="s">
        <v>21100</v>
      </c>
      <c r="X2197" t="s">
        <v>12737</v>
      </c>
      <c r="Y2197" t="b">
        <v>1</v>
      </c>
      <c r="Z2197" t="s">
        <v>1761</v>
      </c>
    </row>
    <row r="2198" spans="1:26" x14ac:dyDescent="0.25">
      <c r="A2198" t="s">
        <v>12738</v>
      </c>
      <c r="B2198" t="s">
        <v>12739</v>
      </c>
      <c r="C2198" t="s">
        <v>14702</v>
      </c>
      <c r="D2198" t="s">
        <v>14703</v>
      </c>
      <c r="E2198" t="s">
        <v>17576</v>
      </c>
      <c r="F2198" t="s">
        <v>12564</v>
      </c>
      <c r="G2198">
        <v>59000</v>
      </c>
      <c r="H2198">
        <v>3500</v>
      </c>
      <c r="I2198">
        <v>28194</v>
      </c>
      <c r="J2198">
        <v>26164</v>
      </c>
      <c r="K2198" t="s">
        <v>54</v>
      </c>
      <c r="L2198">
        <v>1960</v>
      </c>
      <c r="M2198" t="s">
        <v>1769</v>
      </c>
      <c r="N2198" t="s">
        <v>17352</v>
      </c>
      <c r="O2198" s="95">
        <v>44845.695843761576</v>
      </c>
      <c r="P2198">
        <v>1</v>
      </c>
      <c r="Q2198">
        <v>109.26</v>
      </c>
      <c r="R2198">
        <v>125.5</v>
      </c>
      <c r="S2198" t="s">
        <v>21101</v>
      </c>
      <c r="T2198" t="s">
        <v>12740</v>
      </c>
      <c r="U2198" t="s">
        <v>14523</v>
      </c>
      <c r="V2198" t="s">
        <v>21101</v>
      </c>
      <c r="W2198" t="s">
        <v>21102</v>
      </c>
      <c r="X2198" t="s">
        <v>12741</v>
      </c>
      <c r="Y2198" t="b">
        <v>1</v>
      </c>
      <c r="Z2198" t="s">
        <v>1761</v>
      </c>
    </row>
    <row r="2199" spans="1:26" x14ac:dyDescent="0.25">
      <c r="A2199" t="s">
        <v>12742</v>
      </c>
      <c r="B2199" t="s">
        <v>12743</v>
      </c>
      <c r="C2199" t="s">
        <v>14702</v>
      </c>
      <c r="D2199" t="s">
        <v>14703</v>
      </c>
      <c r="E2199" t="s">
        <v>17576</v>
      </c>
      <c r="F2199" t="s">
        <v>12744</v>
      </c>
      <c r="G2199">
        <v>25000</v>
      </c>
      <c r="H2199">
        <v>10200</v>
      </c>
      <c r="I2199">
        <v>15075</v>
      </c>
      <c r="J2199">
        <v>17125</v>
      </c>
      <c r="K2199" t="s">
        <v>54</v>
      </c>
      <c r="L2199">
        <v>5712</v>
      </c>
      <c r="M2199" t="s">
        <v>1769</v>
      </c>
      <c r="N2199" t="s">
        <v>19241</v>
      </c>
      <c r="O2199" s="95">
        <v>44845.661614074073</v>
      </c>
      <c r="P2199">
        <v>2</v>
      </c>
      <c r="Q2199">
        <v>65.84</v>
      </c>
      <c r="R2199">
        <v>45.99</v>
      </c>
      <c r="S2199" t="s">
        <v>21103</v>
      </c>
      <c r="T2199" t="s">
        <v>12745</v>
      </c>
      <c r="U2199" t="s">
        <v>12196</v>
      </c>
      <c r="V2199" t="s">
        <v>21103</v>
      </c>
      <c r="W2199" t="s">
        <v>21104</v>
      </c>
      <c r="X2199" t="s">
        <v>12746</v>
      </c>
      <c r="Y2199" t="b">
        <v>1</v>
      </c>
      <c r="Z2199" t="s">
        <v>1761</v>
      </c>
    </row>
    <row r="2200" spans="1:26" x14ac:dyDescent="0.25">
      <c r="A2200" t="s">
        <v>12747</v>
      </c>
      <c r="B2200" t="s">
        <v>12748</v>
      </c>
      <c r="C2200" t="s">
        <v>14702</v>
      </c>
      <c r="D2200" t="s">
        <v>14703</v>
      </c>
      <c r="E2200" t="s">
        <v>17576</v>
      </c>
      <c r="F2200" t="s">
        <v>12590</v>
      </c>
      <c r="G2200">
        <v>31999</v>
      </c>
      <c r="H2200">
        <v>6200</v>
      </c>
      <c r="I2200">
        <v>24882</v>
      </c>
      <c r="J2200">
        <v>27322</v>
      </c>
      <c r="K2200" t="s">
        <v>54</v>
      </c>
      <c r="L2200">
        <v>3472</v>
      </c>
      <c r="M2200" t="s">
        <v>1769</v>
      </c>
      <c r="N2200" t="s">
        <v>17911</v>
      </c>
      <c r="O2200" s="95">
        <v>44845.660967453703</v>
      </c>
      <c r="P2200">
        <v>1</v>
      </c>
      <c r="Q2200">
        <v>28.6</v>
      </c>
      <c r="R2200">
        <v>17.12</v>
      </c>
      <c r="S2200" t="s">
        <v>21105</v>
      </c>
      <c r="T2200" t="s">
        <v>12749</v>
      </c>
      <c r="U2200" t="s">
        <v>14523</v>
      </c>
      <c r="V2200" t="s">
        <v>21105</v>
      </c>
      <c r="W2200" t="s">
        <v>21106</v>
      </c>
      <c r="X2200" t="s">
        <v>12750</v>
      </c>
      <c r="Y2200" t="b">
        <v>1</v>
      </c>
      <c r="Z2200" t="s">
        <v>1761</v>
      </c>
    </row>
    <row r="2201" spans="1:26" x14ac:dyDescent="0.25">
      <c r="A2201" t="s">
        <v>12751</v>
      </c>
      <c r="B2201" t="s">
        <v>1381</v>
      </c>
      <c r="C2201" t="s">
        <v>14702</v>
      </c>
      <c r="D2201" t="s">
        <v>14703</v>
      </c>
      <c r="E2201" t="s">
        <v>370</v>
      </c>
      <c r="F2201" t="s">
        <v>11885</v>
      </c>
      <c r="G2201">
        <v>18888</v>
      </c>
      <c r="H2201">
        <v>9600</v>
      </c>
      <c r="I2201">
        <v>15041</v>
      </c>
      <c r="J2201">
        <v>15867</v>
      </c>
      <c r="K2201" t="s">
        <v>54</v>
      </c>
      <c r="L2201">
        <v>5376</v>
      </c>
      <c r="M2201" t="s">
        <v>1769</v>
      </c>
      <c r="N2201" t="s">
        <v>20710</v>
      </c>
      <c r="O2201" s="95">
        <v>44845.70408679398</v>
      </c>
      <c r="P2201">
        <v>2</v>
      </c>
      <c r="Q2201">
        <v>25.58</v>
      </c>
      <c r="R2201">
        <v>19.04</v>
      </c>
      <c r="S2201" t="s">
        <v>21107</v>
      </c>
      <c r="T2201" t="s">
        <v>12752</v>
      </c>
      <c r="U2201" t="s">
        <v>11887</v>
      </c>
      <c r="V2201" t="s">
        <v>21107</v>
      </c>
      <c r="W2201" t="s">
        <v>21108</v>
      </c>
      <c r="X2201" t="s">
        <v>11888</v>
      </c>
      <c r="Y2201" t="b">
        <v>0</v>
      </c>
      <c r="Z2201" t="s">
        <v>1761</v>
      </c>
    </row>
    <row r="2202" spans="1:26" x14ac:dyDescent="0.25">
      <c r="A2202" t="s">
        <v>12753</v>
      </c>
      <c r="B2202" t="s">
        <v>12754</v>
      </c>
      <c r="C2202" t="s">
        <v>14702</v>
      </c>
      <c r="D2202" t="s">
        <v>14702</v>
      </c>
      <c r="E2202" t="s">
        <v>370</v>
      </c>
      <c r="F2202" t="s">
        <v>11880</v>
      </c>
      <c r="G2202">
        <v>5800</v>
      </c>
      <c r="H2202">
        <v>5800</v>
      </c>
      <c r="I2202">
        <v>5800</v>
      </c>
      <c r="J2202">
        <v>5800</v>
      </c>
      <c r="K2202" t="s">
        <v>54</v>
      </c>
      <c r="L2202">
        <v>3248</v>
      </c>
      <c r="M2202" t="s">
        <v>1769</v>
      </c>
      <c r="N2202" t="s">
        <v>18901</v>
      </c>
      <c r="O2202" s="95">
        <v>44829.215378935187</v>
      </c>
      <c r="P2202">
        <v>2</v>
      </c>
      <c r="Q2202">
        <v>0</v>
      </c>
      <c r="R2202">
        <v>0</v>
      </c>
      <c r="S2202" t="s">
        <v>21109</v>
      </c>
      <c r="T2202" t="s">
        <v>12755</v>
      </c>
      <c r="U2202" t="s">
        <v>11882</v>
      </c>
      <c r="V2202" t="s">
        <v>21109</v>
      </c>
      <c r="W2202" t="s">
        <v>21110</v>
      </c>
      <c r="X2202" t="s">
        <v>11883</v>
      </c>
      <c r="Y2202" t="b">
        <v>0</v>
      </c>
      <c r="Z2202" t="s">
        <v>1761</v>
      </c>
    </row>
    <row r="2203" spans="1:26" x14ac:dyDescent="0.25">
      <c r="A2203" t="s">
        <v>12756</v>
      </c>
      <c r="B2203" t="s">
        <v>1701</v>
      </c>
      <c r="C2203" t="s">
        <v>14702</v>
      </c>
      <c r="D2203" t="s">
        <v>14703</v>
      </c>
      <c r="E2203" t="s">
        <v>370</v>
      </c>
      <c r="F2203" t="s">
        <v>11876</v>
      </c>
      <c r="G2203">
        <v>19999</v>
      </c>
      <c r="H2203">
        <v>9500</v>
      </c>
      <c r="I2203">
        <v>17586</v>
      </c>
      <c r="J2203">
        <v>17126</v>
      </c>
      <c r="K2203" t="s">
        <v>54</v>
      </c>
      <c r="L2203">
        <v>5320</v>
      </c>
      <c r="M2203" t="s">
        <v>1769</v>
      </c>
      <c r="N2203" t="s">
        <v>16712</v>
      </c>
      <c r="O2203" s="95">
        <v>44845.719534583332</v>
      </c>
      <c r="P2203">
        <v>2</v>
      </c>
      <c r="Q2203">
        <v>13.72</v>
      </c>
      <c r="R2203">
        <v>16.78</v>
      </c>
      <c r="S2203" t="s">
        <v>21111</v>
      </c>
      <c r="T2203" t="s">
        <v>12757</v>
      </c>
      <c r="U2203" t="s">
        <v>20707</v>
      </c>
      <c r="V2203" t="s">
        <v>21111</v>
      </c>
      <c r="W2203" t="s">
        <v>21112</v>
      </c>
      <c r="X2203" t="s">
        <v>11878</v>
      </c>
      <c r="Y2203" t="b">
        <v>0</v>
      </c>
      <c r="Z2203" t="s">
        <v>1761</v>
      </c>
    </row>
    <row r="2204" spans="1:26" x14ac:dyDescent="0.25">
      <c r="A2204" t="s">
        <v>12758</v>
      </c>
      <c r="B2204" t="s">
        <v>11856</v>
      </c>
      <c r="C2204" t="s">
        <v>14703</v>
      </c>
      <c r="D2204" t="s">
        <v>14702</v>
      </c>
      <c r="E2204" t="s">
        <v>370</v>
      </c>
      <c r="F2204" t="s">
        <v>11857</v>
      </c>
      <c r="G2204">
        <v>0</v>
      </c>
      <c r="H2204">
        <v>30500</v>
      </c>
      <c r="I2204">
        <v>0</v>
      </c>
      <c r="J2204">
        <v>0</v>
      </c>
      <c r="K2204" t="s">
        <v>128</v>
      </c>
      <c r="L2204">
        <v>18300</v>
      </c>
      <c r="M2204" t="s">
        <v>1769</v>
      </c>
      <c r="N2204" t="s">
        <v>17970</v>
      </c>
      <c r="O2204" s="95">
        <v>44552.394258819448</v>
      </c>
      <c r="P2204">
        <v>1</v>
      </c>
      <c r="Q2204">
        <v>0</v>
      </c>
      <c r="R2204">
        <v>0</v>
      </c>
      <c r="S2204" t="s">
        <v>21113</v>
      </c>
      <c r="T2204" t="s">
        <v>12759</v>
      </c>
      <c r="U2204" t="s">
        <v>11859</v>
      </c>
      <c r="V2204" t="s">
        <v>21113</v>
      </c>
      <c r="W2204" t="s">
        <v>21114</v>
      </c>
      <c r="X2204" t="s">
        <v>11860</v>
      </c>
      <c r="Y2204" t="b">
        <v>0</v>
      </c>
      <c r="Z2204" t="s">
        <v>1761</v>
      </c>
    </row>
    <row r="2205" spans="1:26" x14ac:dyDescent="0.25">
      <c r="A2205" t="s">
        <v>12760</v>
      </c>
      <c r="B2205" t="s">
        <v>11862</v>
      </c>
      <c r="C2205" t="s">
        <v>14702</v>
      </c>
      <c r="D2205" t="s">
        <v>14703</v>
      </c>
      <c r="E2205" t="s">
        <v>370</v>
      </c>
      <c r="F2205" t="s">
        <v>11851</v>
      </c>
      <c r="G2205">
        <v>40000</v>
      </c>
      <c r="H2205">
        <v>18000</v>
      </c>
      <c r="I2205">
        <v>45931</v>
      </c>
      <c r="J2205">
        <v>43762</v>
      </c>
      <c r="K2205" t="s">
        <v>54</v>
      </c>
      <c r="L2205">
        <v>10080</v>
      </c>
      <c r="M2205" t="s">
        <v>1769</v>
      </c>
      <c r="N2205" t="s">
        <v>16628</v>
      </c>
      <c r="O2205" s="95">
        <v>44845.706716828703</v>
      </c>
      <c r="P2205">
        <v>1</v>
      </c>
      <c r="Q2205">
        <v>-12.91</v>
      </c>
      <c r="R2205">
        <v>-8.6</v>
      </c>
      <c r="S2205" t="s">
        <v>21115</v>
      </c>
      <c r="T2205" t="s">
        <v>12761</v>
      </c>
      <c r="U2205" t="s">
        <v>11853</v>
      </c>
      <c r="V2205" t="s">
        <v>21115</v>
      </c>
      <c r="W2205" t="s">
        <v>21116</v>
      </c>
      <c r="X2205" t="s">
        <v>11864</v>
      </c>
      <c r="Y2205" t="b">
        <v>0</v>
      </c>
      <c r="Z2205" t="s">
        <v>1761</v>
      </c>
    </row>
    <row r="2206" spans="1:26" x14ac:dyDescent="0.25">
      <c r="A2206" t="s">
        <v>12762</v>
      </c>
      <c r="B2206" t="s">
        <v>12763</v>
      </c>
      <c r="C2206" t="s">
        <v>14702</v>
      </c>
      <c r="D2206" t="s">
        <v>14703</v>
      </c>
      <c r="E2206" t="s">
        <v>370</v>
      </c>
      <c r="F2206" t="s">
        <v>11851</v>
      </c>
      <c r="G2206">
        <v>17000</v>
      </c>
      <c r="H2206">
        <v>17000</v>
      </c>
      <c r="I2206">
        <v>17000</v>
      </c>
      <c r="J2206">
        <v>17000</v>
      </c>
      <c r="K2206" t="s">
        <v>54</v>
      </c>
      <c r="L2206">
        <v>9520</v>
      </c>
      <c r="M2206" t="s">
        <v>1769</v>
      </c>
      <c r="N2206" t="s">
        <v>20698</v>
      </c>
      <c r="O2206" s="95">
        <v>44833.470107951391</v>
      </c>
      <c r="P2206">
        <v>1</v>
      </c>
      <c r="Q2206">
        <v>0</v>
      </c>
      <c r="R2206">
        <v>0</v>
      </c>
      <c r="S2206" t="s">
        <v>21117</v>
      </c>
      <c r="T2206" t="s">
        <v>12764</v>
      </c>
      <c r="U2206" t="s">
        <v>11853</v>
      </c>
      <c r="V2206" t="s">
        <v>21117</v>
      </c>
      <c r="W2206" t="s">
        <v>21118</v>
      </c>
      <c r="X2206" t="s">
        <v>11854</v>
      </c>
      <c r="Y2206" t="b">
        <v>0</v>
      </c>
      <c r="Z2206" t="s">
        <v>1761</v>
      </c>
    </row>
    <row r="2207" spans="1:26" x14ac:dyDescent="0.25">
      <c r="A2207" t="s">
        <v>12765</v>
      </c>
      <c r="B2207" t="s">
        <v>11872</v>
      </c>
      <c r="C2207" t="s">
        <v>14703</v>
      </c>
      <c r="D2207" t="s">
        <v>14702</v>
      </c>
      <c r="E2207" t="s">
        <v>370</v>
      </c>
      <c r="F2207" t="s">
        <v>11867</v>
      </c>
      <c r="G2207">
        <v>0</v>
      </c>
      <c r="H2207">
        <v>25800</v>
      </c>
      <c r="I2207">
        <v>0</v>
      </c>
      <c r="J2207">
        <v>0</v>
      </c>
      <c r="K2207" t="s">
        <v>54</v>
      </c>
      <c r="L2207">
        <v>14448</v>
      </c>
      <c r="M2207" t="s">
        <v>1769</v>
      </c>
      <c r="N2207" t="s">
        <v>20704</v>
      </c>
      <c r="O2207" s="95">
        <v>44553.27552127315</v>
      </c>
      <c r="P2207">
        <v>1</v>
      </c>
      <c r="Q2207">
        <v>0</v>
      </c>
      <c r="R2207">
        <v>0</v>
      </c>
      <c r="S2207" t="s">
        <v>21119</v>
      </c>
      <c r="T2207" t="s">
        <v>12766</v>
      </c>
      <c r="U2207" t="s">
        <v>11869</v>
      </c>
      <c r="V2207" t="s">
        <v>21119</v>
      </c>
      <c r="W2207" t="s">
        <v>21120</v>
      </c>
      <c r="X2207" t="s">
        <v>11874</v>
      </c>
      <c r="Y2207" t="b">
        <v>0</v>
      </c>
      <c r="Z2207" t="s">
        <v>1761</v>
      </c>
    </row>
    <row r="2208" spans="1:26" x14ac:dyDescent="0.25">
      <c r="A2208" t="s">
        <v>12767</v>
      </c>
      <c r="B2208" t="s">
        <v>11866</v>
      </c>
      <c r="C2208" t="s">
        <v>14703</v>
      </c>
      <c r="D2208" t="s">
        <v>14702</v>
      </c>
      <c r="E2208" t="s">
        <v>370</v>
      </c>
      <c r="F2208" t="s">
        <v>11867</v>
      </c>
      <c r="G2208">
        <v>0</v>
      </c>
      <c r="H2208">
        <v>24400</v>
      </c>
      <c r="I2208">
        <v>0</v>
      </c>
      <c r="J2208">
        <v>0</v>
      </c>
      <c r="K2208" t="s">
        <v>54</v>
      </c>
      <c r="L2208">
        <v>13664</v>
      </c>
      <c r="M2208" t="s">
        <v>1769</v>
      </c>
      <c r="N2208" t="s">
        <v>19427</v>
      </c>
      <c r="O2208" s="95">
        <v>44553.275480856479</v>
      </c>
      <c r="P2208">
        <v>1</v>
      </c>
      <c r="Q2208">
        <v>0</v>
      </c>
      <c r="R2208">
        <v>0</v>
      </c>
      <c r="S2208" t="s">
        <v>21121</v>
      </c>
      <c r="T2208" t="s">
        <v>12768</v>
      </c>
      <c r="U2208" t="s">
        <v>11869</v>
      </c>
      <c r="V2208" t="s">
        <v>21121</v>
      </c>
      <c r="W2208" t="s">
        <v>21122</v>
      </c>
      <c r="X2208" t="s">
        <v>11870</v>
      </c>
      <c r="Y2208" t="b">
        <v>0</v>
      </c>
      <c r="Z2208" t="s">
        <v>1761</v>
      </c>
    </row>
    <row r="2209" spans="1:26" x14ac:dyDescent="0.25">
      <c r="A2209" t="s">
        <v>12769</v>
      </c>
      <c r="B2209" t="s">
        <v>751</v>
      </c>
      <c r="C2209" t="s">
        <v>14702</v>
      </c>
      <c r="D2209" t="s">
        <v>14703</v>
      </c>
      <c r="E2209" t="s">
        <v>1756</v>
      </c>
      <c r="F2209" t="s">
        <v>12770</v>
      </c>
      <c r="G2209">
        <v>33333</v>
      </c>
      <c r="H2209">
        <v>5000</v>
      </c>
      <c r="I2209">
        <v>18632</v>
      </c>
      <c r="J2209">
        <v>17483</v>
      </c>
      <c r="K2209" t="s">
        <v>55</v>
      </c>
      <c r="L2209">
        <v>3150</v>
      </c>
      <c r="M2209" t="s">
        <v>1769</v>
      </c>
      <c r="N2209" t="s">
        <v>18897</v>
      </c>
      <c r="O2209" s="95">
        <v>44845.672309456022</v>
      </c>
      <c r="P2209">
        <v>1</v>
      </c>
      <c r="Q2209">
        <v>78.900000000000006</v>
      </c>
      <c r="R2209">
        <v>90.66</v>
      </c>
      <c r="S2209" t="s">
        <v>21123</v>
      </c>
      <c r="T2209" t="s">
        <v>12771</v>
      </c>
      <c r="U2209" t="s">
        <v>12772</v>
      </c>
      <c r="V2209" t="s">
        <v>21123</v>
      </c>
      <c r="W2209" t="s">
        <v>21124</v>
      </c>
      <c r="X2209" t="s">
        <v>12773</v>
      </c>
      <c r="Y2209" t="b">
        <v>1</v>
      </c>
      <c r="Z2209" t="s">
        <v>1761</v>
      </c>
    </row>
    <row r="2210" spans="1:26" x14ac:dyDescent="0.25">
      <c r="A2210" t="s">
        <v>12774</v>
      </c>
      <c r="B2210" t="s">
        <v>949</v>
      </c>
      <c r="C2210" t="s">
        <v>14702</v>
      </c>
      <c r="D2210" t="s">
        <v>14703</v>
      </c>
      <c r="E2210" t="s">
        <v>1756</v>
      </c>
      <c r="F2210" t="s">
        <v>12775</v>
      </c>
      <c r="G2210">
        <v>24000</v>
      </c>
      <c r="H2210">
        <v>38000</v>
      </c>
      <c r="I2210">
        <v>24170</v>
      </c>
      <c r="J2210">
        <v>24427</v>
      </c>
      <c r="K2210" t="s">
        <v>55</v>
      </c>
      <c r="L2210">
        <v>23940</v>
      </c>
      <c r="M2210" t="s">
        <v>1769</v>
      </c>
      <c r="N2210" t="s">
        <v>15527</v>
      </c>
      <c r="O2210" s="95">
        <v>44845.661135717593</v>
      </c>
      <c r="P2210">
        <v>1</v>
      </c>
      <c r="Q2210">
        <v>-0.7</v>
      </c>
      <c r="R2210">
        <v>-1.75</v>
      </c>
      <c r="S2210" t="s">
        <v>21125</v>
      </c>
      <c r="T2210" t="s">
        <v>12776</v>
      </c>
      <c r="U2210" t="s">
        <v>21126</v>
      </c>
      <c r="V2210" t="s">
        <v>21125</v>
      </c>
      <c r="W2210" t="s">
        <v>21127</v>
      </c>
      <c r="X2210" t="s">
        <v>12777</v>
      </c>
      <c r="Y2210" t="b">
        <v>1</v>
      </c>
      <c r="Z2210" t="s">
        <v>1761</v>
      </c>
    </row>
    <row r="2211" spans="1:26" x14ac:dyDescent="0.25">
      <c r="A2211" t="s">
        <v>12778</v>
      </c>
      <c r="B2211" t="s">
        <v>12779</v>
      </c>
      <c r="C2211" t="s">
        <v>14703</v>
      </c>
      <c r="D2211" t="s">
        <v>14702</v>
      </c>
      <c r="E2211" t="s">
        <v>635</v>
      </c>
      <c r="F2211" t="s">
        <v>12779</v>
      </c>
      <c r="G2211">
        <v>0</v>
      </c>
      <c r="H2211">
        <v>62022</v>
      </c>
      <c r="I2211">
        <v>0</v>
      </c>
      <c r="J2211">
        <v>0</v>
      </c>
      <c r="K2211" t="s">
        <v>53</v>
      </c>
      <c r="L2211">
        <v>38454</v>
      </c>
      <c r="M2211" t="s">
        <v>1769</v>
      </c>
      <c r="N2211" t="s">
        <v>21128</v>
      </c>
      <c r="O2211" s="95">
        <v>44608.272711562502</v>
      </c>
      <c r="P2211">
        <v>35</v>
      </c>
      <c r="Q2211">
        <v>0</v>
      </c>
      <c r="R2211">
        <v>0</v>
      </c>
      <c r="S2211" t="s">
        <v>21129</v>
      </c>
      <c r="T2211" t="s">
        <v>12780</v>
      </c>
      <c r="U2211" t="s">
        <v>12781</v>
      </c>
      <c r="V2211" t="s">
        <v>21129</v>
      </c>
      <c r="W2211" t="s">
        <v>21130</v>
      </c>
      <c r="X2211" t="s">
        <v>12782</v>
      </c>
      <c r="Y2211" t="b">
        <v>1</v>
      </c>
      <c r="Z2211" t="s">
        <v>1761</v>
      </c>
    </row>
    <row r="2212" spans="1:26" x14ac:dyDescent="0.25">
      <c r="A2212" t="s">
        <v>12783</v>
      </c>
      <c r="B2212" t="s">
        <v>12784</v>
      </c>
      <c r="C2212" t="s">
        <v>14703</v>
      </c>
      <c r="D2212" t="s">
        <v>14702</v>
      </c>
      <c r="E2212" t="s">
        <v>635</v>
      </c>
      <c r="F2212" t="s">
        <v>12785</v>
      </c>
      <c r="G2212">
        <v>0</v>
      </c>
      <c r="H2212">
        <v>60000</v>
      </c>
      <c r="I2212">
        <v>0</v>
      </c>
      <c r="J2212">
        <v>0</v>
      </c>
      <c r="K2212" t="s">
        <v>53</v>
      </c>
      <c r="L2212">
        <v>37200</v>
      </c>
      <c r="M2212" t="s">
        <v>1769</v>
      </c>
      <c r="N2212" t="s">
        <v>21131</v>
      </c>
      <c r="O2212" s="95">
        <v>44608.273218726848</v>
      </c>
      <c r="P2212">
        <v>9</v>
      </c>
      <c r="Q2212">
        <v>0</v>
      </c>
      <c r="R2212">
        <v>0</v>
      </c>
      <c r="S2212" t="s">
        <v>21132</v>
      </c>
      <c r="T2212" t="s">
        <v>12786</v>
      </c>
      <c r="U2212" t="s">
        <v>12787</v>
      </c>
      <c r="V2212" t="s">
        <v>21132</v>
      </c>
      <c r="W2212" t="s">
        <v>21133</v>
      </c>
      <c r="X2212" t="s">
        <v>12788</v>
      </c>
      <c r="Y2212" t="b">
        <v>1</v>
      </c>
      <c r="Z2212" t="s">
        <v>1761</v>
      </c>
    </row>
    <row r="2213" spans="1:26" x14ac:dyDescent="0.25">
      <c r="A2213" t="s">
        <v>12789</v>
      </c>
      <c r="B2213" t="s">
        <v>1659</v>
      </c>
      <c r="C2213" t="s">
        <v>14703</v>
      </c>
      <c r="D2213" t="s">
        <v>14702</v>
      </c>
      <c r="E2213" t="s">
        <v>635</v>
      </c>
      <c r="F2213" t="s">
        <v>12790</v>
      </c>
      <c r="G2213">
        <v>0</v>
      </c>
      <c r="H2213">
        <v>73000</v>
      </c>
      <c r="I2213">
        <v>0</v>
      </c>
      <c r="J2213">
        <v>0</v>
      </c>
      <c r="K2213" t="s">
        <v>53</v>
      </c>
      <c r="L2213">
        <v>45260</v>
      </c>
      <c r="M2213" t="s">
        <v>1769</v>
      </c>
      <c r="N2213" t="s">
        <v>21134</v>
      </c>
      <c r="O2213" s="95">
        <v>44608.272040057869</v>
      </c>
      <c r="P2213">
        <v>12</v>
      </c>
      <c r="Q2213">
        <v>0</v>
      </c>
      <c r="R2213">
        <v>0</v>
      </c>
      <c r="S2213" t="s">
        <v>21135</v>
      </c>
      <c r="T2213" t="s">
        <v>12791</v>
      </c>
      <c r="U2213" t="s">
        <v>12792</v>
      </c>
      <c r="V2213" t="s">
        <v>21135</v>
      </c>
      <c r="W2213" t="s">
        <v>21136</v>
      </c>
      <c r="X2213" t="s">
        <v>12793</v>
      </c>
      <c r="Y2213" t="b">
        <v>1</v>
      </c>
      <c r="Z2213" t="s">
        <v>1761</v>
      </c>
    </row>
    <row r="2214" spans="1:26" x14ac:dyDescent="0.25">
      <c r="A2214" t="s">
        <v>12794</v>
      </c>
      <c r="B2214" t="s">
        <v>1191</v>
      </c>
      <c r="C2214" t="s">
        <v>14702</v>
      </c>
      <c r="D2214" t="s">
        <v>14703</v>
      </c>
      <c r="E2214" t="s">
        <v>635</v>
      </c>
      <c r="F2214" t="s">
        <v>12795</v>
      </c>
      <c r="G2214">
        <v>46666</v>
      </c>
      <c r="H2214">
        <v>72000</v>
      </c>
      <c r="I2214">
        <v>46606</v>
      </c>
      <c r="J2214">
        <v>46564</v>
      </c>
      <c r="K2214" t="s">
        <v>53</v>
      </c>
      <c r="L2214">
        <v>44640</v>
      </c>
      <c r="M2214" t="s">
        <v>1769</v>
      </c>
      <c r="N2214" t="s">
        <v>21137</v>
      </c>
      <c r="O2214" s="95">
        <v>44845.713176446756</v>
      </c>
      <c r="P2214">
        <v>4</v>
      </c>
      <c r="Q2214">
        <v>0.13</v>
      </c>
      <c r="R2214">
        <v>0.22</v>
      </c>
      <c r="S2214" t="s">
        <v>21138</v>
      </c>
      <c r="T2214" t="s">
        <v>12796</v>
      </c>
      <c r="U2214" t="s">
        <v>14523</v>
      </c>
      <c r="V2214" t="s">
        <v>21138</v>
      </c>
      <c r="W2214" t="s">
        <v>21139</v>
      </c>
      <c r="X2214" t="s">
        <v>12797</v>
      </c>
      <c r="Y2214" t="b">
        <v>1</v>
      </c>
      <c r="Z2214" t="s">
        <v>1761</v>
      </c>
    </row>
    <row r="2215" spans="1:26" x14ac:dyDescent="0.25">
      <c r="A2215" t="s">
        <v>12798</v>
      </c>
      <c r="B2215" t="s">
        <v>1148</v>
      </c>
      <c r="C2215" t="s">
        <v>14702</v>
      </c>
      <c r="D2215" t="s">
        <v>14703</v>
      </c>
      <c r="E2215" t="s">
        <v>635</v>
      </c>
      <c r="F2215" t="s">
        <v>4077</v>
      </c>
      <c r="G2215">
        <v>9900</v>
      </c>
      <c r="H2215">
        <v>4000</v>
      </c>
      <c r="I2215">
        <v>15423</v>
      </c>
      <c r="J2215">
        <v>14254</v>
      </c>
      <c r="K2215" t="s">
        <v>53</v>
      </c>
      <c r="L2215">
        <v>2480</v>
      </c>
      <c r="M2215" t="s">
        <v>1769</v>
      </c>
      <c r="N2215" t="s">
        <v>21140</v>
      </c>
      <c r="O2215" s="95">
        <v>44845.686374236109</v>
      </c>
      <c r="P2215">
        <v>2</v>
      </c>
      <c r="Q2215">
        <v>-35.81</v>
      </c>
      <c r="R2215">
        <v>-30.55</v>
      </c>
      <c r="S2215" t="s">
        <v>21141</v>
      </c>
      <c r="T2215" t="s">
        <v>12799</v>
      </c>
      <c r="U2215" t="s">
        <v>14523</v>
      </c>
      <c r="V2215" t="s">
        <v>21141</v>
      </c>
      <c r="W2215" t="s">
        <v>21142</v>
      </c>
      <c r="X2215" t="s">
        <v>12800</v>
      </c>
      <c r="Y2215" t="b">
        <v>1</v>
      </c>
      <c r="Z2215" t="s">
        <v>1761</v>
      </c>
    </row>
    <row r="2216" spans="1:26" x14ac:dyDescent="0.25">
      <c r="A2216" t="s">
        <v>12801</v>
      </c>
      <c r="B2216" t="s">
        <v>1336</v>
      </c>
      <c r="C2216" t="s">
        <v>14702</v>
      </c>
      <c r="D2216" t="s">
        <v>14703</v>
      </c>
      <c r="E2216" t="s">
        <v>635</v>
      </c>
      <c r="F2216" t="s">
        <v>12802</v>
      </c>
      <c r="G2216">
        <v>19000</v>
      </c>
      <c r="H2216">
        <v>30000</v>
      </c>
      <c r="I2216">
        <v>20223</v>
      </c>
      <c r="J2216">
        <v>20162</v>
      </c>
      <c r="K2216" t="s">
        <v>53</v>
      </c>
      <c r="L2216">
        <v>18600</v>
      </c>
      <c r="M2216" t="s">
        <v>1769</v>
      </c>
      <c r="N2216" t="s">
        <v>21143</v>
      </c>
      <c r="O2216" s="95">
        <v>44845.671710694442</v>
      </c>
      <c r="P2216">
        <v>1</v>
      </c>
      <c r="Q2216">
        <v>-6.05</v>
      </c>
      <c r="R2216">
        <v>-5.76</v>
      </c>
      <c r="S2216" t="s">
        <v>21144</v>
      </c>
      <c r="T2216" t="s">
        <v>12803</v>
      </c>
      <c r="U2216" t="s">
        <v>14523</v>
      </c>
      <c r="V2216" t="s">
        <v>21144</v>
      </c>
      <c r="W2216" t="s">
        <v>21145</v>
      </c>
      <c r="X2216" t="s">
        <v>12804</v>
      </c>
      <c r="Y2216" t="b">
        <v>1</v>
      </c>
      <c r="Z2216" t="s">
        <v>1761</v>
      </c>
    </row>
    <row r="2217" spans="1:26" x14ac:dyDescent="0.25">
      <c r="A2217" t="s">
        <v>12805</v>
      </c>
      <c r="B2217" t="s">
        <v>12806</v>
      </c>
      <c r="C2217" t="s">
        <v>14702</v>
      </c>
      <c r="D2217" t="s">
        <v>14703</v>
      </c>
      <c r="E2217" t="s">
        <v>1756</v>
      </c>
      <c r="F2217" t="s">
        <v>12807</v>
      </c>
      <c r="G2217">
        <v>65999</v>
      </c>
      <c r="H2217">
        <v>145000</v>
      </c>
      <c r="I2217">
        <v>63620</v>
      </c>
      <c r="J2217">
        <v>64350</v>
      </c>
      <c r="K2217" t="s">
        <v>50</v>
      </c>
      <c r="L2217">
        <v>635</v>
      </c>
      <c r="M2217" t="s">
        <v>1757</v>
      </c>
      <c r="N2217" t="s">
        <v>21146</v>
      </c>
      <c r="O2217" s="95">
        <v>44845.660945162039</v>
      </c>
      <c r="P2217">
        <v>1</v>
      </c>
      <c r="Q2217">
        <v>3.74</v>
      </c>
      <c r="R2217">
        <v>2.56</v>
      </c>
      <c r="S2217" t="s">
        <v>21147</v>
      </c>
      <c r="T2217" t="s">
        <v>12808</v>
      </c>
      <c r="U2217" t="s">
        <v>12809</v>
      </c>
      <c r="V2217" t="s">
        <v>21147</v>
      </c>
      <c r="W2217" t="s">
        <v>21148</v>
      </c>
      <c r="X2217" t="s">
        <v>12810</v>
      </c>
      <c r="Y2217" t="b">
        <v>1</v>
      </c>
      <c r="Z2217" t="s">
        <v>1761</v>
      </c>
    </row>
    <row r="2218" spans="1:26" x14ac:dyDescent="0.25">
      <c r="A2218" t="s">
        <v>12811</v>
      </c>
      <c r="B2218" t="s">
        <v>12812</v>
      </c>
      <c r="C2218" t="s">
        <v>14702</v>
      </c>
      <c r="D2218" t="s">
        <v>14703</v>
      </c>
      <c r="E2218" t="s">
        <v>382</v>
      </c>
      <c r="F2218" t="s">
        <v>29</v>
      </c>
      <c r="G2218">
        <v>25000</v>
      </c>
      <c r="H2218">
        <v>25000</v>
      </c>
      <c r="I2218">
        <v>25000</v>
      </c>
      <c r="J2218">
        <v>25000</v>
      </c>
      <c r="K2218" t="s">
        <v>55</v>
      </c>
      <c r="L2218">
        <v>15750</v>
      </c>
      <c r="M2218" t="s">
        <v>1769</v>
      </c>
      <c r="N2218" t="s">
        <v>15232</v>
      </c>
      <c r="O2218" s="95">
        <v>44834.000105439816</v>
      </c>
      <c r="P2218">
        <v>2</v>
      </c>
      <c r="Q2218">
        <v>0</v>
      </c>
      <c r="R2218">
        <v>0</v>
      </c>
      <c r="S2218" t="s">
        <v>21149</v>
      </c>
      <c r="T2218" t="s">
        <v>12813</v>
      </c>
      <c r="U2218" t="s">
        <v>2734</v>
      </c>
      <c r="V2218" t="s">
        <v>21149</v>
      </c>
      <c r="W2218" t="s">
        <v>21150</v>
      </c>
      <c r="X2218" t="s">
        <v>12814</v>
      </c>
      <c r="Y2218" t="b">
        <v>1</v>
      </c>
      <c r="Z2218" t="s">
        <v>1761</v>
      </c>
    </row>
    <row r="2219" spans="1:26" x14ac:dyDescent="0.25">
      <c r="A2219" t="s">
        <v>12815</v>
      </c>
      <c r="B2219" t="s">
        <v>12816</v>
      </c>
      <c r="C2219" t="s">
        <v>14702</v>
      </c>
      <c r="D2219" t="s">
        <v>14703</v>
      </c>
      <c r="E2219" t="s">
        <v>17576</v>
      </c>
      <c r="F2219" t="s">
        <v>7096</v>
      </c>
      <c r="G2219">
        <v>70000</v>
      </c>
      <c r="H2219">
        <v>800</v>
      </c>
      <c r="I2219">
        <v>30333</v>
      </c>
      <c r="J2219">
        <v>13308</v>
      </c>
      <c r="K2219" t="s">
        <v>54</v>
      </c>
      <c r="L2219">
        <v>448</v>
      </c>
      <c r="M2219" t="s">
        <v>1769</v>
      </c>
      <c r="N2219" t="s">
        <v>17890</v>
      </c>
      <c r="O2219" s="95">
        <v>44845.148795752313</v>
      </c>
      <c r="P2219">
        <v>2</v>
      </c>
      <c r="Q2219">
        <v>130.77000000000001</v>
      </c>
      <c r="R2219">
        <v>426</v>
      </c>
      <c r="S2219" t="s">
        <v>21151</v>
      </c>
      <c r="T2219" t="s">
        <v>12817</v>
      </c>
      <c r="U2219" t="s">
        <v>21152</v>
      </c>
      <c r="V2219" t="s">
        <v>21151</v>
      </c>
      <c r="W2219" t="s">
        <v>21153</v>
      </c>
      <c r="X2219" t="s">
        <v>12818</v>
      </c>
      <c r="Y2219" t="b">
        <v>1</v>
      </c>
      <c r="Z2219" t="s">
        <v>1761</v>
      </c>
    </row>
    <row r="2220" spans="1:26" x14ac:dyDescent="0.25">
      <c r="A2220" t="s">
        <v>12819</v>
      </c>
      <c r="B2220" t="s">
        <v>12820</v>
      </c>
      <c r="C2220" t="s">
        <v>14702</v>
      </c>
      <c r="D2220" t="s">
        <v>14703</v>
      </c>
      <c r="E2220" t="s">
        <v>17576</v>
      </c>
      <c r="F2220" t="s">
        <v>12821</v>
      </c>
      <c r="G2220">
        <v>2222</v>
      </c>
      <c r="H2220">
        <v>1626</v>
      </c>
      <c r="I2220">
        <v>2222</v>
      </c>
      <c r="J2220">
        <v>6981</v>
      </c>
      <c r="K2220" t="s">
        <v>54</v>
      </c>
      <c r="L2220">
        <v>911</v>
      </c>
      <c r="M2220" t="s">
        <v>1769</v>
      </c>
      <c r="N2220" t="s">
        <v>20411</v>
      </c>
      <c r="O2220" s="95">
        <v>44845.326403587962</v>
      </c>
      <c r="P2220">
        <v>2</v>
      </c>
      <c r="Q2220">
        <v>0</v>
      </c>
      <c r="R2220">
        <v>-68.17</v>
      </c>
      <c r="S2220" t="s">
        <v>21154</v>
      </c>
      <c r="T2220" t="s">
        <v>12822</v>
      </c>
      <c r="U2220" t="s">
        <v>12823</v>
      </c>
      <c r="V2220" t="s">
        <v>21154</v>
      </c>
      <c r="W2220" t="s">
        <v>21155</v>
      </c>
      <c r="X2220" t="s">
        <v>12824</v>
      </c>
      <c r="Y2220" t="b">
        <v>1</v>
      </c>
      <c r="Z2220" t="s">
        <v>1761</v>
      </c>
    </row>
    <row r="2221" spans="1:26" x14ac:dyDescent="0.25">
      <c r="A2221" t="s">
        <v>12825</v>
      </c>
      <c r="B2221" t="s">
        <v>12826</v>
      </c>
      <c r="C2221" t="s">
        <v>14702</v>
      </c>
      <c r="D2221" t="s">
        <v>14703</v>
      </c>
      <c r="E2221" t="s">
        <v>17576</v>
      </c>
      <c r="F2221" t="s">
        <v>12827</v>
      </c>
      <c r="G2221">
        <v>30000</v>
      </c>
      <c r="H2221">
        <v>1070</v>
      </c>
      <c r="I2221">
        <v>19500</v>
      </c>
      <c r="J2221">
        <v>19593</v>
      </c>
      <c r="K2221" t="s">
        <v>54</v>
      </c>
      <c r="L2221">
        <v>599</v>
      </c>
      <c r="M2221" t="s">
        <v>1769</v>
      </c>
      <c r="N2221" t="s">
        <v>21156</v>
      </c>
      <c r="O2221" s="95">
        <v>44845.513971018518</v>
      </c>
      <c r="P2221">
        <v>2</v>
      </c>
      <c r="Q2221">
        <v>53.85</v>
      </c>
      <c r="R2221">
        <v>53.12</v>
      </c>
      <c r="S2221" t="s">
        <v>21157</v>
      </c>
      <c r="T2221" t="s">
        <v>12828</v>
      </c>
      <c r="U2221" t="s">
        <v>12829</v>
      </c>
      <c r="V2221" t="s">
        <v>21157</v>
      </c>
      <c r="W2221" t="s">
        <v>21158</v>
      </c>
      <c r="X2221" t="s">
        <v>12830</v>
      </c>
      <c r="Y2221" t="b">
        <v>1</v>
      </c>
      <c r="Z2221" t="s">
        <v>1761</v>
      </c>
    </row>
    <row r="2222" spans="1:26" x14ac:dyDescent="0.25">
      <c r="A2222" t="s">
        <v>12831</v>
      </c>
      <c r="B2222" t="s">
        <v>12832</v>
      </c>
      <c r="C2222" t="s">
        <v>14702</v>
      </c>
      <c r="D2222" t="s">
        <v>14703</v>
      </c>
      <c r="E2222" t="s">
        <v>17576</v>
      </c>
      <c r="F2222" t="s">
        <v>12833</v>
      </c>
      <c r="G2222">
        <v>9977</v>
      </c>
      <c r="H2222">
        <v>1672</v>
      </c>
      <c r="I2222">
        <v>14347</v>
      </c>
      <c r="J2222">
        <v>13765</v>
      </c>
      <c r="K2222" t="s">
        <v>54</v>
      </c>
      <c r="L2222">
        <v>936</v>
      </c>
      <c r="M2222" t="s">
        <v>1769</v>
      </c>
      <c r="N2222" t="s">
        <v>21159</v>
      </c>
      <c r="O2222" s="95">
        <v>44845.558347106482</v>
      </c>
      <c r="P2222">
        <v>2</v>
      </c>
      <c r="Q2222">
        <v>-30.46</v>
      </c>
      <c r="R2222">
        <v>-27.52</v>
      </c>
      <c r="S2222" t="s">
        <v>21160</v>
      </c>
      <c r="T2222" t="s">
        <v>12834</v>
      </c>
      <c r="U2222" t="s">
        <v>12835</v>
      </c>
      <c r="V2222" t="s">
        <v>21160</v>
      </c>
      <c r="W2222" t="s">
        <v>21161</v>
      </c>
      <c r="X2222" t="s">
        <v>12836</v>
      </c>
      <c r="Y2222" t="b">
        <v>1</v>
      </c>
      <c r="Z2222" t="s">
        <v>1761</v>
      </c>
    </row>
    <row r="2223" spans="1:26" x14ac:dyDescent="0.25">
      <c r="A2223" t="s">
        <v>12837</v>
      </c>
      <c r="B2223" t="s">
        <v>12838</v>
      </c>
      <c r="C2223" t="s">
        <v>14702</v>
      </c>
      <c r="D2223" t="s">
        <v>14703</v>
      </c>
      <c r="E2223" t="s">
        <v>17576</v>
      </c>
      <c r="F2223" t="s">
        <v>12839</v>
      </c>
      <c r="G2223">
        <v>20000</v>
      </c>
      <c r="H2223">
        <v>1600</v>
      </c>
      <c r="I2223">
        <v>13333</v>
      </c>
      <c r="J2223">
        <v>19730</v>
      </c>
      <c r="K2223" t="s">
        <v>54</v>
      </c>
      <c r="L2223">
        <v>896</v>
      </c>
      <c r="M2223" t="s">
        <v>1769</v>
      </c>
      <c r="N2223" t="s">
        <v>15933</v>
      </c>
      <c r="O2223" s="95">
        <v>44845.589132175926</v>
      </c>
      <c r="P2223">
        <v>2</v>
      </c>
      <c r="Q2223">
        <v>50</v>
      </c>
      <c r="R2223">
        <v>1.37</v>
      </c>
      <c r="S2223" t="s">
        <v>21162</v>
      </c>
      <c r="T2223" t="s">
        <v>12840</v>
      </c>
      <c r="U2223" t="s">
        <v>21163</v>
      </c>
      <c r="V2223" t="s">
        <v>21162</v>
      </c>
      <c r="W2223" t="s">
        <v>21164</v>
      </c>
      <c r="X2223" t="s">
        <v>12841</v>
      </c>
      <c r="Y2223" t="b">
        <v>1</v>
      </c>
      <c r="Z2223" t="s">
        <v>1761</v>
      </c>
    </row>
    <row r="2224" spans="1:26" x14ac:dyDescent="0.25">
      <c r="A2224" t="s">
        <v>12842</v>
      </c>
      <c r="B2224" t="s">
        <v>12843</v>
      </c>
      <c r="C2224" t="s">
        <v>14702</v>
      </c>
      <c r="D2224" t="s">
        <v>14703</v>
      </c>
      <c r="E2224" t="s">
        <v>17576</v>
      </c>
      <c r="F2224" t="s">
        <v>182</v>
      </c>
      <c r="G2224">
        <v>2350</v>
      </c>
      <c r="H2224">
        <v>2350</v>
      </c>
      <c r="I2224">
        <v>2350</v>
      </c>
      <c r="J2224">
        <v>2350</v>
      </c>
      <c r="K2224" t="s">
        <v>54</v>
      </c>
      <c r="L2224">
        <v>1316</v>
      </c>
      <c r="M2224" t="s">
        <v>1769</v>
      </c>
      <c r="N2224" t="s">
        <v>17979</v>
      </c>
      <c r="O2224" s="95">
        <v>44838.3936737037</v>
      </c>
      <c r="P2224">
        <v>4</v>
      </c>
      <c r="Q2224">
        <v>0</v>
      </c>
      <c r="R2224">
        <v>0</v>
      </c>
      <c r="S2224" t="s">
        <v>21165</v>
      </c>
      <c r="T2224" t="s">
        <v>12844</v>
      </c>
      <c r="U2224" t="s">
        <v>21166</v>
      </c>
      <c r="V2224" t="s">
        <v>21165</v>
      </c>
      <c r="W2224" t="s">
        <v>21167</v>
      </c>
      <c r="X2224" t="s">
        <v>12845</v>
      </c>
      <c r="Y2224" t="b">
        <v>1</v>
      </c>
      <c r="Z2224" t="s">
        <v>1761</v>
      </c>
    </row>
    <row r="2225" spans="1:26" x14ac:dyDescent="0.25">
      <c r="A2225" t="s">
        <v>12846</v>
      </c>
      <c r="B2225" t="s">
        <v>865</v>
      </c>
      <c r="C2225" t="s">
        <v>14702</v>
      </c>
      <c r="D2225" t="s">
        <v>14703</v>
      </c>
      <c r="E2225" t="s">
        <v>17576</v>
      </c>
      <c r="F2225" t="s">
        <v>12847</v>
      </c>
      <c r="G2225">
        <v>12000</v>
      </c>
      <c r="H2225">
        <v>1544</v>
      </c>
      <c r="I2225">
        <v>12000</v>
      </c>
      <c r="J2225">
        <v>7356</v>
      </c>
      <c r="K2225" t="s">
        <v>54</v>
      </c>
      <c r="L2225">
        <v>865</v>
      </c>
      <c r="M2225" t="s">
        <v>1769</v>
      </c>
      <c r="N2225" t="s">
        <v>21168</v>
      </c>
      <c r="O2225" s="95">
        <v>44844.714981238423</v>
      </c>
      <c r="P2225">
        <v>2</v>
      </c>
      <c r="Q2225">
        <v>0</v>
      </c>
      <c r="R2225">
        <v>63.13</v>
      </c>
      <c r="S2225" t="s">
        <v>21169</v>
      </c>
      <c r="T2225" t="s">
        <v>12848</v>
      </c>
      <c r="U2225" t="s">
        <v>12849</v>
      </c>
      <c r="V2225" t="s">
        <v>21169</v>
      </c>
      <c r="W2225" t="s">
        <v>21170</v>
      </c>
      <c r="X2225" t="s">
        <v>12850</v>
      </c>
      <c r="Y2225" t="b">
        <v>1</v>
      </c>
      <c r="Z2225" t="s">
        <v>1761</v>
      </c>
    </row>
    <row r="2226" spans="1:26" x14ac:dyDescent="0.25">
      <c r="A2226" t="s">
        <v>12851</v>
      </c>
      <c r="B2226" t="s">
        <v>12852</v>
      </c>
      <c r="C2226" t="s">
        <v>14702</v>
      </c>
      <c r="D2226" t="s">
        <v>14703</v>
      </c>
      <c r="E2226" t="s">
        <v>17576</v>
      </c>
      <c r="F2226" t="s">
        <v>12853</v>
      </c>
      <c r="G2226">
        <v>2400</v>
      </c>
      <c r="H2226">
        <v>2453</v>
      </c>
      <c r="I2226">
        <v>2400</v>
      </c>
      <c r="J2226">
        <v>2504</v>
      </c>
      <c r="K2226" t="s">
        <v>54</v>
      </c>
      <c r="L2226">
        <v>1374</v>
      </c>
      <c r="M2226" t="s">
        <v>1769</v>
      </c>
      <c r="N2226" t="s">
        <v>17929</v>
      </c>
      <c r="O2226" s="95">
        <v>44845.372821921294</v>
      </c>
      <c r="P2226">
        <v>4</v>
      </c>
      <c r="Q2226">
        <v>0</v>
      </c>
      <c r="R2226">
        <v>-4.1500000000000004</v>
      </c>
      <c r="S2226" t="s">
        <v>21171</v>
      </c>
      <c r="T2226" t="s">
        <v>12854</v>
      </c>
      <c r="U2226" t="s">
        <v>21172</v>
      </c>
      <c r="V2226" t="s">
        <v>21171</v>
      </c>
      <c r="W2226" t="s">
        <v>21173</v>
      </c>
      <c r="X2226" t="s">
        <v>12855</v>
      </c>
      <c r="Y2226" t="b">
        <v>1</v>
      </c>
      <c r="Z2226" t="s">
        <v>1761</v>
      </c>
    </row>
    <row r="2227" spans="1:26" x14ac:dyDescent="0.25">
      <c r="A2227" t="s">
        <v>12856</v>
      </c>
      <c r="B2227" t="s">
        <v>12857</v>
      </c>
      <c r="C2227" t="s">
        <v>14702</v>
      </c>
      <c r="D2227" t="s">
        <v>14703</v>
      </c>
      <c r="E2227" t="s">
        <v>17576</v>
      </c>
      <c r="F2227" t="s">
        <v>12858</v>
      </c>
      <c r="G2227">
        <v>1744</v>
      </c>
      <c r="H2227">
        <v>1661</v>
      </c>
      <c r="I2227">
        <v>1742</v>
      </c>
      <c r="J2227">
        <v>9539</v>
      </c>
      <c r="K2227" t="s">
        <v>54</v>
      </c>
      <c r="L2227">
        <v>930</v>
      </c>
      <c r="M2227" t="s">
        <v>1769</v>
      </c>
      <c r="N2227" t="s">
        <v>17960</v>
      </c>
      <c r="O2227" s="95">
        <v>44845.589280057873</v>
      </c>
      <c r="P2227">
        <v>2</v>
      </c>
      <c r="Q2227">
        <v>0.11</v>
      </c>
      <c r="R2227">
        <v>-81.72</v>
      </c>
      <c r="S2227" t="s">
        <v>21174</v>
      </c>
      <c r="T2227" t="s">
        <v>12859</v>
      </c>
      <c r="U2227" t="s">
        <v>12860</v>
      </c>
      <c r="V2227" t="s">
        <v>21174</v>
      </c>
      <c r="W2227" t="s">
        <v>21175</v>
      </c>
      <c r="X2227" t="s">
        <v>12861</v>
      </c>
      <c r="Y2227" t="b">
        <v>1</v>
      </c>
      <c r="Z2227" t="s">
        <v>1761</v>
      </c>
    </row>
    <row r="2228" spans="1:26" x14ac:dyDescent="0.25">
      <c r="A2228" t="s">
        <v>12862</v>
      </c>
      <c r="B2228" t="s">
        <v>12863</v>
      </c>
      <c r="C2228" t="s">
        <v>14702</v>
      </c>
      <c r="D2228" t="s">
        <v>14703</v>
      </c>
      <c r="E2228" t="s">
        <v>17576</v>
      </c>
      <c r="F2228" t="s">
        <v>12864</v>
      </c>
      <c r="G2228">
        <v>19999</v>
      </c>
      <c r="H2228">
        <v>1847</v>
      </c>
      <c r="I2228">
        <v>21000</v>
      </c>
      <c r="J2228">
        <v>19330</v>
      </c>
      <c r="K2228" t="s">
        <v>54</v>
      </c>
      <c r="L2228">
        <v>1034</v>
      </c>
      <c r="M2228" t="s">
        <v>1769</v>
      </c>
      <c r="N2228" t="s">
        <v>20974</v>
      </c>
      <c r="O2228" s="95">
        <v>44845.516254189817</v>
      </c>
      <c r="P2228">
        <v>2</v>
      </c>
      <c r="Q2228">
        <v>-4.7699999999999996</v>
      </c>
      <c r="R2228">
        <v>3.46</v>
      </c>
      <c r="S2228" t="s">
        <v>21176</v>
      </c>
      <c r="T2228" t="s">
        <v>12865</v>
      </c>
      <c r="U2228" t="s">
        <v>12866</v>
      </c>
      <c r="V2228" t="s">
        <v>21176</v>
      </c>
      <c r="W2228" t="s">
        <v>21177</v>
      </c>
      <c r="X2228" t="s">
        <v>12867</v>
      </c>
      <c r="Y2228" t="b">
        <v>1</v>
      </c>
      <c r="Z2228" t="s">
        <v>1761</v>
      </c>
    </row>
    <row r="2229" spans="1:26" x14ac:dyDescent="0.25">
      <c r="A2229" t="s">
        <v>12868</v>
      </c>
      <c r="B2229" t="s">
        <v>12869</v>
      </c>
      <c r="C2229" t="s">
        <v>14702</v>
      </c>
      <c r="D2229" t="s">
        <v>14703</v>
      </c>
      <c r="E2229" t="s">
        <v>17576</v>
      </c>
      <c r="F2229" t="s">
        <v>12870</v>
      </c>
      <c r="G2229">
        <v>11500</v>
      </c>
      <c r="H2229">
        <v>1175</v>
      </c>
      <c r="I2229">
        <v>9461</v>
      </c>
      <c r="J2229">
        <v>8260</v>
      </c>
      <c r="K2229" t="s">
        <v>54</v>
      </c>
      <c r="L2229">
        <v>658</v>
      </c>
      <c r="M2229" t="s">
        <v>1769</v>
      </c>
      <c r="N2229" t="s">
        <v>21178</v>
      </c>
      <c r="O2229" s="95">
        <v>44845.647876087962</v>
      </c>
      <c r="P2229">
        <v>2</v>
      </c>
      <c r="Q2229">
        <v>21.55</v>
      </c>
      <c r="R2229">
        <v>39.229999999999997</v>
      </c>
      <c r="S2229" t="s">
        <v>21179</v>
      </c>
      <c r="T2229" t="s">
        <v>12871</v>
      </c>
      <c r="U2229" t="s">
        <v>12872</v>
      </c>
      <c r="V2229" t="s">
        <v>21179</v>
      </c>
      <c r="W2229" t="s">
        <v>21180</v>
      </c>
      <c r="X2229" t="s">
        <v>12873</v>
      </c>
      <c r="Y2229" t="b">
        <v>1</v>
      </c>
      <c r="Z2229" t="s">
        <v>1761</v>
      </c>
    </row>
    <row r="2230" spans="1:26" x14ac:dyDescent="0.25">
      <c r="A2230" t="s">
        <v>12874</v>
      </c>
      <c r="B2230" t="s">
        <v>12875</v>
      </c>
      <c r="C2230" t="s">
        <v>14702</v>
      </c>
      <c r="D2230" t="s">
        <v>14703</v>
      </c>
      <c r="E2230" t="s">
        <v>17576</v>
      </c>
      <c r="F2230" t="s">
        <v>12876</v>
      </c>
      <c r="G2230">
        <v>11999</v>
      </c>
      <c r="H2230">
        <v>2160</v>
      </c>
      <c r="I2230">
        <v>11999</v>
      </c>
      <c r="J2230">
        <v>20577</v>
      </c>
      <c r="K2230" t="s">
        <v>54</v>
      </c>
      <c r="L2230">
        <v>1210</v>
      </c>
      <c r="M2230" t="s">
        <v>1769</v>
      </c>
      <c r="N2230" t="s">
        <v>21181</v>
      </c>
      <c r="O2230" s="95">
        <v>44845.065528483799</v>
      </c>
      <c r="P2230">
        <v>4</v>
      </c>
      <c r="Q2230">
        <v>0</v>
      </c>
      <c r="R2230">
        <v>-41.69</v>
      </c>
      <c r="S2230" t="s">
        <v>21182</v>
      </c>
      <c r="T2230" t="s">
        <v>12877</v>
      </c>
      <c r="U2230" t="s">
        <v>21183</v>
      </c>
      <c r="V2230" t="s">
        <v>21182</v>
      </c>
      <c r="W2230" t="s">
        <v>21184</v>
      </c>
      <c r="X2230" t="s">
        <v>12878</v>
      </c>
      <c r="Y2230" t="b">
        <v>1</v>
      </c>
      <c r="Z2230" t="s">
        <v>1761</v>
      </c>
    </row>
    <row r="2231" spans="1:26" x14ac:dyDescent="0.25">
      <c r="A2231" t="s">
        <v>12879</v>
      </c>
      <c r="B2231" t="s">
        <v>12880</v>
      </c>
      <c r="C2231" t="s">
        <v>14702</v>
      </c>
      <c r="D2231" t="s">
        <v>14703</v>
      </c>
      <c r="E2231" t="s">
        <v>17576</v>
      </c>
      <c r="F2231" t="s">
        <v>6806</v>
      </c>
      <c r="G2231">
        <v>10000</v>
      </c>
      <c r="H2231">
        <v>1702</v>
      </c>
      <c r="I2231">
        <v>9167</v>
      </c>
      <c r="J2231">
        <v>9167</v>
      </c>
      <c r="K2231" t="s">
        <v>54</v>
      </c>
      <c r="L2231">
        <v>953</v>
      </c>
      <c r="M2231" t="s">
        <v>1769</v>
      </c>
      <c r="N2231" t="s">
        <v>21185</v>
      </c>
      <c r="O2231" s="95">
        <v>44843.001154953701</v>
      </c>
      <c r="P2231">
        <v>4</v>
      </c>
      <c r="Q2231">
        <v>0</v>
      </c>
      <c r="R2231">
        <v>9.09</v>
      </c>
      <c r="S2231" t="s">
        <v>21186</v>
      </c>
      <c r="T2231" t="s">
        <v>12881</v>
      </c>
      <c r="U2231" t="s">
        <v>12882</v>
      </c>
      <c r="V2231" t="s">
        <v>21186</v>
      </c>
      <c r="W2231" t="s">
        <v>21187</v>
      </c>
      <c r="X2231" t="s">
        <v>12883</v>
      </c>
      <c r="Y2231" t="b">
        <v>1</v>
      </c>
      <c r="Z2231" t="s">
        <v>1761</v>
      </c>
    </row>
    <row r="2232" spans="1:26" x14ac:dyDescent="0.25">
      <c r="A2232" t="s">
        <v>12884</v>
      </c>
      <c r="B2232" t="s">
        <v>1690</v>
      </c>
      <c r="C2232" t="s">
        <v>14702</v>
      </c>
      <c r="D2232" t="s">
        <v>14703</v>
      </c>
      <c r="E2232" t="s">
        <v>17576</v>
      </c>
      <c r="F2232" t="s">
        <v>11255</v>
      </c>
      <c r="G2232">
        <v>13999</v>
      </c>
      <c r="H2232">
        <v>11442</v>
      </c>
      <c r="I2232">
        <v>19086</v>
      </c>
      <c r="J2232">
        <v>17465</v>
      </c>
      <c r="K2232" t="s">
        <v>54</v>
      </c>
      <c r="L2232">
        <v>6408</v>
      </c>
      <c r="M2232" t="s">
        <v>1769</v>
      </c>
      <c r="N2232" t="s">
        <v>21188</v>
      </c>
      <c r="O2232" s="95">
        <v>44845.708340833335</v>
      </c>
      <c r="P2232">
        <v>2</v>
      </c>
      <c r="Q2232">
        <v>-26.65</v>
      </c>
      <c r="R2232">
        <v>-19.850000000000001</v>
      </c>
      <c r="S2232" t="s">
        <v>21189</v>
      </c>
      <c r="T2232" t="s">
        <v>12885</v>
      </c>
      <c r="U2232" t="s">
        <v>11257</v>
      </c>
      <c r="V2232" t="s">
        <v>21189</v>
      </c>
      <c r="W2232" t="s">
        <v>21190</v>
      </c>
      <c r="X2232" t="s">
        <v>12886</v>
      </c>
      <c r="Y2232" t="b">
        <v>1</v>
      </c>
      <c r="Z2232" t="s">
        <v>1761</v>
      </c>
    </row>
    <row r="2233" spans="1:26" x14ac:dyDescent="0.25">
      <c r="A2233" t="s">
        <v>12887</v>
      </c>
      <c r="B2233" t="s">
        <v>1387</v>
      </c>
      <c r="C2233" t="s">
        <v>14702</v>
      </c>
      <c r="D2233" t="s">
        <v>14703</v>
      </c>
      <c r="E2233" t="s">
        <v>17576</v>
      </c>
      <c r="F2233" t="s">
        <v>11586</v>
      </c>
      <c r="G2233">
        <v>12999</v>
      </c>
      <c r="H2233">
        <v>7441</v>
      </c>
      <c r="I2233">
        <v>20277</v>
      </c>
      <c r="J2233">
        <v>17411</v>
      </c>
      <c r="K2233" t="s">
        <v>54</v>
      </c>
      <c r="L2233">
        <v>4167</v>
      </c>
      <c r="M2233" t="s">
        <v>1769</v>
      </c>
      <c r="N2233" t="s">
        <v>21191</v>
      </c>
      <c r="O2233" s="95">
        <v>44845.577184305555</v>
      </c>
      <c r="P2233">
        <v>2</v>
      </c>
      <c r="Q2233">
        <v>-35.89</v>
      </c>
      <c r="R2233">
        <v>-25.34</v>
      </c>
      <c r="S2233" t="s">
        <v>21192</v>
      </c>
      <c r="T2233" t="s">
        <v>12888</v>
      </c>
      <c r="U2233" t="s">
        <v>21193</v>
      </c>
      <c r="V2233" t="s">
        <v>21192</v>
      </c>
      <c r="W2233" t="s">
        <v>21194</v>
      </c>
      <c r="X2233" t="s">
        <v>12889</v>
      </c>
      <c r="Y2233" t="b">
        <v>1</v>
      </c>
      <c r="Z2233" t="s">
        <v>1761</v>
      </c>
    </row>
    <row r="2234" spans="1:26" x14ac:dyDescent="0.25">
      <c r="A2234" t="s">
        <v>12890</v>
      </c>
      <c r="B2234" t="s">
        <v>1344</v>
      </c>
      <c r="C2234" t="s">
        <v>14702</v>
      </c>
      <c r="D2234" t="s">
        <v>14703</v>
      </c>
      <c r="E2234" t="s">
        <v>17576</v>
      </c>
      <c r="F2234" t="s">
        <v>12891</v>
      </c>
      <c r="G2234">
        <v>27777</v>
      </c>
      <c r="H2234">
        <v>4207</v>
      </c>
      <c r="I2234">
        <v>33694</v>
      </c>
      <c r="J2234">
        <v>35544</v>
      </c>
      <c r="K2234" t="s">
        <v>54</v>
      </c>
      <c r="L2234">
        <v>2356</v>
      </c>
      <c r="M2234" t="s">
        <v>1769</v>
      </c>
      <c r="N2234" t="s">
        <v>21195</v>
      </c>
      <c r="O2234" s="95">
        <v>44845.678285243055</v>
      </c>
      <c r="P2234">
        <v>2</v>
      </c>
      <c r="Q2234">
        <v>-17.559999999999999</v>
      </c>
      <c r="R2234">
        <v>-21.85</v>
      </c>
      <c r="S2234" t="s">
        <v>21196</v>
      </c>
      <c r="T2234" t="s">
        <v>12892</v>
      </c>
      <c r="U2234" t="s">
        <v>12893</v>
      </c>
      <c r="V2234" t="s">
        <v>21196</v>
      </c>
      <c r="W2234" t="s">
        <v>21197</v>
      </c>
      <c r="X2234" t="s">
        <v>12894</v>
      </c>
      <c r="Y2234" t="b">
        <v>1</v>
      </c>
      <c r="Z2234" t="s">
        <v>1761</v>
      </c>
    </row>
    <row r="2235" spans="1:26" x14ac:dyDescent="0.25">
      <c r="A2235" t="s">
        <v>12895</v>
      </c>
      <c r="B2235" t="s">
        <v>12896</v>
      </c>
      <c r="C2235" t="s">
        <v>14702</v>
      </c>
      <c r="D2235" t="s">
        <v>14703</v>
      </c>
      <c r="E2235" t="s">
        <v>17576</v>
      </c>
      <c r="F2235" t="s">
        <v>12897</v>
      </c>
      <c r="G2235">
        <v>5000</v>
      </c>
      <c r="H2235">
        <v>4269</v>
      </c>
      <c r="I2235">
        <v>8730</v>
      </c>
      <c r="J2235">
        <v>9806</v>
      </c>
      <c r="K2235" t="s">
        <v>54</v>
      </c>
      <c r="L2235">
        <v>2391</v>
      </c>
      <c r="M2235" t="s">
        <v>1769</v>
      </c>
      <c r="N2235" t="s">
        <v>21198</v>
      </c>
      <c r="O2235" s="95">
        <v>44845.70814422454</v>
      </c>
      <c r="P2235">
        <v>2</v>
      </c>
      <c r="Q2235">
        <v>-42.73</v>
      </c>
      <c r="R2235">
        <v>-49.01</v>
      </c>
      <c r="S2235" t="s">
        <v>21199</v>
      </c>
      <c r="T2235" t="s">
        <v>12898</v>
      </c>
      <c r="U2235" t="s">
        <v>12899</v>
      </c>
      <c r="V2235" t="s">
        <v>21199</v>
      </c>
      <c r="W2235" t="s">
        <v>21200</v>
      </c>
      <c r="X2235" t="s">
        <v>12900</v>
      </c>
      <c r="Y2235" t="b">
        <v>1</v>
      </c>
      <c r="Z2235" t="s">
        <v>1761</v>
      </c>
    </row>
    <row r="2236" spans="1:26" x14ac:dyDescent="0.25">
      <c r="A2236" t="s">
        <v>12901</v>
      </c>
      <c r="B2236" t="s">
        <v>12902</v>
      </c>
      <c r="C2236" t="s">
        <v>14702</v>
      </c>
      <c r="D2236" t="s">
        <v>14702</v>
      </c>
      <c r="E2236" t="s">
        <v>17576</v>
      </c>
      <c r="F2236" t="s">
        <v>12903</v>
      </c>
      <c r="G2236">
        <v>460</v>
      </c>
      <c r="H2236">
        <v>460</v>
      </c>
      <c r="I2236">
        <v>460</v>
      </c>
      <c r="J2236">
        <v>460</v>
      </c>
      <c r="K2236" t="s">
        <v>54</v>
      </c>
      <c r="L2236">
        <v>258</v>
      </c>
      <c r="M2236" t="s">
        <v>1769</v>
      </c>
      <c r="N2236" t="s">
        <v>21201</v>
      </c>
      <c r="O2236" s="95">
        <v>44830.422357175928</v>
      </c>
      <c r="P2236">
        <v>1</v>
      </c>
      <c r="Q2236">
        <v>0</v>
      </c>
      <c r="R2236">
        <v>0</v>
      </c>
      <c r="S2236" t="s">
        <v>21202</v>
      </c>
      <c r="T2236" t="s">
        <v>12904</v>
      </c>
      <c r="U2236" t="s">
        <v>12905</v>
      </c>
      <c r="V2236" t="s">
        <v>21202</v>
      </c>
      <c r="W2236" t="s">
        <v>21203</v>
      </c>
      <c r="X2236" t="s">
        <v>12906</v>
      </c>
      <c r="Y2236" t="b">
        <v>1</v>
      </c>
      <c r="Z2236" t="s">
        <v>1761</v>
      </c>
    </row>
    <row r="2237" spans="1:26" x14ac:dyDescent="0.25">
      <c r="A2237" t="s">
        <v>12907</v>
      </c>
      <c r="B2237" t="s">
        <v>12908</v>
      </c>
      <c r="C2237" t="s">
        <v>14702</v>
      </c>
      <c r="D2237" t="s">
        <v>14703</v>
      </c>
      <c r="E2237" t="s">
        <v>17576</v>
      </c>
      <c r="F2237" t="s">
        <v>12909</v>
      </c>
      <c r="G2237">
        <v>10000</v>
      </c>
      <c r="H2237">
        <v>501</v>
      </c>
      <c r="I2237">
        <v>10000</v>
      </c>
      <c r="J2237">
        <v>10000</v>
      </c>
      <c r="K2237" t="s">
        <v>54</v>
      </c>
      <c r="L2237">
        <v>281</v>
      </c>
      <c r="M2237" t="s">
        <v>1769</v>
      </c>
      <c r="N2237" t="s">
        <v>21204</v>
      </c>
      <c r="O2237" s="95">
        <v>44841.616814305555</v>
      </c>
      <c r="P2237">
        <v>1</v>
      </c>
      <c r="Q2237">
        <v>0</v>
      </c>
      <c r="R2237">
        <v>0</v>
      </c>
      <c r="S2237" t="s">
        <v>21205</v>
      </c>
      <c r="T2237" t="s">
        <v>12910</v>
      </c>
      <c r="U2237" t="s">
        <v>12911</v>
      </c>
      <c r="V2237" t="s">
        <v>21205</v>
      </c>
      <c r="W2237" t="s">
        <v>21206</v>
      </c>
      <c r="X2237" t="s">
        <v>12912</v>
      </c>
      <c r="Y2237" t="b">
        <v>1</v>
      </c>
      <c r="Z2237" t="s">
        <v>1761</v>
      </c>
    </row>
    <row r="2238" spans="1:26" x14ac:dyDescent="0.25">
      <c r="A2238" t="s">
        <v>12913</v>
      </c>
      <c r="B2238" t="s">
        <v>12914</v>
      </c>
      <c r="C2238" t="s">
        <v>14702</v>
      </c>
      <c r="D2238" t="s">
        <v>14702</v>
      </c>
      <c r="E2238" t="s">
        <v>17576</v>
      </c>
      <c r="F2238" t="s">
        <v>12915</v>
      </c>
      <c r="G2238">
        <v>505</v>
      </c>
      <c r="H2238">
        <v>505</v>
      </c>
      <c r="I2238">
        <v>505</v>
      </c>
      <c r="J2238">
        <v>505</v>
      </c>
      <c r="K2238" t="s">
        <v>54</v>
      </c>
      <c r="L2238">
        <v>283</v>
      </c>
      <c r="M2238" t="s">
        <v>1769</v>
      </c>
      <c r="N2238" t="s">
        <v>21207</v>
      </c>
      <c r="O2238" s="95">
        <v>44825.355449340277</v>
      </c>
      <c r="P2238">
        <v>1</v>
      </c>
      <c r="Q2238">
        <v>0</v>
      </c>
      <c r="R2238">
        <v>0</v>
      </c>
      <c r="S2238" t="s">
        <v>21208</v>
      </c>
      <c r="T2238" t="s">
        <v>12916</v>
      </c>
      <c r="U2238" t="s">
        <v>12917</v>
      </c>
      <c r="V2238" t="s">
        <v>21208</v>
      </c>
      <c r="W2238" t="s">
        <v>21209</v>
      </c>
      <c r="X2238" t="s">
        <v>12918</v>
      </c>
      <c r="Y2238" t="b">
        <v>1</v>
      </c>
      <c r="Z2238" t="s">
        <v>1761</v>
      </c>
    </row>
    <row r="2239" spans="1:26" x14ac:dyDescent="0.25">
      <c r="A2239" t="s">
        <v>12919</v>
      </c>
      <c r="B2239" t="s">
        <v>12920</v>
      </c>
      <c r="C2239" t="s">
        <v>14702</v>
      </c>
      <c r="D2239" t="s">
        <v>14703</v>
      </c>
      <c r="E2239" t="s">
        <v>17576</v>
      </c>
      <c r="F2239" t="s">
        <v>12921</v>
      </c>
      <c r="G2239">
        <v>5555</v>
      </c>
      <c r="H2239">
        <v>471</v>
      </c>
      <c r="I2239">
        <v>5555</v>
      </c>
      <c r="J2239">
        <v>5555</v>
      </c>
      <c r="K2239" t="s">
        <v>54</v>
      </c>
      <c r="L2239">
        <v>264</v>
      </c>
      <c r="M2239" t="s">
        <v>1769</v>
      </c>
      <c r="N2239" t="s">
        <v>21210</v>
      </c>
      <c r="O2239" s="95">
        <v>44840.850507800926</v>
      </c>
      <c r="P2239">
        <v>1</v>
      </c>
      <c r="Q2239">
        <v>0</v>
      </c>
      <c r="R2239">
        <v>0</v>
      </c>
      <c r="S2239" t="s">
        <v>21211</v>
      </c>
      <c r="T2239" t="s">
        <v>12922</v>
      </c>
      <c r="U2239" t="s">
        <v>21212</v>
      </c>
      <c r="V2239" t="s">
        <v>21211</v>
      </c>
      <c r="W2239" t="s">
        <v>21213</v>
      </c>
      <c r="X2239" t="s">
        <v>12923</v>
      </c>
      <c r="Y2239" t="b">
        <v>1</v>
      </c>
      <c r="Z2239" t="s">
        <v>1761</v>
      </c>
    </row>
    <row r="2240" spans="1:26" x14ac:dyDescent="0.25">
      <c r="A2240" t="s">
        <v>12924</v>
      </c>
      <c r="B2240" t="s">
        <v>12925</v>
      </c>
      <c r="C2240" t="s">
        <v>14702</v>
      </c>
      <c r="D2240" t="s">
        <v>14703</v>
      </c>
      <c r="E2240" t="s">
        <v>17576</v>
      </c>
      <c r="F2240" t="s">
        <v>12926</v>
      </c>
      <c r="G2240">
        <v>8000</v>
      </c>
      <c r="H2240">
        <v>3525</v>
      </c>
      <c r="I2240">
        <v>14182</v>
      </c>
      <c r="J2240">
        <v>12325</v>
      </c>
      <c r="K2240" t="s">
        <v>54</v>
      </c>
      <c r="L2240">
        <v>1974</v>
      </c>
      <c r="M2240" t="s">
        <v>1769</v>
      </c>
      <c r="N2240" t="s">
        <v>21214</v>
      </c>
      <c r="O2240" s="95">
        <v>44845.656822858793</v>
      </c>
      <c r="P2240">
        <v>1</v>
      </c>
      <c r="Q2240">
        <v>-43.59</v>
      </c>
      <c r="R2240">
        <v>-35.090000000000003</v>
      </c>
      <c r="S2240" t="s">
        <v>21215</v>
      </c>
      <c r="T2240" t="s">
        <v>12927</v>
      </c>
      <c r="U2240" t="s">
        <v>12928</v>
      </c>
      <c r="V2240" t="s">
        <v>21215</v>
      </c>
      <c r="W2240" t="s">
        <v>21216</v>
      </c>
      <c r="X2240" t="s">
        <v>12929</v>
      </c>
      <c r="Y2240" t="b">
        <v>1</v>
      </c>
      <c r="Z2240" t="s">
        <v>1761</v>
      </c>
    </row>
    <row r="2241" spans="1:26" x14ac:dyDescent="0.25">
      <c r="A2241" t="s">
        <v>12930</v>
      </c>
      <c r="B2241" t="s">
        <v>12931</v>
      </c>
      <c r="C2241" t="s">
        <v>14702</v>
      </c>
      <c r="D2241" t="s">
        <v>14703</v>
      </c>
      <c r="E2241" t="s">
        <v>17576</v>
      </c>
      <c r="F2241" t="s">
        <v>12932</v>
      </c>
      <c r="G2241">
        <v>15000</v>
      </c>
      <c r="H2241">
        <v>900</v>
      </c>
      <c r="I2241">
        <v>19053</v>
      </c>
      <c r="J2241">
        <v>19053</v>
      </c>
      <c r="K2241" t="s">
        <v>54</v>
      </c>
      <c r="L2241">
        <v>504</v>
      </c>
      <c r="M2241" t="s">
        <v>1769</v>
      </c>
      <c r="N2241" t="s">
        <v>19768</v>
      </c>
      <c r="O2241" s="95">
        <v>44843.197115891206</v>
      </c>
      <c r="P2241">
        <v>1</v>
      </c>
      <c r="Q2241">
        <v>0</v>
      </c>
      <c r="R2241">
        <v>-21.27</v>
      </c>
      <c r="S2241" t="s">
        <v>21217</v>
      </c>
      <c r="T2241" t="s">
        <v>12933</v>
      </c>
      <c r="U2241" t="s">
        <v>12934</v>
      </c>
      <c r="V2241" t="s">
        <v>21217</v>
      </c>
      <c r="W2241" t="s">
        <v>21218</v>
      </c>
      <c r="X2241" t="s">
        <v>12935</v>
      </c>
      <c r="Y2241" t="b">
        <v>1</v>
      </c>
      <c r="Z2241" t="s">
        <v>1761</v>
      </c>
    </row>
    <row r="2242" spans="1:26" x14ac:dyDescent="0.25">
      <c r="A2242" t="s">
        <v>12936</v>
      </c>
      <c r="B2242" t="s">
        <v>12937</v>
      </c>
      <c r="C2242" t="s">
        <v>14702</v>
      </c>
      <c r="D2242" t="s">
        <v>14702</v>
      </c>
      <c r="E2242" t="s">
        <v>17576</v>
      </c>
      <c r="F2242" t="s">
        <v>12938</v>
      </c>
      <c r="G2242">
        <v>3819</v>
      </c>
      <c r="H2242">
        <v>3819</v>
      </c>
      <c r="I2242">
        <v>3819</v>
      </c>
      <c r="J2242">
        <v>3819</v>
      </c>
      <c r="K2242" t="s">
        <v>54</v>
      </c>
      <c r="L2242">
        <v>2139</v>
      </c>
      <c r="M2242" t="s">
        <v>1769</v>
      </c>
      <c r="N2242" t="s">
        <v>21219</v>
      </c>
      <c r="O2242" s="95">
        <v>44812.406095081016</v>
      </c>
      <c r="P2242">
        <v>1</v>
      </c>
      <c r="Q2242">
        <v>0</v>
      </c>
      <c r="R2242">
        <v>0</v>
      </c>
      <c r="S2242" t="s">
        <v>21220</v>
      </c>
      <c r="T2242" t="s">
        <v>12939</v>
      </c>
      <c r="U2242" t="s">
        <v>12940</v>
      </c>
      <c r="V2242" t="s">
        <v>21220</v>
      </c>
      <c r="W2242" t="s">
        <v>21221</v>
      </c>
      <c r="X2242" t="s">
        <v>12941</v>
      </c>
      <c r="Y2242" t="b">
        <v>1</v>
      </c>
      <c r="Z2242" t="s">
        <v>1761</v>
      </c>
    </row>
    <row r="2243" spans="1:26" x14ac:dyDescent="0.25">
      <c r="A2243" t="s">
        <v>12942</v>
      </c>
      <c r="B2243" t="s">
        <v>12943</v>
      </c>
      <c r="C2243" t="s">
        <v>14702</v>
      </c>
      <c r="D2243" t="s">
        <v>14702</v>
      </c>
      <c r="E2243" t="s">
        <v>17576</v>
      </c>
      <c r="F2243" t="s">
        <v>12944</v>
      </c>
      <c r="G2243">
        <v>605</v>
      </c>
      <c r="H2243">
        <v>605</v>
      </c>
      <c r="I2243">
        <v>605</v>
      </c>
      <c r="J2243">
        <v>605</v>
      </c>
      <c r="K2243" t="s">
        <v>54</v>
      </c>
      <c r="L2243">
        <v>339</v>
      </c>
      <c r="M2243" t="s">
        <v>1769</v>
      </c>
      <c r="N2243" t="s">
        <v>18489</v>
      </c>
      <c r="O2243" s="95">
        <v>44827.365630868058</v>
      </c>
      <c r="P2243">
        <v>1</v>
      </c>
      <c r="Q2243">
        <v>0</v>
      </c>
      <c r="R2243">
        <v>0</v>
      </c>
      <c r="S2243" t="s">
        <v>21222</v>
      </c>
      <c r="T2243" t="s">
        <v>12945</v>
      </c>
      <c r="U2243" t="s">
        <v>12946</v>
      </c>
      <c r="V2243" t="s">
        <v>21222</v>
      </c>
      <c r="W2243" t="s">
        <v>21223</v>
      </c>
      <c r="X2243" t="s">
        <v>12947</v>
      </c>
      <c r="Y2243" t="b">
        <v>1</v>
      </c>
      <c r="Z2243" t="s">
        <v>1761</v>
      </c>
    </row>
    <row r="2244" spans="1:26" x14ac:dyDescent="0.25">
      <c r="A2244" t="s">
        <v>12948</v>
      </c>
      <c r="B2244" t="s">
        <v>12949</v>
      </c>
      <c r="C2244" t="s">
        <v>14702</v>
      </c>
      <c r="D2244" t="s">
        <v>14702</v>
      </c>
      <c r="E2244" t="s">
        <v>17576</v>
      </c>
      <c r="F2244" t="s">
        <v>12950</v>
      </c>
      <c r="G2244">
        <v>3600</v>
      </c>
      <c r="H2244">
        <v>3600</v>
      </c>
      <c r="I2244">
        <v>3600</v>
      </c>
      <c r="J2244">
        <v>3600</v>
      </c>
      <c r="K2244" t="s">
        <v>54</v>
      </c>
      <c r="L2244">
        <v>2016</v>
      </c>
      <c r="M2244" t="s">
        <v>1769</v>
      </c>
      <c r="N2244" t="s">
        <v>17768</v>
      </c>
      <c r="O2244" s="95">
        <v>44687.279214224538</v>
      </c>
      <c r="P2244">
        <v>1</v>
      </c>
      <c r="Q2244">
        <v>0</v>
      </c>
      <c r="R2244">
        <v>0</v>
      </c>
      <c r="S2244" t="s">
        <v>21224</v>
      </c>
      <c r="T2244" t="s">
        <v>12951</v>
      </c>
      <c r="U2244" t="s">
        <v>12952</v>
      </c>
      <c r="V2244" t="s">
        <v>21224</v>
      </c>
      <c r="W2244" t="s">
        <v>21225</v>
      </c>
      <c r="X2244" t="s">
        <v>12953</v>
      </c>
      <c r="Y2244" t="b">
        <v>1</v>
      </c>
      <c r="Z2244" t="s">
        <v>1761</v>
      </c>
    </row>
    <row r="2245" spans="1:26" x14ac:dyDescent="0.25">
      <c r="A2245" t="s">
        <v>12954</v>
      </c>
      <c r="B2245" t="s">
        <v>12955</v>
      </c>
      <c r="C2245" t="s">
        <v>14702</v>
      </c>
      <c r="D2245" t="s">
        <v>14703</v>
      </c>
      <c r="E2245" t="s">
        <v>17576</v>
      </c>
      <c r="F2245" t="s">
        <v>12956</v>
      </c>
      <c r="G2245">
        <v>10000</v>
      </c>
      <c r="H2245">
        <v>800</v>
      </c>
      <c r="I2245">
        <v>11829</v>
      </c>
      <c r="J2245">
        <v>14370</v>
      </c>
      <c r="K2245" t="s">
        <v>54</v>
      </c>
      <c r="L2245">
        <v>448</v>
      </c>
      <c r="M2245" t="s">
        <v>1769</v>
      </c>
      <c r="N2245" t="s">
        <v>17890</v>
      </c>
      <c r="O2245" s="95">
        <v>44845.677181458334</v>
      </c>
      <c r="P2245">
        <v>1</v>
      </c>
      <c r="Q2245">
        <v>-15.46</v>
      </c>
      <c r="R2245">
        <v>-30.41</v>
      </c>
      <c r="S2245" t="s">
        <v>21226</v>
      </c>
      <c r="T2245" t="s">
        <v>12957</v>
      </c>
      <c r="U2245" t="s">
        <v>12958</v>
      </c>
      <c r="V2245" t="s">
        <v>21226</v>
      </c>
      <c r="W2245" t="s">
        <v>21227</v>
      </c>
      <c r="X2245" t="s">
        <v>12959</v>
      </c>
      <c r="Y2245" t="b">
        <v>1</v>
      </c>
      <c r="Z2245" t="s">
        <v>1761</v>
      </c>
    </row>
    <row r="2246" spans="1:26" x14ac:dyDescent="0.25">
      <c r="A2246" t="s">
        <v>12960</v>
      </c>
      <c r="B2246" t="s">
        <v>12961</v>
      </c>
      <c r="C2246" t="s">
        <v>14702</v>
      </c>
      <c r="D2246" t="s">
        <v>14703</v>
      </c>
      <c r="E2246" t="s">
        <v>17576</v>
      </c>
      <c r="F2246" t="s">
        <v>12962</v>
      </c>
      <c r="G2246">
        <v>4000</v>
      </c>
      <c r="H2246">
        <v>600</v>
      </c>
      <c r="I2246">
        <v>4000</v>
      </c>
      <c r="J2246">
        <v>4000</v>
      </c>
      <c r="K2246" t="s">
        <v>54</v>
      </c>
      <c r="L2246">
        <v>336</v>
      </c>
      <c r="M2246" t="s">
        <v>1769</v>
      </c>
      <c r="N2246" t="s">
        <v>18357</v>
      </c>
      <c r="O2246" s="95">
        <v>44845.135559409726</v>
      </c>
      <c r="P2246">
        <v>1</v>
      </c>
      <c r="Q2246">
        <v>0</v>
      </c>
      <c r="R2246">
        <v>0</v>
      </c>
      <c r="S2246" t="s">
        <v>21228</v>
      </c>
      <c r="T2246" t="s">
        <v>12963</v>
      </c>
      <c r="U2246" t="s">
        <v>12964</v>
      </c>
      <c r="V2246" t="s">
        <v>21228</v>
      </c>
      <c r="W2246" t="s">
        <v>21229</v>
      </c>
      <c r="X2246" t="s">
        <v>12965</v>
      </c>
      <c r="Y2246" t="b">
        <v>1</v>
      </c>
      <c r="Z2246" t="s">
        <v>1761</v>
      </c>
    </row>
    <row r="2247" spans="1:26" x14ac:dyDescent="0.25">
      <c r="A2247" t="s">
        <v>12966</v>
      </c>
      <c r="B2247" t="s">
        <v>12967</v>
      </c>
      <c r="C2247" t="s">
        <v>14702</v>
      </c>
      <c r="D2247" t="s">
        <v>14702</v>
      </c>
      <c r="E2247" t="s">
        <v>17576</v>
      </c>
      <c r="F2247" t="s">
        <v>12968</v>
      </c>
      <c r="G2247">
        <v>802</v>
      </c>
      <c r="H2247">
        <v>802</v>
      </c>
      <c r="I2247">
        <v>802</v>
      </c>
      <c r="J2247">
        <v>802</v>
      </c>
      <c r="K2247" t="s">
        <v>54</v>
      </c>
      <c r="L2247">
        <v>449</v>
      </c>
      <c r="M2247" t="s">
        <v>1769</v>
      </c>
      <c r="N2247" t="s">
        <v>19303</v>
      </c>
      <c r="O2247" s="95">
        <v>44817.619007060188</v>
      </c>
      <c r="P2247">
        <v>1</v>
      </c>
      <c r="Q2247">
        <v>0</v>
      </c>
      <c r="R2247">
        <v>0</v>
      </c>
      <c r="S2247" t="s">
        <v>21230</v>
      </c>
      <c r="T2247" t="s">
        <v>12969</v>
      </c>
      <c r="U2247" t="s">
        <v>12970</v>
      </c>
      <c r="V2247" t="s">
        <v>21230</v>
      </c>
      <c r="W2247" t="s">
        <v>21231</v>
      </c>
      <c r="X2247" t="s">
        <v>12971</v>
      </c>
      <c r="Y2247" t="b">
        <v>1</v>
      </c>
      <c r="Z2247" t="s">
        <v>1761</v>
      </c>
    </row>
    <row r="2248" spans="1:26" x14ac:dyDescent="0.25">
      <c r="A2248" t="s">
        <v>12972</v>
      </c>
      <c r="B2248" t="s">
        <v>12973</v>
      </c>
      <c r="C2248" t="s">
        <v>14702</v>
      </c>
      <c r="D2248" t="s">
        <v>14703</v>
      </c>
      <c r="E2248" t="s">
        <v>17576</v>
      </c>
      <c r="F2248" t="s">
        <v>12974</v>
      </c>
      <c r="G2248">
        <v>10000</v>
      </c>
      <c r="H2248">
        <v>900</v>
      </c>
      <c r="I2248">
        <v>9167</v>
      </c>
      <c r="J2248">
        <v>9167</v>
      </c>
      <c r="K2248" t="s">
        <v>54</v>
      </c>
      <c r="L2248">
        <v>504</v>
      </c>
      <c r="M2248" t="s">
        <v>1769</v>
      </c>
      <c r="N2248" t="s">
        <v>19768</v>
      </c>
      <c r="O2248" s="95">
        <v>44843.695904062501</v>
      </c>
      <c r="P2248">
        <v>1</v>
      </c>
      <c r="Q2248">
        <v>0</v>
      </c>
      <c r="R2248">
        <v>9.09</v>
      </c>
      <c r="S2248" t="s">
        <v>21232</v>
      </c>
      <c r="T2248" t="s">
        <v>12975</v>
      </c>
      <c r="U2248" t="s">
        <v>12976</v>
      </c>
      <c r="V2248" t="s">
        <v>21232</v>
      </c>
      <c r="W2248" t="s">
        <v>21233</v>
      </c>
      <c r="X2248" t="s">
        <v>12977</v>
      </c>
      <c r="Y2248" t="b">
        <v>1</v>
      </c>
      <c r="Z2248" t="s">
        <v>1761</v>
      </c>
    </row>
    <row r="2249" spans="1:26" x14ac:dyDescent="0.25">
      <c r="A2249" t="s">
        <v>12978</v>
      </c>
      <c r="B2249" t="s">
        <v>12979</v>
      </c>
      <c r="C2249" t="s">
        <v>14702</v>
      </c>
      <c r="D2249" t="s">
        <v>14703</v>
      </c>
      <c r="E2249" t="s">
        <v>17576</v>
      </c>
      <c r="F2249" t="s">
        <v>12980</v>
      </c>
      <c r="G2249">
        <v>21000</v>
      </c>
      <c r="H2249">
        <v>2100</v>
      </c>
      <c r="I2249">
        <v>21000</v>
      </c>
      <c r="J2249">
        <v>18625</v>
      </c>
      <c r="K2249" t="s">
        <v>54</v>
      </c>
      <c r="L2249">
        <v>1176</v>
      </c>
      <c r="M2249" t="s">
        <v>1769</v>
      </c>
      <c r="N2249" t="s">
        <v>17248</v>
      </c>
      <c r="O2249" s="95">
        <v>44845.292549131947</v>
      </c>
      <c r="P2249">
        <v>1</v>
      </c>
      <c r="Q2249">
        <v>0</v>
      </c>
      <c r="R2249">
        <v>12.75</v>
      </c>
      <c r="S2249" t="s">
        <v>21234</v>
      </c>
      <c r="T2249" t="s">
        <v>12981</v>
      </c>
      <c r="U2249" t="s">
        <v>21235</v>
      </c>
      <c r="V2249" t="s">
        <v>21234</v>
      </c>
      <c r="W2249" t="s">
        <v>21236</v>
      </c>
      <c r="X2249" t="s">
        <v>12982</v>
      </c>
      <c r="Y2249" t="b">
        <v>1</v>
      </c>
      <c r="Z2249" t="s">
        <v>1761</v>
      </c>
    </row>
    <row r="2250" spans="1:26" x14ac:dyDescent="0.25">
      <c r="A2250" t="s">
        <v>12983</v>
      </c>
      <c r="B2250" t="s">
        <v>12984</v>
      </c>
      <c r="C2250" t="s">
        <v>14702</v>
      </c>
      <c r="D2250" t="s">
        <v>14703</v>
      </c>
      <c r="E2250" t="s">
        <v>17576</v>
      </c>
      <c r="F2250" t="s">
        <v>12985</v>
      </c>
      <c r="G2250">
        <v>25000</v>
      </c>
      <c r="H2250">
        <v>4106</v>
      </c>
      <c r="I2250">
        <v>27779</v>
      </c>
      <c r="J2250">
        <v>27779</v>
      </c>
      <c r="K2250" t="s">
        <v>54</v>
      </c>
      <c r="L2250">
        <v>2299</v>
      </c>
      <c r="M2250" t="s">
        <v>1769</v>
      </c>
      <c r="N2250" t="s">
        <v>21237</v>
      </c>
      <c r="O2250" s="95">
        <v>44844.370205185187</v>
      </c>
      <c r="P2250">
        <v>1</v>
      </c>
      <c r="Q2250">
        <v>0</v>
      </c>
      <c r="R2250">
        <v>-10</v>
      </c>
      <c r="S2250" t="s">
        <v>21238</v>
      </c>
      <c r="T2250" t="s">
        <v>12986</v>
      </c>
      <c r="U2250" t="s">
        <v>12987</v>
      </c>
      <c r="V2250" t="s">
        <v>21238</v>
      </c>
      <c r="W2250" t="s">
        <v>21239</v>
      </c>
      <c r="X2250" t="s">
        <v>12988</v>
      </c>
      <c r="Y2250" t="b">
        <v>1</v>
      </c>
      <c r="Z2250" t="s">
        <v>1761</v>
      </c>
    </row>
    <row r="2251" spans="1:26" x14ac:dyDescent="0.25">
      <c r="A2251" t="s">
        <v>12989</v>
      </c>
      <c r="B2251" t="s">
        <v>12990</v>
      </c>
      <c r="C2251" t="s">
        <v>14702</v>
      </c>
      <c r="D2251" t="s">
        <v>14702</v>
      </c>
      <c r="E2251" t="s">
        <v>17576</v>
      </c>
      <c r="F2251" t="s">
        <v>12991</v>
      </c>
      <c r="G2251">
        <v>2400</v>
      </c>
      <c r="H2251">
        <v>2400</v>
      </c>
      <c r="I2251">
        <v>2400</v>
      </c>
      <c r="J2251">
        <v>2400</v>
      </c>
      <c r="K2251" t="s">
        <v>54</v>
      </c>
      <c r="L2251">
        <v>1344</v>
      </c>
      <c r="M2251" t="s">
        <v>1769</v>
      </c>
      <c r="N2251" t="s">
        <v>17228</v>
      </c>
      <c r="O2251" s="95">
        <v>44748.559150821762</v>
      </c>
      <c r="P2251">
        <v>1</v>
      </c>
      <c r="Q2251">
        <v>0</v>
      </c>
      <c r="R2251">
        <v>0</v>
      </c>
      <c r="S2251" t="s">
        <v>21240</v>
      </c>
      <c r="T2251" t="s">
        <v>12992</v>
      </c>
      <c r="U2251" t="s">
        <v>12993</v>
      </c>
      <c r="V2251" t="s">
        <v>21240</v>
      </c>
      <c r="W2251" t="s">
        <v>21241</v>
      </c>
      <c r="X2251" t="s">
        <v>12994</v>
      </c>
      <c r="Y2251" t="b">
        <v>1</v>
      </c>
      <c r="Z2251" t="s">
        <v>1761</v>
      </c>
    </row>
    <row r="2252" spans="1:26" x14ac:dyDescent="0.25">
      <c r="A2252" t="s">
        <v>12995</v>
      </c>
      <c r="B2252" t="s">
        <v>12996</v>
      </c>
      <c r="C2252" t="s">
        <v>14702</v>
      </c>
      <c r="D2252" t="s">
        <v>14703</v>
      </c>
      <c r="E2252" t="s">
        <v>17576</v>
      </c>
      <c r="F2252" t="s">
        <v>12997</v>
      </c>
      <c r="G2252">
        <v>2333</v>
      </c>
      <c r="H2252">
        <v>1624</v>
      </c>
      <c r="I2252">
        <v>10033</v>
      </c>
      <c r="J2252">
        <v>10033</v>
      </c>
      <c r="K2252" t="s">
        <v>54</v>
      </c>
      <c r="L2252">
        <v>909</v>
      </c>
      <c r="M2252" t="s">
        <v>1769</v>
      </c>
      <c r="N2252" t="s">
        <v>21242</v>
      </c>
      <c r="O2252" s="95">
        <v>44843.507189490738</v>
      </c>
      <c r="P2252">
        <v>1</v>
      </c>
      <c r="Q2252">
        <v>0</v>
      </c>
      <c r="R2252">
        <v>-76.75</v>
      </c>
      <c r="S2252" t="s">
        <v>21243</v>
      </c>
      <c r="T2252" t="s">
        <v>12998</v>
      </c>
      <c r="U2252" t="s">
        <v>12999</v>
      </c>
      <c r="V2252" t="s">
        <v>21243</v>
      </c>
      <c r="W2252" t="s">
        <v>21244</v>
      </c>
      <c r="X2252" t="s">
        <v>13000</v>
      </c>
      <c r="Y2252" t="b">
        <v>1</v>
      </c>
      <c r="Z2252" t="s">
        <v>1761</v>
      </c>
    </row>
    <row r="2253" spans="1:26" x14ac:dyDescent="0.25">
      <c r="A2253" t="s">
        <v>13001</v>
      </c>
      <c r="B2253" t="s">
        <v>13002</v>
      </c>
      <c r="C2253" t="s">
        <v>14702</v>
      </c>
      <c r="D2253" t="s">
        <v>14703</v>
      </c>
      <c r="E2253" t="s">
        <v>17576</v>
      </c>
      <c r="F2253" t="s">
        <v>13003</v>
      </c>
      <c r="G2253">
        <v>8000</v>
      </c>
      <c r="H2253">
        <v>3325</v>
      </c>
      <c r="I2253">
        <v>8828</v>
      </c>
      <c r="J2253">
        <v>10043</v>
      </c>
      <c r="K2253" t="s">
        <v>54</v>
      </c>
      <c r="L2253">
        <v>1862</v>
      </c>
      <c r="M2253" t="s">
        <v>1769</v>
      </c>
      <c r="N2253" t="s">
        <v>21245</v>
      </c>
      <c r="O2253" s="95">
        <v>44845.546897870372</v>
      </c>
      <c r="P2253">
        <v>1</v>
      </c>
      <c r="Q2253">
        <v>-9.3800000000000008</v>
      </c>
      <c r="R2253">
        <v>-20.34</v>
      </c>
      <c r="S2253" t="s">
        <v>21246</v>
      </c>
      <c r="T2253" t="s">
        <v>13004</v>
      </c>
      <c r="U2253" t="s">
        <v>13005</v>
      </c>
      <c r="V2253" t="s">
        <v>21246</v>
      </c>
      <c r="W2253" t="s">
        <v>21247</v>
      </c>
      <c r="X2253" t="s">
        <v>13006</v>
      </c>
      <c r="Y2253" t="b">
        <v>1</v>
      </c>
      <c r="Z2253" t="s">
        <v>1761</v>
      </c>
    </row>
    <row r="2254" spans="1:26" x14ac:dyDescent="0.25">
      <c r="A2254" t="s">
        <v>13007</v>
      </c>
      <c r="B2254" t="s">
        <v>13008</v>
      </c>
      <c r="C2254" t="s">
        <v>14702</v>
      </c>
      <c r="D2254" t="s">
        <v>14703</v>
      </c>
      <c r="E2254" t="s">
        <v>17576</v>
      </c>
      <c r="F2254" t="s">
        <v>13009</v>
      </c>
      <c r="G2254">
        <v>16000</v>
      </c>
      <c r="H2254">
        <v>2433</v>
      </c>
      <c r="I2254">
        <v>15484</v>
      </c>
      <c r="J2254">
        <v>14635</v>
      </c>
      <c r="K2254" t="s">
        <v>54</v>
      </c>
      <c r="L2254">
        <v>1362</v>
      </c>
      <c r="M2254" t="s">
        <v>1769</v>
      </c>
      <c r="N2254" t="s">
        <v>21248</v>
      </c>
      <c r="O2254" s="95">
        <v>44845.142941597223</v>
      </c>
      <c r="P2254">
        <v>1</v>
      </c>
      <c r="Q2254">
        <v>3.33</v>
      </c>
      <c r="R2254">
        <v>9.33</v>
      </c>
      <c r="S2254" t="s">
        <v>21249</v>
      </c>
      <c r="T2254" t="s">
        <v>13010</v>
      </c>
      <c r="U2254" t="s">
        <v>13011</v>
      </c>
      <c r="V2254" t="s">
        <v>21249</v>
      </c>
      <c r="W2254" t="s">
        <v>21250</v>
      </c>
      <c r="X2254" t="s">
        <v>13012</v>
      </c>
      <c r="Y2254" t="b">
        <v>1</v>
      </c>
      <c r="Z2254" t="s">
        <v>1761</v>
      </c>
    </row>
    <row r="2255" spans="1:26" x14ac:dyDescent="0.25">
      <c r="A2255" t="s">
        <v>13013</v>
      </c>
      <c r="B2255" t="s">
        <v>13014</v>
      </c>
      <c r="C2255" t="s">
        <v>14702</v>
      </c>
      <c r="D2255" t="s">
        <v>14703</v>
      </c>
      <c r="E2255" t="s">
        <v>17576</v>
      </c>
      <c r="F2255" t="s">
        <v>13015</v>
      </c>
      <c r="G2255">
        <v>5000</v>
      </c>
      <c r="H2255">
        <v>803</v>
      </c>
      <c r="I2255">
        <v>5000</v>
      </c>
      <c r="J2255">
        <v>18210</v>
      </c>
      <c r="K2255" t="s">
        <v>54</v>
      </c>
      <c r="L2255">
        <v>450</v>
      </c>
      <c r="M2255" t="s">
        <v>1769</v>
      </c>
      <c r="N2255" t="s">
        <v>21251</v>
      </c>
      <c r="O2255" s="95">
        <v>44845.295813645833</v>
      </c>
      <c r="P2255">
        <v>1</v>
      </c>
      <c r="Q2255">
        <v>0</v>
      </c>
      <c r="R2255">
        <v>-72.540000000000006</v>
      </c>
      <c r="S2255" t="s">
        <v>21252</v>
      </c>
      <c r="T2255" t="s">
        <v>13016</v>
      </c>
      <c r="U2255" t="s">
        <v>21253</v>
      </c>
      <c r="V2255" t="s">
        <v>21252</v>
      </c>
      <c r="W2255" t="s">
        <v>21254</v>
      </c>
      <c r="X2255" t="s">
        <v>13017</v>
      </c>
      <c r="Y2255" t="b">
        <v>1</v>
      </c>
      <c r="Z2255" t="s">
        <v>1761</v>
      </c>
    </row>
    <row r="2256" spans="1:26" x14ac:dyDescent="0.25">
      <c r="A2256" t="s">
        <v>13018</v>
      </c>
      <c r="B2256" t="s">
        <v>13019</v>
      </c>
      <c r="C2256" t="s">
        <v>14702</v>
      </c>
      <c r="D2256" t="s">
        <v>14703</v>
      </c>
      <c r="E2256" t="s">
        <v>17576</v>
      </c>
      <c r="F2256" t="s">
        <v>13020</v>
      </c>
      <c r="G2256">
        <v>20000</v>
      </c>
      <c r="H2256">
        <v>800</v>
      </c>
      <c r="I2256">
        <v>20000</v>
      </c>
      <c r="J2256">
        <v>20000</v>
      </c>
      <c r="K2256" t="s">
        <v>54</v>
      </c>
      <c r="L2256">
        <v>448</v>
      </c>
      <c r="M2256" t="s">
        <v>1769</v>
      </c>
      <c r="N2256" t="s">
        <v>17890</v>
      </c>
      <c r="O2256" s="95">
        <v>44845.537582731478</v>
      </c>
      <c r="P2256">
        <v>1</v>
      </c>
      <c r="Q2256">
        <v>0</v>
      </c>
      <c r="R2256">
        <v>0</v>
      </c>
      <c r="S2256" t="s">
        <v>21255</v>
      </c>
      <c r="T2256" t="s">
        <v>13021</v>
      </c>
      <c r="U2256" t="s">
        <v>21256</v>
      </c>
      <c r="V2256" t="s">
        <v>21255</v>
      </c>
      <c r="W2256" t="s">
        <v>21257</v>
      </c>
      <c r="X2256" t="s">
        <v>13022</v>
      </c>
      <c r="Y2256" t="b">
        <v>1</v>
      </c>
      <c r="Z2256" t="s">
        <v>1761</v>
      </c>
    </row>
    <row r="2257" spans="1:26" x14ac:dyDescent="0.25">
      <c r="A2257" t="s">
        <v>13023</v>
      </c>
      <c r="B2257" t="s">
        <v>13024</v>
      </c>
      <c r="C2257" t="s">
        <v>14702</v>
      </c>
      <c r="D2257" t="s">
        <v>14703</v>
      </c>
      <c r="E2257" t="s">
        <v>17576</v>
      </c>
      <c r="F2257" t="s">
        <v>13025</v>
      </c>
      <c r="G2257">
        <v>10000</v>
      </c>
      <c r="H2257">
        <v>2698</v>
      </c>
      <c r="I2257">
        <v>18750</v>
      </c>
      <c r="J2257">
        <v>16590</v>
      </c>
      <c r="K2257" t="s">
        <v>54</v>
      </c>
      <c r="L2257">
        <v>1511</v>
      </c>
      <c r="M2257" t="s">
        <v>1769</v>
      </c>
      <c r="N2257" t="s">
        <v>21258</v>
      </c>
      <c r="O2257" s="95">
        <v>44845.680905590278</v>
      </c>
      <c r="P2257">
        <v>1</v>
      </c>
      <c r="Q2257">
        <v>-46.67</v>
      </c>
      <c r="R2257">
        <v>-39.72</v>
      </c>
      <c r="S2257" t="s">
        <v>21259</v>
      </c>
      <c r="T2257" t="s">
        <v>13026</v>
      </c>
      <c r="U2257" t="s">
        <v>13027</v>
      </c>
      <c r="V2257" t="s">
        <v>21259</v>
      </c>
      <c r="W2257" t="s">
        <v>21260</v>
      </c>
      <c r="X2257" t="s">
        <v>13028</v>
      </c>
      <c r="Y2257" t="b">
        <v>1</v>
      </c>
      <c r="Z2257" t="s">
        <v>1761</v>
      </c>
    </row>
    <row r="2258" spans="1:26" x14ac:dyDescent="0.25">
      <c r="A2258" t="s">
        <v>13029</v>
      </c>
      <c r="B2258" t="s">
        <v>13030</v>
      </c>
      <c r="C2258" t="s">
        <v>14702</v>
      </c>
      <c r="D2258" t="s">
        <v>14703</v>
      </c>
      <c r="E2258" t="s">
        <v>17576</v>
      </c>
      <c r="F2258" t="s">
        <v>13031</v>
      </c>
      <c r="G2258">
        <v>13445</v>
      </c>
      <c r="H2258">
        <v>2233</v>
      </c>
      <c r="I2258">
        <v>12557</v>
      </c>
      <c r="J2258">
        <v>11847</v>
      </c>
      <c r="K2258" t="s">
        <v>54</v>
      </c>
      <c r="L2258">
        <v>1250</v>
      </c>
      <c r="M2258" t="s">
        <v>1769</v>
      </c>
      <c r="N2258" t="s">
        <v>21261</v>
      </c>
      <c r="O2258" s="95">
        <v>44845.505748321761</v>
      </c>
      <c r="P2258">
        <v>1</v>
      </c>
      <c r="Q2258">
        <v>7.07</v>
      </c>
      <c r="R2258">
        <v>13.49</v>
      </c>
      <c r="S2258" t="s">
        <v>21262</v>
      </c>
      <c r="T2258" t="s">
        <v>13032</v>
      </c>
      <c r="U2258" t="s">
        <v>13033</v>
      </c>
      <c r="V2258" t="s">
        <v>21262</v>
      </c>
      <c r="W2258" t="s">
        <v>21263</v>
      </c>
      <c r="X2258" t="s">
        <v>13034</v>
      </c>
      <c r="Y2258" t="b">
        <v>1</v>
      </c>
      <c r="Z2258" t="s">
        <v>1761</v>
      </c>
    </row>
    <row r="2259" spans="1:26" x14ac:dyDescent="0.25">
      <c r="A2259" t="s">
        <v>13035</v>
      </c>
      <c r="B2259" t="s">
        <v>13036</v>
      </c>
      <c r="C2259" t="s">
        <v>14702</v>
      </c>
      <c r="D2259" t="s">
        <v>14703</v>
      </c>
      <c r="E2259" t="s">
        <v>17576</v>
      </c>
      <c r="F2259" t="s">
        <v>13037</v>
      </c>
      <c r="G2259">
        <v>5000</v>
      </c>
      <c r="H2259">
        <v>300</v>
      </c>
      <c r="I2259">
        <v>5000</v>
      </c>
      <c r="J2259">
        <v>5000</v>
      </c>
      <c r="K2259" t="s">
        <v>54</v>
      </c>
      <c r="L2259">
        <v>168</v>
      </c>
      <c r="M2259" t="s">
        <v>1769</v>
      </c>
      <c r="N2259" t="s">
        <v>18621</v>
      </c>
      <c r="O2259" s="95">
        <v>44842.172079733798</v>
      </c>
      <c r="P2259">
        <v>1</v>
      </c>
      <c r="Q2259">
        <v>0</v>
      </c>
      <c r="R2259">
        <v>0</v>
      </c>
      <c r="S2259" t="s">
        <v>21264</v>
      </c>
      <c r="T2259" t="s">
        <v>13038</v>
      </c>
      <c r="U2259" t="s">
        <v>21265</v>
      </c>
      <c r="V2259" t="s">
        <v>21264</v>
      </c>
      <c r="W2259" t="s">
        <v>21266</v>
      </c>
      <c r="X2259" t="s">
        <v>13039</v>
      </c>
      <c r="Y2259" t="b">
        <v>1</v>
      </c>
      <c r="Z2259" t="s">
        <v>1761</v>
      </c>
    </row>
    <row r="2260" spans="1:26" x14ac:dyDescent="0.25">
      <c r="A2260" t="s">
        <v>13040</v>
      </c>
      <c r="B2260" t="s">
        <v>13041</v>
      </c>
      <c r="C2260" t="s">
        <v>14702</v>
      </c>
      <c r="D2260" t="s">
        <v>14702</v>
      </c>
      <c r="E2260" t="s">
        <v>17576</v>
      </c>
      <c r="F2260" t="s">
        <v>13042</v>
      </c>
      <c r="G2260">
        <v>2000</v>
      </c>
      <c r="H2260">
        <v>2000</v>
      </c>
      <c r="I2260">
        <v>2000</v>
      </c>
      <c r="J2260">
        <v>2000</v>
      </c>
      <c r="K2260" t="s">
        <v>54</v>
      </c>
      <c r="L2260">
        <v>1120</v>
      </c>
      <c r="M2260" t="s">
        <v>1769</v>
      </c>
      <c r="N2260" t="s">
        <v>17836</v>
      </c>
      <c r="O2260" s="95">
        <v>44800.541221319443</v>
      </c>
      <c r="P2260">
        <v>1</v>
      </c>
      <c r="Q2260">
        <v>0</v>
      </c>
      <c r="R2260">
        <v>0</v>
      </c>
      <c r="S2260" t="s">
        <v>21267</v>
      </c>
      <c r="T2260" t="s">
        <v>13043</v>
      </c>
      <c r="U2260" t="s">
        <v>13044</v>
      </c>
      <c r="V2260" t="s">
        <v>21267</v>
      </c>
      <c r="W2260" t="s">
        <v>21268</v>
      </c>
      <c r="X2260" t="s">
        <v>13045</v>
      </c>
      <c r="Y2260" t="b">
        <v>1</v>
      </c>
      <c r="Z2260" t="s">
        <v>1761</v>
      </c>
    </row>
    <row r="2261" spans="1:26" x14ac:dyDescent="0.25">
      <c r="A2261" t="s">
        <v>13046</v>
      </c>
      <c r="B2261" t="s">
        <v>13047</v>
      </c>
      <c r="C2261" t="s">
        <v>14702</v>
      </c>
      <c r="D2261" t="s">
        <v>14703</v>
      </c>
      <c r="E2261" t="s">
        <v>17576</v>
      </c>
      <c r="F2261" t="s">
        <v>13048</v>
      </c>
      <c r="G2261">
        <v>1000</v>
      </c>
      <c r="H2261">
        <v>996</v>
      </c>
      <c r="I2261">
        <v>1000</v>
      </c>
      <c r="J2261">
        <v>1000</v>
      </c>
      <c r="K2261" t="s">
        <v>54</v>
      </c>
      <c r="L2261">
        <v>558</v>
      </c>
      <c r="M2261" t="s">
        <v>1769</v>
      </c>
      <c r="N2261" t="s">
        <v>21269</v>
      </c>
      <c r="O2261" s="95">
        <v>44841.290156539355</v>
      </c>
      <c r="P2261">
        <v>1</v>
      </c>
      <c r="Q2261">
        <v>0</v>
      </c>
      <c r="R2261">
        <v>0</v>
      </c>
      <c r="S2261" t="s">
        <v>21270</v>
      </c>
      <c r="T2261" t="s">
        <v>13049</v>
      </c>
      <c r="U2261" t="s">
        <v>21271</v>
      </c>
      <c r="V2261" t="s">
        <v>21270</v>
      </c>
      <c r="W2261" t="s">
        <v>21272</v>
      </c>
      <c r="X2261" t="s">
        <v>13050</v>
      </c>
      <c r="Y2261" t="b">
        <v>1</v>
      </c>
      <c r="Z2261" t="s">
        <v>1761</v>
      </c>
    </row>
    <row r="2262" spans="1:26" x14ac:dyDescent="0.25">
      <c r="A2262" t="s">
        <v>13051</v>
      </c>
      <c r="B2262" t="s">
        <v>13052</v>
      </c>
      <c r="C2262" t="s">
        <v>14702</v>
      </c>
      <c r="D2262" t="s">
        <v>14703</v>
      </c>
      <c r="E2262" t="s">
        <v>17576</v>
      </c>
      <c r="F2262" t="s">
        <v>13053</v>
      </c>
      <c r="G2262">
        <v>2500</v>
      </c>
      <c r="H2262">
        <v>2233</v>
      </c>
      <c r="I2262">
        <v>5800</v>
      </c>
      <c r="J2262">
        <v>5800</v>
      </c>
      <c r="K2262" t="s">
        <v>54</v>
      </c>
      <c r="L2262">
        <v>1250</v>
      </c>
      <c r="M2262" t="s">
        <v>1769</v>
      </c>
      <c r="N2262" t="s">
        <v>21261</v>
      </c>
      <c r="O2262" s="95">
        <v>44839.581594351854</v>
      </c>
      <c r="P2262">
        <v>1</v>
      </c>
      <c r="Q2262">
        <v>0</v>
      </c>
      <c r="R2262">
        <v>-56.9</v>
      </c>
      <c r="S2262" t="s">
        <v>21273</v>
      </c>
      <c r="T2262" t="s">
        <v>13054</v>
      </c>
      <c r="U2262" t="s">
        <v>13055</v>
      </c>
      <c r="V2262" t="s">
        <v>21273</v>
      </c>
      <c r="W2262" t="s">
        <v>21274</v>
      </c>
      <c r="X2262" t="s">
        <v>13056</v>
      </c>
      <c r="Y2262" t="b">
        <v>1</v>
      </c>
      <c r="Z2262" t="s">
        <v>1761</v>
      </c>
    </row>
    <row r="2263" spans="1:26" x14ac:dyDescent="0.25">
      <c r="A2263" t="s">
        <v>13057</v>
      </c>
      <c r="B2263" t="s">
        <v>1156</v>
      </c>
      <c r="C2263" t="s">
        <v>14702</v>
      </c>
      <c r="D2263" t="s">
        <v>14703</v>
      </c>
      <c r="E2263" t="s">
        <v>17576</v>
      </c>
      <c r="F2263" t="s">
        <v>13058</v>
      </c>
      <c r="G2263">
        <v>20999</v>
      </c>
      <c r="H2263">
        <v>823</v>
      </c>
      <c r="I2263">
        <v>18444</v>
      </c>
      <c r="J2263">
        <v>24562</v>
      </c>
      <c r="K2263" t="s">
        <v>54</v>
      </c>
      <c r="L2263">
        <v>461</v>
      </c>
      <c r="M2263" t="s">
        <v>1769</v>
      </c>
      <c r="N2263" t="s">
        <v>21275</v>
      </c>
      <c r="O2263" s="95">
        <v>44845.393672858794</v>
      </c>
      <c r="P2263">
        <v>1</v>
      </c>
      <c r="Q2263">
        <v>13.85</v>
      </c>
      <c r="R2263">
        <v>-14.51</v>
      </c>
      <c r="S2263" t="s">
        <v>21276</v>
      </c>
      <c r="T2263" t="s">
        <v>13059</v>
      </c>
      <c r="U2263" t="s">
        <v>13060</v>
      </c>
      <c r="V2263" t="s">
        <v>21276</v>
      </c>
      <c r="W2263" t="s">
        <v>21277</v>
      </c>
      <c r="X2263" t="s">
        <v>13061</v>
      </c>
      <c r="Y2263" t="b">
        <v>1</v>
      </c>
      <c r="Z2263" t="s">
        <v>1761</v>
      </c>
    </row>
    <row r="2264" spans="1:26" x14ac:dyDescent="0.25">
      <c r="A2264" t="s">
        <v>13062</v>
      </c>
      <c r="B2264" t="s">
        <v>13063</v>
      </c>
      <c r="C2264" t="s">
        <v>14702</v>
      </c>
      <c r="D2264" t="s">
        <v>14702</v>
      </c>
      <c r="E2264" t="s">
        <v>17576</v>
      </c>
      <c r="F2264" t="s">
        <v>13064</v>
      </c>
      <c r="G2264">
        <v>2400</v>
      </c>
      <c r="H2264">
        <v>2400</v>
      </c>
      <c r="I2264">
        <v>2400</v>
      </c>
      <c r="J2264">
        <v>2400</v>
      </c>
      <c r="K2264" t="s">
        <v>54</v>
      </c>
      <c r="L2264">
        <v>1344</v>
      </c>
      <c r="M2264" t="s">
        <v>1769</v>
      </c>
      <c r="N2264" t="s">
        <v>17228</v>
      </c>
      <c r="O2264" s="95">
        <v>44089.011155127315</v>
      </c>
      <c r="P2264">
        <v>1</v>
      </c>
      <c r="Q2264">
        <v>0</v>
      </c>
      <c r="R2264">
        <v>0</v>
      </c>
      <c r="S2264" t="s">
        <v>21278</v>
      </c>
      <c r="T2264" t="s">
        <v>13065</v>
      </c>
      <c r="U2264" t="s">
        <v>13066</v>
      </c>
      <c r="V2264" t="s">
        <v>21278</v>
      </c>
      <c r="W2264" t="s">
        <v>21279</v>
      </c>
      <c r="X2264" t="s">
        <v>13067</v>
      </c>
      <c r="Y2264" t="b">
        <v>1</v>
      </c>
      <c r="Z2264" t="s">
        <v>1761</v>
      </c>
    </row>
    <row r="2265" spans="1:26" x14ac:dyDescent="0.25">
      <c r="A2265" t="s">
        <v>13068</v>
      </c>
      <c r="B2265" t="s">
        <v>13069</v>
      </c>
      <c r="C2265" t="s">
        <v>14702</v>
      </c>
      <c r="D2265" t="s">
        <v>14703</v>
      </c>
      <c r="E2265" t="s">
        <v>17576</v>
      </c>
      <c r="F2265" t="s">
        <v>13070</v>
      </c>
      <c r="G2265">
        <v>15555</v>
      </c>
      <c r="H2265">
        <v>3600</v>
      </c>
      <c r="I2265">
        <v>20954</v>
      </c>
      <c r="J2265">
        <v>21037</v>
      </c>
      <c r="K2265" t="s">
        <v>54</v>
      </c>
      <c r="L2265">
        <v>2016</v>
      </c>
      <c r="M2265" t="s">
        <v>1769</v>
      </c>
      <c r="N2265" t="s">
        <v>17768</v>
      </c>
      <c r="O2265" s="95">
        <v>44845.670767662035</v>
      </c>
      <c r="P2265">
        <v>1</v>
      </c>
      <c r="Q2265">
        <v>-25.77</v>
      </c>
      <c r="R2265">
        <v>-26.06</v>
      </c>
      <c r="S2265" t="s">
        <v>21280</v>
      </c>
      <c r="T2265" t="s">
        <v>13071</v>
      </c>
      <c r="U2265" t="s">
        <v>21281</v>
      </c>
      <c r="V2265" t="s">
        <v>21280</v>
      </c>
      <c r="W2265" t="s">
        <v>21282</v>
      </c>
      <c r="X2265" t="s">
        <v>13072</v>
      </c>
      <c r="Y2265" t="b">
        <v>1</v>
      </c>
      <c r="Z2265" t="s">
        <v>1761</v>
      </c>
    </row>
    <row r="2266" spans="1:26" x14ac:dyDescent="0.25">
      <c r="A2266" t="s">
        <v>13073</v>
      </c>
      <c r="B2266" t="s">
        <v>13074</v>
      </c>
      <c r="C2266" t="s">
        <v>14702</v>
      </c>
      <c r="D2266" t="s">
        <v>14703</v>
      </c>
      <c r="E2266" t="s">
        <v>17576</v>
      </c>
      <c r="F2266" t="s">
        <v>13075</v>
      </c>
      <c r="G2266">
        <v>10000</v>
      </c>
      <c r="H2266">
        <v>1800</v>
      </c>
      <c r="I2266">
        <v>10000</v>
      </c>
      <c r="J2266">
        <v>26561</v>
      </c>
      <c r="K2266" t="s">
        <v>54</v>
      </c>
      <c r="L2266">
        <v>1008</v>
      </c>
      <c r="M2266" t="s">
        <v>1769</v>
      </c>
      <c r="N2266" t="s">
        <v>17151</v>
      </c>
      <c r="O2266" s="95">
        <v>44845.141580254633</v>
      </c>
      <c r="P2266">
        <v>1</v>
      </c>
      <c r="Q2266">
        <v>0</v>
      </c>
      <c r="R2266">
        <v>-62.35</v>
      </c>
      <c r="S2266" t="s">
        <v>21283</v>
      </c>
      <c r="T2266" t="s">
        <v>13076</v>
      </c>
      <c r="U2266" t="s">
        <v>13077</v>
      </c>
      <c r="V2266" t="s">
        <v>21283</v>
      </c>
      <c r="W2266" t="s">
        <v>21284</v>
      </c>
      <c r="X2266" t="s">
        <v>13078</v>
      </c>
      <c r="Y2266" t="b">
        <v>1</v>
      </c>
      <c r="Z2266" t="s">
        <v>1761</v>
      </c>
    </row>
    <row r="2267" spans="1:26" x14ac:dyDescent="0.25">
      <c r="A2267" t="s">
        <v>13079</v>
      </c>
      <c r="B2267" t="s">
        <v>13080</v>
      </c>
      <c r="C2267" t="s">
        <v>14702</v>
      </c>
      <c r="D2267" t="s">
        <v>14702</v>
      </c>
      <c r="E2267" t="s">
        <v>17576</v>
      </c>
      <c r="F2267" t="s">
        <v>13081</v>
      </c>
      <c r="G2267">
        <v>1628</v>
      </c>
      <c r="H2267">
        <v>1628</v>
      </c>
      <c r="I2267">
        <v>1628</v>
      </c>
      <c r="J2267">
        <v>1628</v>
      </c>
      <c r="K2267" t="s">
        <v>54</v>
      </c>
      <c r="L2267">
        <v>912</v>
      </c>
      <c r="M2267" t="s">
        <v>1769</v>
      </c>
      <c r="N2267" t="s">
        <v>21285</v>
      </c>
      <c r="O2267" s="95">
        <v>44828.295343217593</v>
      </c>
      <c r="P2267">
        <v>1</v>
      </c>
      <c r="Q2267">
        <v>0</v>
      </c>
      <c r="R2267">
        <v>0</v>
      </c>
      <c r="S2267" t="s">
        <v>21286</v>
      </c>
      <c r="T2267" t="s">
        <v>13082</v>
      </c>
      <c r="U2267" t="s">
        <v>13083</v>
      </c>
      <c r="V2267" t="s">
        <v>21286</v>
      </c>
      <c r="W2267" t="s">
        <v>21287</v>
      </c>
      <c r="X2267" t="s">
        <v>13084</v>
      </c>
      <c r="Y2267" t="b">
        <v>1</v>
      </c>
      <c r="Z2267" t="s">
        <v>1761</v>
      </c>
    </row>
    <row r="2268" spans="1:26" x14ac:dyDescent="0.25">
      <c r="A2268" t="s">
        <v>13085</v>
      </c>
      <c r="B2268" t="s">
        <v>13086</v>
      </c>
      <c r="C2268" t="s">
        <v>14702</v>
      </c>
      <c r="D2268" t="s">
        <v>14702</v>
      </c>
      <c r="E2268" t="s">
        <v>17576</v>
      </c>
      <c r="F2268" t="s">
        <v>13087</v>
      </c>
      <c r="G2268">
        <v>1500</v>
      </c>
      <c r="H2268">
        <v>1500</v>
      </c>
      <c r="I2268">
        <v>1500</v>
      </c>
      <c r="J2268">
        <v>1500</v>
      </c>
      <c r="K2268" t="s">
        <v>54</v>
      </c>
      <c r="L2268">
        <v>840</v>
      </c>
      <c r="M2268" t="s">
        <v>1769</v>
      </c>
      <c r="N2268" t="s">
        <v>17826</v>
      </c>
      <c r="O2268" s="95">
        <v>44461.927964525465</v>
      </c>
      <c r="P2268">
        <v>1</v>
      </c>
      <c r="Q2268">
        <v>0</v>
      </c>
      <c r="R2268">
        <v>0</v>
      </c>
      <c r="S2268" t="s">
        <v>21288</v>
      </c>
      <c r="T2268" t="s">
        <v>13088</v>
      </c>
      <c r="U2268" t="s">
        <v>13089</v>
      </c>
      <c r="V2268" t="s">
        <v>21288</v>
      </c>
      <c r="W2268" t="s">
        <v>21289</v>
      </c>
      <c r="X2268" t="s">
        <v>13090</v>
      </c>
      <c r="Y2268" t="b">
        <v>1</v>
      </c>
      <c r="Z2268" t="s">
        <v>1761</v>
      </c>
    </row>
    <row r="2269" spans="1:26" x14ac:dyDescent="0.25">
      <c r="A2269" t="s">
        <v>13091</v>
      </c>
      <c r="B2269" t="s">
        <v>812</v>
      </c>
      <c r="C2269" t="s">
        <v>14702</v>
      </c>
      <c r="D2269" t="s">
        <v>14703</v>
      </c>
      <c r="E2269" t="s">
        <v>17576</v>
      </c>
      <c r="F2269" t="s">
        <v>13092</v>
      </c>
      <c r="G2269">
        <v>17000</v>
      </c>
      <c r="H2269">
        <v>1903</v>
      </c>
      <c r="I2269">
        <v>14836</v>
      </c>
      <c r="J2269">
        <v>13519</v>
      </c>
      <c r="K2269" t="s">
        <v>54</v>
      </c>
      <c r="L2269">
        <v>1066</v>
      </c>
      <c r="M2269" t="s">
        <v>1769</v>
      </c>
      <c r="N2269" t="s">
        <v>21290</v>
      </c>
      <c r="O2269" s="95">
        <v>44845.507200763888</v>
      </c>
      <c r="P2269">
        <v>1</v>
      </c>
      <c r="Q2269">
        <v>14.59</v>
      </c>
      <c r="R2269">
        <v>25.75</v>
      </c>
      <c r="S2269" t="s">
        <v>21291</v>
      </c>
      <c r="T2269" t="s">
        <v>13093</v>
      </c>
      <c r="U2269" t="s">
        <v>13094</v>
      </c>
      <c r="V2269" t="s">
        <v>21291</v>
      </c>
      <c r="W2269" t="s">
        <v>21292</v>
      </c>
      <c r="X2269" t="s">
        <v>13095</v>
      </c>
      <c r="Y2269" t="b">
        <v>1</v>
      </c>
      <c r="Z2269" t="s">
        <v>1761</v>
      </c>
    </row>
    <row r="2270" spans="1:26" x14ac:dyDescent="0.25">
      <c r="A2270" t="s">
        <v>13096</v>
      </c>
      <c r="B2270" t="s">
        <v>13097</v>
      </c>
      <c r="C2270" t="s">
        <v>14702</v>
      </c>
      <c r="D2270" t="s">
        <v>14702</v>
      </c>
      <c r="E2270" t="s">
        <v>17576</v>
      </c>
      <c r="F2270" t="s">
        <v>13098</v>
      </c>
      <c r="G2270">
        <v>1400</v>
      </c>
      <c r="H2270">
        <v>1400</v>
      </c>
      <c r="I2270">
        <v>1400</v>
      </c>
      <c r="J2270">
        <v>1400</v>
      </c>
      <c r="K2270" t="s">
        <v>54</v>
      </c>
      <c r="L2270">
        <v>784</v>
      </c>
      <c r="M2270" t="s">
        <v>1769</v>
      </c>
      <c r="N2270" t="s">
        <v>21293</v>
      </c>
      <c r="O2270" s="95">
        <v>44509.277839479168</v>
      </c>
      <c r="P2270">
        <v>1</v>
      </c>
      <c r="Q2270">
        <v>0</v>
      </c>
      <c r="R2270">
        <v>0</v>
      </c>
      <c r="S2270" t="s">
        <v>21294</v>
      </c>
      <c r="T2270" t="s">
        <v>13099</v>
      </c>
      <c r="U2270" t="s">
        <v>13100</v>
      </c>
      <c r="V2270" t="s">
        <v>21294</v>
      </c>
      <c r="W2270" t="s">
        <v>21295</v>
      </c>
      <c r="X2270" t="s">
        <v>13101</v>
      </c>
      <c r="Y2270" t="b">
        <v>1</v>
      </c>
      <c r="Z2270" t="s">
        <v>1761</v>
      </c>
    </row>
    <row r="2271" spans="1:26" x14ac:dyDescent="0.25">
      <c r="A2271" t="s">
        <v>13102</v>
      </c>
      <c r="B2271" t="s">
        <v>13103</v>
      </c>
      <c r="C2271" t="s">
        <v>14702</v>
      </c>
      <c r="D2271" t="s">
        <v>14703</v>
      </c>
      <c r="E2271" t="s">
        <v>17576</v>
      </c>
      <c r="F2271" t="s">
        <v>13104</v>
      </c>
      <c r="G2271">
        <v>1000</v>
      </c>
      <c r="H2271">
        <v>472</v>
      </c>
      <c r="I2271">
        <v>1000</v>
      </c>
      <c r="J2271">
        <v>2975</v>
      </c>
      <c r="K2271" t="s">
        <v>54</v>
      </c>
      <c r="L2271">
        <v>264</v>
      </c>
      <c r="M2271" t="s">
        <v>1769</v>
      </c>
      <c r="N2271" t="s">
        <v>21210</v>
      </c>
      <c r="O2271" s="95">
        <v>44845.6909556713</v>
      </c>
      <c r="P2271">
        <v>1</v>
      </c>
      <c r="Q2271">
        <v>0</v>
      </c>
      <c r="R2271">
        <v>-66.39</v>
      </c>
      <c r="S2271" t="s">
        <v>21296</v>
      </c>
      <c r="T2271" t="s">
        <v>13105</v>
      </c>
      <c r="U2271" t="s">
        <v>13106</v>
      </c>
      <c r="V2271" t="s">
        <v>21296</v>
      </c>
      <c r="W2271" t="s">
        <v>21297</v>
      </c>
      <c r="X2271" t="s">
        <v>13107</v>
      </c>
      <c r="Y2271" t="b">
        <v>1</v>
      </c>
      <c r="Z2271" t="s">
        <v>1761</v>
      </c>
    </row>
    <row r="2272" spans="1:26" x14ac:dyDescent="0.25">
      <c r="A2272" t="s">
        <v>13108</v>
      </c>
      <c r="B2272" t="s">
        <v>13109</v>
      </c>
      <c r="C2272" t="s">
        <v>14702</v>
      </c>
      <c r="D2272" t="s">
        <v>14703</v>
      </c>
      <c r="E2272" t="s">
        <v>17576</v>
      </c>
      <c r="F2272" t="s">
        <v>13110</v>
      </c>
      <c r="G2272">
        <v>9500</v>
      </c>
      <c r="H2272">
        <v>999</v>
      </c>
      <c r="I2272">
        <v>36583</v>
      </c>
      <c r="J2272">
        <v>28833</v>
      </c>
      <c r="K2272" t="s">
        <v>54</v>
      </c>
      <c r="L2272">
        <v>559</v>
      </c>
      <c r="M2272" t="s">
        <v>1769</v>
      </c>
      <c r="N2272" t="s">
        <v>17483</v>
      </c>
      <c r="O2272" s="95">
        <v>44845.695383692131</v>
      </c>
      <c r="P2272">
        <v>1</v>
      </c>
      <c r="Q2272">
        <v>-74.03</v>
      </c>
      <c r="R2272">
        <v>-67.05</v>
      </c>
      <c r="S2272" t="s">
        <v>21298</v>
      </c>
      <c r="T2272" t="s">
        <v>13111</v>
      </c>
      <c r="U2272" t="s">
        <v>13112</v>
      </c>
      <c r="V2272" t="s">
        <v>21298</v>
      </c>
      <c r="W2272" t="s">
        <v>21299</v>
      </c>
      <c r="X2272" t="s">
        <v>13113</v>
      </c>
      <c r="Y2272" t="b">
        <v>1</v>
      </c>
      <c r="Z2272" t="s">
        <v>1761</v>
      </c>
    </row>
    <row r="2273" spans="1:26" x14ac:dyDescent="0.25">
      <c r="A2273" t="s">
        <v>13114</v>
      </c>
      <c r="B2273" t="s">
        <v>13115</v>
      </c>
      <c r="C2273" t="s">
        <v>14702</v>
      </c>
      <c r="D2273" t="s">
        <v>14703</v>
      </c>
      <c r="E2273" t="s">
        <v>17576</v>
      </c>
      <c r="F2273" t="s">
        <v>13116</v>
      </c>
      <c r="G2273">
        <v>31000</v>
      </c>
      <c r="H2273">
        <v>602</v>
      </c>
      <c r="I2273">
        <v>21074</v>
      </c>
      <c r="J2273">
        <v>21074</v>
      </c>
      <c r="K2273" t="s">
        <v>54</v>
      </c>
      <c r="L2273">
        <v>337</v>
      </c>
      <c r="M2273" t="s">
        <v>1769</v>
      </c>
      <c r="N2273" t="s">
        <v>18361</v>
      </c>
      <c r="O2273" s="95">
        <v>44841.699833194441</v>
      </c>
      <c r="P2273">
        <v>1</v>
      </c>
      <c r="Q2273">
        <v>0</v>
      </c>
      <c r="R2273">
        <v>47.1</v>
      </c>
      <c r="S2273" t="s">
        <v>21300</v>
      </c>
      <c r="T2273" t="s">
        <v>13117</v>
      </c>
      <c r="U2273" t="s">
        <v>21301</v>
      </c>
      <c r="V2273" t="s">
        <v>21300</v>
      </c>
      <c r="W2273" t="s">
        <v>21302</v>
      </c>
      <c r="X2273" t="s">
        <v>13118</v>
      </c>
      <c r="Y2273" t="b">
        <v>1</v>
      </c>
      <c r="Z2273" t="s">
        <v>1761</v>
      </c>
    </row>
    <row r="2274" spans="1:26" x14ac:dyDescent="0.25">
      <c r="A2274" t="s">
        <v>13119</v>
      </c>
      <c r="B2274" t="s">
        <v>13120</v>
      </c>
      <c r="C2274" t="s">
        <v>14702</v>
      </c>
      <c r="D2274" t="s">
        <v>14702</v>
      </c>
      <c r="E2274" t="s">
        <v>17576</v>
      </c>
      <c r="F2274" t="s">
        <v>13121</v>
      </c>
      <c r="G2274">
        <v>470</v>
      </c>
      <c r="H2274">
        <v>470</v>
      </c>
      <c r="I2274">
        <v>470</v>
      </c>
      <c r="J2274">
        <v>470</v>
      </c>
      <c r="K2274" t="s">
        <v>54</v>
      </c>
      <c r="L2274">
        <v>263</v>
      </c>
      <c r="M2274" t="s">
        <v>1769</v>
      </c>
      <c r="N2274" t="s">
        <v>21303</v>
      </c>
      <c r="O2274" s="95">
        <v>44669.241108888891</v>
      </c>
      <c r="P2274">
        <v>1</v>
      </c>
      <c r="Q2274">
        <v>0</v>
      </c>
      <c r="R2274">
        <v>0</v>
      </c>
      <c r="S2274" t="s">
        <v>21304</v>
      </c>
      <c r="T2274" t="s">
        <v>13122</v>
      </c>
      <c r="U2274" t="s">
        <v>13123</v>
      </c>
      <c r="V2274" t="s">
        <v>21304</v>
      </c>
      <c r="W2274" t="s">
        <v>21305</v>
      </c>
      <c r="X2274" t="s">
        <v>13124</v>
      </c>
      <c r="Y2274" t="b">
        <v>1</v>
      </c>
      <c r="Z2274" t="s">
        <v>1761</v>
      </c>
    </row>
    <row r="2275" spans="1:26" x14ac:dyDescent="0.25">
      <c r="A2275" t="s">
        <v>13125</v>
      </c>
      <c r="B2275" t="s">
        <v>13126</v>
      </c>
      <c r="C2275" t="s">
        <v>14702</v>
      </c>
      <c r="D2275" t="s">
        <v>14703</v>
      </c>
      <c r="E2275" t="s">
        <v>17576</v>
      </c>
      <c r="F2275" t="s">
        <v>13127</v>
      </c>
      <c r="G2275">
        <v>15000</v>
      </c>
      <c r="H2275">
        <v>2444</v>
      </c>
      <c r="I2275">
        <v>18107</v>
      </c>
      <c r="J2275">
        <v>13646</v>
      </c>
      <c r="K2275" t="s">
        <v>54</v>
      </c>
      <c r="L2275">
        <v>1369</v>
      </c>
      <c r="M2275" t="s">
        <v>1769</v>
      </c>
      <c r="N2275" t="s">
        <v>17430</v>
      </c>
      <c r="O2275" s="95">
        <v>44845.694734837962</v>
      </c>
      <c r="P2275">
        <v>1</v>
      </c>
      <c r="Q2275">
        <v>-17.16</v>
      </c>
      <c r="R2275">
        <v>9.92</v>
      </c>
      <c r="S2275" t="s">
        <v>21306</v>
      </c>
      <c r="T2275" t="s">
        <v>13128</v>
      </c>
      <c r="U2275" t="s">
        <v>21307</v>
      </c>
      <c r="V2275" t="s">
        <v>21306</v>
      </c>
      <c r="W2275" t="s">
        <v>21308</v>
      </c>
      <c r="X2275" t="s">
        <v>13129</v>
      </c>
      <c r="Y2275" t="b">
        <v>1</v>
      </c>
      <c r="Z2275" t="s">
        <v>1761</v>
      </c>
    </row>
    <row r="2276" spans="1:26" x14ac:dyDescent="0.25">
      <c r="A2276" t="s">
        <v>13130</v>
      </c>
      <c r="B2276" t="s">
        <v>13131</v>
      </c>
      <c r="C2276" t="s">
        <v>14702</v>
      </c>
      <c r="D2276" t="s">
        <v>14702</v>
      </c>
      <c r="E2276" t="s">
        <v>17576</v>
      </c>
      <c r="F2276" t="s">
        <v>13132</v>
      </c>
      <c r="G2276">
        <v>996</v>
      </c>
      <c r="H2276">
        <v>996</v>
      </c>
      <c r="I2276">
        <v>996</v>
      </c>
      <c r="J2276">
        <v>996</v>
      </c>
      <c r="K2276" t="s">
        <v>54</v>
      </c>
      <c r="L2276">
        <v>558</v>
      </c>
      <c r="M2276" t="s">
        <v>1769</v>
      </c>
      <c r="N2276" t="s">
        <v>21269</v>
      </c>
      <c r="O2276" s="95">
        <v>44829.032900115744</v>
      </c>
      <c r="P2276">
        <v>1</v>
      </c>
      <c r="Q2276">
        <v>0</v>
      </c>
      <c r="R2276">
        <v>0</v>
      </c>
      <c r="S2276" t="s">
        <v>21309</v>
      </c>
      <c r="T2276" t="s">
        <v>13133</v>
      </c>
      <c r="U2276" t="s">
        <v>13134</v>
      </c>
      <c r="V2276" t="s">
        <v>21309</v>
      </c>
      <c r="W2276" t="s">
        <v>21310</v>
      </c>
      <c r="X2276" t="s">
        <v>13135</v>
      </c>
      <c r="Y2276" t="b">
        <v>1</v>
      </c>
      <c r="Z2276" t="s">
        <v>1761</v>
      </c>
    </row>
    <row r="2277" spans="1:26" x14ac:dyDescent="0.25">
      <c r="A2277" t="s">
        <v>13136</v>
      </c>
      <c r="B2277" t="s">
        <v>13137</v>
      </c>
      <c r="C2277" t="s">
        <v>14702</v>
      </c>
      <c r="D2277" t="s">
        <v>14703</v>
      </c>
      <c r="E2277" t="s">
        <v>17576</v>
      </c>
      <c r="F2277" t="s">
        <v>13138</v>
      </c>
      <c r="G2277">
        <v>13000</v>
      </c>
      <c r="H2277">
        <v>1010</v>
      </c>
      <c r="I2277">
        <v>11110</v>
      </c>
      <c r="J2277">
        <v>11110</v>
      </c>
      <c r="K2277" t="s">
        <v>54</v>
      </c>
      <c r="L2277">
        <v>566</v>
      </c>
      <c r="M2277" t="s">
        <v>1769</v>
      </c>
      <c r="N2277" t="s">
        <v>21311</v>
      </c>
      <c r="O2277" s="95">
        <v>44844.175565057871</v>
      </c>
      <c r="P2277">
        <v>1</v>
      </c>
      <c r="Q2277">
        <v>0</v>
      </c>
      <c r="R2277">
        <v>17.010000000000002</v>
      </c>
      <c r="S2277" t="s">
        <v>21312</v>
      </c>
      <c r="T2277" t="s">
        <v>13139</v>
      </c>
      <c r="U2277" t="s">
        <v>13140</v>
      </c>
      <c r="V2277" t="s">
        <v>21312</v>
      </c>
      <c r="W2277" t="s">
        <v>21313</v>
      </c>
      <c r="X2277" t="s">
        <v>13141</v>
      </c>
      <c r="Y2277" t="b">
        <v>1</v>
      </c>
      <c r="Z2277" t="s">
        <v>1761</v>
      </c>
    </row>
    <row r="2278" spans="1:26" x14ac:dyDescent="0.25">
      <c r="A2278" t="s">
        <v>13142</v>
      </c>
      <c r="B2278" t="s">
        <v>892</v>
      </c>
      <c r="C2278" t="s">
        <v>14702</v>
      </c>
      <c r="D2278" t="s">
        <v>14703</v>
      </c>
      <c r="E2278" t="s">
        <v>17576</v>
      </c>
      <c r="F2278" t="s">
        <v>13143</v>
      </c>
      <c r="G2278">
        <v>5111</v>
      </c>
      <c r="H2278">
        <v>470</v>
      </c>
      <c r="I2278">
        <v>6644</v>
      </c>
      <c r="J2278">
        <v>6644</v>
      </c>
      <c r="K2278" t="s">
        <v>54</v>
      </c>
      <c r="L2278">
        <v>263</v>
      </c>
      <c r="M2278" t="s">
        <v>1769</v>
      </c>
      <c r="N2278" t="s">
        <v>21303</v>
      </c>
      <c r="O2278" s="95">
        <v>44844.488344467594</v>
      </c>
      <c r="P2278">
        <v>1</v>
      </c>
      <c r="Q2278">
        <v>0</v>
      </c>
      <c r="R2278">
        <v>-23.07</v>
      </c>
      <c r="S2278" t="s">
        <v>21314</v>
      </c>
      <c r="T2278" t="s">
        <v>13144</v>
      </c>
      <c r="U2278" t="s">
        <v>13145</v>
      </c>
      <c r="V2278" t="s">
        <v>21314</v>
      </c>
      <c r="W2278" t="s">
        <v>21315</v>
      </c>
      <c r="X2278" t="s">
        <v>13146</v>
      </c>
      <c r="Y2278" t="b">
        <v>1</v>
      </c>
      <c r="Z2278" t="s">
        <v>1761</v>
      </c>
    </row>
    <row r="2279" spans="1:26" x14ac:dyDescent="0.25">
      <c r="A2279" t="s">
        <v>13147</v>
      </c>
      <c r="B2279" t="s">
        <v>13148</v>
      </c>
      <c r="C2279" t="s">
        <v>14702</v>
      </c>
      <c r="D2279" t="s">
        <v>14703</v>
      </c>
      <c r="E2279" t="s">
        <v>17576</v>
      </c>
      <c r="F2279" t="s">
        <v>13149</v>
      </c>
      <c r="G2279">
        <v>502</v>
      </c>
      <c r="H2279">
        <v>502</v>
      </c>
      <c r="I2279">
        <v>502</v>
      </c>
      <c r="J2279">
        <v>502</v>
      </c>
      <c r="K2279" t="s">
        <v>54</v>
      </c>
      <c r="L2279">
        <v>281</v>
      </c>
      <c r="M2279" t="s">
        <v>1769</v>
      </c>
      <c r="N2279" t="s">
        <v>21204</v>
      </c>
      <c r="O2279" s="95">
        <v>44838.526062488425</v>
      </c>
      <c r="P2279">
        <v>1</v>
      </c>
      <c r="Q2279">
        <v>0</v>
      </c>
      <c r="R2279">
        <v>0</v>
      </c>
      <c r="S2279" t="s">
        <v>21316</v>
      </c>
      <c r="T2279" t="s">
        <v>13150</v>
      </c>
      <c r="U2279" t="s">
        <v>13151</v>
      </c>
      <c r="V2279" t="s">
        <v>21316</v>
      </c>
      <c r="W2279" t="s">
        <v>21317</v>
      </c>
      <c r="X2279" t="s">
        <v>13152</v>
      </c>
      <c r="Y2279" t="b">
        <v>1</v>
      </c>
      <c r="Z2279" t="s">
        <v>1761</v>
      </c>
    </row>
    <row r="2280" spans="1:26" x14ac:dyDescent="0.25">
      <c r="A2280" t="s">
        <v>13153</v>
      </c>
      <c r="B2280" t="s">
        <v>13154</v>
      </c>
      <c r="C2280" t="s">
        <v>14702</v>
      </c>
      <c r="D2280" t="s">
        <v>14703</v>
      </c>
      <c r="E2280" t="s">
        <v>17576</v>
      </c>
      <c r="F2280" t="s">
        <v>13155</v>
      </c>
      <c r="G2280">
        <v>9000</v>
      </c>
      <c r="H2280">
        <v>1818</v>
      </c>
      <c r="I2280">
        <v>11401</v>
      </c>
      <c r="J2280">
        <v>12195</v>
      </c>
      <c r="K2280" t="s">
        <v>54</v>
      </c>
      <c r="L2280">
        <v>1018</v>
      </c>
      <c r="M2280" t="s">
        <v>1769</v>
      </c>
      <c r="N2280" t="s">
        <v>21318</v>
      </c>
      <c r="O2280" s="95">
        <v>44845.703831585648</v>
      </c>
      <c r="P2280">
        <v>1</v>
      </c>
      <c r="Q2280">
        <v>-21.06</v>
      </c>
      <c r="R2280">
        <v>-26.2</v>
      </c>
      <c r="S2280" t="s">
        <v>21319</v>
      </c>
      <c r="T2280" t="s">
        <v>13156</v>
      </c>
      <c r="U2280" t="s">
        <v>13157</v>
      </c>
      <c r="V2280" t="s">
        <v>21319</v>
      </c>
      <c r="W2280" t="s">
        <v>21320</v>
      </c>
      <c r="X2280" t="s">
        <v>13158</v>
      </c>
      <c r="Y2280" t="b">
        <v>1</v>
      </c>
      <c r="Z2280" t="s">
        <v>1761</v>
      </c>
    </row>
    <row r="2281" spans="1:26" x14ac:dyDescent="0.25">
      <c r="A2281" t="s">
        <v>13159</v>
      </c>
      <c r="B2281" t="s">
        <v>13160</v>
      </c>
      <c r="C2281" t="s">
        <v>14702</v>
      </c>
      <c r="D2281" t="s">
        <v>14702</v>
      </c>
      <c r="E2281" t="s">
        <v>17576</v>
      </c>
      <c r="F2281" t="s">
        <v>13161</v>
      </c>
      <c r="G2281">
        <v>878</v>
      </c>
      <c r="H2281">
        <v>878</v>
      </c>
      <c r="I2281">
        <v>878</v>
      </c>
      <c r="J2281">
        <v>878</v>
      </c>
      <c r="K2281" t="s">
        <v>54</v>
      </c>
      <c r="L2281">
        <v>492</v>
      </c>
      <c r="M2281" t="s">
        <v>1769</v>
      </c>
      <c r="N2281" t="s">
        <v>21321</v>
      </c>
      <c r="O2281" s="95">
        <v>44827.753673287036</v>
      </c>
      <c r="P2281">
        <v>1</v>
      </c>
      <c r="Q2281">
        <v>0</v>
      </c>
      <c r="R2281">
        <v>0</v>
      </c>
      <c r="S2281" t="s">
        <v>21322</v>
      </c>
      <c r="T2281" t="s">
        <v>13162</v>
      </c>
      <c r="U2281" t="s">
        <v>13163</v>
      </c>
      <c r="V2281" t="s">
        <v>21322</v>
      </c>
      <c r="W2281" t="s">
        <v>21323</v>
      </c>
      <c r="X2281" t="s">
        <v>13164</v>
      </c>
      <c r="Y2281" t="b">
        <v>1</v>
      </c>
      <c r="Z2281" t="s">
        <v>1761</v>
      </c>
    </row>
    <row r="2282" spans="1:26" x14ac:dyDescent="0.25">
      <c r="A2282" t="s">
        <v>13165</v>
      </c>
      <c r="B2282" t="s">
        <v>13166</v>
      </c>
      <c r="C2282" t="s">
        <v>14702</v>
      </c>
      <c r="D2282" t="s">
        <v>14703</v>
      </c>
      <c r="E2282" t="s">
        <v>17576</v>
      </c>
      <c r="F2282" t="s">
        <v>13167</v>
      </c>
      <c r="G2282">
        <v>7200</v>
      </c>
      <c r="H2282">
        <v>878</v>
      </c>
      <c r="I2282">
        <v>7200</v>
      </c>
      <c r="J2282">
        <v>6576</v>
      </c>
      <c r="K2282" t="s">
        <v>54</v>
      </c>
      <c r="L2282">
        <v>492</v>
      </c>
      <c r="M2282" t="s">
        <v>1769</v>
      </c>
      <c r="N2282" t="s">
        <v>21321</v>
      </c>
      <c r="O2282" s="95">
        <v>44844.921438865742</v>
      </c>
      <c r="P2282">
        <v>1</v>
      </c>
      <c r="Q2282">
        <v>0</v>
      </c>
      <c r="R2282">
        <v>9.49</v>
      </c>
      <c r="S2282" t="s">
        <v>21324</v>
      </c>
      <c r="T2282" t="s">
        <v>13168</v>
      </c>
      <c r="U2282" t="s">
        <v>21325</v>
      </c>
      <c r="V2282" t="s">
        <v>21324</v>
      </c>
      <c r="W2282" t="s">
        <v>21326</v>
      </c>
      <c r="X2282" t="s">
        <v>13169</v>
      </c>
      <c r="Y2282" t="b">
        <v>1</v>
      </c>
      <c r="Z2282" t="s">
        <v>1761</v>
      </c>
    </row>
    <row r="2283" spans="1:26" x14ac:dyDescent="0.25">
      <c r="A2283" t="s">
        <v>13170</v>
      </c>
      <c r="B2283" t="s">
        <v>13171</v>
      </c>
      <c r="C2283" t="s">
        <v>14702</v>
      </c>
      <c r="D2283" t="s">
        <v>14703</v>
      </c>
      <c r="E2283" t="s">
        <v>17576</v>
      </c>
      <c r="F2283" t="s">
        <v>13172</v>
      </c>
      <c r="G2283">
        <v>8000</v>
      </c>
      <c r="H2283">
        <v>908</v>
      </c>
      <c r="I2283">
        <v>7875</v>
      </c>
      <c r="J2283">
        <v>9957</v>
      </c>
      <c r="K2283" t="s">
        <v>54</v>
      </c>
      <c r="L2283">
        <v>508</v>
      </c>
      <c r="M2283" t="s">
        <v>1769</v>
      </c>
      <c r="N2283" t="s">
        <v>18470</v>
      </c>
      <c r="O2283" s="95">
        <v>44845.09075275463</v>
      </c>
      <c r="P2283">
        <v>1</v>
      </c>
      <c r="Q2283">
        <v>1.59</v>
      </c>
      <c r="R2283">
        <v>-19.649999999999999</v>
      </c>
      <c r="S2283" t="s">
        <v>21327</v>
      </c>
      <c r="T2283" t="s">
        <v>13173</v>
      </c>
      <c r="U2283" t="s">
        <v>13174</v>
      </c>
      <c r="V2283" t="s">
        <v>21327</v>
      </c>
      <c r="W2283" t="s">
        <v>21328</v>
      </c>
      <c r="X2283" t="s">
        <v>13175</v>
      </c>
      <c r="Y2283" t="b">
        <v>1</v>
      </c>
      <c r="Z2283" t="s">
        <v>1761</v>
      </c>
    </row>
    <row r="2284" spans="1:26" x14ac:dyDescent="0.25">
      <c r="A2284" t="s">
        <v>13176</v>
      </c>
      <c r="B2284" t="s">
        <v>13177</v>
      </c>
      <c r="C2284" t="s">
        <v>14702</v>
      </c>
      <c r="D2284" t="s">
        <v>14703</v>
      </c>
      <c r="E2284" t="s">
        <v>17576</v>
      </c>
      <c r="F2284" t="s">
        <v>13178</v>
      </c>
      <c r="G2284">
        <v>800</v>
      </c>
      <c r="H2284">
        <v>800</v>
      </c>
      <c r="I2284">
        <v>800</v>
      </c>
      <c r="J2284">
        <v>800</v>
      </c>
      <c r="K2284" t="s">
        <v>54</v>
      </c>
      <c r="L2284">
        <v>448</v>
      </c>
      <c r="M2284" t="s">
        <v>1769</v>
      </c>
      <c r="N2284" t="s">
        <v>17890</v>
      </c>
      <c r="O2284" s="95">
        <v>44838.518654930558</v>
      </c>
      <c r="P2284">
        <v>1</v>
      </c>
      <c r="Q2284">
        <v>0</v>
      </c>
      <c r="R2284">
        <v>0</v>
      </c>
      <c r="S2284" t="s">
        <v>21329</v>
      </c>
      <c r="T2284" t="s">
        <v>13179</v>
      </c>
      <c r="U2284" t="s">
        <v>13180</v>
      </c>
      <c r="V2284" t="s">
        <v>21329</v>
      </c>
      <c r="W2284" t="s">
        <v>21330</v>
      </c>
      <c r="X2284" t="s">
        <v>13181</v>
      </c>
      <c r="Y2284" t="b">
        <v>1</v>
      </c>
      <c r="Z2284" t="s">
        <v>1761</v>
      </c>
    </row>
    <row r="2285" spans="1:26" x14ac:dyDescent="0.25">
      <c r="A2285" t="s">
        <v>13182</v>
      </c>
      <c r="B2285" t="s">
        <v>13183</v>
      </c>
      <c r="C2285" t="s">
        <v>14702</v>
      </c>
      <c r="D2285" t="s">
        <v>14703</v>
      </c>
      <c r="E2285" t="s">
        <v>17576</v>
      </c>
      <c r="F2285" t="s">
        <v>13184</v>
      </c>
      <c r="G2285">
        <v>800</v>
      </c>
      <c r="H2285">
        <v>800</v>
      </c>
      <c r="I2285">
        <v>800</v>
      </c>
      <c r="J2285">
        <v>800</v>
      </c>
      <c r="K2285" t="s">
        <v>54</v>
      </c>
      <c r="L2285">
        <v>448</v>
      </c>
      <c r="M2285" t="s">
        <v>1769</v>
      </c>
      <c r="N2285" t="s">
        <v>17890</v>
      </c>
      <c r="O2285" s="95">
        <v>44838.538075127311</v>
      </c>
      <c r="P2285">
        <v>1</v>
      </c>
      <c r="Q2285">
        <v>0</v>
      </c>
      <c r="R2285">
        <v>0</v>
      </c>
      <c r="S2285" t="s">
        <v>21331</v>
      </c>
      <c r="T2285" t="s">
        <v>13185</v>
      </c>
      <c r="U2285" t="s">
        <v>13186</v>
      </c>
      <c r="V2285" t="s">
        <v>21331</v>
      </c>
      <c r="W2285" t="s">
        <v>21332</v>
      </c>
      <c r="X2285" t="s">
        <v>13187</v>
      </c>
      <c r="Y2285" t="b">
        <v>1</v>
      </c>
      <c r="Z2285" t="s">
        <v>1761</v>
      </c>
    </row>
    <row r="2286" spans="1:26" x14ac:dyDescent="0.25">
      <c r="A2286" t="s">
        <v>13188</v>
      </c>
      <c r="B2286" t="s">
        <v>13189</v>
      </c>
      <c r="C2286" t="s">
        <v>14702</v>
      </c>
      <c r="D2286" t="s">
        <v>14702</v>
      </c>
      <c r="E2286" t="s">
        <v>17576</v>
      </c>
      <c r="F2286" t="s">
        <v>13167</v>
      </c>
      <c r="G2286">
        <v>800</v>
      </c>
      <c r="H2286">
        <v>800</v>
      </c>
      <c r="I2286">
        <v>800</v>
      </c>
      <c r="J2286">
        <v>800</v>
      </c>
      <c r="K2286" t="s">
        <v>54</v>
      </c>
      <c r="L2286">
        <v>448</v>
      </c>
      <c r="M2286" t="s">
        <v>1769</v>
      </c>
      <c r="N2286" t="s">
        <v>17890</v>
      </c>
      <c r="O2286" s="95">
        <v>44822.89531861111</v>
      </c>
      <c r="P2286">
        <v>1</v>
      </c>
      <c r="Q2286">
        <v>0</v>
      </c>
      <c r="R2286">
        <v>0</v>
      </c>
      <c r="S2286" t="s">
        <v>21333</v>
      </c>
      <c r="T2286" t="s">
        <v>13190</v>
      </c>
      <c r="U2286" t="s">
        <v>21334</v>
      </c>
      <c r="V2286" t="s">
        <v>21333</v>
      </c>
      <c r="W2286" t="s">
        <v>21335</v>
      </c>
      <c r="X2286" t="s">
        <v>13191</v>
      </c>
      <c r="Y2286" t="b">
        <v>1</v>
      </c>
      <c r="Z2286" t="s">
        <v>1761</v>
      </c>
    </row>
    <row r="2287" spans="1:26" x14ac:dyDescent="0.25">
      <c r="A2287" t="s">
        <v>13192</v>
      </c>
      <c r="B2287" t="s">
        <v>13193</v>
      </c>
      <c r="C2287" t="s">
        <v>14702</v>
      </c>
      <c r="D2287" t="s">
        <v>14703</v>
      </c>
      <c r="E2287" t="s">
        <v>17576</v>
      </c>
      <c r="F2287" t="s">
        <v>13194</v>
      </c>
      <c r="G2287">
        <v>4500</v>
      </c>
      <c r="H2287">
        <v>524</v>
      </c>
      <c r="I2287">
        <v>4500</v>
      </c>
      <c r="J2287">
        <v>4500</v>
      </c>
      <c r="K2287" t="s">
        <v>54</v>
      </c>
      <c r="L2287">
        <v>293</v>
      </c>
      <c r="M2287" t="s">
        <v>1769</v>
      </c>
      <c r="N2287" t="s">
        <v>21336</v>
      </c>
      <c r="O2287" s="95">
        <v>44844.951905266207</v>
      </c>
      <c r="P2287">
        <v>1</v>
      </c>
      <c r="Q2287">
        <v>0</v>
      </c>
      <c r="R2287">
        <v>0</v>
      </c>
      <c r="S2287" t="s">
        <v>21337</v>
      </c>
      <c r="T2287" t="s">
        <v>13195</v>
      </c>
      <c r="U2287" t="s">
        <v>21338</v>
      </c>
      <c r="V2287" t="s">
        <v>21337</v>
      </c>
      <c r="W2287" t="s">
        <v>21339</v>
      </c>
      <c r="X2287" t="s">
        <v>13196</v>
      </c>
      <c r="Y2287" t="b">
        <v>1</v>
      </c>
      <c r="Z2287" t="s">
        <v>1761</v>
      </c>
    </row>
    <row r="2288" spans="1:26" x14ac:dyDescent="0.25">
      <c r="A2288" t="s">
        <v>13197</v>
      </c>
      <c r="B2288" t="s">
        <v>13198</v>
      </c>
      <c r="C2288" t="s">
        <v>14702</v>
      </c>
      <c r="D2288" t="s">
        <v>14703</v>
      </c>
      <c r="E2288" t="s">
        <v>17576</v>
      </c>
      <c r="F2288" t="s">
        <v>13199</v>
      </c>
      <c r="G2288">
        <v>500</v>
      </c>
      <c r="H2288">
        <v>600</v>
      </c>
      <c r="I2288">
        <v>500</v>
      </c>
      <c r="J2288">
        <v>500</v>
      </c>
      <c r="K2288" t="s">
        <v>54</v>
      </c>
      <c r="L2288">
        <v>336</v>
      </c>
      <c r="M2288" t="s">
        <v>1769</v>
      </c>
      <c r="N2288" t="s">
        <v>18357</v>
      </c>
      <c r="O2288" s="95">
        <v>44845.21172068287</v>
      </c>
      <c r="P2288">
        <v>1</v>
      </c>
      <c r="Q2288">
        <v>0</v>
      </c>
      <c r="R2288">
        <v>0</v>
      </c>
      <c r="S2288" t="s">
        <v>21340</v>
      </c>
      <c r="T2288" t="s">
        <v>13200</v>
      </c>
      <c r="U2288" t="s">
        <v>13201</v>
      </c>
      <c r="V2288" t="s">
        <v>21340</v>
      </c>
      <c r="W2288" t="s">
        <v>21341</v>
      </c>
      <c r="X2288" t="s">
        <v>13202</v>
      </c>
      <c r="Y2288" t="b">
        <v>1</v>
      </c>
      <c r="Z2288" t="s">
        <v>1761</v>
      </c>
    </row>
    <row r="2289" spans="1:26" x14ac:dyDescent="0.25">
      <c r="A2289" t="s">
        <v>13203</v>
      </c>
      <c r="B2289" t="s">
        <v>13204</v>
      </c>
      <c r="C2289" t="s">
        <v>14702</v>
      </c>
      <c r="D2289" t="s">
        <v>14703</v>
      </c>
      <c r="E2289" t="s">
        <v>17576</v>
      </c>
      <c r="F2289" t="s">
        <v>13205</v>
      </c>
      <c r="G2289">
        <v>571</v>
      </c>
      <c r="H2289">
        <v>524</v>
      </c>
      <c r="I2289">
        <v>571</v>
      </c>
      <c r="J2289">
        <v>571</v>
      </c>
      <c r="K2289" t="s">
        <v>54</v>
      </c>
      <c r="L2289">
        <v>293</v>
      </c>
      <c r="M2289" t="s">
        <v>1769</v>
      </c>
      <c r="N2289" t="s">
        <v>21336</v>
      </c>
      <c r="O2289" s="95">
        <v>44841.794577060187</v>
      </c>
      <c r="P2289">
        <v>1</v>
      </c>
      <c r="Q2289">
        <v>0</v>
      </c>
      <c r="R2289">
        <v>0</v>
      </c>
      <c r="S2289" t="s">
        <v>21342</v>
      </c>
      <c r="T2289" t="s">
        <v>13206</v>
      </c>
      <c r="U2289" t="s">
        <v>13207</v>
      </c>
      <c r="V2289" t="s">
        <v>21342</v>
      </c>
      <c r="W2289" t="s">
        <v>21343</v>
      </c>
      <c r="X2289" t="s">
        <v>13208</v>
      </c>
      <c r="Y2289" t="b">
        <v>1</v>
      </c>
      <c r="Z2289" t="s">
        <v>1761</v>
      </c>
    </row>
    <row r="2290" spans="1:26" x14ac:dyDescent="0.25">
      <c r="A2290" t="s">
        <v>13209</v>
      </c>
      <c r="B2290" t="s">
        <v>13210</v>
      </c>
      <c r="C2290" t="s">
        <v>14702</v>
      </c>
      <c r="D2290" t="s">
        <v>14702</v>
      </c>
      <c r="E2290" t="s">
        <v>17576</v>
      </c>
      <c r="F2290" t="s">
        <v>13211</v>
      </c>
      <c r="G2290">
        <v>471</v>
      </c>
      <c r="H2290">
        <v>471</v>
      </c>
      <c r="I2290">
        <v>471</v>
      </c>
      <c r="J2290">
        <v>471</v>
      </c>
      <c r="K2290" t="s">
        <v>54</v>
      </c>
      <c r="L2290">
        <v>264</v>
      </c>
      <c r="M2290" t="s">
        <v>1769</v>
      </c>
      <c r="N2290" t="s">
        <v>21210</v>
      </c>
      <c r="O2290" s="95">
        <v>44785.614634386577</v>
      </c>
      <c r="P2290">
        <v>1</v>
      </c>
      <c r="Q2290">
        <v>0</v>
      </c>
      <c r="R2290">
        <v>0</v>
      </c>
      <c r="S2290" t="s">
        <v>21344</v>
      </c>
      <c r="T2290" t="s">
        <v>13212</v>
      </c>
      <c r="U2290" t="s">
        <v>13213</v>
      </c>
      <c r="V2290" t="s">
        <v>21344</v>
      </c>
      <c r="W2290" t="s">
        <v>21345</v>
      </c>
      <c r="X2290" t="s">
        <v>13214</v>
      </c>
      <c r="Y2290" t="b">
        <v>1</v>
      </c>
      <c r="Z2290" t="s">
        <v>1761</v>
      </c>
    </row>
    <row r="2291" spans="1:26" x14ac:dyDescent="0.25">
      <c r="A2291" t="s">
        <v>13215</v>
      </c>
      <c r="B2291" t="s">
        <v>13216</v>
      </c>
      <c r="C2291" t="s">
        <v>14702</v>
      </c>
      <c r="D2291" t="s">
        <v>14703</v>
      </c>
      <c r="E2291" t="s">
        <v>17576</v>
      </c>
      <c r="F2291" t="s">
        <v>9347</v>
      </c>
      <c r="G2291">
        <v>525</v>
      </c>
      <c r="H2291">
        <v>470</v>
      </c>
      <c r="I2291">
        <v>525</v>
      </c>
      <c r="J2291">
        <v>525</v>
      </c>
      <c r="K2291" t="s">
        <v>54</v>
      </c>
      <c r="L2291">
        <v>263</v>
      </c>
      <c r="M2291" t="s">
        <v>1769</v>
      </c>
      <c r="N2291" t="s">
        <v>21303</v>
      </c>
      <c r="O2291" s="95">
        <v>44845.686859120367</v>
      </c>
      <c r="P2291">
        <v>1</v>
      </c>
      <c r="Q2291">
        <v>0</v>
      </c>
      <c r="R2291">
        <v>0</v>
      </c>
      <c r="S2291" t="s">
        <v>21346</v>
      </c>
      <c r="T2291" t="s">
        <v>13217</v>
      </c>
      <c r="U2291" t="s">
        <v>13218</v>
      </c>
      <c r="V2291" t="s">
        <v>21346</v>
      </c>
      <c r="W2291" t="s">
        <v>21347</v>
      </c>
      <c r="X2291" t="s">
        <v>13219</v>
      </c>
      <c r="Y2291" t="b">
        <v>1</v>
      </c>
      <c r="Z2291" t="s">
        <v>1761</v>
      </c>
    </row>
    <row r="2292" spans="1:26" x14ac:dyDescent="0.25">
      <c r="A2292" t="s">
        <v>13220</v>
      </c>
      <c r="B2292" t="s">
        <v>13221</v>
      </c>
      <c r="C2292" t="s">
        <v>14702</v>
      </c>
      <c r="D2292" t="s">
        <v>14703</v>
      </c>
      <c r="E2292" t="s">
        <v>17576</v>
      </c>
      <c r="F2292" t="s">
        <v>13222</v>
      </c>
      <c r="G2292">
        <v>10000</v>
      </c>
      <c r="H2292">
        <v>400</v>
      </c>
      <c r="I2292">
        <v>10000</v>
      </c>
      <c r="J2292">
        <v>8684</v>
      </c>
      <c r="K2292" t="s">
        <v>54</v>
      </c>
      <c r="L2292">
        <v>224</v>
      </c>
      <c r="M2292" t="s">
        <v>1769</v>
      </c>
      <c r="N2292" t="s">
        <v>18535</v>
      </c>
      <c r="O2292" s="95">
        <v>44845.464216412038</v>
      </c>
      <c r="P2292">
        <v>1</v>
      </c>
      <c r="Q2292">
        <v>0</v>
      </c>
      <c r="R2292">
        <v>15.15</v>
      </c>
      <c r="S2292" t="s">
        <v>21348</v>
      </c>
      <c r="T2292" t="s">
        <v>13223</v>
      </c>
      <c r="U2292" t="s">
        <v>13224</v>
      </c>
      <c r="V2292" t="s">
        <v>21348</v>
      </c>
      <c r="W2292" t="s">
        <v>21349</v>
      </c>
      <c r="X2292" t="s">
        <v>13225</v>
      </c>
      <c r="Y2292" t="b">
        <v>1</v>
      </c>
      <c r="Z2292" t="s">
        <v>1761</v>
      </c>
    </row>
    <row r="2293" spans="1:26" x14ac:dyDescent="0.25">
      <c r="A2293" t="s">
        <v>13226</v>
      </c>
      <c r="B2293" t="s">
        <v>13227</v>
      </c>
      <c r="C2293" t="s">
        <v>14702</v>
      </c>
      <c r="D2293" t="s">
        <v>14703</v>
      </c>
      <c r="E2293" t="s">
        <v>17576</v>
      </c>
      <c r="F2293" t="s">
        <v>13228</v>
      </c>
      <c r="G2293">
        <v>9000</v>
      </c>
      <c r="H2293">
        <v>470</v>
      </c>
      <c r="I2293">
        <v>9000</v>
      </c>
      <c r="J2293">
        <v>9000</v>
      </c>
      <c r="K2293" t="s">
        <v>54</v>
      </c>
      <c r="L2293">
        <v>263</v>
      </c>
      <c r="M2293" t="s">
        <v>1769</v>
      </c>
      <c r="N2293" t="s">
        <v>21303</v>
      </c>
      <c r="O2293" s="95">
        <v>44843.671757962962</v>
      </c>
      <c r="P2293">
        <v>1</v>
      </c>
      <c r="Q2293">
        <v>0</v>
      </c>
      <c r="R2293">
        <v>0</v>
      </c>
      <c r="S2293" t="s">
        <v>21350</v>
      </c>
      <c r="T2293" t="s">
        <v>13229</v>
      </c>
      <c r="U2293" t="s">
        <v>21351</v>
      </c>
      <c r="V2293" t="s">
        <v>21350</v>
      </c>
      <c r="W2293" t="s">
        <v>21352</v>
      </c>
      <c r="X2293" t="s">
        <v>13230</v>
      </c>
      <c r="Y2293" t="b">
        <v>1</v>
      </c>
      <c r="Z2293" t="s">
        <v>1761</v>
      </c>
    </row>
    <row r="2294" spans="1:26" x14ac:dyDescent="0.25">
      <c r="A2294" t="s">
        <v>13231</v>
      </c>
      <c r="B2294" t="s">
        <v>13232</v>
      </c>
      <c r="C2294" t="s">
        <v>14702</v>
      </c>
      <c r="D2294" t="s">
        <v>14703</v>
      </c>
      <c r="E2294" t="s">
        <v>17576</v>
      </c>
      <c r="F2294" t="s">
        <v>13233</v>
      </c>
      <c r="G2294">
        <v>500</v>
      </c>
      <c r="H2294">
        <v>512</v>
      </c>
      <c r="I2294">
        <v>512</v>
      </c>
      <c r="J2294">
        <v>512</v>
      </c>
      <c r="K2294" t="s">
        <v>54</v>
      </c>
      <c r="L2294">
        <v>287</v>
      </c>
      <c r="M2294" t="s">
        <v>1769</v>
      </c>
      <c r="N2294" t="s">
        <v>21353</v>
      </c>
      <c r="O2294" s="95">
        <v>44843.637644282404</v>
      </c>
      <c r="P2294">
        <v>1</v>
      </c>
      <c r="Q2294">
        <v>0</v>
      </c>
      <c r="R2294">
        <v>-2.34</v>
      </c>
      <c r="S2294" t="s">
        <v>21354</v>
      </c>
      <c r="T2294" t="s">
        <v>13234</v>
      </c>
      <c r="U2294" t="s">
        <v>13235</v>
      </c>
      <c r="V2294" t="s">
        <v>21354</v>
      </c>
      <c r="W2294" t="s">
        <v>21355</v>
      </c>
      <c r="X2294" t="s">
        <v>13236</v>
      </c>
      <c r="Y2294" t="b">
        <v>1</v>
      </c>
      <c r="Z2294" t="s">
        <v>1761</v>
      </c>
    </row>
    <row r="2295" spans="1:26" x14ac:dyDescent="0.25">
      <c r="A2295" t="s">
        <v>13237</v>
      </c>
      <c r="B2295" t="s">
        <v>13238</v>
      </c>
      <c r="C2295" t="s">
        <v>14702</v>
      </c>
      <c r="D2295" t="s">
        <v>14703</v>
      </c>
      <c r="E2295" t="s">
        <v>17576</v>
      </c>
      <c r="F2295" t="s">
        <v>13233</v>
      </c>
      <c r="G2295">
        <v>543</v>
      </c>
      <c r="H2295">
        <v>499</v>
      </c>
      <c r="I2295">
        <v>543</v>
      </c>
      <c r="J2295">
        <v>543</v>
      </c>
      <c r="K2295" t="s">
        <v>54</v>
      </c>
      <c r="L2295">
        <v>279</v>
      </c>
      <c r="M2295" t="s">
        <v>1769</v>
      </c>
      <c r="N2295" t="s">
        <v>19761</v>
      </c>
      <c r="O2295" s="95">
        <v>44844.456452210645</v>
      </c>
      <c r="P2295">
        <v>1</v>
      </c>
      <c r="Q2295">
        <v>0</v>
      </c>
      <c r="R2295">
        <v>0</v>
      </c>
      <c r="S2295" t="s">
        <v>21356</v>
      </c>
      <c r="T2295" t="s">
        <v>13239</v>
      </c>
      <c r="U2295" t="s">
        <v>13240</v>
      </c>
      <c r="V2295" t="s">
        <v>21356</v>
      </c>
      <c r="W2295" t="s">
        <v>21357</v>
      </c>
      <c r="X2295" t="s">
        <v>13241</v>
      </c>
      <c r="Y2295" t="b">
        <v>1</v>
      </c>
      <c r="Z2295" t="s">
        <v>1761</v>
      </c>
    </row>
    <row r="2296" spans="1:26" x14ac:dyDescent="0.25">
      <c r="A2296" t="s">
        <v>13242</v>
      </c>
      <c r="B2296" t="s">
        <v>13243</v>
      </c>
      <c r="C2296" t="s">
        <v>14702</v>
      </c>
      <c r="D2296" t="s">
        <v>14703</v>
      </c>
      <c r="E2296" t="s">
        <v>17576</v>
      </c>
      <c r="F2296" t="s">
        <v>13244</v>
      </c>
      <c r="G2296">
        <v>20000</v>
      </c>
      <c r="H2296">
        <v>500</v>
      </c>
      <c r="I2296">
        <v>13722</v>
      </c>
      <c r="J2296">
        <v>10811</v>
      </c>
      <c r="K2296" t="s">
        <v>54</v>
      </c>
      <c r="L2296">
        <v>280</v>
      </c>
      <c r="M2296" t="s">
        <v>1769</v>
      </c>
      <c r="N2296" t="s">
        <v>18504</v>
      </c>
      <c r="O2296" s="95">
        <v>44845.691113611108</v>
      </c>
      <c r="P2296">
        <v>1</v>
      </c>
      <c r="Q2296">
        <v>45.75</v>
      </c>
      <c r="R2296">
        <v>85</v>
      </c>
      <c r="S2296" t="s">
        <v>21358</v>
      </c>
      <c r="T2296" t="s">
        <v>13245</v>
      </c>
      <c r="U2296" t="s">
        <v>13246</v>
      </c>
      <c r="V2296" t="s">
        <v>21358</v>
      </c>
      <c r="W2296" t="s">
        <v>21359</v>
      </c>
      <c r="X2296" t="s">
        <v>13247</v>
      </c>
      <c r="Y2296" t="b">
        <v>1</v>
      </c>
      <c r="Z2296" t="s">
        <v>1761</v>
      </c>
    </row>
    <row r="2297" spans="1:26" x14ac:dyDescent="0.25">
      <c r="A2297" t="s">
        <v>13248</v>
      </c>
      <c r="B2297" t="s">
        <v>13249</v>
      </c>
      <c r="C2297" t="s">
        <v>14702</v>
      </c>
      <c r="D2297" t="s">
        <v>14703</v>
      </c>
      <c r="E2297" t="s">
        <v>17576</v>
      </c>
      <c r="F2297" t="s">
        <v>13250</v>
      </c>
      <c r="G2297">
        <v>500</v>
      </c>
      <c r="H2297">
        <v>482</v>
      </c>
      <c r="I2297">
        <v>519</v>
      </c>
      <c r="J2297">
        <v>519</v>
      </c>
      <c r="K2297" t="s">
        <v>54</v>
      </c>
      <c r="L2297">
        <v>270</v>
      </c>
      <c r="M2297" t="s">
        <v>1769</v>
      </c>
      <c r="N2297" t="s">
        <v>21360</v>
      </c>
      <c r="O2297" s="95">
        <v>44842.856075289354</v>
      </c>
      <c r="P2297">
        <v>1</v>
      </c>
      <c r="Q2297">
        <v>0</v>
      </c>
      <c r="R2297">
        <v>-3.66</v>
      </c>
      <c r="S2297" t="s">
        <v>21361</v>
      </c>
      <c r="T2297" t="s">
        <v>13251</v>
      </c>
      <c r="U2297" t="s">
        <v>13252</v>
      </c>
      <c r="V2297" t="s">
        <v>21361</v>
      </c>
      <c r="W2297" t="s">
        <v>21362</v>
      </c>
      <c r="X2297" t="s">
        <v>13253</v>
      </c>
      <c r="Y2297" t="b">
        <v>1</v>
      </c>
      <c r="Z2297" t="s">
        <v>1761</v>
      </c>
    </row>
    <row r="2298" spans="1:26" x14ac:dyDescent="0.25">
      <c r="A2298" t="s">
        <v>13254</v>
      </c>
      <c r="B2298" t="s">
        <v>13255</v>
      </c>
      <c r="C2298" t="s">
        <v>14702</v>
      </c>
      <c r="D2298" t="s">
        <v>14703</v>
      </c>
      <c r="E2298" t="s">
        <v>17576</v>
      </c>
      <c r="F2298" t="s">
        <v>13256</v>
      </c>
      <c r="G2298">
        <v>300</v>
      </c>
      <c r="H2298">
        <v>300</v>
      </c>
      <c r="I2298">
        <v>300</v>
      </c>
      <c r="J2298">
        <v>300</v>
      </c>
      <c r="K2298" t="s">
        <v>54</v>
      </c>
      <c r="L2298">
        <v>168</v>
      </c>
      <c r="M2298" t="s">
        <v>1769</v>
      </c>
      <c r="N2298" t="s">
        <v>18621</v>
      </c>
      <c r="O2298" s="95">
        <v>44843.389670196761</v>
      </c>
      <c r="P2298">
        <v>1</v>
      </c>
      <c r="Q2298">
        <v>0</v>
      </c>
      <c r="R2298">
        <v>0</v>
      </c>
      <c r="S2298" t="s">
        <v>21363</v>
      </c>
      <c r="T2298" t="s">
        <v>13257</v>
      </c>
      <c r="U2298" t="s">
        <v>13258</v>
      </c>
      <c r="V2298" t="s">
        <v>21363</v>
      </c>
      <c r="W2298" t="s">
        <v>21364</v>
      </c>
      <c r="X2298" t="s">
        <v>13259</v>
      </c>
      <c r="Y2298" t="b">
        <v>1</v>
      </c>
      <c r="Z2298" t="s">
        <v>1761</v>
      </c>
    </row>
    <row r="2299" spans="1:26" x14ac:dyDescent="0.25">
      <c r="A2299" t="s">
        <v>13260</v>
      </c>
      <c r="B2299" t="s">
        <v>13261</v>
      </c>
      <c r="C2299" t="s">
        <v>14702</v>
      </c>
      <c r="D2299" t="s">
        <v>14702</v>
      </c>
      <c r="E2299" t="s">
        <v>17576</v>
      </c>
      <c r="F2299" t="s">
        <v>13262</v>
      </c>
      <c r="G2299">
        <v>601</v>
      </c>
      <c r="H2299">
        <v>601</v>
      </c>
      <c r="I2299">
        <v>601</v>
      </c>
      <c r="J2299">
        <v>601</v>
      </c>
      <c r="K2299" t="s">
        <v>54</v>
      </c>
      <c r="L2299">
        <v>337</v>
      </c>
      <c r="M2299" t="s">
        <v>1769</v>
      </c>
      <c r="N2299" t="s">
        <v>18361</v>
      </c>
      <c r="O2299" s="95">
        <v>44828.290730717592</v>
      </c>
      <c r="P2299">
        <v>1</v>
      </c>
      <c r="Q2299">
        <v>0</v>
      </c>
      <c r="R2299">
        <v>0</v>
      </c>
      <c r="S2299" t="s">
        <v>21365</v>
      </c>
      <c r="T2299" t="s">
        <v>13263</v>
      </c>
      <c r="U2299" t="s">
        <v>13264</v>
      </c>
      <c r="V2299" t="s">
        <v>21365</v>
      </c>
      <c r="W2299" t="s">
        <v>21366</v>
      </c>
      <c r="X2299" t="s">
        <v>13265</v>
      </c>
      <c r="Y2299" t="b">
        <v>1</v>
      </c>
      <c r="Z2299" t="s">
        <v>1761</v>
      </c>
    </row>
    <row r="2300" spans="1:26" x14ac:dyDescent="0.25">
      <c r="A2300" t="s">
        <v>13266</v>
      </c>
      <c r="B2300" t="s">
        <v>13267</v>
      </c>
      <c r="C2300" t="s">
        <v>14702</v>
      </c>
      <c r="D2300" t="s">
        <v>14703</v>
      </c>
      <c r="E2300" t="s">
        <v>17576</v>
      </c>
      <c r="F2300" t="s">
        <v>13268</v>
      </c>
      <c r="G2300">
        <v>10000</v>
      </c>
      <c r="H2300">
        <v>600</v>
      </c>
      <c r="I2300">
        <v>10000</v>
      </c>
      <c r="J2300">
        <v>10000</v>
      </c>
      <c r="K2300" t="s">
        <v>54</v>
      </c>
      <c r="L2300">
        <v>336</v>
      </c>
      <c r="M2300" t="s">
        <v>1769</v>
      </c>
      <c r="N2300" t="s">
        <v>18357</v>
      </c>
      <c r="O2300" s="95">
        <v>44840.674559432868</v>
      </c>
      <c r="P2300">
        <v>1</v>
      </c>
      <c r="Q2300">
        <v>0</v>
      </c>
      <c r="R2300">
        <v>0</v>
      </c>
      <c r="S2300" t="s">
        <v>21367</v>
      </c>
      <c r="T2300" t="s">
        <v>13269</v>
      </c>
      <c r="U2300" t="s">
        <v>13270</v>
      </c>
      <c r="V2300" t="s">
        <v>21367</v>
      </c>
      <c r="W2300" t="s">
        <v>21368</v>
      </c>
      <c r="X2300" t="s">
        <v>13271</v>
      </c>
      <c r="Y2300" t="b">
        <v>1</v>
      </c>
      <c r="Z2300" t="s">
        <v>1761</v>
      </c>
    </row>
    <row r="2301" spans="1:26" x14ac:dyDescent="0.25">
      <c r="A2301" t="s">
        <v>13272</v>
      </c>
      <c r="B2301" t="s">
        <v>13273</v>
      </c>
      <c r="C2301" t="s">
        <v>14702</v>
      </c>
      <c r="D2301" t="s">
        <v>14703</v>
      </c>
      <c r="E2301" t="s">
        <v>17576</v>
      </c>
      <c r="F2301" t="s">
        <v>13274</v>
      </c>
      <c r="G2301">
        <v>1300</v>
      </c>
      <c r="H2301">
        <v>1300</v>
      </c>
      <c r="I2301">
        <v>1300</v>
      </c>
      <c r="J2301">
        <v>1300</v>
      </c>
      <c r="K2301" t="s">
        <v>54</v>
      </c>
      <c r="L2301">
        <v>728</v>
      </c>
      <c r="M2301" t="s">
        <v>1769</v>
      </c>
      <c r="N2301" t="s">
        <v>20977</v>
      </c>
      <c r="O2301" s="95">
        <v>44833.75455888889</v>
      </c>
      <c r="P2301">
        <v>1</v>
      </c>
      <c r="Q2301">
        <v>0</v>
      </c>
      <c r="R2301">
        <v>0</v>
      </c>
      <c r="S2301" t="s">
        <v>21369</v>
      </c>
      <c r="T2301" t="s">
        <v>13275</v>
      </c>
      <c r="U2301" t="s">
        <v>13276</v>
      </c>
      <c r="V2301" t="s">
        <v>21369</v>
      </c>
      <c r="W2301" t="s">
        <v>21370</v>
      </c>
      <c r="X2301" t="s">
        <v>13277</v>
      </c>
      <c r="Y2301" t="b">
        <v>1</v>
      </c>
      <c r="Z2301" t="s">
        <v>1761</v>
      </c>
    </row>
    <row r="2302" spans="1:26" x14ac:dyDescent="0.25">
      <c r="A2302" t="s">
        <v>13278</v>
      </c>
      <c r="B2302" t="s">
        <v>973</v>
      </c>
      <c r="C2302" t="s">
        <v>14702</v>
      </c>
      <c r="D2302" t="s">
        <v>14703</v>
      </c>
      <c r="E2302" t="s">
        <v>17576</v>
      </c>
      <c r="F2302" t="s">
        <v>13279</v>
      </c>
      <c r="G2302">
        <v>11500</v>
      </c>
      <c r="H2302">
        <v>604</v>
      </c>
      <c r="I2302">
        <v>12300</v>
      </c>
      <c r="J2302">
        <v>12300</v>
      </c>
      <c r="K2302" t="s">
        <v>54</v>
      </c>
      <c r="L2302">
        <v>338</v>
      </c>
      <c r="M2302" t="s">
        <v>1769</v>
      </c>
      <c r="N2302" t="s">
        <v>21371</v>
      </c>
      <c r="O2302" s="95">
        <v>44842.824652650466</v>
      </c>
      <c r="P2302">
        <v>1</v>
      </c>
      <c r="Q2302">
        <v>0</v>
      </c>
      <c r="R2302">
        <v>-6.5</v>
      </c>
      <c r="S2302" t="s">
        <v>21372</v>
      </c>
      <c r="T2302" t="s">
        <v>13280</v>
      </c>
      <c r="U2302" t="s">
        <v>13281</v>
      </c>
      <c r="V2302" t="s">
        <v>21372</v>
      </c>
      <c r="W2302" t="s">
        <v>21373</v>
      </c>
      <c r="X2302" t="s">
        <v>13282</v>
      </c>
      <c r="Y2302" t="b">
        <v>1</v>
      </c>
      <c r="Z2302" t="s">
        <v>1761</v>
      </c>
    </row>
    <row r="2303" spans="1:26" x14ac:dyDescent="0.25">
      <c r="A2303" t="s">
        <v>13283</v>
      </c>
      <c r="B2303" t="s">
        <v>13284</v>
      </c>
      <c r="C2303" t="s">
        <v>14702</v>
      </c>
      <c r="D2303" t="s">
        <v>14703</v>
      </c>
      <c r="E2303" t="s">
        <v>17576</v>
      </c>
      <c r="F2303" t="s">
        <v>5057</v>
      </c>
      <c r="G2303">
        <v>414</v>
      </c>
      <c r="H2303">
        <v>414</v>
      </c>
      <c r="I2303">
        <v>414</v>
      </c>
      <c r="J2303">
        <v>414</v>
      </c>
      <c r="K2303" t="s">
        <v>54</v>
      </c>
      <c r="L2303">
        <v>232</v>
      </c>
      <c r="M2303" t="s">
        <v>1769</v>
      </c>
      <c r="N2303" t="s">
        <v>21374</v>
      </c>
      <c r="O2303" s="95">
        <v>44837.588952604165</v>
      </c>
      <c r="P2303">
        <v>1</v>
      </c>
      <c r="Q2303">
        <v>0</v>
      </c>
      <c r="R2303">
        <v>0</v>
      </c>
      <c r="S2303" t="s">
        <v>21375</v>
      </c>
      <c r="T2303" t="s">
        <v>13285</v>
      </c>
      <c r="U2303" t="s">
        <v>21376</v>
      </c>
      <c r="V2303" t="s">
        <v>21375</v>
      </c>
      <c r="W2303" t="s">
        <v>21377</v>
      </c>
      <c r="X2303" t="s">
        <v>13286</v>
      </c>
      <c r="Y2303" t="b">
        <v>1</v>
      </c>
      <c r="Z2303" t="s">
        <v>1761</v>
      </c>
    </row>
    <row r="2304" spans="1:26" x14ac:dyDescent="0.25">
      <c r="A2304" t="s">
        <v>13287</v>
      </c>
      <c r="B2304" t="s">
        <v>1699</v>
      </c>
      <c r="C2304" t="s">
        <v>14702</v>
      </c>
      <c r="D2304" t="s">
        <v>14703</v>
      </c>
      <c r="E2304" t="s">
        <v>1799</v>
      </c>
      <c r="F2304" t="s">
        <v>2587</v>
      </c>
      <c r="G2304">
        <v>74999</v>
      </c>
      <c r="H2304">
        <v>84000</v>
      </c>
      <c r="I2304">
        <v>70246</v>
      </c>
      <c r="J2304">
        <v>77347</v>
      </c>
      <c r="K2304" t="s">
        <v>55</v>
      </c>
      <c r="L2304">
        <v>52920</v>
      </c>
      <c r="M2304" t="s">
        <v>1769</v>
      </c>
      <c r="N2304" t="s">
        <v>21378</v>
      </c>
      <c r="O2304" s="95">
        <v>44845.691196087966</v>
      </c>
      <c r="P2304">
        <v>1</v>
      </c>
      <c r="Q2304">
        <v>6.77</v>
      </c>
      <c r="R2304">
        <v>-3.04</v>
      </c>
      <c r="S2304" t="s">
        <v>21379</v>
      </c>
      <c r="T2304" t="s">
        <v>13288</v>
      </c>
      <c r="U2304" t="s">
        <v>13289</v>
      </c>
      <c r="V2304" t="s">
        <v>21379</v>
      </c>
      <c r="W2304" t="s">
        <v>21380</v>
      </c>
      <c r="X2304" t="s">
        <v>13290</v>
      </c>
      <c r="Y2304" t="b">
        <v>1</v>
      </c>
      <c r="Z2304" t="s">
        <v>1761</v>
      </c>
    </row>
    <row r="2305" spans="1:26" x14ac:dyDescent="0.25">
      <c r="A2305" t="s">
        <v>13291</v>
      </c>
      <c r="B2305" t="s">
        <v>944</v>
      </c>
      <c r="C2305" t="s">
        <v>14702</v>
      </c>
      <c r="D2305" t="s">
        <v>14703</v>
      </c>
      <c r="E2305" t="s">
        <v>635</v>
      </c>
      <c r="F2305" t="s">
        <v>13292</v>
      </c>
      <c r="G2305">
        <v>13999</v>
      </c>
      <c r="H2305">
        <v>4851</v>
      </c>
      <c r="I2305">
        <v>14812</v>
      </c>
      <c r="J2305">
        <v>15233</v>
      </c>
      <c r="K2305" t="s">
        <v>53</v>
      </c>
      <c r="L2305">
        <v>3008</v>
      </c>
      <c r="M2305" t="s">
        <v>1769</v>
      </c>
      <c r="N2305" t="s">
        <v>21381</v>
      </c>
      <c r="O2305" s="95">
        <v>44845.706366886574</v>
      </c>
      <c r="P2305">
        <v>2</v>
      </c>
      <c r="Q2305">
        <v>-5.49</v>
      </c>
      <c r="R2305">
        <v>-8.1</v>
      </c>
      <c r="S2305" t="s">
        <v>21382</v>
      </c>
      <c r="T2305" t="s">
        <v>13293</v>
      </c>
      <c r="U2305" t="s">
        <v>13294</v>
      </c>
      <c r="V2305" t="s">
        <v>21382</v>
      </c>
      <c r="W2305" t="s">
        <v>21383</v>
      </c>
      <c r="X2305" t="s">
        <v>13295</v>
      </c>
      <c r="Y2305" t="b">
        <v>1</v>
      </c>
      <c r="Z2305" t="s">
        <v>1761</v>
      </c>
    </row>
    <row r="2306" spans="1:26" x14ac:dyDescent="0.25">
      <c r="A2306" t="s">
        <v>13296</v>
      </c>
      <c r="B2306" t="s">
        <v>902</v>
      </c>
      <c r="C2306" t="s">
        <v>14702</v>
      </c>
      <c r="D2306" t="s">
        <v>14703</v>
      </c>
      <c r="E2306" t="s">
        <v>635</v>
      </c>
      <c r="F2306" t="s">
        <v>13297</v>
      </c>
      <c r="G2306">
        <v>12000</v>
      </c>
      <c r="H2306">
        <v>11698</v>
      </c>
      <c r="I2306">
        <v>17431</v>
      </c>
      <c r="J2306">
        <v>16511</v>
      </c>
      <c r="K2306" t="s">
        <v>53</v>
      </c>
      <c r="L2306">
        <v>7253</v>
      </c>
      <c r="M2306" t="s">
        <v>1769</v>
      </c>
      <c r="N2306" t="s">
        <v>21384</v>
      </c>
      <c r="O2306" s="95">
        <v>44845.705534641202</v>
      </c>
      <c r="P2306">
        <v>2</v>
      </c>
      <c r="Q2306">
        <v>-31.16</v>
      </c>
      <c r="R2306">
        <v>-27.32</v>
      </c>
      <c r="S2306" t="s">
        <v>21385</v>
      </c>
      <c r="T2306" t="s">
        <v>13298</v>
      </c>
      <c r="U2306" t="s">
        <v>13299</v>
      </c>
      <c r="V2306" t="s">
        <v>21385</v>
      </c>
      <c r="W2306" t="s">
        <v>21386</v>
      </c>
      <c r="X2306" t="s">
        <v>13300</v>
      </c>
      <c r="Y2306" t="b">
        <v>1</v>
      </c>
      <c r="Z2306" t="s">
        <v>1761</v>
      </c>
    </row>
    <row r="2307" spans="1:26" x14ac:dyDescent="0.25">
      <c r="A2307" t="s">
        <v>13301</v>
      </c>
      <c r="B2307" t="s">
        <v>843</v>
      </c>
      <c r="C2307" t="s">
        <v>14703</v>
      </c>
      <c r="D2307" t="s">
        <v>14702</v>
      </c>
      <c r="E2307" t="s">
        <v>635</v>
      </c>
      <c r="F2307" t="s">
        <v>13302</v>
      </c>
      <c r="G2307">
        <v>26500</v>
      </c>
      <c r="H2307">
        <v>31500</v>
      </c>
      <c r="I2307">
        <v>27069</v>
      </c>
      <c r="J2307">
        <v>27069</v>
      </c>
      <c r="K2307" t="s">
        <v>53</v>
      </c>
      <c r="L2307">
        <v>19530</v>
      </c>
      <c r="M2307" t="s">
        <v>1769</v>
      </c>
      <c r="N2307" t="s">
        <v>15171</v>
      </c>
      <c r="O2307" s="95">
        <v>44546.190180810183</v>
      </c>
      <c r="P2307">
        <v>2</v>
      </c>
      <c r="Q2307">
        <v>0</v>
      </c>
      <c r="R2307">
        <v>-2.1</v>
      </c>
      <c r="S2307" t="s">
        <v>21387</v>
      </c>
      <c r="T2307" t="s">
        <v>13303</v>
      </c>
      <c r="U2307" t="s">
        <v>13304</v>
      </c>
      <c r="V2307" t="s">
        <v>21387</v>
      </c>
      <c r="W2307" t="s">
        <v>21388</v>
      </c>
      <c r="X2307" t="s">
        <v>13305</v>
      </c>
      <c r="Y2307" t="b">
        <v>1</v>
      </c>
      <c r="Z2307" t="s">
        <v>1761</v>
      </c>
    </row>
    <row r="2308" spans="1:26" x14ac:dyDescent="0.25">
      <c r="A2308" t="s">
        <v>13306</v>
      </c>
      <c r="B2308" t="s">
        <v>844</v>
      </c>
      <c r="C2308" t="s">
        <v>14703</v>
      </c>
      <c r="D2308" t="s">
        <v>14702</v>
      </c>
      <c r="E2308" t="s">
        <v>635</v>
      </c>
      <c r="F2308" t="s">
        <v>13302</v>
      </c>
      <c r="G2308">
        <v>28888</v>
      </c>
      <c r="H2308">
        <v>31500</v>
      </c>
      <c r="I2308">
        <v>26771</v>
      </c>
      <c r="J2308">
        <v>26771</v>
      </c>
      <c r="K2308" t="s">
        <v>53</v>
      </c>
      <c r="L2308">
        <v>19530</v>
      </c>
      <c r="M2308" t="s">
        <v>1769</v>
      </c>
      <c r="N2308" t="s">
        <v>15171</v>
      </c>
      <c r="O2308" s="95">
        <v>44546.2404646875</v>
      </c>
      <c r="P2308">
        <v>2</v>
      </c>
      <c r="Q2308">
        <v>0</v>
      </c>
      <c r="R2308">
        <v>7.91</v>
      </c>
      <c r="S2308" t="s">
        <v>21389</v>
      </c>
      <c r="T2308" t="s">
        <v>13307</v>
      </c>
      <c r="U2308" t="s">
        <v>13304</v>
      </c>
      <c r="V2308" t="s">
        <v>21389</v>
      </c>
      <c r="W2308" t="s">
        <v>21390</v>
      </c>
      <c r="X2308" t="s">
        <v>13308</v>
      </c>
      <c r="Y2308" t="b">
        <v>1</v>
      </c>
      <c r="Z2308" t="s">
        <v>1761</v>
      </c>
    </row>
    <row r="2309" spans="1:26" x14ac:dyDescent="0.25">
      <c r="A2309" t="s">
        <v>13309</v>
      </c>
      <c r="B2309" t="s">
        <v>1603</v>
      </c>
      <c r="C2309" t="s">
        <v>14702</v>
      </c>
      <c r="D2309" t="s">
        <v>14703</v>
      </c>
      <c r="E2309" t="s">
        <v>1799</v>
      </c>
      <c r="F2309" t="s">
        <v>13310</v>
      </c>
      <c r="G2309">
        <v>6497</v>
      </c>
      <c r="H2309">
        <v>8200</v>
      </c>
      <c r="I2309">
        <v>10117</v>
      </c>
      <c r="J2309">
        <v>9575</v>
      </c>
      <c r="K2309" t="s">
        <v>55</v>
      </c>
      <c r="L2309">
        <v>5166</v>
      </c>
      <c r="M2309" t="s">
        <v>1769</v>
      </c>
      <c r="N2309" t="s">
        <v>21391</v>
      </c>
      <c r="O2309" s="95">
        <v>44845.704806643516</v>
      </c>
      <c r="P2309">
        <v>1</v>
      </c>
      <c r="Q2309">
        <v>-35.78</v>
      </c>
      <c r="R2309">
        <v>-32.15</v>
      </c>
      <c r="S2309" t="s">
        <v>21392</v>
      </c>
      <c r="T2309" t="s">
        <v>13311</v>
      </c>
      <c r="U2309" t="s">
        <v>13312</v>
      </c>
      <c r="V2309" t="s">
        <v>21392</v>
      </c>
      <c r="W2309" t="s">
        <v>21393</v>
      </c>
      <c r="X2309" t="s">
        <v>13313</v>
      </c>
      <c r="Y2309" t="b">
        <v>1</v>
      </c>
      <c r="Z2309" t="s">
        <v>1761</v>
      </c>
    </row>
    <row r="2310" spans="1:26" x14ac:dyDescent="0.25">
      <c r="A2310" t="s">
        <v>13314</v>
      </c>
      <c r="B2310" t="s">
        <v>1540</v>
      </c>
      <c r="C2310" t="s">
        <v>14702</v>
      </c>
      <c r="D2310" t="s">
        <v>14703</v>
      </c>
      <c r="E2310" t="s">
        <v>1799</v>
      </c>
      <c r="F2310" t="s">
        <v>13315</v>
      </c>
      <c r="G2310">
        <v>3900</v>
      </c>
      <c r="H2310">
        <v>5128</v>
      </c>
      <c r="I2310">
        <v>4353</v>
      </c>
      <c r="J2310">
        <v>4304</v>
      </c>
      <c r="K2310" t="s">
        <v>55</v>
      </c>
      <c r="L2310">
        <v>3231</v>
      </c>
      <c r="M2310" t="s">
        <v>1769</v>
      </c>
      <c r="N2310" t="s">
        <v>21394</v>
      </c>
      <c r="O2310" s="95">
        <v>44845.607619525465</v>
      </c>
      <c r="P2310">
        <v>1</v>
      </c>
      <c r="Q2310">
        <v>-10.41</v>
      </c>
      <c r="R2310">
        <v>-9.39</v>
      </c>
      <c r="S2310" t="s">
        <v>21395</v>
      </c>
      <c r="T2310" t="s">
        <v>13316</v>
      </c>
      <c r="U2310" t="s">
        <v>13317</v>
      </c>
      <c r="V2310" t="s">
        <v>21395</v>
      </c>
      <c r="W2310" t="s">
        <v>21396</v>
      </c>
      <c r="X2310" t="s">
        <v>13318</v>
      </c>
      <c r="Y2310" t="b">
        <v>1</v>
      </c>
      <c r="Z2310" t="s">
        <v>1761</v>
      </c>
    </row>
    <row r="2311" spans="1:26" x14ac:dyDescent="0.25">
      <c r="A2311" t="s">
        <v>13319</v>
      </c>
      <c r="B2311" t="s">
        <v>1541</v>
      </c>
      <c r="C2311" t="s">
        <v>14702</v>
      </c>
      <c r="D2311" t="s">
        <v>14703</v>
      </c>
      <c r="E2311" t="s">
        <v>1799</v>
      </c>
      <c r="F2311" t="s">
        <v>13320</v>
      </c>
      <c r="G2311">
        <v>3900</v>
      </c>
      <c r="H2311">
        <v>5271</v>
      </c>
      <c r="I2311">
        <v>4446</v>
      </c>
      <c r="J2311">
        <v>4553</v>
      </c>
      <c r="K2311" t="s">
        <v>55</v>
      </c>
      <c r="L2311">
        <v>3321</v>
      </c>
      <c r="M2311" t="s">
        <v>1769</v>
      </c>
      <c r="N2311" t="s">
        <v>21397</v>
      </c>
      <c r="O2311" s="95">
        <v>44845.67398349537</v>
      </c>
      <c r="P2311">
        <v>1</v>
      </c>
      <c r="Q2311">
        <v>-12.28</v>
      </c>
      <c r="R2311">
        <v>-14.34</v>
      </c>
      <c r="S2311" t="s">
        <v>21398</v>
      </c>
      <c r="T2311" t="s">
        <v>13321</v>
      </c>
      <c r="U2311" t="s">
        <v>13322</v>
      </c>
      <c r="V2311" t="s">
        <v>21398</v>
      </c>
      <c r="W2311" t="s">
        <v>21399</v>
      </c>
      <c r="X2311" t="s">
        <v>13323</v>
      </c>
      <c r="Y2311" t="b">
        <v>1</v>
      </c>
      <c r="Z2311" t="s">
        <v>1761</v>
      </c>
    </row>
    <row r="2312" spans="1:26" x14ac:dyDescent="0.25">
      <c r="A2312" t="s">
        <v>13324</v>
      </c>
      <c r="B2312" t="s">
        <v>400</v>
      </c>
      <c r="C2312" t="s">
        <v>14702</v>
      </c>
      <c r="D2312" t="s">
        <v>14703</v>
      </c>
      <c r="E2312" t="s">
        <v>635</v>
      </c>
      <c r="F2312" t="s">
        <v>400</v>
      </c>
      <c r="G2312">
        <v>3000</v>
      </c>
      <c r="H2312">
        <v>1995</v>
      </c>
      <c r="I2312">
        <v>4021</v>
      </c>
      <c r="J2312">
        <v>6152</v>
      </c>
      <c r="K2312" t="s">
        <v>53</v>
      </c>
      <c r="L2312">
        <v>1237</v>
      </c>
      <c r="M2312" t="s">
        <v>1769</v>
      </c>
      <c r="N2312" t="s">
        <v>21400</v>
      </c>
      <c r="O2312" s="95">
        <v>44845.703994629628</v>
      </c>
      <c r="P2312">
        <v>1</v>
      </c>
      <c r="Q2312">
        <v>-25.39</v>
      </c>
      <c r="R2312">
        <v>-51.24</v>
      </c>
      <c r="S2312" t="s">
        <v>21401</v>
      </c>
      <c r="T2312" t="s">
        <v>13325</v>
      </c>
      <c r="U2312" t="s">
        <v>13326</v>
      </c>
      <c r="V2312" t="s">
        <v>21401</v>
      </c>
      <c r="W2312" t="s">
        <v>21402</v>
      </c>
      <c r="X2312" t="s">
        <v>13327</v>
      </c>
      <c r="Y2312" t="b">
        <v>1</v>
      </c>
      <c r="Z2312" t="s">
        <v>1761</v>
      </c>
    </row>
    <row r="2313" spans="1:26" x14ac:dyDescent="0.25">
      <c r="A2313" t="s">
        <v>13328</v>
      </c>
      <c r="B2313" t="s">
        <v>1056</v>
      </c>
      <c r="C2313" t="s">
        <v>14702</v>
      </c>
      <c r="D2313" t="s">
        <v>14703</v>
      </c>
      <c r="E2313" t="s">
        <v>635</v>
      </c>
      <c r="F2313" t="s">
        <v>2593</v>
      </c>
      <c r="G2313">
        <v>4999</v>
      </c>
      <c r="H2313">
        <v>1726</v>
      </c>
      <c r="I2313">
        <v>5821</v>
      </c>
      <c r="J2313">
        <v>5821</v>
      </c>
      <c r="K2313" t="s">
        <v>53</v>
      </c>
      <c r="L2313">
        <v>1070</v>
      </c>
      <c r="M2313" t="s">
        <v>1769</v>
      </c>
      <c r="N2313" t="s">
        <v>21403</v>
      </c>
      <c r="O2313" s="95">
        <v>44844.582009351849</v>
      </c>
      <c r="P2313">
        <v>1</v>
      </c>
      <c r="Q2313">
        <v>0</v>
      </c>
      <c r="R2313">
        <v>-14.12</v>
      </c>
      <c r="S2313" t="s">
        <v>21404</v>
      </c>
      <c r="T2313" t="s">
        <v>13329</v>
      </c>
      <c r="U2313" t="s">
        <v>13330</v>
      </c>
      <c r="V2313" t="s">
        <v>21404</v>
      </c>
      <c r="W2313" t="s">
        <v>21405</v>
      </c>
      <c r="X2313" t="s">
        <v>13331</v>
      </c>
      <c r="Y2313" t="b">
        <v>1</v>
      </c>
      <c r="Z2313" t="s">
        <v>1761</v>
      </c>
    </row>
    <row r="2314" spans="1:26" x14ac:dyDescent="0.25">
      <c r="A2314" t="s">
        <v>13332</v>
      </c>
      <c r="B2314" t="s">
        <v>1057</v>
      </c>
      <c r="C2314" t="s">
        <v>14702</v>
      </c>
      <c r="D2314" t="s">
        <v>14703</v>
      </c>
      <c r="E2314" t="s">
        <v>635</v>
      </c>
      <c r="F2314" t="s">
        <v>2593</v>
      </c>
      <c r="G2314">
        <v>1500</v>
      </c>
      <c r="H2314">
        <v>1827</v>
      </c>
      <c r="I2314">
        <v>5272</v>
      </c>
      <c r="J2314">
        <v>5272</v>
      </c>
      <c r="K2314" t="s">
        <v>53</v>
      </c>
      <c r="L2314">
        <v>1133</v>
      </c>
      <c r="M2314" t="s">
        <v>1769</v>
      </c>
      <c r="N2314" t="s">
        <v>21406</v>
      </c>
      <c r="O2314" s="95">
        <v>44844.491788252315</v>
      </c>
      <c r="P2314">
        <v>1</v>
      </c>
      <c r="Q2314">
        <v>0</v>
      </c>
      <c r="R2314">
        <v>-71.55</v>
      </c>
      <c r="S2314" t="s">
        <v>21407</v>
      </c>
      <c r="T2314" t="s">
        <v>13333</v>
      </c>
      <c r="U2314" t="s">
        <v>13334</v>
      </c>
      <c r="V2314" t="s">
        <v>21407</v>
      </c>
      <c r="W2314" t="s">
        <v>21408</v>
      </c>
      <c r="X2314" t="s">
        <v>13335</v>
      </c>
      <c r="Y2314" t="b">
        <v>1</v>
      </c>
      <c r="Z2314" t="s">
        <v>1761</v>
      </c>
    </row>
    <row r="2315" spans="1:26" x14ac:dyDescent="0.25">
      <c r="A2315" t="s">
        <v>13336</v>
      </c>
      <c r="B2315" t="s">
        <v>1053</v>
      </c>
      <c r="C2315" t="s">
        <v>14702</v>
      </c>
      <c r="D2315" t="s">
        <v>14703</v>
      </c>
      <c r="E2315" t="s">
        <v>635</v>
      </c>
      <c r="F2315" t="s">
        <v>13337</v>
      </c>
      <c r="G2315">
        <v>10000</v>
      </c>
      <c r="H2315">
        <v>2043</v>
      </c>
      <c r="I2315">
        <v>20793</v>
      </c>
      <c r="J2315">
        <v>16698</v>
      </c>
      <c r="K2315" t="s">
        <v>53</v>
      </c>
      <c r="L2315">
        <v>1267</v>
      </c>
      <c r="M2315" t="s">
        <v>1769</v>
      </c>
      <c r="N2315" t="s">
        <v>17737</v>
      </c>
      <c r="O2315" s="95">
        <v>44845.502533923609</v>
      </c>
      <c r="P2315">
        <v>1</v>
      </c>
      <c r="Q2315">
        <v>-51.91</v>
      </c>
      <c r="R2315">
        <v>-40.11</v>
      </c>
      <c r="S2315" t="s">
        <v>21409</v>
      </c>
      <c r="T2315" t="s">
        <v>13338</v>
      </c>
      <c r="U2315" t="s">
        <v>21410</v>
      </c>
      <c r="V2315" t="s">
        <v>21409</v>
      </c>
      <c r="W2315" t="s">
        <v>21411</v>
      </c>
      <c r="X2315" t="s">
        <v>13339</v>
      </c>
      <c r="Y2315" t="b">
        <v>1</v>
      </c>
      <c r="Z2315" t="s">
        <v>1761</v>
      </c>
    </row>
    <row r="2316" spans="1:26" x14ac:dyDescent="0.25">
      <c r="A2316" t="s">
        <v>13340</v>
      </c>
      <c r="B2316" t="s">
        <v>1151</v>
      </c>
      <c r="C2316" t="s">
        <v>14702</v>
      </c>
      <c r="D2316" t="s">
        <v>14703</v>
      </c>
      <c r="E2316" t="s">
        <v>635</v>
      </c>
      <c r="F2316" t="s">
        <v>2587</v>
      </c>
      <c r="G2316">
        <v>1922</v>
      </c>
      <c r="H2316">
        <v>1732</v>
      </c>
      <c r="I2316">
        <v>1922</v>
      </c>
      <c r="J2316">
        <v>16644</v>
      </c>
      <c r="K2316" t="s">
        <v>53</v>
      </c>
      <c r="L2316">
        <v>1074</v>
      </c>
      <c r="M2316" t="s">
        <v>1769</v>
      </c>
      <c r="N2316" t="s">
        <v>21412</v>
      </c>
      <c r="O2316" s="95">
        <v>44845.657493252314</v>
      </c>
      <c r="P2316">
        <v>1</v>
      </c>
      <c r="Q2316">
        <v>0</v>
      </c>
      <c r="R2316">
        <v>-88.45</v>
      </c>
      <c r="S2316" t="s">
        <v>21413</v>
      </c>
      <c r="T2316" t="s">
        <v>13341</v>
      </c>
      <c r="U2316" t="s">
        <v>13342</v>
      </c>
      <c r="V2316" t="s">
        <v>21413</v>
      </c>
      <c r="W2316" t="s">
        <v>21414</v>
      </c>
      <c r="X2316" t="s">
        <v>13343</v>
      </c>
      <c r="Y2316" t="b">
        <v>1</v>
      </c>
      <c r="Z2316" t="s">
        <v>1761</v>
      </c>
    </row>
    <row r="2317" spans="1:26" x14ac:dyDescent="0.25">
      <c r="A2317" t="s">
        <v>13344</v>
      </c>
      <c r="B2317" t="s">
        <v>1152</v>
      </c>
      <c r="C2317" t="s">
        <v>14702</v>
      </c>
      <c r="D2317" t="s">
        <v>14703</v>
      </c>
      <c r="E2317" t="s">
        <v>635</v>
      </c>
      <c r="F2317" t="s">
        <v>2587</v>
      </c>
      <c r="G2317">
        <v>1800</v>
      </c>
      <c r="H2317">
        <v>1642</v>
      </c>
      <c r="I2317">
        <v>1807</v>
      </c>
      <c r="J2317">
        <v>3380</v>
      </c>
      <c r="K2317" t="s">
        <v>53</v>
      </c>
      <c r="L2317">
        <v>1018</v>
      </c>
      <c r="M2317" t="s">
        <v>1769</v>
      </c>
      <c r="N2317" t="s">
        <v>21318</v>
      </c>
      <c r="O2317" s="95">
        <v>44845.661653842595</v>
      </c>
      <c r="P2317">
        <v>1</v>
      </c>
      <c r="Q2317">
        <v>-0.39</v>
      </c>
      <c r="R2317">
        <v>-46.75</v>
      </c>
      <c r="S2317" t="s">
        <v>21415</v>
      </c>
      <c r="T2317" t="s">
        <v>13345</v>
      </c>
      <c r="U2317" t="s">
        <v>21416</v>
      </c>
      <c r="V2317" t="s">
        <v>21415</v>
      </c>
      <c r="W2317" t="s">
        <v>21417</v>
      </c>
      <c r="X2317" t="s">
        <v>13346</v>
      </c>
      <c r="Y2317" t="b">
        <v>1</v>
      </c>
      <c r="Z2317" t="s">
        <v>1761</v>
      </c>
    </row>
    <row r="2318" spans="1:26" x14ac:dyDescent="0.25">
      <c r="A2318" t="s">
        <v>13347</v>
      </c>
      <c r="B2318" t="s">
        <v>1477</v>
      </c>
      <c r="C2318" t="s">
        <v>14703</v>
      </c>
      <c r="D2318" t="s">
        <v>14702</v>
      </c>
      <c r="E2318" t="s">
        <v>1756</v>
      </c>
      <c r="F2318" t="s">
        <v>13348</v>
      </c>
      <c r="G2318">
        <v>7000</v>
      </c>
      <c r="H2318">
        <v>7000</v>
      </c>
      <c r="I2318">
        <v>7000</v>
      </c>
      <c r="J2318">
        <v>7000</v>
      </c>
      <c r="K2318" t="s">
        <v>55</v>
      </c>
      <c r="L2318">
        <v>4410</v>
      </c>
      <c r="M2318" t="s">
        <v>1769</v>
      </c>
      <c r="N2318" t="s">
        <v>15504</v>
      </c>
      <c r="O2318" s="95">
        <v>44552.393130856479</v>
      </c>
      <c r="P2318">
        <v>1</v>
      </c>
      <c r="Q2318">
        <v>0</v>
      </c>
      <c r="R2318">
        <v>0</v>
      </c>
      <c r="S2318" t="s">
        <v>21418</v>
      </c>
      <c r="T2318" t="s">
        <v>13349</v>
      </c>
      <c r="U2318" t="s">
        <v>13350</v>
      </c>
      <c r="V2318" t="s">
        <v>21418</v>
      </c>
      <c r="W2318" t="s">
        <v>21419</v>
      </c>
      <c r="X2318" t="s">
        <v>13351</v>
      </c>
      <c r="Y2318" t="b">
        <v>1</v>
      </c>
      <c r="Z2318" t="s">
        <v>1761</v>
      </c>
    </row>
    <row r="2319" spans="1:26" x14ac:dyDescent="0.25">
      <c r="A2319" t="s">
        <v>13352</v>
      </c>
      <c r="B2319" t="s">
        <v>1478</v>
      </c>
      <c r="C2319" t="s">
        <v>14703</v>
      </c>
      <c r="D2319" t="s">
        <v>14702</v>
      </c>
      <c r="E2319" t="s">
        <v>1756</v>
      </c>
      <c r="F2319" t="s">
        <v>13348</v>
      </c>
      <c r="G2319">
        <v>10000</v>
      </c>
      <c r="H2319">
        <v>10000</v>
      </c>
      <c r="I2319">
        <v>10000</v>
      </c>
      <c r="J2319">
        <v>10000</v>
      </c>
      <c r="K2319" t="s">
        <v>55</v>
      </c>
      <c r="L2319">
        <v>6300</v>
      </c>
      <c r="M2319" t="s">
        <v>1769</v>
      </c>
      <c r="N2319" t="s">
        <v>15165</v>
      </c>
      <c r="O2319" s="95">
        <v>44552.393132280093</v>
      </c>
      <c r="P2319">
        <v>1</v>
      </c>
      <c r="Q2319">
        <v>0</v>
      </c>
      <c r="R2319">
        <v>0</v>
      </c>
      <c r="S2319" t="s">
        <v>21420</v>
      </c>
      <c r="T2319" t="s">
        <v>13353</v>
      </c>
      <c r="U2319" t="s">
        <v>13354</v>
      </c>
      <c r="V2319" t="s">
        <v>21420</v>
      </c>
      <c r="W2319" t="s">
        <v>21421</v>
      </c>
      <c r="X2319" t="s">
        <v>13355</v>
      </c>
      <c r="Y2319" t="b">
        <v>1</v>
      </c>
      <c r="Z2319" t="s">
        <v>1761</v>
      </c>
    </row>
    <row r="2320" spans="1:26" x14ac:dyDescent="0.25">
      <c r="A2320" t="s">
        <v>13356</v>
      </c>
      <c r="B2320" t="s">
        <v>1479</v>
      </c>
      <c r="C2320" t="s">
        <v>14703</v>
      </c>
      <c r="D2320" t="s">
        <v>14702</v>
      </c>
      <c r="E2320" t="s">
        <v>1756</v>
      </c>
      <c r="F2320" t="s">
        <v>13348</v>
      </c>
      <c r="G2320">
        <v>20000</v>
      </c>
      <c r="H2320">
        <v>20000</v>
      </c>
      <c r="I2320">
        <v>20000</v>
      </c>
      <c r="J2320">
        <v>20000</v>
      </c>
      <c r="K2320" t="s">
        <v>55</v>
      </c>
      <c r="L2320">
        <v>12600</v>
      </c>
      <c r="M2320" t="s">
        <v>1769</v>
      </c>
      <c r="N2320" t="s">
        <v>20802</v>
      </c>
      <c r="O2320" s="95">
        <v>44260.759260983796</v>
      </c>
      <c r="P2320">
        <v>1</v>
      </c>
      <c r="Q2320">
        <v>0</v>
      </c>
      <c r="R2320">
        <v>0</v>
      </c>
      <c r="S2320" t="s">
        <v>21422</v>
      </c>
      <c r="T2320" t="s">
        <v>13357</v>
      </c>
      <c r="U2320" t="s">
        <v>13358</v>
      </c>
      <c r="V2320" t="s">
        <v>21422</v>
      </c>
      <c r="W2320" t="s">
        <v>21423</v>
      </c>
      <c r="X2320" t="s">
        <v>13359</v>
      </c>
      <c r="Y2320" t="b">
        <v>1</v>
      </c>
      <c r="Z2320" t="s">
        <v>1761</v>
      </c>
    </row>
    <row r="2321" spans="1:26" x14ac:dyDescent="0.25">
      <c r="A2321" t="s">
        <v>13360</v>
      </c>
      <c r="B2321" t="s">
        <v>13361</v>
      </c>
      <c r="C2321" t="s">
        <v>14702</v>
      </c>
      <c r="D2321" t="s">
        <v>14702</v>
      </c>
      <c r="E2321" t="s">
        <v>1895</v>
      </c>
      <c r="F2321" t="s">
        <v>5835</v>
      </c>
      <c r="G2321">
        <v>6177</v>
      </c>
      <c r="H2321">
        <v>6177</v>
      </c>
      <c r="I2321">
        <v>6177</v>
      </c>
      <c r="J2321">
        <v>6177</v>
      </c>
      <c r="K2321" t="s">
        <v>54</v>
      </c>
      <c r="L2321">
        <v>3459</v>
      </c>
      <c r="M2321" t="s">
        <v>1769</v>
      </c>
      <c r="N2321" t="s">
        <v>17334</v>
      </c>
      <c r="O2321" s="95">
        <v>44563.325902685188</v>
      </c>
      <c r="P2321">
        <v>3</v>
      </c>
      <c r="Q2321">
        <v>0</v>
      </c>
      <c r="R2321">
        <v>0</v>
      </c>
      <c r="S2321" t="s">
        <v>21424</v>
      </c>
      <c r="T2321" t="s">
        <v>13362</v>
      </c>
      <c r="U2321" t="s">
        <v>5958</v>
      </c>
      <c r="V2321" t="s">
        <v>21424</v>
      </c>
      <c r="W2321" t="s">
        <v>21425</v>
      </c>
      <c r="X2321" t="s">
        <v>13363</v>
      </c>
      <c r="Y2321" t="b">
        <v>1</v>
      </c>
      <c r="Z2321" t="s">
        <v>1761</v>
      </c>
    </row>
    <row r="2322" spans="1:26" x14ac:dyDescent="0.25">
      <c r="A2322" t="s">
        <v>13364</v>
      </c>
      <c r="B2322" t="s">
        <v>13365</v>
      </c>
      <c r="C2322" t="s">
        <v>14702</v>
      </c>
      <c r="D2322" t="s">
        <v>14703</v>
      </c>
      <c r="E2322" t="s">
        <v>1895</v>
      </c>
      <c r="F2322" t="s">
        <v>5835</v>
      </c>
      <c r="G2322">
        <v>20000</v>
      </c>
      <c r="H2322">
        <v>3797</v>
      </c>
      <c r="I2322">
        <v>12489</v>
      </c>
      <c r="J2322">
        <v>14697</v>
      </c>
      <c r="K2322" t="s">
        <v>54</v>
      </c>
      <c r="L2322">
        <v>2126</v>
      </c>
      <c r="M2322" t="s">
        <v>1769</v>
      </c>
      <c r="N2322" t="s">
        <v>17343</v>
      </c>
      <c r="O2322" s="95">
        <v>44845.658861099539</v>
      </c>
      <c r="P2322">
        <v>2</v>
      </c>
      <c r="Q2322">
        <v>60.14</v>
      </c>
      <c r="R2322">
        <v>36.08</v>
      </c>
      <c r="S2322" t="s">
        <v>21426</v>
      </c>
      <c r="T2322" t="s">
        <v>13366</v>
      </c>
      <c r="U2322" t="s">
        <v>5973</v>
      </c>
      <c r="V2322" t="s">
        <v>21426</v>
      </c>
      <c r="W2322" t="s">
        <v>21427</v>
      </c>
      <c r="X2322" t="s">
        <v>13367</v>
      </c>
      <c r="Y2322" t="b">
        <v>1</v>
      </c>
      <c r="Z2322" t="s">
        <v>1761</v>
      </c>
    </row>
    <row r="2323" spans="1:26" x14ac:dyDescent="0.25">
      <c r="A2323" t="s">
        <v>13368</v>
      </c>
      <c r="B2323" t="s">
        <v>992</v>
      </c>
      <c r="C2323" t="s">
        <v>14702</v>
      </c>
      <c r="D2323" t="s">
        <v>14703</v>
      </c>
      <c r="E2323" t="s">
        <v>1895</v>
      </c>
      <c r="F2323" t="s">
        <v>13369</v>
      </c>
      <c r="G2323">
        <v>5000</v>
      </c>
      <c r="H2323">
        <v>1200</v>
      </c>
      <c r="I2323">
        <v>5926</v>
      </c>
      <c r="J2323">
        <v>7533</v>
      </c>
      <c r="K2323" t="s">
        <v>54</v>
      </c>
      <c r="L2323">
        <v>672</v>
      </c>
      <c r="M2323" t="s">
        <v>1769</v>
      </c>
      <c r="N2323" t="s">
        <v>18529</v>
      </c>
      <c r="O2323" s="95">
        <v>44845.249452627315</v>
      </c>
      <c r="P2323">
        <v>1</v>
      </c>
      <c r="Q2323">
        <v>-15.63</v>
      </c>
      <c r="R2323">
        <v>-33.630000000000003</v>
      </c>
      <c r="S2323" t="s">
        <v>21428</v>
      </c>
      <c r="T2323" t="s">
        <v>13370</v>
      </c>
      <c r="U2323" t="s">
        <v>21429</v>
      </c>
      <c r="V2323" t="s">
        <v>21428</v>
      </c>
      <c r="W2323" t="s">
        <v>21430</v>
      </c>
      <c r="X2323" t="s">
        <v>13371</v>
      </c>
      <c r="Y2323" t="b">
        <v>1</v>
      </c>
      <c r="Z2323" t="s">
        <v>1761</v>
      </c>
    </row>
    <row r="2324" spans="1:26" x14ac:dyDescent="0.25">
      <c r="A2324" t="s">
        <v>13372</v>
      </c>
      <c r="B2324" t="s">
        <v>1379</v>
      </c>
      <c r="C2324" t="s">
        <v>14702</v>
      </c>
      <c r="D2324" t="s">
        <v>14703</v>
      </c>
      <c r="E2324" t="s">
        <v>17576</v>
      </c>
      <c r="F2324" t="s">
        <v>11513</v>
      </c>
      <c r="G2324">
        <v>78888</v>
      </c>
      <c r="H2324">
        <v>21200</v>
      </c>
      <c r="I2324">
        <v>81713</v>
      </c>
      <c r="J2324">
        <v>85420</v>
      </c>
      <c r="K2324" t="s">
        <v>54</v>
      </c>
      <c r="L2324">
        <v>11872</v>
      </c>
      <c r="M2324" t="s">
        <v>1769</v>
      </c>
      <c r="N2324" t="s">
        <v>21431</v>
      </c>
      <c r="O2324" s="95">
        <v>44845.686713726849</v>
      </c>
      <c r="P2324">
        <v>2</v>
      </c>
      <c r="Q2324">
        <v>-3.46</v>
      </c>
      <c r="R2324">
        <v>-7.65</v>
      </c>
      <c r="S2324" t="s">
        <v>21432</v>
      </c>
      <c r="T2324" t="s">
        <v>13373</v>
      </c>
      <c r="U2324" t="s">
        <v>13374</v>
      </c>
      <c r="V2324" t="s">
        <v>21432</v>
      </c>
      <c r="W2324" t="s">
        <v>21433</v>
      </c>
      <c r="X2324" t="s">
        <v>13375</v>
      </c>
      <c r="Y2324" t="b">
        <v>1</v>
      </c>
      <c r="Z2324" t="s">
        <v>1761</v>
      </c>
    </row>
    <row r="2325" spans="1:26" x14ac:dyDescent="0.25">
      <c r="A2325" t="s">
        <v>13376</v>
      </c>
      <c r="B2325" t="s">
        <v>681</v>
      </c>
      <c r="C2325" t="s">
        <v>14702</v>
      </c>
      <c r="D2325" t="s">
        <v>14703</v>
      </c>
      <c r="E2325" t="s">
        <v>17576</v>
      </c>
      <c r="F2325" t="s">
        <v>13127</v>
      </c>
      <c r="G2325">
        <v>3000</v>
      </c>
      <c r="H2325">
        <v>2400</v>
      </c>
      <c r="I2325">
        <v>17871</v>
      </c>
      <c r="J2325">
        <v>14938</v>
      </c>
      <c r="K2325" t="s">
        <v>54</v>
      </c>
      <c r="L2325">
        <v>1344</v>
      </c>
      <c r="M2325" t="s">
        <v>1769</v>
      </c>
      <c r="N2325" t="s">
        <v>17228</v>
      </c>
      <c r="O2325" s="95">
        <v>44845.609307141203</v>
      </c>
      <c r="P2325">
        <v>1</v>
      </c>
      <c r="Q2325">
        <v>-83.21</v>
      </c>
      <c r="R2325">
        <v>-79.92</v>
      </c>
      <c r="S2325" t="s">
        <v>21434</v>
      </c>
      <c r="T2325" t="s">
        <v>13377</v>
      </c>
      <c r="U2325" t="s">
        <v>21435</v>
      </c>
      <c r="V2325" t="s">
        <v>21434</v>
      </c>
      <c r="W2325" t="s">
        <v>21436</v>
      </c>
      <c r="X2325" t="s">
        <v>13378</v>
      </c>
      <c r="Y2325" t="b">
        <v>1</v>
      </c>
      <c r="Z2325" t="s">
        <v>1761</v>
      </c>
    </row>
    <row r="2326" spans="1:26" x14ac:dyDescent="0.25">
      <c r="A2326" t="s">
        <v>13379</v>
      </c>
      <c r="B2326" t="s">
        <v>13380</v>
      </c>
      <c r="C2326" t="s">
        <v>14702</v>
      </c>
      <c r="D2326" t="s">
        <v>14703</v>
      </c>
      <c r="E2326" t="s">
        <v>17576</v>
      </c>
      <c r="F2326" t="s">
        <v>13070</v>
      </c>
      <c r="G2326">
        <v>18555</v>
      </c>
      <c r="H2326">
        <v>3600</v>
      </c>
      <c r="I2326">
        <v>19610</v>
      </c>
      <c r="J2326">
        <v>19338</v>
      </c>
      <c r="K2326" t="s">
        <v>54</v>
      </c>
      <c r="L2326">
        <v>2016</v>
      </c>
      <c r="M2326" t="s">
        <v>1769</v>
      </c>
      <c r="N2326" t="s">
        <v>17768</v>
      </c>
      <c r="O2326" s="95">
        <v>44845.527509479165</v>
      </c>
      <c r="P2326">
        <v>1</v>
      </c>
      <c r="Q2326">
        <v>-5.38</v>
      </c>
      <c r="R2326">
        <v>-4.05</v>
      </c>
      <c r="S2326" t="s">
        <v>21437</v>
      </c>
      <c r="T2326" t="s">
        <v>13381</v>
      </c>
      <c r="U2326" t="s">
        <v>21438</v>
      </c>
      <c r="V2326" t="s">
        <v>21437</v>
      </c>
      <c r="W2326" t="s">
        <v>21439</v>
      </c>
      <c r="X2326" t="s">
        <v>13382</v>
      </c>
      <c r="Y2326" t="b">
        <v>1</v>
      </c>
      <c r="Z2326" t="s">
        <v>1761</v>
      </c>
    </row>
    <row r="2327" spans="1:26" x14ac:dyDescent="0.25">
      <c r="A2327" t="s">
        <v>13383</v>
      </c>
      <c r="B2327" t="s">
        <v>13384</v>
      </c>
      <c r="C2327" t="s">
        <v>14702</v>
      </c>
      <c r="D2327" t="s">
        <v>14703</v>
      </c>
      <c r="E2327" t="s">
        <v>17576</v>
      </c>
      <c r="F2327" t="s">
        <v>7870</v>
      </c>
      <c r="G2327">
        <v>8999</v>
      </c>
      <c r="H2327">
        <v>2850</v>
      </c>
      <c r="I2327">
        <v>13419</v>
      </c>
      <c r="J2327">
        <v>11475</v>
      </c>
      <c r="K2327" t="s">
        <v>54</v>
      </c>
      <c r="L2327">
        <v>1596</v>
      </c>
      <c r="M2327" t="s">
        <v>1769</v>
      </c>
      <c r="N2327" t="s">
        <v>18525</v>
      </c>
      <c r="O2327" s="95">
        <v>44845.701158194446</v>
      </c>
      <c r="P2327">
        <v>1</v>
      </c>
      <c r="Q2327">
        <v>-32.94</v>
      </c>
      <c r="R2327">
        <v>-21.58</v>
      </c>
      <c r="S2327" t="s">
        <v>21440</v>
      </c>
      <c r="T2327" t="s">
        <v>13385</v>
      </c>
      <c r="U2327" t="s">
        <v>21441</v>
      </c>
      <c r="V2327" t="s">
        <v>21440</v>
      </c>
      <c r="W2327" t="s">
        <v>21442</v>
      </c>
      <c r="X2327" t="s">
        <v>13386</v>
      </c>
      <c r="Y2327" t="b">
        <v>1</v>
      </c>
      <c r="Z2327" t="s">
        <v>1761</v>
      </c>
    </row>
    <row r="2328" spans="1:26" x14ac:dyDescent="0.25">
      <c r="A2328" t="s">
        <v>13387</v>
      </c>
      <c r="B2328" t="s">
        <v>1694</v>
      </c>
      <c r="C2328" t="s">
        <v>14702</v>
      </c>
      <c r="D2328" t="s">
        <v>14703</v>
      </c>
      <c r="E2328" t="s">
        <v>17576</v>
      </c>
      <c r="F2328" t="s">
        <v>7874</v>
      </c>
      <c r="G2328">
        <v>9999</v>
      </c>
      <c r="H2328">
        <v>1200</v>
      </c>
      <c r="I2328">
        <v>14972</v>
      </c>
      <c r="J2328">
        <v>13005</v>
      </c>
      <c r="K2328" t="s">
        <v>54</v>
      </c>
      <c r="L2328">
        <v>672</v>
      </c>
      <c r="M2328" t="s">
        <v>1769</v>
      </c>
      <c r="N2328" t="s">
        <v>18529</v>
      </c>
      <c r="O2328" s="95">
        <v>44845.703671319447</v>
      </c>
      <c r="P2328">
        <v>1</v>
      </c>
      <c r="Q2328">
        <v>-33.22</v>
      </c>
      <c r="R2328">
        <v>-23.11</v>
      </c>
      <c r="S2328" t="s">
        <v>21443</v>
      </c>
      <c r="T2328" t="s">
        <v>13388</v>
      </c>
      <c r="U2328" t="s">
        <v>21444</v>
      </c>
      <c r="V2328" t="s">
        <v>21443</v>
      </c>
      <c r="W2328" t="s">
        <v>21445</v>
      </c>
      <c r="X2328" t="s">
        <v>13389</v>
      </c>
      <c r="Y2328" t="b">
        <v>1</v>
      </c>
      <c r="Z2328" t="s">
        <v>1761</v>
      </c>
    </row>
    <row r="2329" spans="1:26" x14ac:dyDescent="0.25">
      <c r="A2329" t="s">
        <v>13390</v>
      </c>
      <c r="B2329" t="s">
        <v>13391</v>
      </c>
      <c r="C2329" t="s">
        <v>14702</v>
      </c>
      <c r="D2329" t="s">
        <v>14703</v>
      </c>
      <c r="E2329" t="s">
        <v>17576</v>
      </c>
      <c r="F2329" t="s">
        <v>13392</v>
      </c>
      <c r="G2329">
        <v>11420</v>
      </c>
      <c r="H2329">
        <v>2000</v>
      </c>
      <c r="I2329">
        <v>17106</v>
      </c>
      <c r="J2329">
        <v>14415</v>
      </c>
      <c r="K2329" t="s">
        <v>54</v>
      </c>
      <c r="L2329">
        <v>1120</v>
      </c>
      <c r="M2329" t="s">
        <v>1769</v>
      </c>
      <c r="N2329" t="s">
        <v>17836</v>
      </c>
      <c r="O2329" s="95">
        <v>44845.701314907405</v>
      </c>
      <c r="P2329">
        <v>1</v>
      </c>
      <c r="Q2329">
        <v>-33.24</v>
      </c>
      <c r="R2329">
        <v>-20.78</v>
      </c>
      <c r="S2329" t="s">
        <v>21446</v>
      </c>
      <c r="T2329" t="s">
        <v>13393</v>
      </c>
      <c r="U2329" t="s">
        <v>13394</v>
      </c>
      <c r="V2329" t="s">
        <v>21446</v>
      </c>
      <c r="W2329" t="s">
        <v>21447</v>
      </c>
      <c r="X2329" t="s">
        <v>13395</v>
      </c>
      <c r="Y2329" t="b">
        <v>1</v>
      </c>
      <c r="Z2329" t="s">
        <v>1761</v>
      </c>
    </row>
    <row r="2330" spans="1:26" x14ac:dyDescent="0.25">
      <c r="A2330" t="s">
        <v>13396</v>
      </c>
      <c r="B2330" t="s">
        <v>13397</v>
      </c>
      <c r="C2330" t="s">
        <v>14702</v>
      </c>
      <c r="D2330" t="s">
        <v>14703</v>
      </c>
      <c r="E2330" t="s">
        <v>17576</v>
      </c>
      <c r="F2330" t="s">
        <v>11059</v>
      </c>
      <c r="G2330">
        <v>23900</v>
      </c>
      <c r="H2330">
        <v>7771</v>
      </c>
      <c r="I2330">
        <v>22340</v>
      </c>
      <c r="J2330">
        <v>23134</v>
      </c>
      <c r="K2330" t="s">
        <v>54</v>
      </c>
      <c r="L2330">
        <v>4352</v>
      </c>
      <c r="M2330" t="s">
        <v>1769</v>
      </c>
      <c r="N2330" t="s">
        <v>21448</v>
      </c>
      <c r="O2330" s="95">
        <v>44845.711767581015</v>
      </c>
      <c r="P2330">
        <v>1</v>
      </c>
      <c r="Q2330">
        <v>6.98</v>
      </c>
      <c r="R2330">
        <v>3.31</v>
      </c>
      <c r="S2330" t="s">
        <v>21449</v>
      </c>
      <c r="T2330" t="s">
        <v>13398</v>
      </c>
      <c r="U2330" t="s">
        <v>13399</v>
      </c>
      <c r="V2330" t="s">
        <v>21449</v>
      </c>
      <c r="W2330" t="s">
        <v>21450</v>
      </c>
      <c r="X2330" t="s">
        <v>13400</v>
      </c>
      <c r="Y2330" t="b">
        <v>1</v>
      </c>
      <c r="Z2330" t="s">
        <v>1761</v>
      </c>
    </row>
    <row r="2331" spans="1:26" x14ac:dyDescent="0.25">
      <c r="A2331" t="s">
        <v>13401</v>
      </c>
      <c r="B2331" t="s">
        <v>13402</v>
      </c>
      <c r="C2331" t="s">
        <v>14702</v>
      </c>
      <c r="D2331" t="s">
        <v>14703</v>
      </c>
      <c r="E2331" t="s">
        <v>17576</v>
      </c>
      <c r="F2331" t="s">
        <v>8346</v>
      </c>
      <c r="G2331">
        <v>16000</v>
      </c>
      <c r="H2331">
        <v>27800</v>
      </c>
      <c r="I2331">
        <v>21423</v>
      </c>
      <c r="J2331">
        <v>21725</v>
      </c>
      <c r="K2331" t="s">
        <v>54</v>
      </c>
      <c r="L2331">
        <v>15568</v>
      </c>
      <c r="M2331" t="s">
        <v>1769</v>
      </c>
      <c r="N2331" t="s">
        <v>18933</v>
      </c>
      <c r="O2331" s="95">
        <v>44845.66196568287</v>
      </c>
      <c r="P2331">
        <v>1</v>
      </c>
      <c r="Q2331">
        <v>-25.31</v>
      </c>
      <c r="R2331">
        <v>-26.35</v>
      </c>
      <c r="S2331" t="s">
        <v>21451</v>
      </c>
      <c r="T2331" t="s">
        <v>13403</v>
      </c>
      <c r="U2331" t="s">
        <v>8348</v>
      </c>
      <c r="V2331" t="s">
        <v>21451</v>
      </c>
      <c r="W2331" t="s">
        <v>21452</v>
      </c>
      <c r="X2331" t="s">
        <v>13404</v>
      </c>
      <c r="Y2331" t="b">
        <v>1</v>
      </c>
      <c r="Z2331" t="s">
        <v>1761</v>
      </c>
    </row>
    <row r="2332" spans="1:26" x14ac:dyDescent="0.25">
      <c r="A2332" t="s">
        <v>13405</v>
      </c>
      <c r="B2332" t="s">
        <v>1347</v>
      </c>
      <c r="C2332" t="s">
        <v>14702</v>
      </c>
      <c r="D2332" t="s">
        <v>14703</v>
      </c>
      <c r="E2332" t="s">
        <v>17576</v>
      </c>
      <c r="F2332" t="s">
        <v>8084</v>
      </c>
      <c r="G2332">
        <v>27000</v>
      </c>
      <c r="H2332">
        <v>44005</v>
      </c>
      <c r="I2332">
        <v>28894</v>
      </c>
      <c r="J2332">
        <v>29554</v>
      </c>
      <c r="K2332" t="s">
        <v>54</v>
      </c>
      <c r="L2332">
        <v>24643</v>
      </c>
      <c r="M2332" t="s">
        <v>1769</v>
      </c>
      <c r="N2332" t="s">
        <v>21453</v>
      </c>
      <c r="O2332" s="95">
        <v>44845.673537083334</v>
      </c>
      <c r="P2332">
        <v>2</v>
      </c>
      <c r="Q2332">
        <v>-6.55</v>
      </c>
      <c r="R2332">
        <v>-8.64</v>
      </c>
      <c r="S2332" t="s">
        <v>21454</v>
      </c>
      <c r="T2332" t="s">
        <v>13406</v>
      </c>
      <c r="U2332" t="s">
        <v>21455</v>
      </c>
      <c r="V2332" t="s">
        <v>21454</v>
      </c>
      <c r="W2332" t="s">
        <v>21456</v>
      </c>
      <c r="X2332" t="s">
        <v>13407</v>
      </c>
      <c r="Y2332" t="b">
        <v>1</v>
      </c>
      <c r="Z2332" t="s">
        <v>1761</v>
      </c>
    </row>
    <row r="2333" spans="1:26" x14ac:dyDescent="0.25">
      <c r="A2333" t="s">
        <v>13408</v>
      </c>
      <c r="B2333" t="s">
        <v>13409</v>
      </c>
      <c r="C2333" t="s">
        <v>14702</v>
      </c>
      <c r="D2333" t="s">
        <v>14703</v>
      </c>
      <c r="E2333" t="s">
        <v>17576</v>
      </c>
      <c r="F2333" t="s">
        <v>8346</v>
      </c>
      <c r="G2333">
        <v>17000</v>
      </c>
      <c r="H2333">
        <v>24200</v>
      </c>
      <c r="I2333">
        <v>21311</v>
      </c>
      <c r="J2333">
        <v>21795</v>
      </c>
      <c r="K2333" t="s">
        <v>54</v>
      </c>
      <c r="L2333">
        <v>13552</v>
      </c>
      <c r="M2333" t="s">
        <v>1769</v>
      </c>
      <c r="N2333" t="s">
        <v>21457</v>
      </c>
      <c r="O2333" s="95">
        <v>44845.686971076386</v>
      </c>
      <c r="P2333">
        <v>1</v>
      </c>
      <c r="Q2333">
        <v>-20.23</v>
      </c>
      <c r="R2333">
        <v>-22</v>
      </c>
      <c r="S2333" t="s">
        <v>21458</v>
      </c>
      <c r="T2333" t="s">
        <v>13410</v>
      </c>
      <c r="U2333" t="s">
        <v>8348</v>
      </c>
      <c r="V2333" t="s">
        <v>21458</v>
      </c>
      <c r="W2333" t="s">
        <v>21459</v>
      </c>
      <c r="X2333" t="s">
        <v>13411</v>
      </c>
      <c r="Y2333" t="b">
        <v>1</v>
      </c>
      <c r="Z2333" t="s">
        <v>1761</v>
      </c>
    </row>
    <row r="2334" spans="1:26" x14ac:dyDescent="0.25">
      <c r="A2334" t="s">
        <v>13412</v>
      </c>
      <c r="B2334" t="s">
        <v>13413</v>
      </c>
      <c r="C2334" t="s">
        <v>14702</v>
      </c>
      <c r="D2334" t="s">
        <v>14703</v>
      </c>
      <c r="E2334" t="s">
        <v>17576</v>
      </c>
      <c r="F2334" t="s">
        <v>7329</v>
      </c>
      <c r="G2334">
        <v>40500</v>
      </c>
      <c r="H2334">
        <v>29600</v>
      </c>
      <c r="I2334">
        <v>44570</v>
      </c>
      <c r="J2334">
        <v>49161</v>
      </c>
      <c r="K2334" t="s">
        <v>54</v>
      </c>
      <c r="L2334">
        <v>16576</v>
      </c>
      <c r="M2334" t="s">
        <v>1769</v>
      </c>
      <c r="N2334" t="s">
        <v>15891</v>
      </c>
      <c r="O2334" s="95">
        <v>44845.635955810183</v>
      </c>
      <c r="P2334">
        <v>2</v>
      </c>
      <c r="Q2334">
        <v>-9.1300000000000008</v>
      </c>
      <c r="R2334">
        <v>-17.62</v>
      </c>
      <c r="S2334" t="s">
        <v>21460</v>
      </c>
      <c r="T2334" t="s">
        <v>13414</v>
      </c>
      <c r="U2334" t="s">
        <v>21461</v>
      </c>
      <c r="V2334" t="s">
        <v>21460</v>
      </c>
      <c r="W2334" t="s">
        <v>21462</v>
      </c>
      <c r="X2334" t="s">
        <v>13415</v>
      </c>
      <c r="Y2334" t="b">
        <v>1</v>
      </c>
      <c r="Z2334" t="s">
        <v>1761</v>
      </c>
    </row>
    <row r="2335" spans="1:26" x14ac:dyDescent="0.25">
      <c r="A2335" t="s">
        <v>13416</v>
      </c>
      <c r="B2335" t="s">
        <v>762</v>
      </c>
      <c r="C2335" t="s">
        <v>14702</v>
      </c>
      <c r="D2335" t="s">
        <v>14703</v>
      </c>
      <c r="E2335" t="s">
        <v>17576</v>
      </c>
      <c r="F2335" t="s">
        <v>13417</v>
      </c>
      <c r="G2335">
        <v>21000</v>
      </c>
      <c r="H2335">
        <v>9601</v>
      </c>
      <c r="I2335">
        <v>26755</v>
      </c>
      <c r="J2335">
        <v>22496</v>
      </c>
      <c r="K2335" t="s">
        <v>54</v>
      </c>
      <c r="L2335">
        <v>5377</v>
      </c>
      <c r="M2335" t="s">
        <v>1769</v>
      </c>
      <c r="N2335" t="s">
        <v>21463</v>
      </c>
      <c r="O2335" s="95">
        <v>44845.657789074074</v>
      </c>
      <c r="P2335">
        <v>2</v>
      </c>
      <c r="Q2335">
        <v>-21.51</v>
      </c>
      <c r="R2335">
        <v>-6.65</v>
      </c>
      <c r="S2335" t="s">
        <v>21464</v>
      </c>
      <c r="T2335" t="s">
        <v>13418</v>
      </c>
      <c r="U2335" t="s">
        <v>13419</v>
      </c>
      <c r="V2335" t="s">
        <v>21464</v>
      </c>
      <c r="W2335" t="s">
        <v>21465</v>
      </c>
      <c r="X2335" t="s">
        <v>13420</v>
      </c>
      <c r="Y2335" t="b">
        <v>1</v>
      </c>
      <c r="Z2335" t="s">
        <v>1761</v>
      </c>
    </row>
    <row r="2336" spans="1:26" x14ac:dyDescent="0.25">
      <c r="A2336" t="s">
        <v>13421</v>
      </c>
      <c r="B2336" t="s">
        <v>639</v>
      </c>
      <c r="C2336" t="s">
        <v>14702</v>
      </c>
      <c r="D2336" t="s">
        <v>14703</v>
      </c>
      <c r="E2336" t="s">
        <v>13422</v>
      </c>
      <c r="F2336" t="s">
        <v>1883</v>
      </c>
      <c r="G2336">
        <v>19999</v>
      </c>
      <c r="H2336">
        <v>19950</v>
      </c>
      <c r="I2336">
        <v>19814</v>
      </c>
      <c r="J2336">
        <v>22761</v>
      </c>
      <c r="K2336" t="s">
        <v>55</v>
      </c>
      <c r="L2336">
        <v>12569</v>
      </c>
      <c r="M2336" t="s">
        <v>1769</v>
      </c>
      <c r="N2336" t="s">
        <v>21466</v>
      </c>
      <c r="O2336" s="95">
        <v>44845.681087025463</v>
      </c>
      <c r="P2336">
        <v>1</v>
      </c>
      <c r="Q2336">
        <v>0.93</v>
      </c>
      <c r="R2336">
        <v>-12.13</v>
      </c>
      <c r="S2336" t="s">
        <v>21467</v>
      </c>
      <c r="T2336" t="s">
        <v>13423</v>
      </c>
      <c r="U2336" t="s">
        <v>13424</v>
      </c>
      <c r="V2336" t="s">
        <v>21467</v>
      </c>
      <c r="W2336" t="s">
        <v>21468</v>
      </c>
      <c r="X2336" t="s">
        <v>13425</v>
      </c>
      <c r="Y2336" t="b">
        <v>1</v>
      </c>
      <c r="Z2336" t="s">
        <v>1761</v>
      </c>
    </row>
    <row r="2337" spans="1:26" x14ac:dyDescent="0.25">
      <c r="A2337" t="s">
        <v>13426</v>
      </c>
      <c r="B2337" t="s">
        <v>637</v>
      </c>
      <c r="C2337" t="s">
        <v>14702</v>
      </c>
      <c r="D2337" t="s">
        <v>14703</v>
      </c>
      <c r="E2337" t="s">
        <v>13422</v>
      </c>
      <c r="F2337" t="s">
        <v>1905</v>
      </c>
      <c r="G2337">
        <v>66000</v>
      </c>
      <c r="H2337">
        <v>16122</v>
      </c>
      <c r="I2337">
        <v>42730</v>
      </c>
      <c r="J2337">
        <v>42730</v>
      </c>
      <c r="K2337" t="s">
        <v>55</v>
      </c>
      <c r="L2337">
        <v>10157</v>
      </c>
      <c r="M2337" t="s">
        <v>1769</v>
      </c>
      <c r="N2337" t="s">
        <v>21469</v>
      </c>
      <c r="O2337" s="95">
        <v>44844.474945405091</v>
      </c>
      <c r="P2337">
        <v>1</v>
      </c>
      <c r="Q2337">
        <v>0</v>
      </c>
      <c r="R2337">
        <v>54.46</v>
      </c>
      <c r="S2337" t="s">
        <v>21470</v>
      </c>
      <c r="T2337" t="s">
        <v>13427</v>
      </c>
      <c r="U2337" t="s">
        <v>13428</v>
      </c>
      <c r="V2337" t="s">
        <v>21470</v>
      </c>
      <c r="W2337" t="s">
        <v>21471</v>
      </c>
      <c r="X2337" t="s">
        <v>13429</v>
      </c>
      <c r="Y2337" t="b">
        <v>1</v>
      </c>
      <c r="Z2337" t="s">
        <v>1761</v>
      </c>
    </row>
    <row r="2338" spans="1:26" x14ac:dyDescent="0.25">
      <c r="A2338" t="s">
        <v>13430</v>
      </c>
      <c r="B2338" t="s">
        <v>636</v>
      </c>
      <c r="C2338" t="s">
        <v>14702</v>
      </c>
      <c r="D2338" t="s">
        <v>14703</v>
      </c>
      <c r="E2338" t="s">
        <v>13422</v>
      </c>
      <c r="F2338" t="s">
        <v>116</v>
      </c>
      <c r="G2338">
        <v>14444</v>
      </c>
      <c r="H2338">
        <v>13428</v>
      </c>
      <c r="I2338">
        <v>51139</v>
      </c>
      <c r="J2338">
        <v>37544</v>
      </c>
      <c r="K2338" t="s">
        <v>55</v>
      </c>
      <c r="L2338">
        <v>8460</v>
      </c>
      <c r="M2338" t="s">
        <v>1769</v>
      </c>
      <c r="N2338" t="s">
        <v>21472</v>
      </c>
      <c r="O2338" s="95">
        <v>44845.418456319443</v>
      </c>
      <c r="P2338">
        <v>1</v>
      </c>
      <c r="Q2338">
        <v>-71.760000000000005</v>
      </c>
      <c r="R2338">
        <v>-61.53</v>
      </c>
      <c r="S2338" t="s">
        <v>21473</v>
      </c>
      <c r="T2338" t="s">
        <v>13431</v>
      </c>
      <c r="U2338" t="s">
        <v>13432</v>
      </c>
      <c r="V2338" t="s">
        <v>21473</v>
      </c>
      <c r="W2338" t="s">
        <v>21474</v>
      </c>
      <c r="X2338" t="s">
        <v>13433</v>
      </c>
      <c r="Y2338" t="b">
        <v>1</v>
      </c>
      <c r="Z2338" t="s">
        <v>1761</v>
      </c>
    </row>
    <row r="2339" spans="1:26" x14ac:dyDescent="0.25">
      <c r="A2339" t="s">
        <v>13434</v>
      </c>
      <c r="B2339" t="s">
        <v>640</v>
      </c>
      <c r="C2339" t="s">
        <v>14702</v>
      </c>
      <c r="D2339" t="s">
        <v>14703</v>
      </c>
      <c r="E2339" t="s">
        <v>13422</v>
      </c>
      <c r="F2339" t="s">
        <v>2256</v>
      </c>
      <c r="G2339">
        <v>10000</v>
      </c>
      <c r="H2339">
        <v>12719</v>
      </c>
      <c r="I2339">
        <v>17060</v>
      </c>
      <c r="J2339">
        <v>14768</v>
      </c>
      <c r="K2339" t="s">
        <v>55</v>
      </c>
      <c r="L2339">
        <v>8013</v>
      </c>
      <c r="M2339" t="s">
        <v>1769</v>
      </c>
      <c r="N2339" t="s">
        <v>21475</v>
      </c>
      <c r="O2339" s="95">
        <v>44845.670933333335</v>
      </c>
      <c r="P2339">
        <v>1</v>
      </c>
      <c r="Q2339">
        <v>-41.38</v>
      </c>
      <c r="R2339">
        <v>-32.29</v>
      </c>
      <c r="S2339" t="s">
        <v>21476</v>
      </c>
      <c r="T2339" t="s">
        <v>13435</v>
      </c>
      <c r="U2339" t="s">
        <v>13436</v>
      </c>
      <c r="V2339" t="s">
        <v>21476</v>
      </c>
      <c r="W2339" t="s">
        <v>21477</v>
      </c>
      <c r="X2339" t="s">
        <v>13437</v>
      </c>
      <c r="Y2339" t="b">
        <v>1</v>
      </c>
      <c r="Z2339" t="s">
        <v>1761</v>
      </c>
    </row>
    <row r="2340" spans="1:26" x14ac:dyDescent="0.25">
      <c r="A2340" t="s">
        <v>13438</v>
      </c>
      <c r="B2340" t="s">
        <v>795</v>
      </c>
      <c r="C2340" t="s">
        <v>14702</v>
      </c>
      <c r="D2340" t="s">
        <v>14703</v>
      </c>
      <c r="E2340" t="s">
        <v>13422</v>
      </c>
      <c r="F2340" t="s">
        <v>13439</v>
      </c>
      <c r="G2340">
        <v>10000</v>
      </c>
      <c r="H2340">
        <v>9376</v>
      </c>
      <c r="I2340">
        <v>9209</v>
      </c>
      <c r="J2340">
        <v>10805</v>
      </c>
      <c r="K2340" t="s">
        <v>55</v>
      </c>
      <c r="L2340">
        <v>5907</v>
      </c>
      <c r="M2340" t="s">
        <v>1769</v>
      </c>
      <c r="N2340" t="s">
        <v>21478</v>
      </c>
      <c r="O2340" s="95">
        <v>44845.5774609375</v>
      </c>
      <c r="P2340">
        <v>1</v>
      </c>
      <c r="Q2340">
        <v>8.59</v>
      </c>
      <c r="R2340">
        <v>-7.45</v>
      </c>
      <c r="S2340" t="s">
        <v>21479</v>
      </c>
      <c r="T2340" t="s">
        <v>13440</v>
      </c>
      <c r="U2340" t="s">
        <v>13441</v>
      </c>
      <c r="V2340" t="s">
        <v>21479</v>
      </c>
      <c r="W2340" t="s">
        <v>21480</v>
      </c>
      <c r="X2340" t="s">
        <v>13442</v>
      </c>
      <c r="Y2340" t="b">
        <v>1</v>
      </c>
      <c r="Z2340" t="s">
        <v>1761</v>
      </c>
    </row>
    <row r="2341" spans="1:26" x14ac:dyDescent="0.25">
      <c r="A2341" t="s">
        <v>13443</v>
      </c>
      <c r="B2341" t="s">
        <v>638</v>
      </c>
      <c r="C2341" t="s">
        <v>14702</v>
      </c>
      <c r="D2341" t="s">
        <v>14703</v>
      </c>
      <c r="E2341" t="s">
        <v>13422</v>
      </c>
      <c r="F2341" t="s">
        <v>1861</v>
      </c>
      <c r="G2341">
        <v>10000</v>
      </c>
      <c r="H2341">
        <v>9150</v>
      </c>
      <c r="I2341">
        <v>10872</v>
      </c>
      <c r="J2341">
        <v>11480</v>
      </c>
      <c r="K2341" t="s">
        <v>55</v>
      </c>
      <c r="L2341">
        <v>5765</v>
      </c>
      <c r="M2341" t="s">
        <v>1769</v>
      </c>
      <c r="N2341" t="s">
        <v>21481</v>
      </c>
      <c r="O2341" s="95">
        <v>44845.635789884262</v>
      </c>
      <c r="P2341">
        <v>1</v>
      </c>
      <c r="Q2341">
        <v>-8.02</v>
      </c>
      <c r="R2341">
        <v>-12.89</v>
      </c>
      <c r="S2341" t="s">
        <v>21482</v>
      </c>
      <c r="T2341" t="s">
        <v>13444</v>
      </c>
      <c r="U2341" t="s">
        <v>21483</v>
      </c>
      <c r="V2341" t="s">
        <v>21482</v>
      </c>
      <c r="W2341" t="s">
        <v>21484</v>
      </c>
      <c r="X2341" t="s">
        <v>13445</v>
      </c>
      <c r="Y2341" t="b">
        <v>1</v>
      </c>
      <c r="Z2341" t="s">
        <v>1761</v>
      </c>
    </row>
    <row r="2342" spans="1:26" x14ac:dyDescent="0.25">
      <c r="A2342" t="s">
        <v>13446</v>
      </c>
      <c r="B2342" t="s">
        <v>13447</v>
      </c>
      <c r="C2342" t="s">
        <v>14702</v>
      </c>
      <c r="D2342" t="s">
        <v>14702</v>
      </c>
      <c r="E2342" t="s">
        <v>635</v>
      </c>
      <c r="F2342" t="s">
        <v>9112</v>
      </c>
      <c r="G2342">
        <v>573</v>
      </c>
      <c r="H2342">
        <v>573</v>
      </c>
      <c r="I2342">
        <v>573</v>
      </c>
      <c r="J2342">
        <v>573</v>
      </c>
      <c r="K2342" t="s">
        <v>53</v>
      </c>
      <c r="L2342">
        <v>355</v>
      </c>
      <c r="M2342" t="s">
        <v>1769</v>
      </c>
      <c r="N2342" t="s">
        <v>21485</v>
      </c>
      <c r="O2342" s="95">
        <v>44730.580464247687</v>
      </c>
      <c r="P2342">
        <v>1</v>
      </c>
      <c r="Q2342">
        <v>0</v>
      </c>
      <c r="R2342">
        <v>0</v>
      </c>
      <c r="S2342" t="s">
        <v>21486</v>
      </c>
      <c r="T2342" t="s">
        <v>13448</v>
      </c>
      <c r="U2342" t="s">
        <v>13449</v>
      </c>
      <c r="V2342" t="s">
        <v>21486</v>
      </c>
      <c r="W2342" t="s">
        <v>21487</v>
      </c>
      <c r="X2342" t="s">
        <v>13450</v>
      </c>
      <c r="Y2342" t="b">
        <v>1</v>
      </c>
      <c r="Z2342" t="s">
        <v>1761</v>
      </c>
    </row>
    <row r="2343" spans="1:26" x14ac:dyDescent="0.25">
      <c r="A2343" t="s">
        <v>13451</v>
      </c>
      <c r="B2343" t="s">
        <v>13452</v>
      </c>
      <c r="C2343" t="s">
        <v>14702</v>
      </c>
      <c r="D2343" t="s">
        <v>14702</v>
      </c>
      <c r="E2343" t="s">
        <v>635</v>
      </c>
      <c r="F2343" t="s">
        <v>9112</v>
      </c>
      <c r="G2343">
        <v>527</v>
      </c>
      <c r="H2343">
        <v>527</v>
      </c>
      <c r="I2343">
        <v>527</v>
      </c>
      <c r="J2343">
        <v>527</v>
      </c>
      <c r="K2343" t="s">
        <v>53</v>
      </c>
      <c r="L2343">
        <v>327</v>
      </c>
      <c r="M2343" t="s">
        <v>1769</v>
      </c>
      <c r="N2343" t="s">
        <v>21488</v>
      </c>
      <c r="O2343" s="95">
        <v>44806.794584363422</v>
      </c>
      <c r="P2343">
        <v>1</v>
      </c>
      <c r="Q2343">
        <v>0</v>
      </c>
      <c r="R2343">
        <v>0</v>
      </c>
      <c r="S2343" t="s">
        <v>21489</v>
      </c>
      <c r="T2343" t="s">
        <v>13453</v>
      </c>
      <c r="U2343" t="s">
        <v>13454</v>
      </c>
      <c r="V2343" t="s">
        <v>21489</v>
      </c>
      <c r="W2343" t="s">
        <v>21490</v>
      </c>
      <c r="X2343" t="s">
        <v>13455</v>
      </c>
      <c r="Y2343" t="b">
        <v>1</v>
      </c>
      <c r="Z2343" t="s">
        <v>1761</v>
      </c>
    </row>
    <row r="2344" spans="1:26" x14ac:dyDescent="0.25">
      <c r="A2344" t="s">
        <v>13456</v>
      </c>
      <c r="B2344" t="s">
        <v>13457</v>
      </c>
      <c r="C2344" t="s">
        <v>14702</v>
      </c>
      <c r="D2344" t="s">
        <v>14702</v>
      </c>
      <c r="E2344" t="s">
        <v>635</v>
      </c>
      <c r="F2344" t="s">
        <v>9112</v>
      </c>
      <c r="G2344">
        <v>894</v>
      </c>
      <c r="H2344">
        <v>894</v>
      </c>
      <c r="I2344">
        <v>894</v>
      </c>
      <c r="J2344">
        <v>894</v>
      </c>
      <c r="K2344" t="s">
        <v>53</v>
      </c>
      <c r="L2344">
        <v>554</v>
      </c>
      <c r="M2344" t="s">
        <v>1769</v>
      </c>
      <c r="N2344" t="s">
        <v>21491</v>
      </c>
      <c r="O2344" s="95">
        <v>44727.606351041664</v>
      </c>
      <c r="P2344">
        <v>1</v>
      </c>
      <c r="Q2344">
        <v>0</v>
      </c>
      <c r="R2344">
        <v>0</v>
      </c>
      <c r="S2344" t="s">
        <v>21492</v>
      </c>
      <c r="T2344" t="s">
        <v>13458</v>
      </c>
      <c r="U2344" t="s">
        <v>13459</v>
      </c>
      <c r="V2344" t="s">
        <v>21492</v>
      </c>
      <c r="W2344" t="s">
        <v>21493</v>
      </c>
      <c r="X2344" t="s">
        <v>13460</v>
      </c>
      <c r="Y2344" t="b">
        <v>1</v>
      </c>
      <c r="Z2344" t="s">
        <v>1761</v>
      </c>
    </row>
    <row r="2345" spans="1:26" x14ac:dyDescent="0.25">
      <c r="A2345" t="s">
        <v>13461</v>
      </c>
      <c r="B2345" t="s">
        <v>13462</v>
      </c>
      <c r="C2345" t="s">
        <v>14702</v>
      </c>
      <c r="D2345" t="s">
        <v>14702</v>
      </c>
      <c r="E2345" t="s">
        <v>635</v>
      </c>
      <c r="F2345" t="s">
        <v>9112</v>
      </c>
      <c r="G2345">
        <v>729</v>
      </c>
      <c r="H2345">
        <v>729</v>
      </c>
      <c r="I2345">
        <v>729</v>
      </c>
      <c r="J2345">
        <v>729</v>
      </c>
      <c r="K2345" t="s">
        <v>53</v>
      </c>
      <c r="L2345">
        <v>452</v>
      </c>
      <c r="M2345" t="s">
        <v>1769</v>
      </c>
      <c r="N2345" t="s">
        <v>19296</v>
      </c>
      <c r="O2345" s="95">
        <v>44730.90607060185</v>
      </c>
      <c r="P2345">
        <v>1</v>
      </c>
      <c r="Q2345">
        <v>0</v>
      </c>
      <c r="R2345">
        <v>0</v>
      </c>
      <c r="S2345" t="s">
        <v>21494</v>
      </c>
      <c r="T2345" t="s">
        <v>13463</v>
      </c>
      <c r="U2345" t="s">
        <v>13464</v>
      </c>
      <c r="V2345" t="s">
        <v>21494</v>
      </c>
      <c r="W2345" t="s">
        <v>21495</v>
      </c>
      <c r="X2345" t="s">
        <v>13465</v>
      </c>
      <c r="Y2345" t="b">
        <v>1</v>
      </c>
      <c r="Z2345" t="s">
        <v>1761</v>
      </c>
    </row>
    <row r="2346" spans="1:26" x14ac:dyDescent="0.25">
      <c r="A2346" t="s">
        <v>13466</v>
      </c>
      <c r="B2346" t="s">
        <v>13467</v>
      </c>
      <c r="C2346" t="s">
        <v>14702</v>
      </c>
      <c r="D2346" t="s">
        <v>14702</v>
      </c>
      <c r="E2346" t="s">
        <v>635</v>
      </c>
      <c r="F2346" t="s">
        <v>9112</v>
      </c>
      <c r="G2346">
        <v>534</v>
      </c>
      <c r="H2346">
        <v>534</v>
      </c>
      <c r="I2346">
        <v>534</v>
      </c>
      <c r="J2346">
        <v>534</v>
      </c>
      <c r="K2346" t="s">
        <v>53</v>
      </c>
      <c r="L2346">
        <v>331</v>
      </c>
      <c r="M2346" t="s">
        <v>1769</v>
      </c>
      <c r="N2346" t="s">
        <v>21496</v>
      </c>
      <c r="O2346" s="95">
        <v>44814.170531655094</v>
      </c>
      <c r="P2346">
        <v>1</v>
      </c>
      <c r="Q2346">
        <v>0</v>
      </c>
      <c r="R2346">
        <v>0</v>
      </c>
      <c r="S2346" t="s">
        <v>21497</v>
      </c>
      <c r="T2346" t="s">
        <v>13468</v>
      </c>
      <c r="U2346" t="s">
        <v>13469</v>
      </c>
      <c r="V2346" t="s">
        <v>21497</v>
      </c>
      <c r="W2346" t="s">
        <v>21498</v>
      </c>
      <c r="X2346" t="s">
        <v>13470</v>
      </c>
      <c r="Y2346" t="b">
        <v>1</v>
      </c>
      <c r="Z2346" t="s">
        <v>1761</v>
      </c>
    </row>
    <row r="2347" spans="1:26" x14ac:dyDescent="0.25">
      <c r="A2347" t="s">
        <v>13471</v>
      </c>
      <c r="B2347" t="s">
        <v>816</v>
      </c>
      <c r="C2347" t="s">
        <v>14703</v>
      </c>
      <c r="D2347" t="s">
        <v>14702</v>
      </c>
      <c r="E2347" t="s">
        <v>635</v>
      </c>
      <c r="F2347" t="s">
        <v>2647</v>
      </c>
      <c r="G2347">
        <v>8000</v>
      </c>
      <c r="H2347">
        <v>57800</v>
      </c>
      <c r="I2347">
        <v>8000</v>
      </c>
      <c r="J2347">
        <v>8000</v>
      </c>
      <c r="K2347" t="s">
        <v>53</v>
      </c>
      <c r="L2347">
        <v>35836</v>
      </c>
      <c r="M2347" t="s">
        <v>1769</v>
      </c>
      <c r="N2347" t="s">
        <v>21499</v>
      </c>
      <c r="O2347" s="95">
        <v>44551.942790636575</v>
      </c>
      <c r="P2347">
        <v>2</v>
      </c>
      <c r="Q2347">
        <v>0</v>
      </c>
      <c r="R2347">
        <v>0</v>
      </c>
      <c r="S2347" t="s">
        <v>21500</v>
      </c>
      <c r="T2347" t="s">
        <v>13472</v>
      </c>
      <c r="U2347" t="s">
        <v>15182</v>
      </c>
      <c r="V2347" t="s">
        <v>21500</v>
      </c>
      <c r="W2347" t="s">
        <v>21501</v>
      </c>
      <c r="X2347" t="s">
        <v>13473</v>
      </c>
      <c r="Y2347" t="b">
        <v>1</v>
      </c>
      <c r="Z2347" t="s">
        <v>1761</v>
      </c>
    </row>
    <row r="2348" spans="1:26" x14ac:dyDescent="0.25">
      <c r="A2348" t="s">
        <v>13474</v>
      </c>
      <c r="B2348" t="s">
        <v>13475</v>
      </c>
      <c r="C2348" t="s">
        <v>14702</v>
      </c>
      <c r="D2348" t="s">
        <v>14703</v>
      </c>
      <c r="E2348" t="s">
        <v>12000</v>
      </c>
      <c r="F2348" t="s">
        <v>13476</v>
      </c>
      <c r="G2348">
        <v>22222</v>
      </c>
      <c r="H2348">
        <v>21032</v>
      </c>
      <c r="I2348">
        <v>20348</v>
      </c>
      <c r="J2348">
        <v>20721</v>
      </c>
      <c r="K2348" t="s">
        <v>54</v>
      </c>
      <c r="L2348">
        <v>11778</v>
      </c>
      <c r="M2348" t="s">
        <v>1769</v>
      </c>
      <c r="N2348" t="s">
        <v>21502</v>
      </c>
      <c r="O2348" s="95">
        <v>44845.687134930558</v>
      </c>
      <c r="P2348">
        <v>1</v>
      </c>
      <c r="Q2348">
        <v>9.2100000000000009</v>
      </c>
      <c r="R2348">
        <v>7.24</v>
      </c>
      <c r="S2348" t="s">
        <v>21503</v>
      </c>
      <c r="T2348" t="s">
        <v>13477</v>
      </c>
      <c r="U2348" t="s">
        <v>13478</v>
      </c>
      <c r="V2348" t="s">
        <v>21503</v>
      </c>
      <c r="W2348" t="s">
        <v>21504</v>
      </c>
      <c r="X2348" t="s">
        <v>13479</v>
      </c>
      <c r="Y2348" t="b">
        <v>1</v>
      </c>
      <c r="Z2348" t="s">
        <v>1761</v>
      </c>
    </row>
    <row r="2349" spans="1:26" x14ac:dyDescent="0.25">
      <c r="A2349" t="s">
        <v>13480</v>
      </c>
      <c r="B2349" t="s">
        <v>1716</v>
      </c>
      <c r="C2349" t="s">
        <v>14702</v>
      </c>
      <c r="D2349" t="s">
        <v>14703</v>
      </c>
      <c r="E2349" t="s">
        <v>12000</v>
      </c>
      <c r="F2349" t="s">
        <v>13481</v>
      </c>
      <c r="G2349">
        <v>200000</v>
      </c>
      <c r="H2349">
        <v>35092</v>
      </c>
      <c r="I2349">
        <v>106152</v>
      </c>
      <c r="J2349">
        <v>112297</v>
      </c>
      <c r="K2349" t="s">
        <v>54</v>
      </c>
      <c r="L2349">
        <v>19652</v>
      </c>
      <c r="M2349" t="s">
        <v>1769</v>
      </c>
      <c r="N2349" t="s">
        <v>21505</v>
      </c>
      <c r="O2349" s="95">
        <v>44845.715735335645</v>
      </c>
      <c r="P2349">
        <v>1</v>
      </c>
      <c r="Q2349">
        <v>88.41</v>
      </c>
      <c r="R2349">
        <v>78.099999999999994</v>
      </c>
      <c r="S2349" t="s">
        <v>21506</v>
      </c>
      <c r="T2349" t="s">
        <v>13482</v>
      </c>
      <c r="U2349" t="s">
        <v>13483</v>
      </c>
      <c r="V2349" t="s">
        <v>21506</v>
      </c>
      <c r="W2349" t="s">
        <v>21507</v>
      </c>
      <c r="X2349" t="s">
        <v>13484</v>
      </c>
      <c r="Y2349" t="b">
        <v>1</v>
      </c>
      <c r="Z2349" t="s">
        <v>1761</v>
      </c>
    </row>
    <row r="2350" spans="1:26" x14ac:dyDescent="0.25">
      <c r="A2350" t="s">
        <v>13485</v>
      </c>
      <c r="B2350" t="s">
        <v>13486</v>
      </c>
      <c r="C2350" t="s">
        <v>14702</v>
      </c>
      <c r="D2350" t="s">
        <v>14703</v>
      </c>
      <c r="E2350" t="s">
        <v>12000</v>
      </c>
      <c r="F2350" t="s">
        <v>13487</v>
      </c>
      <c r="G2350">
        <v>19500</v>
      </c>
      <c r="H2350">
        <v>17481</v>
      </c>
      <c r="I2350">
        <v>65267</v>
      </c>
      <c r="J2350">
        <v>45467</v>
      </c>
      <c r="K2350" t="s">
        <v>54</v>
      </c>
      <c r="L2350">
        <v>9789</v>
      </c>
      <c r="M2350" t="s">
        <v>1769</v>
      </c>
      <c r="N2350" t="s">
        <v>21508</v>
      </c>
      <c r="O2350" s="95">
        <v>44845.563131770832</v>
      </c>
      <c r="P2350">
        <v>1</v>
      </c>
      <c r="Q2350">
        <v>-70.12</v>
      </c>
      <c r="R2350">
        <v>-57.11</v>
      </c>
      <c r="S2350" t="s">
        <v>21509</v>
      </c>
      <c r="T2350" t="s">
        <v>13488</v>
      </c>
      <c r="U2350" t="s">
        <v>13489</v>
      </c>
      <c r="V2350" t="s">
        <v>21509</v>
      </c>
      <c r="W2350" t="s">
        <v>21510</v>
      </c>
      <c r="X2350" t="s">
        <v>13490</v>
      </c>
      <c r="Y2350" t="b">
        <v>1</v>
      </c>
      <c r="Z2350" t="s">
        <v>1761</v>
      </c>
    </row>
    <row r="2351" spans="1:26" x14ac:dyDescent="0.25">
      <c r="A2351" t="s">
        <v>13491</v>
      </c>
      <c r="B2351" t="s">
        <v>1417</v>
      </c>
      <c r="C2351" t="s">
        <v>14702</v>
      </c>
      <c r="D2351" t="s">
        <v>14703</v>
      </c>
      <c r="E2351" t="s">
        <v>12000</v>
      </c>
      <c r="F2351" t="s">
        <v>13492</v>
      </c>
      <c r="G2351">
        <v>20000</v>
      </c>
      <c r="H2351">
        <v>13923</v>
      </c>
      <c r="I2351">
        <v>19296</v>
      </c>
      <c r="J2351">
        <v>23672</v>
      </c>
      <c r="K2351" t="s">
        <v>54</v>
      </c>
      <c r="L2351">
        <v>7797</v>
      </c>
      <c r="M2351" t="s">
        <v>1769</v>
      </c>
      <c r="N2351" t="s">
        <v>21511</v>
      </c>
      <c r="O2351" s="95">
        <v>44845.579075312497</v>
      </c>
      <c r="P2351">
        <v>1</v>
      </c>
      <c r="Q2351">
        <v>3.65</v>
      </c>
      <c r="R2351">
        <v>-15.51</v>
      </c>
      <c r="S2351" t="s">
        <v>21512</v>
      </c>
      <c r="T2351" t="s">
        <v>13493</v>
      </c>
      <c r="U2351" t="s">
        <v>13494</v>
      </c>
      <c r="V2351" t="s">
        <v>21512</v>
      </c>
      <c r="W2351" t="s">
        <v>21513</v>
      </c>
      <c r="X2351" t="s">
        <v>13495</v>
      </c>
      <c r="Y2351" t="b">
        <v>1</v>
      </c>
      <c r="Z2351" t="s">
        <v>1761</v>
      </c>
    </row>
    <row r="2352" spans="1:26" x14ac:dyDescent="0.25">
      <c r="A2352" t="s">
        <v>13496</v>
      </c>
      <c r="B2352" t="s">
        <v>820</v>
      </c>
      <c r="C2352" t="s">
        <v>14702</v>
      </c>
      <c r="D2352" t="s">
        <v>14703</v>
      </c>
      <c r="E2352" t="s">
        <v>357</v>
      </c>
      <c r="F2352" t="s">
        <v>13497</v>
      </c>
      <c r="G2352">
        <v>15000</v>
      </c>
      <c r="H2352">
        <v>6750</v>
      </c>
      <c r="I2352">
        <v>12955</v>
      </c>
      <c r="J2352">
        <v>13285</v>
      </c>
      <c r="K2352" t="s">
        <v>54</v>
      </c>
      <c r="L2352">
        <v>3780</v>
      </c>
      <c r="M2352" t="s">
        <v>1769</v>
      </c>
      <c r="N2352" t="s">
        <v>21514</v>
      </c>
      <c r="O2352" s="95">
        <v>44845.703985486114</v>
      </c>
      <c r="P2352">
        <v>1</v>
      </c>
      <c r="Q2352">
        <v>15.79</v>
      </c>
      <c r="R2352">
        <v>12.91</v>
      </c>
      <c r="S2352" t="s">
        <v>21515</v>
      </c>
      <c r="T2352" t="s">
        <v>13498</v>
      </c>
      <c r="U2352" t="s">
        <v>13499</v>
      </c>
      <c r="V2352" t="s">
        <v>21515</v>
      </c>
      <c r="W2352" t="s">
        <v>21516</v>
      </c>
      <c r="X2352" t="s">
        <v>13500</v>
      </c>
      <c r="Y2352" t="b">
        <v>1</v>
      </c>
      <c r="Z2352" t="s">
        <v>1761</v>
      </c>
    </row>
    <row r="2353" spans="1:26" x14ac:dyDescent="0.25">
      <c r="A2353" t="s">
        <v>13501</v>
      </c>
      <c r="B2353" t="s">
        <v>794</v>
      </c>
      <c r="C2353" t="s">
        <v>14702</v>
      </c>
      <c r="D2353" t="s">
        <v>14703</v>
      </c>
      <c r="E2353" t="s">
        <v>1799</v>
      </c>
      <c r="F2353" t="s">
        <v>13502</v>
      </c>
      <c r="G2353">
        <v>6999</v>
      </c>
      <c r="H2353">
        <v>11000</v>
      </c>
      <c r="I2353">
        <v>9041</v>
      </c>
      <c r="J2353">
        <v>8247</v>
      </c>
      <c r="K2353" t="s">
        <v>55</v>
      </c>
      <c r="L2353">
        <v>6930</v>
      </c>
      <c r="M2353" t="s">
        <v>1769</v>
      </c>
      <c r="N2353" t="s">
        <v>15139</v>
      </c>
      <c r="O2353" s="95">
        <v>44845.700957928238</v>
      </c>
      <c r="P2353">
        <v>1</v>
      </c>
      <c r="Q2353">
        <v>-22.59</v>
      </c>
      <c r="R2353">
        <v>-15.13</v>
      </c>
      <c r="S2353" t="s">
        <v>21517</v>
      </c>
      <c r="T2353" t="s">
        <v>13503</v>
      </c>
      <c r="U2353" t="s">
        <v>13504</v>
      </c>
      <c r="V2353" t="s">
        <v>21517</v>
      </c>
      <c r="W2353" t="s">
        <v>21518</v>
      </c>
      <c r="X2353" t="s">
        <v>13505</v>
      </c>
      <c r="Y2353" t="b">
        <v>1</v>
      </c>
      <c r="Z2353" t="s">
        <v>1761</v>
      </c>
    </row>
    <row r="2354" spans="1:26" x14ac:dyDescent="0.25">
      <c r="A2354" t="s">
        <v>13506</v>
      </c>
      <c r="B2354" t="s">
        <v>13507</v>
      </c>
      <c r="C2354" t="s">
        <v>14703</v>
      </c>
      <c r="D2354" t="s">
        <v>14702</v>
      </c>
      <c r="E2354" t="s">
        <v>9002</v>
      </c>
      <c r="F2354" t="s">
        <v>5165</v>
      </c>
      <c r="G2354">
        <v>199999</v>
      </c>
      <c r="H2354">
        <v>1000</v>
      </c>
      <c r="I2354">
        <v>115481</v>
      </c>
      <c r="J2354">
        <v>115481</v>
      </c>
      <c r="K2354" t="s">
        <v>54</v>
      </c>
      <c r="L2354">
        <v>560</v>
      </c>
      <c r="M2354" t="s">
        <v>1769</v>
      </c>
      <c r="N2354" t="s">
        <v>19128</v>
      </c>
      <c r="O2354" s="95">
        <v>44781.698929965278</v>
      </c>
      <c r="P2354">
        <v>2</v>
      </c>
      <c r="Q2354">
        <v>0</v>
      </c>
      <c r="R2354">
        <v>73.19</v>
      </c>
      <c r="S2354" t="s">
        <v>21519</v>
      </c>
      <c r="T2354" t="s">
        <v>13508</v>
      </c>
      <c r="U2354" t="s">
        <v>9082</v>
      </c>
      <c r="V2354" t="s">
        <v>21519</v>
      </c>
      <c r="W2354" t="s">
        <v>21520</v>
      </c>
      <c r="X2354" t="s">
        <v>13509</v>
      </c>
      <c r="Y2354" t="b">
        <v>1</v>
      </c>
      <c r="Z2354" t="s">
        <v>1761</v>
      </c>
    </row>
    <row r="2355" spans="1:26" x14ac:dyDescent="0.25">
      <c r="A2355" t="s">
        <v>13510</v>
      </c>
      <c r="B2355" t="s">
        <v>13511</v>
      </c>
      <c r="C2355" t="s">
        <v>14702</v>
      </c>
      <c r="D2355" t="s">
        <v>14703</v>
      </c>
      <c r="E2355" t="s">
        <v>9002</v>
      </c>
      <c r="F2355" t="s">
        <v>5286</v>
      </c>
      <c r="G2355">
        <v>3000</v>
      </c>
      <c r="H2355">
        <v>1000</v>
      </c>
      <c r="I2355">
        <v>21000</v>
      </c>
      <c r="J2355">
        <v>21000</v>
      </c>
      <c r="K2355" t="s">
        <v>54</v>
      </c>
      <c r="L2355">
        <v>560</v>
      </c>
      <c r="M2355" t="s">
        <v>1769</v>
      </c>
      <c r="N2355" t="s">
        <v>19128</v>
      </c>
      <c r="O2355" s="95">
        <v>44842.410875949077</v>
      </c>
      <c r="P2355">
        <v>2</v>
      </c>
      <c r="Q2355">
        <v>0</v>
      </c>
      <c r="R2355">
        <v>-85.71</v>
      </c>
      <c r="S2355" t="s">
        <v>21521</v>
      </c>
      <c r="T2355" t="s">
        <v>9095</v>
      </c>
      <c r="U2355" t="s">
        <v>19153</v>
      </c>
      <c r="V2355" t="s">
        <v>21521</v>
      </c>
      <c r="W2355" t="s">
        <v>19154</v>
      </c>
      <c r="X2355" t="s">
        <v>13512</v>
      </c>
      <c r="Y2355" t="b">
        <v>1</v>
      </c>
      <c r="Z2355" t="s">
        <v>1761</v>
      </c>
    </row>
    <row r="2356" spans="1:26" x14ac:dyDescent="0.25">
      <c r="A2356" t="s">
        <v>13513</v>
      </c>
      <c r="B2356" t="s">
        <v>13514</v>
      </c>
      <c r="C2356" t="s">
        <v>14702</v>
      </c>
      <c r="D2356" t="s">
        <v>14703</v>
      </c>
      <c r="E2356" t="s">
        <v>9002</v>
      </c>
      <c r="F2356" t="s">
        <v>5508</v>
      </c>
      <c r="G2356">
        <v>3000</v>
      </c>
      <c r="H2356">
        <v>1000</v>
      </c>
      <c r="I2356">
        <v>3000</v>
      </c>
      <c r="J2356">
        <v>7740</v>
      </c>
      <c r="K2356" t="s">
        <v>54</v>
      </c>
      <c r="L2356">
        <v>560</v>
      </c>
      <c r="M2356" t="s">
        <v>1769</v>
      </c>
      <c r="N2356" t="s">
        <v>19128</v>
      </c>
      <c r="O2356" s="95">
        <v>44845.624020150462</v>
      </c>
      <c r="P2356">
        <v>2</v>
      </c>
      <c r="Q2356">
        <v>0</v>
      </c>
      <c r="R2356">
        <v>-61.24</v>
      </c>
      <c r="S2356" t="s">
        <v>21522</v>
      </c>
      <c r="T2356" t="s">
        <v>13515</v>
      </c>
      <c r="U2356" t="s">
        <v>19150</v>
      </c>
      <c r="V2356" t="s">
        <v>21522</v>
      </c>
      <c r="W2356" t="s">
        <v>19151</v>
      </c>
      <c r="X2356" t="s">
        <v>13516</v>
      </c>
      <c r="Y2356" t="b">
        <v>1</v>
      </c>
      <c r="Z2356" t="s">
        <v>1761</v>
      </c>
    </row>
    <row r="2357" spans="1:26" x14ac:dyDescent="0.25">
      <c r="A2357" t="s">
        <v>13517</v>
      </c>
      <c r="B2357" t="s">
        <v>13518</v>
      </c>
      <c r="C2357" t="s">
        <v>14702</v>
      </c>
      <c r="D2357" t="s">
        <v>14703</v>
      </c>
      <c r="E2357" t="s">
        <v>9002</v>
      </c>
      <c r="F2357" t="s">
        <v>5276</v>
      </c>
      <c r="G2357">
        <v>1000</v>
      </c>
      <c r="H2357">
        <v>1000</v>
      </c>
      <c r="I2357">
        <v>16851</v>
      </c>
      <c r="J2357">
        <v>16851</v>
      </c>
      <c r="K2357" t="s">
        <v>54</v>
      </c>
      <c r="L2357">
        <v>560</v>
      </c>
      <c r="M2357" t="s">
        <v>1769</v>
      </c>
      <c r="N2357" t="s">
        <v>19128</v>
      </c>
      <c r="O2357" s="95">
        <v>44843.996669259257</v>
      </c>
      <c r="P2357">
        <v>2</v>
      </c>
      <c r="Q2357">
        <v>0</v>
      </c>
      <c r="R2357">
        <v>-94.07</v>
      </c>
      <c r="S2357" t="s">
        <v>21523</v>
      </c>
      <c r="T2357" t="s">
        <v>13519</v>
      </c>
      <c r="U2357" t="s">
        <v>19157</v>
      </c>
      <c r="V2357" t="s">
        <v>21523</v>
      </c>
      <c r="W2357" t="s">
        <v>21524</v>
      </c>
      <c r="X2357" t="s">
        <v>13520</v>
      </c>
      <c r="Y2357" t="b">
        <v>1</v>
      </c>
      <c r="Z2357" t="s">
        <v>1761</v>
      </c>
    </row>
    <row r="2358" spans="1:26" x14ac:dyDescent="0.25">
      <c r="A2358" t="s">
        <v>13521</v>
      </c>
      <c r="B2358" t="s">
        <v>13522</v>
      </c>
      <c r="C2358" t="s">
        <v>14702</v>
      </c>
      <c r="D2358" t="s">
        <v>14703</v>
      </c>
      <c r="E2358" t="s">
        <v>9002</v>
      </c>
      <c r="F2358" t="s">
        <v>5417</v>
      </c>
      <c r="G2358">
        <v>2000</v>
      </c>
      <c r="H2358">
        <v>1000</v>
      </c>
      <c r="I2358">
        <v>3884</v>
      </c>
      <c r="J2358">
        <v>3884</v>
      </c>
      <c r="K2358" t="s">
        <v>54</v>
      </c>
      <c r="L2358">
        <v>560</v>
      </c>
      <c r="M2358" t="s">
        <v>1769</v>
      </c>
      <c r="N2358" t="s">
        <v>19128</v>
      </c>
      <c r="O2358" s="95">
        <v>44842.794848240737</v>
      </c>
      <c r="P2358">
        <v>1</v>
      </c>
      <c r="Q2358">
        <v>0</v>
      </c>
      <c r="R2358">
        <v>-48.51</v>
      </c>
      <c r="S2358" t="s">
        <v>21525</v>
      </c>
      <c r="T2358" t="s">
        <v>13523</v>
      </c>
      <c r="U2358" t="s">
        <v>13524</v>
      </c>
      <c r="V2358" t="s">
        <v>21525</v>
      </c>
      <c r="W2358" t="s">
        <v>21526</v>
      </c>
      <c r="X2358" t="s">
        <v>13525</v>
      </c>
      <c r="Y2358" t="b">
        <v>1</v>
      </c>
      <c r="Z2358" t="s">
        <v>1761</v>
      </c>
    </row>
    <row r="2359" spans="1:26" x14ac:dyDescent="0.25">
      <c r="A2359" t="s">
        <v>13526</v>
      </c>
      <c r="B2359" t="s">
        <v>13527</v>
      </c>
      <c r="C2359" t="s">
        <v>14702</v>
      </c>
      <c r="D2359" t="s">
        <v>14703</v>
      </c>
      <c r="E2359" t="s">
        <v>9002</v>
      </c>
      <c r="F2359" t="s">
        <v>5350</v>
      </c>
      <c r="G2359">
        <v>60000</v>
      </c>
      <c r="H2359">
        <v>1000</v>
      </c>
      <c r="I2359">
        <v>60000</v>
      </c>
      <c r="J2359">
        <v>17040</v>
      </c>
      <c r="K2359" t="s">
        <v>54</v>
      </c>
      <c r="L2359">
        <v>560</v>
      </c>
      <c r="M2359" t="s">
        <v>1769</v>
      </c>
      <c r="N2359" t="s">
        <v>19128</v>
      </c>
      <c r="O2359" s="95">
        <v>44844.912991886573</v>
      </c>
      <c r="P2359">
        <v>1</v>
      </c>
      <c r="Q2359">
        <v>0</v>
      </c>
      <c r="R2359">
        <v>252.11</v>
      </c>
      <c r="S2359" t="s">
        <v>21527</v>
      </c>
      <c r="T2359" t="s">
        <v>13528</v>
      </c>
      <c r="U2359" t="s">
        <v>13529</v>
      </c>
      <c r="V2359" t="s">
        <v>21527</v>
      </c>
      <c r="W2359" t="s">
        <v>21528</v>
      </c>
      <c r="X2359" t="s">
        <v>13530</v>
      </c>
      <c r="Y2359" t="b">
        <v>1</v>
      </c>
      <c r="Z2359" t="s">
        <v>1761</v>
      </c>
    </row>
    <row r="2360" spans="1:26" x14ac:dyDescent="0.25">
      <c r="A2360" t="s">
        <v>13531</v>
      </c>
      <c r="B2360" t="s">
        <v>904</v>
      </c>
      <c r="C2360" t="s">
        <v>14702</v>
      </c>
      <c r="D2360" t="s">
        <v>14703</v>
      </c>
      <c r="E2360" t="s">
        <v>9002</v>
      </c>
      <c r="F2360" t="s">
        <v>5296</v>
      </c>
      <c r="G2360">
        <v>400</v>
      </c>
      <c r="H2360">
        <v>1000</v>
      </c>
      <c r="I2360">
        <v>5808</v>
      </c>
      <c r="J2360">
        <v>5808</v>
      </c>
      <c r="K2360" t="s">
        <v>54</v>
      </c>
      <c r="L2360">
        <v>560</v>
      </c>
      <c r="M2360" t="s">
        <v>1769</v>
      </c>
      <c r="N2360" t="s">
        <v>19128</v>
      </c>
      <c r="O2360" s="95">
        <v>44844.144330324074</v>
      </c>
      <c r="P2360">
        <v>1</v>
      </c>
      <c r="Q2360">
        <v>0</v>
      </c>
      <c r="R2360">
        <v>-93.11</v>
      </c>
      <c r="S2360" t="s">
        <v>21529</v>
      </c>
      <c r="T2360" t="s">
        <v>13532</v>
      </c>
      <c r="U2360" t="s">
        <v>13533</v>
      </c>
      <c r="V2360" t="s">
        <v>21529</v>
      </c>
      <c r="W2360" t="s">
        <v>21530</v>
      </c>
      <c r="X2360" t="s">
        <v>13534</v>
      </c>
      <c r="Y2360" t="b">
        <v>1</v>
      </c>
      <c r="Z2360" t="s">
        <v>1761</v>
      </c>
    </row>
    <row r="2361" spans="1:26" x14ac:dyDescent="0.25">
      <c r="A2361" t="s">
        <v>13535</v>
      </c>
      <c r="B2361" t="s">
        <v>13536</v>
      </c>
      <c r="C2361" t="s">
        <v>14702</v>
      </c>
      <c r="D2361" t="s">
        <v>14703</v>
      </c>
      <c r="E2361" t="s">
        <v>9002</v>
      </c>
      <c r="F2361" t="s">
        <v>5459</v>
      </c>
      <c r="G2361">
        <v>8888</v>
      </c>
      <c r="H2361">
        <v>1000</v>
      </c>
      <c r="I2361">
        <v>5778</v>
      </c>
      <c r="J2361">
        <v>5778</v>
      </c>
      <c r="K2361" t="s">
        <v>54</v>
      </c>
      <c r="L2361">
        <v>560</v>
      </c>
      <c r="M2361" t="s">
        <v>1769</v>
      </c>
      <c r="N2361" t="s">
        <v>19128</v>
      </c>
      <c r="O2361" s="95">
        <v>44842.369369907407</v>
      </c>
      <c r="P2361">
        <v>1</v>
      </c>
      <c r="Q2361">
        <v>0</v>
      </c>
      <c r="R2361">
        <v>53.82</v>
      </c>
      <c r="S2361" t="s">
        <v>21531</v>
      </c>
      <c r="T2361" t="s">
        <v>13537</v>
      </c>
      <c r="U2361" t="s">
        <v>21532</v>
      </c>
      <c r="V2361" t="s">
        <v>21531</v>
      </c>
      <c r="W2361" t="s">
        <v>21533</v>
      </c>
      <c r="X2361" t="s">
        <v>13538</v>
      </c>
      <c r="Y2361" t="b">
        <v>1</v>
      </c>
      <c r="Z2361" t="s">
        <v>1761</v>
      </c>
    </row>
    <row r="2362" spans="1:26" x14ac:dyDescent="0.25">
      <c r="A2362" t="s">
        <v>13539</v>
      </c>
      <c r="B2362" t="s">
        <v>13540</v>
      </c>
      <c r="C2362" t="s">
        <v>14702</v>
      </c>
      <c r="D2362" t="s">
        <v>14703</v>
      </c>
      <c r="E2362" t="s">
        <v>9002</v>
      </c>
      <c r="F2362" t="s">
        <v>5384</v>
      </c>
      <c r="G2362">
        <v>4000</v>
      </c>
      <c r="H2362">
        <v>1000</v>
      </c>
      <c r="I2362">
        <v>4000</v>
      </c>
      <c r="J2362">
        <v>4000</v>
      </c>
      <c r="K2362" t="s">
        <v>54</v>
      </c>
      <c r="L2362">
        <v>560</v>
      </c>
      <c r="M2362" t="s">
        <v>1769</v>
      </c>
      <c r="N2362" t="s">
        <v>19128</v>
      </c>
      <c r="O2362" s="95">
        <v>44841.191793587961</v>
      </c>
      <c r="P2362">
        <v>1</v>
      </c>
      <c r="Q2362">
        <v>0</v>
      </c>
      <c r="R2362">
        <v>0</v>
      </c>
      <c r="S2362" t="s">
        <v>21534</v>
      </c>
      <c r="T2362" t="s">
        <v>13541</v>
      </c>
      <c r="U2362" t="s">
        <v>13542</v>
      </c>
      <c r="V2362" t="s">
        <v>21534</v>
      </c>
      <c r="W2362" t="s">
        <v>21535</v>
      </c>
      <c r="X2362" t="s">
        <v>13543</v>
      </c>
      <c r="Y2362" t="b">
        <v>1</v>
      </c>
      <c r="Z2362" t="s">
        <v>1761</v>
      </c>
    </row>
    <row r="2363" spans="1:26" x14ac:dyDescent="0.25">
      <c r="A2363" t="s">
        <v>13544</v>
      </c>
      <c r="B2363" t="s">
        <v>13545</v>
      </c>
      <c r="C2363" t="s">
        <v>14702</v>
      </c>
      <c r="D2363" t="s">
        <v>14703</v>
      </c>
      <c r="E2363" t="s">
        <v>9002</v>
      </c>
      <c r="F2363" t="s">
        <v>5281</v>
      </c>
      <c r="G2363">
        <v>25000</v>
      </c>
      <c r="H2363">
        <v>1000</v>
      </c>
      <c r="I2363">
        <v>37963</v>
      </c>
      <c r="J2363">
        <v>20145</v>
      </c>
      <c r="K2363" t="s">
        <v>54</v>
      </c>
      <c r="L2363">
        <v>560</v>
      </c>
      <c r="M2363" t="s">
        <v>1769</v>
      </c>
      <c r="N2363" t="s">
        <v>19128</v>
      </c>
      <c r="O2363" s="95">
        <v>44845.636240046297</v>
      </c>
      <c r="P2363">
        <v>1</v>
      </c>
      <c r="Q2363">
        <v>-34.15</v>
      </c>
      <c r="R2363">
        <v>24.1</v>
      </c>
      <c r="S2363" t="s">
        <v>21536</v>
      </c>
      <c r="T2363" t="s">
        <v>13546</v>
      </c>
      <c r="U2363" t="s">
        <v>13547</v>
      </c>
      <c r="V2363" t="s">
        <v>21536</v>
      </c>
      <c r="W2363" t="s">
        <v>21537</v>
      </c>
      <c r="X2363" t="s">
        <v>13548</v>
      </c>
      <c r="Y2363" t="b">
        <v>1</v>
      </c>
      <c r="Z2363" t="s">
        <v>1761</v>
      </c>
    </row>
    <row r="2364" spans="1:26" x14ac:dyDescent="0.25">
      <c r="A2364" t="s">
        <v>13549</v>
      </c>
      <c r="B2364" t="s">
        <v>13550</v>
      </c>
      <c r="C2364" t="s">
        <v>14702</v>
      </c>
      <c r="D2364" t="s">
        <v>14703</v>
      </c>
      <c r="E2364" t="s">
        <v>9002</v>
      </c>
      <c r="F2364" t="s">
        <v>5388</v>
      </c>
      <c r="G2364">
        <v>10000</v>
      </c>
      <c r="H2364">
        <v>1000</v>
      </c>
      <c r="I2364">
        <v>8000</v>
      </c>
      <c r="J2364">
        <v>8000</v>
      </c>
      <c r="K2364" t="s">
        <v>54</v>
      </c>
      <c r="L2364">
        <v>560</v>
      </c>
      <c r="M2364" t="s">
        <v>1769</v>
      </c>
      <c r="N2364" t="s">
        <v>19128</v>
      </c>
      <c r="O2364" s="95">
        <v>44840.40284761574</v>
      </c>
      <c r="P2364">
        <v>1</v>
      </c>
      <c r="Q2364">
        <v>0</v>
      </c>
      <c r="R2364">
        <v>25</v>
      </c>
      <c r="S2364" t="s">
        <v>21538</v>
      </c>
      <c r="T2364" t="s">
        <v>13551</v>
      </c>
      <c r="U2364" t="s">
        <v>13552</v>
      </c>
      <c r="V2364" t="s">
        <v>21538</v>
      </c>
      <c r="W2364" t="s">
        <v>21539</v>
      </c>
      <c r="X2364" t="s">
        <v>13553</v>
      </c>
      <c r="Y2364" t="b">
        <v>1</v>
      </c>
      <c r="Z2364" t="s">
        <v>1761</v>
      </c>
    </row>
    <row r="2365" spans="1:26" x14ac:dyDescent="0.25">
      <c r="A2365" t="s">
        <v>13554</v>
      </c>
      <c r="B2365" t="s">
        <v>13555</v>
      </c>
      <c r="C2365" t="s">
        <v>14702</v>
      </c>
      <c r="D2365" t="s">
        <v>14703</v>
      </c>
      <c r="E2365" t="s">
        <v>9002</v>
      </c>
      <c r="F2365" t="s">
        <v>5170</v>
      </c>
      <c r="G2365">
        <v>999</v>
      </c>
      <c r="H2365">
        <v>1000</v>
      </c>
      <c r="I2365">
        <v>1177</v>
      </c>
      <c r="J2365">
        <v>1473</v>
      </c>
      <c r="K2365" t="s">
        <v>54</v>
      </c>
      <c r="L2365">
        <v>560</v>
      </c>
      <c r="M2365" t="s">
        <v>1769</v>
      </c>
      <c r="N2365" t="s">
        <v>19128</v>
      </c>
      <c r="O2365" s="95">
        <v>44845.701746446757</v>
      </c>
      <c r="P2365">
        <v>1</v>
      </c>
      <c r="Q2365">
        <v>-15.12</v>
      </c>
      <c r="R2365">
        <v>-32.18</v>
      </c>
      <c r="S2365" t="s">
        <v>21540</v>
      </c>
      <c r="T2365" t="s">
        <v>13556</v>
      </c>
      <c r="U2365" t="s">
        <v>21541</v>
      </c>
      <c r="V2365" t="s">
        <v>21540</v>
      </c>
      <c r="W2365" t="s">
        <v>21542</v>
      </c>
      <c r="X2365" t="s">
        <v>13557</v>
      </c>
      <c r="Y2365" t="b">
        <v>1</v>
      </c>
      <c r="Z2365" t="s">
        <v>1761</v>
      </c>
    </row>
    <row r="2366" spans="1:26" x14ac:dyDescent="0.25">
      <c r="A2366" t="s">
        <v>13558</v>
      </c>
      <c r="B2366" t="s">
        <v>13559</v>
      </c>
      <c r="C2366" t="s">
        <v>14703</v>
      </c>
      <c r="D2366" t="s">
        <v>14702</v>
      </c>
      <c r="E2366" t="s">
        <v>9002</v>
      </c>
      <c r="F2366" t="s">
        <v>5106</v>
      </c>
      <c r="G2366">
        <v>2420</v>
      </c>
      <c r="H2366">
        <v>1000</v>
      </c>
      <c r="I2366">
        <v>2420</v>
      </c>
      <c r="J2366">
        <v>2420</v>
      </c>
      <c r="K2366" t="s">
        <v>54</v>
      </c>
      <c r="L2366">
        <v>560</v>
      </c>
      <c r="M2366" t="s">
        <v>1769</v>
      </c>
      <c r="N2366" t="s">
        <v>19128</v>
      </c>
      <c r="O2366" s="95">
        <v>44783.474198715281</v>
      </c>
      <c r="P2366">
        <v>1</v>
      </c>
      <c r="Q2366">
        <v>0</v>
      </c>
      <c r="R2366">
        <v>0</v>
      </c>
      <c r="S2366" t="s">
        <v>21543</v>
      </c>
      <c r="T2366" t="s">
        <v>13560</v>
      </c>
      <c r="U2366" t="s">
        <v>21544</v>
      </c>
      <c r="V2366" t="s">
        <v>21543</v>
      </c>
      <c r="W2366" t="s">
        <v>21545</v>
      </c>
      <c r="X2366" t="s">
        <v>13561</v>
      </c>
      <c r="Y2366" t="b">
        <v>1</v>
      </c>
      <c r="Z2366" t="s">
        <v>1761</v>
      </c>
    </row>
    <row r="2367" spans="1:26" x14ac:dyDescent="0.25">
      <c r="A2367" t="s">
        <v>13562</v>
      </c>
      <c r="B2367" t="s">
        <v>13563</v>
      </c>
      <c r="C2367" t="s">
        <v>14702</v>
      </c>
      <c r="D2367" t="s">
        <v>14703</v>
      </c>
      <c r="E2367" t="s">
        <v>9002</v>
      </c>
      <c r="F2367" t="s">
        <v>5286</v>
      </c>
      <c r="G2367">
        <v>1000</v>
      </c>
      <c r="H2367">
        <v>1000</v>
      </c>
      <c r="I2367">
        <v>1000</v>
      </c>
      <c r="J2367">
        <v>1000</v>
      </c>
      <c r="K2367" t="s">
        <v>54</v>
      </c>
      <c r="L2367">
        <v>560</v>
      </c>
      <c r="M2367" t="s">
        <v>1769</v>
      </c>
      <c r="N2367" t="s">
        <v>19128</v>
      </c>
      <c r="O2367" s="95">
        <v>44837.034602025466</v>
      </c>
      <c r="P2367">
        <v>1</v>
      </c>
      <c r="Q2367">
        <v>0</v>
      </c>
      <c r="R2367">
        <v>0</v>
      </c>
      <c r="S2367" t="s">
        <v>21546</v>
      </c>
      <c r="T2367" t="s">
        <v>13564</v>
      </c>
      <c r="U2367" t="s">
        <v>21547</v>
      </c>
      <c r="V2367" t="s">
        <v>21546</v>
      </c>
      <c r="W2367" t="s">
        <v>21548</v>
      </c>
      <c r="X2367" t="s">
        <v>13565</v>
      </c>
      <c r="Y2367" t="b">
        <v>1</v>
      </c>
      <c r="Z2367" t="s">
        <v>1761</v>
      </c>
    </row>
    <row r="2368" spans="1:26" x14ac:dyDescent="0.25">
      <c r="A2368" t="s">
        <v>13566</v>
      </c>
      <c r="B2368" t="s">
        <v>13567</v>
      </c>
      <c r="C2368" t="s">
        <v>14702</v>
      </c>
      <c r="D2368" t="s">
        <v>14703</v>
      </c>
      <c r="E2368" t="s">
        <v>9002</v>
      </c>
      <c r="F2368" t="s">
        <v>5508</v>
      </c>
      <c r="G2368">
        <v>2000</v>
      </c>
      <c r="H2368">
        <v>1000</v>
      </c>
      <c r="I2368">
        <v>2333</v>
      </c>
      <c r="J2368">
        <v>5190</v>
      </c>
      <c r="K2368" t="s">
        <v>54</v>
      </c>
      <c r="L2368">
        <v>560</v>
      </c>
      <c r="M2368" t="s">
        <v>1769</v>
      </c>
      <c r="N2368" t="s">
        <v>19128</v>
      </c>
      <c r="O2368" s="95">
        <v>44845.675570231484</v>
      </c>
      <c r="P2368">
        <v>1</v>
      </c>
      <c r="Q2368">
        <v>-14.27</v>
      </c>
      <c r="R2368">
        <v>-61.46</v>
      </c>
      <c r="S2368" t="s">
        <v>21549</v>
      </c>
      <c r="T2368" t="s">
        <v>13568</v>
      </c>
      <c r="U2368" t="s">
        <v>21550</v>
      </c>
      <c r="V2368" t="s">
        <v>21549</v>
      </c>
      <c r="W2368" t="s">
        <v>21551</v>
      </c>
      <c r="X2368" t="s">
        <v>13569</v>
      </c>
      <c r="Y2368" t="b">
        <v>1</v>
      </c>
      <c r="Z2368" t="s">
        <v>1761</v>
      </c>
    </row>
    <row r="2369" spans="1:26" x14ac:dyDescent="0.25">
      <c r="A2369" t="s">
        <v>13570</v>
      </c>
      <c r="B2369" t="s">
        <v>13571</v>
      </c>
      <c r="C2369" t="s">
        <v>14702</v>
      </c>
      <c r="D2369" t="s">
        <v>14702</v>
      </c>
      <c r="E2369" t="s">
        <v>9002</v>
      </c>
      <c r="F2369" t="s">
        <v>5160</v>
      </c>
      <c r="G2369">
        <v>1000</v>
      </c>
      <c r="H2369">
        <v>1000</v>
      </c>
      <c r="I2369">
        <v>1000</v>
      </c>
      <c r="J2369">
        <v>1000</v>
      </c>
      <c r="K2369" t="s">
        <v>54</v>
      </c>
      <c r="L2369">
        <v>560</v>
      </c>
      <c r="M2369" t="s">
        <v>1769</v>
      </c>
      <c r="N2369" t="s">
        <v>19128</v>
      </c>
      <c r="O2369" s="95">
        <v>44813.447906354166</v>
      </c>
      <c r="P2369">
        <v>1</v>
      </c>
      <c r="Q2369">
        <v>0</v>
      </c>
      <c r="R2369">
        <v>0</v>
      </c>
      <c r="S2369" t="s">
        <v>21552</v>
      </c>
      <c r="T2369" t="s">
        <v>13572</v>
      </c>
      <c r="U2369" t="s">
        <v>21553</v>
      </c>
      <c r="V2369" t="s">
        <v>21552</v>
      </c>
      <c r="W2369" t="s">
        <v>21554</v>
      </c>
      <c r="X2369" t="s">
        <v>13573</v>
      </c>
      <c r="Y2369" t="b">
        <v>1</v>
      </c>
      <c r="Z2369" t="s">
        <v>1761</v>
      </c>
    </row>
    <row r="2370" spans="1:26" x14ac:dyDescent="0.25">
      <c r="A2370" t="s">
        <v>13574</v>
      </c>
      <c r="B2370" t="s">
        <v>13575</v>
      </c>
      <c r="C2370" t="s">
        <v>14702</v>
      </c>
      <c r="D2370" t="s">
        <v>14703</v>
      </c>
      <c r="E2370" t="s">
        <v>9002</v>
      </c>
      <c r="F2370" t="s">
        <v>222</v>
      </c>
      <c r="G2370">
        <v>5000</v>
      </c>
      <c r="H2370">
        <v>1000</v>
      </c>
      <c r="I2370">
        <v>3160</v>
      </c>
      <c r="J2370">
        <v>6357</v>
      </c>
      <c r="K2370" t="s">
        <v>54</v>
      </c>
      <c r="L2370">
        <v>560</v>
      </c>
      <c r="M2370" t="s">
        <v>1769</v>
      </c>
      <c r="N2370" t="s">
        <v>19128</v>
      </c>
      <c r="O2370" s="95">
        <v>44845.535027858794</v>
      </c>
      <c r="P2370">
        <v>1</v>
      </c>
      <c r="Q2370">
        <v>58.23</v>
      </c>
      <c r="R2370">
        <v>-21.35</v>
      </c>
      <c r="S2370" t="s">
        <v>21555</v>
      </c>
      <c r="T2370" t="s">
        <v>13576</v>
      </c>
      <c r="U2370" t="s">
        <v>21556</v>
      </c>
      <c r="V2370" t="s">
        <v>21555</v>
      </c>
      <c r="W2370" t="s">
        <v>21557</v>
      </c>
      <c r="X2370" t="s">
        <v>13577</v>
      </c>
      <c r="Y2370" t="b">
        <v>1</v>
      </c>
      <c r="Z2370" t="s">
        <v>1761</v>
      </c>
    </row>
    <row r="2371" spans="1:26" x14ac:dyDescent="0.25">
      <c r="A2371" t="s">
        <v>13578</v>
      </c>
      <c r="B2371" t="s">
        <v>1529</v>
      </c>
      <c r="C2371" t="s">
        <v>14702</v>
      </c>
      <c r="D2371" t="s">
        <v>14703</v>
      </c>
      <c r="E2371" t="s">
        <v>9002</v>
      </c>
      <c r="F2371" t="s">
        <v>5160</v>
      </c>
      <c r="G2371">
        <v>25000</v>
      </c>
      <c r="H2371">
        <v>1000</v>
      </c>
      <c r="I2371">
        <v>22076</v>
      </c>
      <c r="J2371">
        <v>22076</v>
      </c>
      <c r="K2371" t="s">
        <v>54</v>
      </c>
      <c r="L2371">
        <v>560</v>
      </c>
      <c r="M2371" t="s">
        <v>1769</v>
      </c>
      <c r="N2371" t="s">
        <v>19128</v>
      </c>
      <c r="O2371" s="95">
        <v>44844.522181388886</v>
      </c>
      <c r="P2371">
        <v>1</v>
      </c>
      <c r="Q2371">
        <v>0</v>
      </c>
      <c r="R2371">
        <v>13.25</v>
      </c>
      <c r="S2371" t="s">
        <v>21558</v>
      </c>
      <c r="T2371" t="s">
        <v>13579</v>
      </c>
      <c r="U2371" t="s">
        <v>21559</v>
      </c>
      <c r="V2371" t="s">
        <v>21558</v>
      </c>
      <c r="W2371" t="s">
        <v>21560</v>
      </c>
      <c r="X2371" t="s">
        <v>13580</v>
      </c>
      <c r="Y2371" t="b">
        <v>1</v>
      </c>
      <c r="Z2371" t="s">
        <v>1761</v>
      </c>
    </row>
    <row r="2372" spans="1:26" x14ac:dyDescent="0.25">
      <c r="A2372" t="s">
        <v>13581</v>
      </c>
      <c r="B2372" t="s">
        <v>13582</v>
      </c>
      <c r="C2372" t="s">
        <v>14702</v>
      </c>
      <c r="D2372" t="s">
        <v>14702</v>
      </c>
      <c r="E2372" t="s">
        <v>9002</v>
      </c>
      <c r="F2372" t="s">
        <v>1572</v>
      </c>
      <c r="G2372">
        <v>1000</v>
      </c>
      <c r="H2372">
        <v>1000</v>
      </c>
      <c r="I2372">
        <v>1000</v>
      </c>
      <c r="J2372">
        <v>1000</v>
      </c>
      <c r="K2372" t="s">
        <v>54</v>
      </c>
      <c r="L2372">
        <v>560</v>
      </c>
      <c r="M2372" t="s">
        <v>1769</v>
      </c>
      <c r="N2372" t="s">
        <v>19128</v>
      </c>
      <c r="O2372" s="95">
        <v>44585.266904421296</v>
      </c>
      <c r="P2372">
        <v>1</v>
      </c>
      <c r="Q2372">
        <v>0</v>
      </c>
      <c r="R2372">
        <v>0</v>
      </c>
      <c r="S2372" t="s">
        <v>21561</v>
      </c>
      <c r="T2372" t="s">
        <v>13583</v>
      </c>
      <c r="U2372" t="s">
        <v>13584</v>
      </c>
      <c r="V2372" t="s">
        <v>21561</v>
      </c>
      <c r="W2372" t="s">
        <v>21562</v>
      </c>
      <c r="X2372" t="s">
        <v>13585</v>
      </c>
      <c r="Y2372" t="b">
        <v>1</v>
      </c>
      <c r="Z2372" t="s">
        <v>1761</v>
      </c>
    </row>
    <row r="2373" spans="1:26" x14ac:dyDescent="0.25">
      <c r="A2373" t="s">
        <v>13586</v>
      </c>
      <c r="B2373" t="s">
        <v>13587</v>
      </c>
      <c r="C2373" t="s">
        <v>14703</v>
      </c>
      <c r="D2373" t="s">
        <v>14702</v>
      </c>
      <c r="E2373" t="s">
        <v>9002</v>
      </c>
      <c r="F2373" t="s">
        <v>5094</v>
      </c>
      <c r="G2373">
        <v>1000</v>
      </c>
      <c r="H2373">
        <v>1000</v>
      </c>
      <c r="I2373">
        <v>1000</v>
      </c>
      <c r="J2373">
        <v>1000</v>
      </c>
      <c r="K2373" t="s">
        <v>54</v>
      </c>
      <c r="L2373">
        <v>560</v>
      </c>
      <c r="M2373" t="s">
        <v>1769</v>
      </c>
      <c r="N2373" t="s">
        <v>19128</v>
      </c>
      <c r="O2373" s="95">
        <v>44758.987572569444</v>
      </c>
      <c r="P2373">
        <v>1</v>
      </c>
      <c r="Q2373">
        <v>0</v>
      </c>
      <c r="R2373">
        <v>0</v>
      </c>
      <c r="S2373" t="s">
        <v>21563</v>
      </c>
      <c r="T2373" t="s">
        <v>13588</v>
      </c>
      <c r="U2373" t="s">
        <v>21564</v>
      </c>
      <c r="V2373" t="s">
        <v>21563</v>
      </c>
      <c r="W2373" t="s">
        <v>21565</v>
      </c>
      <c r="X2373" t="s">
        <v>13589</v>
      </c>
      <c r="Y2373" t="b">
        <v>1</v>
      </c>
      <c r="Z2373" t="s">
        <v>1761</v>
      </c>
    </row>
    <row r="2374" spans="1:26" x14ac:dyDescent="0.25">
      <c r="A2374" t="s">
        <v>13590</v>
      </c>
      <c r="B2374" t="s">
        <v>13591</v>
      </c>
      <c r="C2374" t="s">
        <v>14702</v>
      </c>
      <c r="D2374" t="s">
        <v>14702</v>
      </c>
      <c r="E2374" t="s">
        <v>9002</v>
      </c>
      <c r="F2374" t="s">
        <v>5125</v>
      </c>
      <c r="G2374">
        <v>1000</v>
      </c>
      <c r="H2374">
        <v>1000</v>
      </c>
      <c r="I2374">
        <v>1000</v>
      </c>
      <c r="J2374">
        <v>1000</v>
      </c>
      <c r="K2374" t="s">
        <v>54</v>
      </c>
      <c r="L2374">
        <v>560</v>
      </c>
      <c r="M2374" t="s">
        <v>1769</v>
      </c>
      <c r="N2374" t="s">
        <v>19128</v>
      </c>
      <c r="O2374" s="95">
        <v>44753.351534861111</v>
      </c>
      <c r="P2374">
        <v>1</v>
      </c>
      <c r="Q2374">
        <v>0</v>
      </c>
      <c r="R2374">
        <v>0</v>
      </c>
      <c r="S2374" t="s">
        <v>21566</v>
      </c>
      <c r="T2374" t="s">
        <v>13592</v>
      </c>
      <c r="U2374" t="s">
        <v>21567</v>
      </c>
      <c r="V2374" t="s">
        <v>21566</v>
      </c>
      <c r="W2374" t="s">
        <v>21568</v>
      </c>
      <c r="X2374" t="s">
        <v>13593</v>
      </c>
      <c r="Y2374" t="b">
        <v>1</v>
      </c>
      <c r="Z2374" t="s">
        <v>1761</v>
      </c>
    </row>
    <row r="2375" spans="1:26" x14ac:dyDescent="0.25">
      <c r="A2375" t="s">
        <v>13594</v>
      </c>
      <c r="B2375" t="s">
        <v>757</v>
      </c>
      <c r="C2375" t="s">
        <v>14702</v>
      </c>
      <c r="D2375" t="s">
        <v>14703</v>
      </c>
      <c r="E2375" t="s">
        <v>17576</v>
      </c>
      <c r="F2375" t="s">
        <v>13595</v>
      </c>
      <c r="G2375">
        <v>16555</v>
      </c>
      <c r="H2375">
        <v>6497</v>
      </c>
      <c r="I2375">
        <v>15626</v>
      </c>
      <c r="J2375">
        <v>17731</v>
      </c>
      <c r="K2375" t="s">
        <v>54</v>
      </c>
      <c r="L2375">
        <v>3638</v>
      </c>
      <c r="M2375" t="s">
        <v>1769</v>
      </c>
      <c r="N2375" t="s">
        <v>21569</v>
      </c>
      <c r="O2375" s="95">
        <v>44845.708310960646</v>
      </c>
      <c r="P2375">
        <v>2</v>
      </c>
      <c r="Q2375">
        <v>5.95</v>
      </c>
      <c r="R2375">
        <v>-6.63</v>
      </c>
      <c r="S2375" t="s">
        <v>21570</v>
      </c>
      <c r="T2375" t="s">
        <v>13596</v>
      </c>
      <c r="U2375" t="s">
        <v>13597</v>
      </c>
      <c r="V2375" t="s">
        <v>21570</v>
      </c>
      <c r="W2375" t="s">
        <v>21571</v>
      </c>
      <c r="X2375" t="s">
        <v>13598</v>
      </c>
      <c r="Y2375" t="b">
        <v>1</v>
      </c>
      <c r="Z2375" t="s">
        <v>1761</v>
      </c>
    </row>
    <row r="2376" spans="1:26" x14ac:dyDescent="0.25">
      <c r="A2376" t="s">
        <v>13599</v>
      </c>
      <c r="B2376" t="s">
        <v>1223</v>
      </c>
      <c r="C2376" t="s">
        <v>14702</v>
      </c>
      <c r="D2376" t="s">
        <v>14703</v>
      </c>
      <c r="E2376" t="s">
        <v>17576</v>
      </c>
      <c r="F2376" t="s">
        <v>13600</v>
      </c>
      <c r="G2376">
        <v>17010</v>
      </c>
      <c r="H2376">
        <v>6633</v>
      </c>
      <c r="I2376">
        <v>13220</v>
      </c>
      <c r="J2376">
        <v>13513</v>
      </c>
      <c r="K2376" t="s">
        <v>54</v>
      </c>
      <c r="L2376">
        <v>3714</v>
      </c>
      <c r="M2376" t="s">
        <v>1769</v>
      </c>
      <c r="N2376" t="s">
        <v>21572</v>
      </c>
      <c r="O2376" s="95">
        <v>44845.689369421299</v>
      </c>
      <c r="P2376">
        <v>2</v>
      </c>
      <c r="Q2376">
        <v>28.67</v>
      </c>
      <c r="R2376">
        <v>25.88</v>
      </c>
      <c r="S2376" t="s">
        <v>21573</v>
      </c>
      <c r="T2376" t="s">
        <v>13601</v>
      </c>
      <c r="U2376" t="s">
        <v>11573</v>
      </c>
      <c r="V2376" t="s">
        <v>21573</v>
      </c>
      <c r="W2376" t="s">
        <v>21574</v>
      </c>
      <c r="X2376" t="s">
        <v>13602</v>
      </c>
      <c r="Y2376" t="b">
        <v>1</v>
      </c>
      <c r="Z2376" t="s">
        <v>1761</v>
      </c>
    </row>
    <row r="2377" spans="1:26" x14ac:dyDescent="0.25">
      <c r="A2377" t="s">
        <v>13603</v>
      </c>
      <c r="B2377" t="s">
        <v>1222</v>
      </c>
      <c r="C2377" t="s">
        <v>14702</v>
      </c>
      <c r="D2377" t="s">
        <v>14703</v>
      </c>
      <c r="E2377" t="s">
        <v>17576</v>
      </c>
      <c r="F2377" t="s">
        <v>13604</v>
      </c>
      <c r="G2377">
        <v>12000</v>
      </c>
      <c r="H2377">
        <v>6720</v>
      </c>
      <c r="I2377">
        <v>12052</v>
      </c>
      <c r="J2377">
        <v>13391</v>
      </c>
      <c r="K2377" t="s">
        <v>54</v>
      </c>
      <c r="L2377">
        <v>3763</v>
      </c>
      <c r="M2377" t="s">
        <v>1769</v>
      </c>
      <c r="N2377" t="s">
        <v>21575</v>
      </c>
      <c r="O2377" s="95">
        <v>44845.708608622685</v>
      </c>
      <c r="P2377">
        <v>2</v>
      </c>
      <c r="Q2377">
        <v>-0.43</v>
      </c>
      <c r="R2377">
        <v>-10.39</v>
      </c>
      <c r="S2377" t="s">
        <v>21576</v>
      </c>
      <c r="T2377" t="s">
        <v>13605</v>
      </c>
      <c r="U2377" t="s">
        <v>13606</v>
      </c>
      <c r="V2377" t="s">
        <v>21576</v>
      </c>
      <c r="W2377" t="s">
        <v>21577</v>
      </c>
      <c r="X2377" t="s">
        <v>13607</v>
      </c>
      <c r="Y2377" t="b">
        <v>1</v>
      </c>
      <c r="Z2377" t="s">
        <v>1761</v>
      </c>
    </row>
    <row r="2378" spans="1:26" x14ac:dyDescent="0.25">
      <c r="A2378" t="s">
        <v>13608</v>
      </c>
      <c r="B2378" t="s">
        <v>1224</v>
      </c>
      <c r="C2378" t="s">
        <v>14702</v>
      </c>
      <c r="D2378" t="s">
        <v>14703</v>
      </c>
      <c r="E2378" t="s">
        <v>17576</v>
      </c>
      <c r="F2378" t="s">
        <v>13609</v>
      </c>
      <c r="G2378">
        <v>18000</v>
      </c>
      <c r="H2378">
        <v>6389</v>
      </c>
      <c r="I2378">
        <v>11973</v>
      </c>
      <c r="J2378">
        <v>11268</v>
      </c>
      <c r="K2378" t="s">
        <v>54</v>
      </c>
      <c r="L2378">
        <v>3578</v>
      </c>
      <c r="M2378" t="s">
        <v>1769</v>
      </c>
      <c r="N2378" t="s">
        <v>21578</v>
      </c>
      <c r="O2378" s="95">
        <v>44845.662431655095</v>
      </c>
      <c r="P2378">
        <v>2</v>
      </c>
      <c r="Q2378">
        <v>50.34</v>
      </c>
      <c r="R2378">
        <v>59.74</v>
      </c>
      <c r="S2378" t="s">
        <v>21579</v>
      </c>
      <c r="T2378" t="s">
        <v>13610</v>
      </c>
      <c r="U2378" t="s">
        <v>13611</v>
      </c>
      <c r="V2378" t="s">
        <v>21579</v>
      </c>
      <c r="W2378" t="s">
        <v>21580</v>
      </c>
      <c r="X2378" t="s">
        <v>13612</v>
      </c>
      <c r="Y2378" t="b">
        <v>1</v>
      </c>
      <c r="Z2378" t="s">
        <v>1761</v>
      </c>
    </row>
    <row r="2379" spans="1:26" x14ac:dyDescent="0.25">
      <c r="A2379" t="s">
        <v>13613</v>
      </c>
      <c r="B2379" t="s">
        <v>13614</v>
      </c>
      <c r="C2379" t="s">
        <v>14702</v>
      </c>
      <c r="D2379" t="s">
        <v>14703</v>
      </c>
      <c r="E2379" t="s">
        <v>1799</v>
      </c>
      <c r="F2379" t="s">
        <v>13615</v>
      </c>
      <c r="G2379">
        <v>70000</v>
      </c>
      <c r="H2379">
        <v>50000</v>
      </c>
      <c r="I2379">
        <v>62172</v>
      </c>
      <c r="J2379">
        <v>61626</v>
      </c>
      <c r="K2379" t="s">
        <v>55</v>
      </c>
      <c r="L2379">
        <v>31500</v>
      </c>
      <c r="M2379" t="s">
        <v>1769</v>
      </c>
      <c r="N2379" t="s">
        <v>14717</v>
      </c>
      <c r="O2379" s="95">
        <v>44845.718148761574</v>
      </c>
      <c r="P2379">
        <v>1</v>
      </c>
      <c r="Q2379">
        <v>12.59</v>
      </c>
      <c r="R2379">
        <v>13.59</v>
      </c>
      <c r="S2379" t="s">
        <v>21581</v>
      </c>
      <c r="T2379" t="s">
        <v>13616</v>
      </c>
      <c r="U2379" t="s">
        <v>13617</v>
      </c>
      <c r="V2379" t="s">
        <v>21581</v>
      </c>
      <c r="W2379" t="s">
        <v>21582</v>
      </c>
      <c r="X2379" t="s">
        <v>13618</v>
      </c>
      <c r="Y2379" t="b">
        <v>1</v>
      </c>
      <c r="Z2379" t="s">
        <v>1761</v>
      </c>
    </row>
    <row r="2380" spans="1:26" x14ac:dyDescent="0.25">
      <c r="A2380" t="s">
        <v>13619</v>
      </c>
      <c r="B2380" t="s">
        <v>13620</v>
      </c>
      <c r="C2380" t="s">
        <v>14702</v>
      </c>
      <c r="D2380" t="s">
        <v>14703</v>
      </c>
      <c r="E2380" t="s">
        <v>1799</v>
      </c>
      <c r="F2380" t="s">
        <v>13621</v>
      </c>
      <c r="G2380">
        <v>140000</v>
      </c>
      <c r="H2380">
        <v>100000</v>
      </c>
      <c r="I2380">
        <v>157078</v>
      </c>
      <c r="J2380">
        <v>170457</v>
      </c>
      <c r="K2380" t="s">
        <v>55</v>
      </c>
      <c r="L2380">
        <v>63000</v>
      </c>
      <c r="M2380" t="s">
        <v>1769</v>
      </c>
      <c r="N2380" t="s">
        <v>14733</v>
      </c>
      <c r="O2380" s="95">
        <v>44845.701124270832</v>
      </c>
      <c r="P2380">
        <v>1</v>
      </c>
      <c r="Q2380">
        <v>-10.87</v>
      </c>
      <c r="R2380">
        <v>-17.87</v>
      </c>
      <c r="S2380" t="s">
        <v>21583</v>
      </c>
      <c r="T2380" t="s">
        <v>13622</v>
      </c>
      <c r="U2380" t="s">
        <v>13623</v>
      </c>
      <c r="V2380" t="s">
        <v>21583</v>
      </c>
      <c r="W2380" t="s">
        <v>21584</v>
      </c>
      <c r="X2380" t="s">
        <v>13624</v>
      </c>
      <c r="Y2380" t="b">
        <v>1</v>
      </c>
      <c r="Z2380" t="s">
        <v>1761</v>
      </c>
    </row>
    <row r="2381" spans="1:26" x14ac:dyDescent="0.25">
      <c r="A2381" t="s">
        <v>13625</v>
      </c>
      <c r="B2381" t="s">
        <v>13626</v>
      </c>
      <c r="C2381" t="s">
        <v>14702</v>
      </c>
      <c r="D2381" t="s">
        <v>14702</v>
      </c>
      <c r="E2381" t="s">
        <v>9002</v>
      </c>
      <c r="F2381" t="s">
        <v>5384</v>
      </c>
      <c r="G2381">
        <v>1000</v>
      </c>
      <c r="H2381">
        <v>1000</v>
      </c>
      <c r="I2381">
        <v>1000</v>
      </c>
      <c r="J2381">
        <v>1000</v>
      </c>
      <c r="K2381" t="s">
        <v>54</v>
      </c>
      <c r="L2381">
        <v>560</v>
      </c>
      <c r="M2381" t="s">
        <v>1769</v>
      </c>
      <c r="N2381" t="s">
        <v>19128</v>
      </c>
      <c r="O2381" s="95">
        <v>44826.956804710651</v>
      </c>
      <c r="P2381">
        <v>1</v>
      </c>
      <c r="Q2381">
        <v>0</v>
      </c>
      <c r="R2381">
        <v>0</v>
      </c>
      <c r="S2381" t="s">
        <v>21585</v>
      </c>
      <c r="T2381" t="s">
        <v>13627</v>
      </c>
      <c r="U2381" t="s">
        <v>21586</v>
      </c>
      <c r="V2381" t="s">
        <v>21585</v>
      </c>
      <c r="W2381" t="s">
        <v>21587</v>
      </c>
      <c r="X2381" t="s">
        <v>13628</v>
      </c>
      <c r="Y2381" t="b">
        <v>1</v>
      </c>
      <c r="Z2381" t="s">
        <v>1761</v>
      </c>
    </row>
    <row r="2382" spans="1:26" x14ac:dyDescent="0.25">
      <c r="A2382" t="s">
        <v>13629</v>
      </c>
      <c r="B2382" t="s">
        <v>13630</v>
      </c>
      <c r="C2382" t="s">
        <v>14702</v>
      </c>
      <c r="D2382" t="s">
        <v>14703</v>
      </c>
      <c r="E2382" t="s">
        <v>9002</v>
      </c>
      <c r="F2382" t="s">
        <v>271</v>
      </c>
      <c r="G2382">
        <v>1000</v>
      </c>
      <c r="H2382">
        <v>1000</v>
      </c>
      <c r="I2382">
        <v>1000</v>
      </c>
      <c r="J2382">
        <v>1000</v>
      </c>
      <c r="K2382" t="s">
        <v>54</v>
      </c>
      <c r="L2382">
        <v>560</v>
      </c>
      <c r="M2382" t="s">
        <v>1769</v>
      </c>
      <c r="N2382" t="s">
        <v>19128</v>
      </c>
      <c r="O2382" s="95">
        <v>44832.669057569445</v>
      </c>
      <c r="P2382">
        <v>1</v>
      </c>
      <c r="Q2382">
        <v>0</v>
      </c>
      <c r="R2382">
        <v>0</v>
      </c>
      <c r="S2382" t="s">
        <v>21588</v>
      </c>
      <c r="T2382" t="s">
        <v>13631</v>
      </c>
      <c r="U2382" t="s">
        <v>13632</v>
      </c>
      <c r="V2382" t="s">
        <v>21588</v>
      </c>
      <c r="W2382" t="s">
        <v>21589</v>
      </c>
      <c r="X2382" t="s">
        <v>13633</v>
      </c>
      <c r="Y2382" t="b">
        <v>1</v>
      </c>
      <c r="Z2382" t="s">
        <v>1761</v>
      </c>
    </row>
    <row r="2383" spans="1:26" x14ac:dyDescent="0.25">
      <c r="A2383" t="s">
        <v>13634</v>
      </c>
      <c r="B2383" t="s">
        <v>338</v>
      </c>
      <c r="C2383" t="s">
        <v>14702</v>
      </c>
      <c r="D2383" t="s">
        <v>14703</v>
      </c>
      <c r="E2383" t="s">
        <v>329</v>
      </c>
      <c r="F2383" t="s">
        <v>13635</v>
      </c>
      <c r="G2383">
        <v>120000</v>
      </c>
      <c r="H2383">
        <v>510000</v>
      </c>
      <c r="I2383">
        <v>309179</v>
      </c>
      <c r="J2383">
        <v>314697</v>
      </c>
      <c r="K2383" t="s">
        <v>55</v>
      </c>
      <c r="L2383">
        <v>321300</v>
      </c>
      <c r="M2383" t="s">
        <v>1769</v>
      </c>
      <c r="N2383" t="s">
        <v>21590</v>
      </c>
      <c r="O2383" s="95">
        <v>44845.711947129632</v>
      </c>
      <c r="P2383">
        <v>9</v>
      </c>
      <c r="Q2383">
        <v>-61.19</v>
      </c>
      <c r="R2383">
        <v>-61.87</v>
      </c>
      <c r="S2383" t="s">
        <v>21591</v>
      </c>
      <c r="T2383" t="s">
        <v>13636</v>
      </c>
      <c r="U2383" t="s">
        <v>13637</v>
      </c>
      <c r="V2383" t="s">
        <v>21591</v>
      </c>
      <c r="W2383" t="s">
        <v>21592</v>
      </c>
      <c r="X2383" t="s">
        <v>13638</v>
      </c>
      <c r="Y2383" t="b">
        <v>1</v>
      </c>
      <c r="Z2383" t="s">
        <v>1761</v>
      </c>
    </row>
    <row r="2384" spans="1:26" x14ac:dyDescent="0.25">
      <c r="A2384" t="s">
        <v>13639</v>
      </c>
      <c r="B2384" t="s">
        <v>1036</v>
      </c>
      <c r="C2384" t="s">
        <v>14702</v>
      </c>
      <c r="D2384" t="s">
        <v>14703</v>
      </c>
      <c r="E2384" t="s">
        <v>1756</v>
      </c>
      <c r="F2384" t="s">
        <v>13640</v>
      </c>
      <c r="G2384">
        <v>21000</v>
      </c>
      <c r="H2384">
        <v>8800</v>
      </c>
      <c r="I2384">
        <v>18031</v>
      </c>
      <c r="J2384">
        <v>19460</v>
      </c>
      <c r="K2384" t="s">
        <v>55</v>
      </c>
      <c r="L2384">
        <v>5544</v>
      </c>
      <c r="M2384" t="s">
        <v>1769</v>
      </c>
      <c r="N2384" t="s">
        <v>15655</v>
      </c>
      <c r="O2384" s="95">
        <v>44845.669924560185</v>
      </c>
      <c r="P2384">
        <v>2</v>
      </c>
      <c r="Q2384">
        <v>16.47</v>
      </c>
      <c r="R2384">
        <v>7.91</v>
      </c>
      <c r="S2384" t="s">
        <v>21593</v>
      </c>
      <c r="T2384" t="s">
        <v>13641</v>
      </c>
      <c r="U2384" t="s">
        <v>13642</v>
      </c>
      <c r="V2384" t="s">
        <v>21593</v>
      </c>
      <c r="W2384" t="s">
        <v>21594</v>
      </c>
      <c r="X2384" t="s">
        <v>13643</v>
      </c>
      <c r="Y2384" t="b">
        <v>1</v>
      </c>
      <c r="Z2384" t="s">
        <v>1761</v>
      </c>
    </row>
    <row r="2385" spans="1:26" x14ac:dyDescent="0.25">
      <c r="A2385" t="s">
        <v>13644</v>
      </c>
      <c r="B2385" t="s">
        <v>699</v>
      </c>
      <c r="C2385" t="s">
        <v>14702</v>
      </c>
      <c r="D2385" t="s">
        <v>14703</v>
      </c>
      <c r="E2385" t="s">
        <v>1756</v>
      </c>
      <c r="F2385" t="s">
        <v>13645</v>
      </c>
      <c r="G2385">
        <v>18888</v>
      </c>
      <c r="H2385">
        <v>5800</v>
      </c>
      <c r="I2385">
        <v>18784</v>
      </c>
      <c r="J2385">
        <v>19524</v>
      </c>
      <c r="K2385" t="s">
        <v>55</v>
      </c>
      <c r="L2385">
        <v>3654</v>
      </c>
      <c r="M2385" t="s">
        <v>1769</v>
      </c>
      <c r="N2385" t="s">
        <v>21595</v>
      </c>
      <c r="O2385" s="95">
        <v>44845.704982766205</v>
      </c>
      <c r="P2385">
        <v>2</v>
      </c>
      <c r="Q2385">
        <v>0.55000000000000004</v>
      </c>
      <c r="R2385">
        <v>-3.26</v>
      </c>
      <c r="S2385" t="s">
        <v>21596</v>
      </c>
      <c r="T2385" t="s">
        <v>13646</v>
      </c>
      <c r="U2385" t="s">
        <v>13647</v>
      </c>
      <c r="V2385" t="s">
        <v>21596</v>
      </c>
      <c r="W2385" t="s">
        <v>21597</v>
      </c>
      <c r="X2385" t="s">
        <v>13648</v>
      </c>
      <c r="Y2385" t="b">
        <v>1</v>
      </c>
      <c r="Z2385" t="s">
        <v>1761</v>
      </c>
    </row>
    <row r="2386" spans="1:26" x14ac:dyDescent="0.25">
      <c r="A2386" t="s">
        <v>13649</v>
      </c>
      <c r="B2386" t="s">
        <v>475</v>
      </c>
      <c r="C2386" t="s">
        <v>14702</v>
      </c>
      <c r="D2386" t="s">
        <v>14703</v>
      </c>
      <c r="E2386" t="s">
        <v>1756</v>
      </c>
      <c r="F2386" t="s">
        <v>3831</v>
      </c>
      <c r="G2386">
        <v>9900</v>
      </c>
      <c r="H2386">
        <v>4000</v>
      </c>
      <c r="I2386">
        <v>11423</v>
      </c>
      <c r="J2386">
        <v>10986</v>
      </c>
      <c r="K2386" t="s">
        <v>55</v>
      </c>
      <c r="L2386">
        <v>2520</v>
      </c>
      <c r="M2386" t="s">
        <v>1769</v>
      </c>
      <c r="N2386" t="s">
        <v>17753</v>
      </c>
      <c r="O2386" s="95">
        <v>44845.684390416667</v>
      </c>
      <c r="P2386">
        <v>2</v>
      </c>
      <c r="Q2386">
        <v>-13.33</v>
      </c>
      <c r="R2386">
        <v>-9.89</v>
      </c>
      <c r="S2386" t="s">
        <v>21598</v>
      </c>
      <c r="T2386" t="s">
        <v>13650</v>
      </c>
      <c r="U2386" t="s">
        <v>13651</v>
      </c>
      <c r="V2386" t="s">
        <v>21598</v>
      </c>
      <c r="W2386" t="s">
        <v>21599</v>
      </c>
      <c r="X2386" t="s">
        <v>13652</v>
      </c>
      <c r="Y2386" t="b">
        <v>1</v>
      </c>
      <c r="Z2386" t="s">
        <v>1761</v>
      </c>
    </row>
    <row r="2387" spans="1:26" x14ac:dyDescent="0.25">
      <c r="A2387" t="s">
        <v>13653</v>
      </c>
      <c r="B2387" t="s">
        <v>698</v>
      </c>
      <c r="C2387" t="s">
        <v>14702</v>
      </c>
      <c r="D2387" t="s">
        <v>14703</v>
      </c>
      <c r="E2387" t="s">
        <v>1756</v>
      </c>
      <c r="F2387" t="s">
        <v>13654</v>
      </c>
      <c r="G2387">
        <v>27666</v>
      </c>
      <c r="H2387">
        <v>13200</v>
      </c>
      <c r="I2387">
        <v>27931</v>
      </c>
      <c r="J2387">
        <v>27908</v>
      </c>
      <c r="K2387" t="s">
        <v>55</v>
      </c>
      <c r="L2387">
        <v>8316</v>
      </c>
      <c r="M2387" t="s">
        <v>1769</v>
      </c>
      <c r="N2387" t="s">
        <v>17988</v>
      </c>
      <c r="O2387" s="95">
        <v>44845.680681631944</v>
      </c>
      <c r="P2387">
        <v>2</v>
      </c>
      <c r="Q2387">
        <v>-0.95</v>
      </c>
      <c r="R2387">
        <v>-0.87</v>
      </c>
      <c r="S2387" t="s">
        <v>21600</v>
      </c>
      <c r="T2387" t="s">
        <v>13655</v>
      </c>
      <c r="U2387" t="s">
        <v>13656</v>
      </c>
      <c r="V2387" t="s">
        <v>21600</v>
      </c>
      <c r="W2387" t="s">
        <v>21601</v>
      </c>
      <c r="X2387" t="s">
        <v>13657</v>
      </c>
      <c r="Y2387" t="b">
        <v>1</v>
      </c>
      <c r="Z2387" t="s">
        <v>1761</v>
      </c>
    </row>
    <row r="2388" spans="1:26" x14ac:dyDescent="0.25">
      <c r="A2388" t="s">
        <v>13658</v>
      </c>
      <c r="B2388" t="s">
        <v>1663</v>
      </c>
      <c r="C2388" t="s">
        <v>14702</v>
      </c>
      <c r="D2388" t="s">
        <v>14703</v>
      </c>
      <c r="E2388" t="s">
        <v>1756</v>
      </c>
      <c r="F2388" t="s">
        <v>13659</v>
      </c>
      <c r="G2388">
        <v>9999</v>
      </c>
      <c r="H2388">
        <v>16000</v>
      </c>
      <c r="I2388">
        <v>16597</v>
      </c>
      <c r="J2388">
        <v>17793</v>
      </c>
      <c r="K2388" t="s">
        <v>55</v>
      </c>
      <c r="L2388">
        <v>10080</v>
      </c>
      <c r="M2388" t="s">
        <v>1769</v>
      </c>
      <c r="N2388" t="s">
        <v>16628</v>
      </c>
      <c r="O2388" s="95">
        <v>44845.684556793982</v>
      </c>
      <c r="P2388">
        <v>1</v>
      </c>
      <c r="Q2388">
        <v>-39.75</v>
      </c>
      <c r="R2388">
        <v>-43.8</v>
      </c>
      <c r="S2388" t="s">
        <v>21602</v>
      </c>
      <c r="T2388" t="s">
        <v>13660</v>
      </c>
      <c r="U2388" t="s">
        <v>13661</v>
      </c>
      <c r="V2388" t="s">
        <v>21602</v>
      </c>
      <c r="W2388" t="s">
        <v>21603</v>
      </c>
      <c r="X2388" t="s">
        <v>13662</v>
      </c>
      <c r="Y2388" t="b">
        <v>1</v>
      </c>
      <c r="Z2388" t="s">
        <v>1761</v>
      </c>
    </row>
    <row r="2389" spans="1:26" x14ac:dyDescent="0.25">
      <c r="A2389" t="s">
        <v>13663</v>
      </c>
      <c r="B2389" t="s">
        <v>935</v>
      </c>
      <c r="C2389" t="s">
        <v>14702</v>
      </c>
      <c r="D2389" t="s">
        <v>14703</v>
      </c>
      <c r="E2389" t="s">
        <v>1756</v>
      </c>
      <c r="F2389" t="s">
        <v>13664</v>
      </c>
      <c r="G2389">
        <v>5799</v>
      </c>
      <c r="H2389">
        <v>3800</v>
      </c>
      <c r="I2389">
        <v>8302</v>
      </c>
      <c r="J2389">
        <v>8406</v>
      </c>
      <c r="K2389" t="s">
        <v>55</v>
      </c>
      <c r="L2389">
        <v>2394</v>
      </c>
      <c r="M2389" t="s">
        <v>1769</v>
      </c>
      <c r="N2389" t="s">
        <v>21604</v>
      </c>
      <c r="O2389" s="95">
        <v>44845.705142511571</v>
      </c>
      <c r="P2389">
        <v>1</v>
      </c>
      <c r="Q2389">
        <v>-30.15</v>
      </c>
      <c r="R2389">
        <v>-31.01</v>
      </c>
      <c r="S2389" t="s">
        <v>21605</v>
      </c>
      <c r="T2389" t="s">
        <v>13665</v>
      </c>
      <c r="U2389" t="s">
        <v>13666</v>
      </c>
      <c r="V2389" t="s">
        <v>21605</v>
      </c>
      <c r="W2389" t="s">
        <v>21606</v>
      </c>
      <c r="X2389" t="s">
        <v>13667</v>
      </c>
      <c r="Y2389" t="b">
        <v>1</v>
      </c>
      <c r="Z2389" t="s">
        <v>1761</v>
      </c>
    </row>
    <row r="2390" spans="1:26" x14ac:dyDescent="0.25">
      <c r="A2390" t="s">
        <v>13668</v>
      </c>
      <c r="B2390" t="s">
        <v>947</v>
      </c>
      <c r="C2390" t="s">
        <v>14702</v>
      </c>
      <c r="D2390" t="s">
        <v>14703</v>
      </c>
      <c r="E2390" t="s">
        <v>1756</v>
      </c>
      <c r="F2390" t="s">
        <v>13669</v>
      </c>
      <c r="G2390">
        <v>19999</v>
      </c>
      <c r="H2390">
        <v>24000</v>
      </c>
      <c r="I2390">
        <v>28775</v>
      </c>
      <c r="J2390">
        <v>30729</v>
      </c>
      <c r="K2390" t="s">
        <v>55</v>
      </c>
      <c r="L2390">
        <v>15120</v>
      </c>
      <c r="M2390" t="s">
        <v>1769</v>
      </c>
      <c r="N2390" t="s">
        <v>20794</v>
      </c>
      <c r="O2390" s="95">
        <v>44845.686054745369</v>
      </c>
      <c r="P2390">
        <v>1</v>
      </c>
      <c r="Q2390">
        <v>-30.5</v>
      </c>
      <c r="R2390">
        <v>-34.92</v>
      </c>
      <c r="S2390" t="s">
        <v>21607</v>
      </c>
      <c r="T2390" t="s">
        <v>13670</v>
      </c>
      <c r="U2390" t="s">
        <v>13671</v>
      </c>
      <c r="V2390" t="s">
        <v>21607</v>
      </c>
      <c r="W2390" t="s">
        <v>21608</v>
      </c>
      <c r="X2390" t="s">
        <v>13672</v>
      </c>
      <c r="Y2390" t="b">
        <v>1</v>
      </c>
      <c r="Z2390" t="s">
        <v>1761</v>
      </c>
    </row>
    <row r="2391" spans="1:26" x14ac:dyDescent="0.25">
      <c r="A2391" t="s">
        <v>13673</v>
      </c>
      <c r="B2391" t="s">
        <v>1510</v>
      </c>
      <c r="C2391" t="s">
        <v>14702</v>
      </c>
      <c r="D2391" t="s">
        <v>14703</v>
      </c>
      <c r="E2391" t="s">
        <v>1756</v>
      </c>
      <c r="F2391" t="s">
        <v>13674</v>
      </c>
      <c r="G2391">
        <v>29999</v>
      </c>
      <c r="H2391">
        <v>19400</v>
      </c>
      <c r="I2391">
        <v>19065</v>
      </c>
      <c r="J2391">
        <v>19087</v>
      </c>
      <c r="K2391" t="s">
        <v>55</v>
      </c>
      <c r="L2391">
        <v>12222</v>
      </c>
      <c r="M2391" t="s">
        <v>1769</v>
      </c>
      <c r="N2391" t="s">
        <v>21609</v>
      </c>
      <c r="O2391" s="95">
        <v>44845.636404583332</v>
      </c>
      <c r="P2391">
        <v>1</v>
      </c>
      <c r="Q2391">
        <v>57.35</v>
      </c>
      <c r="R2391">
        <v>57.17</v>
      </c>
      <c r="S2391" t="s">
        <v>21610</v>
      </c>
      <c r="T2391" t="s">
        <v>13675</v>
      </c>
      <c r="U2391" t="s">
        <v>13676</v>
      </c>
      <c r="V2391" t="s">
        <v>21610</v>
      </c>
      <c r="W2391" t="s">
        <v>21611</v>
      </c>
      <c r="X2391" t="s">
        <v>13677</v>
      </c>
      <c r="Y2391" t="b">
        <v>1</v>
      </c>
      <c r="Z2391" t="s">
        <v>1761</v>
      </c>
    </row>
    <row r="2392" spans="1:26" x14ac:dyDescent="0.25">
      <c r="A2392" t="s">
        <v>13678</v>
      </c>
      <c r="B2392" t="s">
        <v>1167</v>
      </c>
      <c r="C2392" t="s">
        <v>14702</v>
      </c>
      <c r="D2392" t="s">
        <v>14703</v>
      </c>
      <c r="E2392" t="s">
        <v>1756</v>
      </c>
      <c r="F2392" t="s">
        <v>13679</v>
      </c>
      <c r="G2392">
        <v>6444</v>
      </c>
      <c r="H2392">
        <v>9457</v>
      </c>
      <c r="I2392">
        <v>10969</v>
      </c>
      <c r="J2392">
        <v>10052</v>
      </c>
      <c r="K2392" t="s">
        <v>55</v>
      </c>
      <c r="L2392">
        <v>5958</v>
      </c>
      <c r="M2392" t="s">
        <v>1769</v>
      </c>
      <c r="N2392" t="s">
        <v>21612</v>
      </c>
      <c r="O2392" s="95">
        <v>44845.647822453706</v>
      </c>
      <c r="P2392">
        <v>2</v>
      </c>
      <c r="Q2392">
        <v>-41.25</v>
      </c>
      <c r="R2392">
        <v>-35.89</v>
      </c>
      <c r="S2392" t="s">
        <v>21613</v>
      </c>
      <c r="T2392" t="s">
        <v>13680</v>
      </c>
      <c r="U2392" t="s">
        <v>13681</v>
      </c>
      <c r="V2392" t="s">
        <v>21613</v>
      </c>
      <c r="W2392" t="s">
        <v>21614</v>
      </c>
      <c r="X2392" t="s">
        <v>13682</v>
      </c>
      <c r="Y2392" t="b">
        <v>1</v>
      </c>
      <c r="Z2392" t="s">
        <v>1761</v>
      </c>
    </row>
    <row r="2393" spans="1:26" x14ac:dyDescent="0.25">
      <c r="A2393" t="s">
        <v>13683</v>
      </c>
      <c r="B2393" t="s">
        <v>1158</v>
      </c>
      <c r="C2393" t="s">
        <v>14702</v>
      </c>
      <c r="D2393" t="s">
        <v>14703</v>
      </c>
      <c r="E2393" t="s">
        <v>1756</v>
      </c>
      <c r="F2393" t="s">
        <v>13684</v>
      </c>
      <c r="G2393">
        <v>24777</v>
      </c>
      <c r="H2393">
        <v>11000</v>
      </c>
      <c r="I2393">
        <v>20225</v>
      </c>
      <c r="J2393">
        <v>21148</v>
      </c>
      <c r="K2393" t="s">
        <v>55</v>
      </c>
      <c r="L2393">
        <v>6930</v>
      </c>
      <c r="M2393" t="s">
        <v>1769</v>
      </c>
      <c r="N2393" t="s">
        <v>15139</v>
      </c>
      <c r="O2393" s="95">
        <v>44845.708777557869</v>
      </c>
      <c r="P2393">
        <v>2</v>
      </c>
      <c r="Q2393">
        <v>22.51</v>
      </c>
      <c r="R2393">
        <v>17.16</v>
      </c>
      <c r="S2393" t="s">
        <v>21615</v>
      </c>
      <c r="T2393" t="s">
        <v>13685</v>
      </c>
      <c r="U2393" t="s">
        <v>13686</v>
      </c>
      <c r="V2393" t="s">
        <v>21615</v>
      </c>
      <c r="W2393" t="s">
        <v>21616</v>
      </c>
      <c r="X2393" t="s">
        <v>13687</v>
      </c>
      <c r="Y2393" t="b">
        <v>1</v>
      </c>
      <c r="Z2393" t="s">
        <v>1761</v>
      </c>
    </row>
    <row r="2394" spans="1:26" x14ac:dyDescent="0.25">
      <c r="A2394" t="s">
        <v>13688</v>
      </c>
      <c r="B2394" t="s">
        <v>555</v>
      </c>
      <c r="C2394" t="s">
        <v>14702</v>
      </c>
      <c r="D2394" t="s">
        <v>14703</v>
      </c>
      <c r="E2394" t="s">
        <v>1756</v>
      </c>
      <c r="F2394" t="s">
        <v>555</v>
      </c>
      <c r="G2394">
        <v>10000</v>
      </c>
      <c r="H2394">
        <v>8457</v>
      </c>
      <c r="I2394">
        <v>11199</v>
      </c>
      <c r="J2394">
        <v>12438</v>
      </c>
      <c r="K2394" t="s">
        <v>55</v>
      </c>
      <c r="L2394">
        <v>5328</v>
      </c>
      <c r="M2394" t="s">
        <v>1769</v>
      </c>
      <c r="N2394" t="s">
        <v>15033</v>
      </c>
      <c r="O2394" s="95">
        <v>44845.682152928239</v>
      </c>
      <c r="P2394">
        <v>2</v>
      </c>
      <c r="Q2394">
        <v>-10.71</v>
      </c>
      <c r="R2394">
        <v>-19.600000000000001</v>
      </c>
      <c r="S2394" t="s">
        <v>21617</v>
      </c>
      <c r="T2394" t="s">
        <v>13689</v>
      </c>
      <c r="U2394" t="s">
        <v>13690</v>
      </c>
      <c r="V2394" t="s">
        <v>21617</v>
      </c>
      <c r="W2394" t="s">
        <v>21618</v>
      </c>
      <c r="X2394" t="s">
        <v>13691</v>
      </c>
      <c r="Y2394" t="b">
        <v>1</v>
      </c>
      <c r="Z2394" t="s">
        <v>1761</v>
      </c>
    </row>
    <row r="2395" spans="1:26" x14ac:dyDescent="0.25">
      <c r="A2395" t="s">
        <v>13692</v>
      </c>
      <c r="B2395" t="s">
        <v>13693</v>
      </c>
      <c r="C2395" t="s">
        <v>14702</v>
      </c>
      <c r="D2395" t="s">
        <v>14703</v>
      </c>
      <c r="E2395" t="s">
        <v>1756</v>
      </c>
      <c r="F2395" t="s">
        <v>13694</v>
      </c>
      <c r="G2395">
        <v>54000</v>
      </c>
      <c r="H2395">
        <v>85000</v>
      </c>
      <c r="I2395">
        <v>57468</v>
      </c>
      <c r="J2395">
        <v>56996</v>
      </c>
      <c r="K2395" t="s">
        <v>55</v>
      </c>
      <c r="L2395">
        <v>53550</v>
      </c>
      <c r="M2395" t="s">
        <v>1769</v>
      </c>
      <c r="N2395" t="s">
        <v>15008</v>
      </c>
      <c r="O2395" s="95">
        <v>44845.718974421296</v>
      </c>
      <c r="P2395">
        <v>2</v>
      </c>
      <c r="Q2395">
        <v>-6.03</v>
      </c>
      <c r="R2395">
        <v>-5.26</v>
      </c>
      <c r="S2395" t="s">
        <v>21619</v>
      </c>
      <c r="T2395" t="s">
        <v>13695</v>
      </c>
      <c r="U2395" t="s">
        <v>13696</v>
      </c>
      <c r="V2395" t="s">
        <v>21619</v>
      </c>
      <c r="W2395" t="s">
        <v>21620</v>
      </c>
      <c r="X2395" t="s">
        <v>13697</v>
      </c>
      <c r="Y2395" t="b">
        <v>1</v>
      </c>
      <c r="Z2395" t="s">
        <v>1761</v>
      </c>
    </row>
    <row r="2396" spans="1:26" x14ac:dyDescent="0.25">
      <c r="A2396" t="s">
        <v>13698</v>
      </c>
      <c r="B2396" t="s">
        <v>737</v>
      </c>
      <c r="C2396" t="s">
        <v>14702</v>
      </c>
      <c r="D2396" t="s">
        <v>14703</v>
      </c>
      <c r="E2396" t="s">
        <v>1756</v>
      </c>
      <c r="F2396" t="s">
        <v>13699</v>
      </c>
      <c r="G2396">
        <v>78999</v>
      </c>
      <c r="H2396">
        <v>26000</v>
      </c>
      <c r="I2396">
        <v>86127</v>
      </c>
      <c r="J2396">
        <v>85511</v>
      </c>
      <c r="K2396" t="s">
        <v>55</v>
      </c>
      <c r="L2396">
        <v>16380</v>
      </c>
      <c r="M2396" t="s">
        <v>1769</v>
      </c>
      <c r="N2396" t="s">
        <v>21621</v>
      </c>
      <c r="O2396" s="95">
        <v>44845.662132060184</v>
      </c>
      <c r="P2396">
        <v>1</v>
      </c>
      <c r="Q2396">
        <v>-8.2799999999999994</v>
      </c>
      <c r="R2396">
        <v>-7.62</v>
      </c>
      <c r="S2396" t="s">
        <v>21622</v>
      </c>
      <c r="T2396" t="s">
        <v>13700</v>
      </c>
      <c r="U2396" t="s">
        <v>13701</v>
      </c>
      <c r="V2396" t="s">
        <v>21622</v>
      </c>
      <c r="W2396" t="s">
        <v>21623</v>
      </c>
      <c r="X2396" t="s">
        <v>13702</v>
      </c>
      <c r="Y2396" t="b">
        <v>1</v>
      </c>
      <c r="Z2396" t="s">
        <v>1761</v>
      </c>
    </row>
    <row r="2397" spans="1:26" x14ac:dyDescent="0.25">
      <c r="A2397" t="s">
        <v>13703</v>
      </c>
      <c r="B2397" t="s">
        <v>1197</v>
      </c>
      <c r="C2397" t="s">
        <v>14702</v>
      </c>
      <c r="D2397" t="s">
        <v>14703</v>
      </c>
      <c r="E2397" t="s">
        <v>1756</v>
      </c>
      <c r="F2397" t="s">
        <v>13704</v>
      </c>
      <c r="G2397">
        <v>11000</v>
      </c>
      <c r="H2397">
        <v>8100</v>
      </c>
      <c r="I2397">
        <v>14439</v>
      </c>
      <c r="J2397">
        <v>13810</v>
      </c>
      <c r="K2397" t="s">
        <v>55</v>
      </c>
      <c r="L2397">
        <v>5103</v>
      </c>
      <c r="M2397" t="s">
        <v>1769</v>
      </c>
      <c r="N2397" t="s">
        <v>21624</v>
      </c>
      <c r="O2397" s="95">
        <v>44845.717827499997</v>
      </c>
      <c r="P2397">
        <v>1</v>
      </c>
      <c r="Q2397">
        <v>-23.82</v>
      </c>
      <c r="R2397">
        <v>-20.350000000000001</v>
      </c>
      <c r="S2397" t="s">
        <v>21625</v>
      </c>
      <c r="T2397" t="s">
        <v>13705</v>
      </c>
      <c r="U2397" t="s">
        <v>13706</v>
      </c>
      <c r="V2397" t="s">
        <v>21625</v>
      </c>
      <c r="W2397" t="s">
        <v>21626</v>
      </c>
      <c r="X2397" t="s">
        <v>13707</v>
      </c>
      <c r="Y2397" t="b">
        <v>1</v>
      </c>
      <c r="Z2397" t="s">
        <v>1761</v>
      </c>
    </row>
    <row r="2398" spans="1:26" x14ac:dyDescent="0.25">
      <c r="A2398" t="s">
        <v>13708</v>
      </c>
      <c r="B2398" t="s">
        <v>1368</v>
      </c>
      <c r="C2398" t="s">
        <v>14702</v>
      </c>
      <c r="D2398" t="s">
        <v>14703</v>
      </c>
      <c r="E2398" t="s">
        <v>370</v>
      </c>
      <c r="F2398" t="s">
        <v>13709</v>
      </c>
      <c r="G2398">
        <v>20999</v>
      </c>
      <c r="H2398">
        <v>9230</v>
      </c>
      <c r="I2398">
        <v>20269</v>
      </c>
      <c r="J2398">
        <v>20070</v>
      </c>
      <c r="K2398" t="s">
        <v>49</v>
      </c>
      <c r="L2398">
        <v>4614</v>
      </c>
      <c r="M2398" t="s">
        <v>1769</v>
      </c>
      <c r="N2398" t="s">
        <v>21627</v>
      </c>
      <c r="O2398" s="95">
        <v>44845.708943460646</v>
      </c>
      <c r="P2398">
        <v>1</v>
      </c>
      <c r="Q2398">
        <v>3.6</v>
      </c>
      <c r="R2398">
        <v>4.63</v>
      </c>
      <c r="S2398" t="s">
        <v>21628</v>
      </c>
      <c r="T2398" t="s">
        <v>13710</v>
      </c>
      <c r="U2398" t="s">
        <v>21629</v>
      </c>
      <c r="V2398" t="s">
        <v>21628</v>
      </c>
      <c r="W2398" t="s">
        <v>21630</v>
      </c>
      <c r="X2398" t="s">
        <v>13711</v>
      </c>
      <c r="Y2398" t="b">
        <v>1</v>
      </c>
      <c r="Z2398" t="s">
        <v>1761</v>
      </c>
    </row>
    <row r="2399" spans="1:26" x14ac:dyDescent="0.25">
      <c r="A2399" t="s">
        <v>13712</v>
      </c>
      <c r="B2399" t="s">
        <v>13713</v>
      </c>
      <c r="C2399" t="s">
        <v>14702</v>
      </c>
      <c r="D2399" t="s">
        <v>14703</v>
      </c>
      <c r="E2399" t="s">
        <v>370</v>
      </c>
      <c r="F2399" t="s">
        <v>13714</v>
      </c>
      <c r="G2399">
        <v>24444</v>
      </c>
      <c r="H2399">
        <v>4700</v>
      </c>
      <c r="I2399">
        <v>22822</v>
      </c>
      <c r="J2399">
        <v>22146</v>
      </c>
      <c r="K2399" t="s">
        <v>49</v>
      </c>
      <c r="L2399">
        <v>2350</v>
      </c>
      <c r="M2399" t="s">
        <v>1769</v>
      </c>
      <c r="N2399" t="s">
        <v>21631</v>
      </c>
      <c r="O2399" s="95">
        <v>44845.63653127315</v>
      </c>
      <c r="P2399">
        <v>1</v>
      </c>
      <c r="Q2399">
        <v>7.11</v>
      </c>
      <c r="R2399">
        <v>10.38</v>
      </c>
      <c r="S2399" t="s">
        <v>21632</v>
      </c>
      <c r="T2399" t="s">
        <v>13715</v>
      </c>
      <c r="U2399" t="s">
        <v>21633</v>
      </c>
      <c r="V2399" t="s">
        <v>21632</v>
      </c>
      <c r="W2399" t="s">
        <v>21634</v>
      </c>
      <c r="X2399" t="s">
        <v>13716</v>
      </c>
      <c r="Y2399" t="b">
        <v>1</v>
      </c>
      <c r="Z2399" t="s">
        <v>1761</v>
      </c>
    </row>
    <row r="2400" spans="1:26" x14ac:dyDescent="0.25">
      <c r="A2400" t="s">
        <v>13717</v>
      </c>
      <c r="B2400" t="s">
        <v>1608</v>
      </c>
      <c r="C2400" t="s">
        <v>14703</v>
      </c>
      <c r="D2400" t="s">
        <v>14702</v>
      </c>
      <c r="E2400" t="s">
        <v>635</v>
      </c>
      <c r="F2400" t="s">
        <v>9209</v>
      </c>
      <c r="G2400">
        <v>374500</v>
      </c>
      <c r="H2400">
        <v>374500</v>
      </c>
      <c r="I2400">
        <v>374500</v>
      </c>
      <c r="J2400">
        <v>374500</v>
      </c>
      <c r="K2400" t="s">
        <v>53</v>
      </c>
      <c r="L2400">
        <v>232190</v>
      </c>
      <c r="M2400" t="s">
        <v>1769</v>
      </c>
      <c r="N2400" t="s">
        <v>19221</v>
      </c>
      <c r="O2400" s="95">
        <v>44540.097393310185</v>
      </c>
      <c r="P2400">
        <v>9</v>
      </c>
      <c r="Q2400">
        <v>0</v>
      </c>
      <c r="R2400">
        <v>0</v>
      </c>
      <c r="S2400" t="s">
        <v>21635</v>
      </c>
      <c r="T2400" t="s">
        <v>13718</v>
      </c>
      <c r="U2400" t="s">
        <v>19223</v>
      </c>
      <c r="V2400" t="s">
        <v>21635</v>
      </c>
      <c r="W2400" t="s">
        <v>21636</v>
      </c>
      <c r="X2400" t="s">
        <v>13719</v>
      </c>
      <c r="Y2400" t="b">
        <v>1</v>
      </c>
      <c r="Z2400" t="s">
        <v>1761</v>
      </c>
    </row>
    <row r="2401" spans="1:26" x14ac:dyDescent="0.25">
      <c r="A2401" t="s">
        <v>13720</v>
      </c>
      <c r="B2401" t="s">
        <v>13721</v>
      </c>
      <c r="C2401" t="s">
        <v>14702</v>
      </c>
      <c r="D2401" t="s">
        <v>14703</v>
      </c>
      <c r="E2401" t="s">
        <v>635</v>
      </c>
      <c r="F2401" t="s">
        <v>13722</v>
      </c>
      <c r="G2401">
        <v>140000</v>
      </c>
      <c r="H2401">
        <v>90000</v>
      </c>
      <c r="I2401">
        <v>74257</v>
      </c>
      <c r="J2401">
        <v>71620</v>
      </c>
      <c r="K2401" t="s">
        <v>53</v>
      </c>
      <c r="L2401">
        <v>55800</v>
      </c>
      <c r="M2401" t="s">
        <v>1769</v>
      </c>
      <c r="N2401" t="s">
        <v>21637</v>
      </c>
      <c r="O2401" s="95">
        <v>44845.70844303241</v>
      </c>
      <c r="P2401">
        <v>20</v>
      </c>
      <c r="Q2401">
        <v>88.53</v>
      </c>
      <c r="R2401">
        <v>95.48</v>
      </c>
      <c r="S2401" t="s">
        <v>21638</v>
      </c>
      <c r="T2401" t="s">
        <v>13723</v>
      </c>
      <c r="U2401" t="s">
        <v>13724</v>
      </c>
      <c r="V2401" t="s">
        <v>21638</v>
      </c>
      <c r="W2401" t="s">
        <v>21639</v>
      </c>
      <c r="X2401" t="s">
        <v>13725</v>
      </c>
      <c r="Y2401" t="b">
        <v>1</v>
      </c>
      <c r="Z2401" t="s">
        <v>1761</v>
      </c>
    </row>
    <row r="2402" spans="1:26" x14ac:dyDescent="0.25">
      <c r="A2402" t="s">
        <v>13726</v>
      </c>
      <c r="B2402" t="s">
        <v>1549</v>
      </c>
      <c r="C2402" t="s">
        <v>14702</v>
      </c>
      <c r="D2402" t="s">
        <v>14703</v>
      </c>
      <c r="E2402" t="s">
        <v>635</v>
      </c>
      <c r="F2402" t="s">
        <v>13727</v>
      </c>
      <c r="G2402">
        <v>29999</v>
      </c>
      <c r="H2402">
        <v>35100</v>
      </c>
      <c r="I2402">
        <v>30317</v>
      </c>
      <c r="J2402">
        <v>30760</v>
      </c>
      <c r="K2402" t="s">
        <v>53</v>
      </c>
      <c r="L2402">
        <v>21762</v>
      </c>
      <c r="M2402" t="s">
        <v>1769</v>
      </c>
      <c r="N2402" t="s">
        <v>21640</v>
      </c>
      <c r="O2402" s="95">
        <v>44845.665640254629</v>
      </c>
      <c r="P2402">
        <v>4</v>
      </c>
      <c r="Q2402">
        <v>-1.05</v>
      </c>
      <c r="R2402">
        <v>-2.4700000000000002</v>
      </c>
      <c r="S2402" t="s">
        <v>21641</v>
      </c>
      <c r="T2402" t="s">
        <v>13728</v>
      </c>
      <c r="U2402" t="s">
        <v>21642</v>
      </c>
      <c r="V2402" t="s">
        <v>21641</v>
      </c>
      <c r="W2402" t="s">
        <v>21643</v>
      </c>
      <c r="X2402" t="s">
        <v>13729</v>
      </c>
      <c r="Y2402" t="b">
        <v>1</v>
      </c>
      <c r="Z2402" t="s">
        <v>1761</v>
      </c>
    </row>
    <row r="2403" spans="1:26" x14ac:dyDescent="0.25">
      <c r="A2403" t="s">
        <v>13730</v>
      </c>
      <c r="B2403" t="s">
        <v>1589</v>
      </c>
      <c r="C2403" t="s">
        <v>14702</v>
      </c>
      <c r="D2403" t="s">
        <v>14703</v>
      </c>
      <c r="E2403" t="s">
        <v>635</v>
      </c>
      <c r="F2403" t="s">
        <v>13731</v>
      </c>
      <c r="G2403">
        <v>49000</v>
      </c>
      <c r="H2403">
        <v>58000</v>
      </c>
      <c r="I2403">
        <v>48684</v>
      </c>
      <c r="J2403">
        <v>49688</v>
      </c>
      <c r="K2403" t="s">
        <v>53</v>
      </c>
      <c r="L2403">
        <v>35960</v>
      </c>
      <c r="M2403" t="s">
        <v>1769</v>
      </c>
      <c r="N2403" t="s">
        <v>21644</v>
      </c>
      <c r="O2403" s="95">
        <v>44845.695674988427</v>
      </c>
      <c r="P2403">
        <v>4</v>
      </c>
      <c r="Q2403">
        <v>0.65</v>
      </c>
      <c r="R2403">
        <v>-1.38</v>
      </c>
      <c r="S2403" t="s">
        <v>21645</v>
      </c>
      <c r="T2403" t="s">
        <v>13732</v>
      </c>
      <c r="U2403" t="s">
        <v>13733</v>
      </c>
      <c r="V2403" t="s">
        <v>21645</v>
      </c>
      <c r="W2403" t="s">
        <v>21646</v>
      </c>
      <c r="X2403" t="s">
        <v>13734</v>
      </c>
      <c r="Y2403" t="b">
        <v>1</v>
      </c>
      <c r="Z2403" t="s">
        <v>1761</v>
      </c>
    </row>
    <row r="2404" spans="1:26" x14ac:dyDescent="0.25">
      <c r="A2404" t="s">
        <v>13735</v>
      </c>
      <c r="B2404" t="s">
        <v>13736</v>
      </c>
      <c r="C2404" t="s">
        <v>14703</v>
      </c>
      <c r="D2404" t="s">
        <v>14702</v>
      </c>
      <c r="E2404" t="s">
        <v>635</v>
      </c>
      <c r="F2404" t="s">
        <v>13737</v>
      </c>
      <c r="G2404">
        <v>139000</v>
      </c>
      <c r="H2404">
        <v>139000</v>
      </c>
      <c r="I2404">
        <v>139000</v>
      </c>
      <c r="J2404">
        <v>139000</v>
      </c>
      <c r="K2404" t="s">
        <v>53</v>
      </c>
      <c r="L2404">
        <v>86180</v>
      </c>
      <c r="M2404" t="s">
        <v>1769</v>
      </c>
      <c r="N2404" t="s">
        <v>21647</v>
      </c>
      <c r="O2404" s="95">
        <v>44540.09755672454</v>
      </c>
      <c r="P2404">
        <v>12</v>
      </c>
      <c r="Q2404">
        <v>0</v>
      </c>
      <c r="R2404">
        <v>0</v>
      </c>
      <c r="S2404" t="s">
        <v>21648</v>
      </c>
      <c r="T2404" t="s">
        <v>13738</v>
      </c>
      <c r="U2404" t="s">
        <v>13739</v>
      </c>
      <c r="V2404" t="s">
        <v>21648</v>
      </c>
      <c r="W2404" t="s">
        <v>21649</v>
      </c>
      <c r="X2404" t="s">
        <v>13740</v>
      </c>
      <c r="Y2404" t="b">
        <v>1</v>
      </c>
      <c r="Z2404" t="s">
        <v>1761</v>
      </c>
    </row>
    <row r="2405" spans="1:26" x14ac:dyDescent="0.25">
      <c r="A2405" t="s">
        <v>13741</v>
      </c>
      <c r="B2405" t="s">
        <v>1048</v>
      </c>
      <c r="C2405" t="s">
        <v>14702</v>
      </c>
      <c r="D2405" t="s">
        <v>14703</v>
      </c>
      <c r="E2405" t="s">
        <v>635</v>
      </c>
      <c r="F2405" t="s">
        <v>13742</v>
      </c>
      <c r="G2405">
        <v>11949</v>
      </c>
      <c r="H2405">
        <v>8200</v>
      </c>
      <c r="I2405">
        <v>11301</v>
      </c>
      <c r="J2405">
        <v>11407</v>
      </c>
      <c r="K2405" t="s">
        <v>53</v>
      </c>
      <c r="L2405">
        <v>5084</v>
      </c>
      <c r="M2405" t="s">
        <v>1769</v>
      </c>
      <c r="N2405" t="s">
        <v>21650</v>
      </c>
      <c r="O2405" s="95">
        <v>44845.645128460645</v>
      </c>
      <c r="P2405">
        <v>6</v>
      </c>
      <c r="Q2405">
        <v>5.73</v>
      </c>
      <c r="R2405">
        <v>4.75</v>
      </c>
      <c r="S2405" t="s">
        <v>21651</v>
      </c>
      <c r="T2405" t="s">
        <v>13743</v>
      </c>
      <c r="U2405" t="s">
        <v>13744</v>
      </c>
      <c r="V2405" t="s">
        <v>21651</v>
      </c>
      <c r="W2405" t="s">
        <v>21652</v>
      </c>
      <c r="X2405" t="s">
        <v>13745</v>
      </c>
      <c r="Y2405" t="b">
        <v>1</v>
      </c>
      <c r="Z2405" t="s">
        <v>1761</v>
      </c>
    </row>
    <row r="2406" spans="1:26" x14ac:dyDescent="0.25">
      <c r="A2406" t="s">
        <v>13746</v>
      </c>
      <c r="B2406" t="s">
        <v>985</v>
      </c>
      <c r="C2406" t="s">
        <v>14702</v>
      </c>
      <c r="D2406" t="s">
        <v>14703</v>
      </c>
      <c r="E2406" t="s">
        <v>635</v>
      </c>
      <c r="F2406" t="s">
        <v>13747</v>
      </c>
      <c r="G2406">
        <v>18500</v>
      </c>
      <c r="H2406">
        <v>19200</v>
      </c>
      <c r="I2406">
        <v>16831</v>
      </c>
      <c r="J2406">
        <v>16894</v>
      </c>
      <c r="K2406" t="s">
        <v>53</v>
      </c>
      <c r="L2406">
        <v>11904</v>
      </c>
      <c r="M2406" t="s">
        <v>1769</v>
      </c>
      <c r="N2406" t="s">
        <v>16375</v>
      </c>
      <c r="O2406" s="95">
        <v>44845.718802025462</v>
      </c>
      <c r="P2406">
        <v>12</v>
      </c>
      <c r="Q2406">
        <v>9.92</v>
      </c>
      <c r="R2406">
        <v>9.51</v>
      </c>
      <c r="S2406" t="s">
        <v>21653</v>
      </c>
      <c r="T2406" t="s">
        <v>13748</v>
      </c>
      <c r="U2406" t="s">
        <v>21654</v>
      </c>
      <c r="V2406" t="s">
        <v>21653</v>
      </c>
      <c r="W2406" t="s">
        <v>21655</v>
      </c>
      <c r="X2406" t="s">
        <v>13749</v>
      </c>
      <c r="Y2406" t="b">
        <v>1</v>
      </c>
      <c r="Z2406" t="s">
        <v>1761</v>
      </c>
    </row>
    <row r="2407" spans="1:26" x14ac:dyDescent="0.25">
      <c r="A2407" t="s">
        <v>13750</v>
      </c>
      <c r="B2407" t="s">
        <v>1501</v>
      </c>
      <c r="C2407" t="s">
        <v>14702</v>
      </c>
      <c r="D2407" t="s">
        <v>14703</v>
      </c>
      <c r="E2407" t="s">
        <v>635</v>
      </c>
      <c r="F2407" t="s">
        <v>13751</v>
      </c>
      <c r="G2407">
        <v>58500</v>
      </c>
      <c r="H2407">
        <v>94900</v>
      </c>
      <c r="I2407">
        <v>58507</v>
      </c>
      <c r="J2407">
        <v>58667</v>
      </c>
      <c r="K2407" t="s">
        <v>53</v>
      </c>
      <c r="L2407">
        <v>58838</v>
      </c>
      <c r="M2407" t="s">
        <v>1769</v>
      </c>
      <c r="N2407" t="s">
        <v>21656</v>
      </c>
      <c r="O2407" s="95">
        <v>44845.671170925925</v>
      </c>
      <c r="P2407">
        <v>4</v>
      </c>
      <c r="Q2407">
        <v>-0.01</v>
      </c>
      <c r="R2407">
        <v>-0.28000000000000003</v>
      </c>
      <c r="S2407" t="s">
        <v>21657</v>
      </c>
      <c r="T2407" t="s">
        <v>13752</v>
      </c>
      <c r="U2407" t="s">
        <v>13753</v>
      </c>
      <c r="V2407" t="s">
        <v>21657</v>
      </c>
      <c r="W2407" t="s">
        <v>21658</v>
      </c>
      <c r="X2407" t="s">
        <v>13754</v>
      </c>
      <c r="Y2407" t="b">
        <v>1</v>
      </c>
      <c r="Z2407" t="s">
        <v>1761</v>
      </c>
    </row>
    <row r="2408" spans="1:26" x14ac:dyDescent="0.25">
      <c r="A2408" t="s">
        <v>13755</v>
      </c>
      <c r="B2408" t="s">
        <v>13756</v>
      </c>
      <c r="C2408" t="s">
        <v>14702</v>
      </c>
      <c r="D2408" t="s">
        <v>14703</v>
      </c>
      <c r="E2408" t="s">
        <v>17576</v>
      </c>
      <c r="F2408" t="s">
        <v>13757</v>
      </c>
      <c r="G2408">
        <v>15500</v>
      </c>
      <c r="H2408">
        <v>2600</v>
      </c>
      <c r="I2408">
        <v>14336</v>
      </c>
      <c r="J2408">
        <v>13279</v>
      </c>
      <c r="K2408" t="s">
        <v>54</v>
      </c>
      <c r="L2408">
        <v>1456</v>
      </c>
      <c r="M2408" t="s">
        <v>1769</v>
      </c>
      <c r="N2408" t="s">
        <v>18216</v>
      </c>
      <c r="O2408" s="95">
        <v>44845.720553055558</v>
      </c>
      <c r="P2408">
        <v>1</v>
      </c>
      <c r="Q2408">
        <v>8.1199999999999992</v>
      </c>
      <c r="R2408">
        <v>16.73</v>
      </c>
      <c r="S2408" t="s">
        <v>21659</v>
      </c>
      <c r="T2408" t="s">
        <v>13758</v>
      </c>
      <c r="U2408" t="s">
        <v>21660</v>
      </c>
      <c r="V2408" t="s">
        <v>21659</v>
      </c>
      <c r="W2408" t="s">
        <v>21661</v>
      </c>
      <c r="X2408" t="s">
        <v>13759</v>
      </c>
      <c r="Y2408" t="b">
        <v>1</v>
      </c>
      <c r="Z2408" t="s">
        <v>1761</v>
      </c>
    </row>
    <row r="2409" spans="1:26" x14ac:dyDescent="0.25">
      <c r="A2409" t="s">
        <v>13760</v>
      </c>
      <c r="B2409" t="s">
        <v>13761</v>
      </c>
      <c r="C2409" t="s">
        <v>14702</v>
      </c>
      <c r="D2409" t="s">
        <v>14703</v>
      </c>
      <c r="E2409" t="s">
        <v>1799</v>
      </c>
      <c r="F2409" t="s">
        <v>13762</v>
      </c>
      <c r="G2409">
        <v>109000</v>
      </c>
      <c r="H2409">
        <v>70000</v>
      </c>
      <c r="I2409">
        <v>96961</v>
      </c>
      <c r="J2409">
        <v>126145</v>
      </c>
      <c r="K2409" t="s">
        <v>55</v>
      </c>
      <c r="L2409">
        <v>44100</v>
      </c>
      <c r="M2409" t="s">
        <v>1769</v>
      </c>
      <c r="N2409" t="s">
        <v>14764</v>
      </c>
      <c r="O2409" s="95">
        <v>44845.586724062501</v>
      </c>
      <c r="P2409">
        <v>1</v>
      </c>
      <c r="Q2409">
        <v>12.42</v>
      </c>
      <c r="R2409">
        <v>-13.59</v>
      </c>
      <c r="S2409" t="s">
        <v>21662</v>
      </c>
      <c r="T2409" t="s">
        <v>13763</v>
      </c>
      <c r="U2409" t="s">
        <v>13764</v>
      </c>
      <c r="V2409" t="s">
        <v>21662</v>
      </c>
      <c r="W2409" t="s">
        <v>21663</v>
      </c>
      <c r="X2409" t="s">
        <v>13765</v>
      </c>
      <c r="Y2409" t="b">
        <v>1</v>
      </c>
      <c r="Z2409" t="s">
        <v>1761</v>
      </c>
    </row>
    <row r="2410" spans="1:26" x14ac:dyDescent="0.25">
      <c r="A2410" t="s">
        <v>13766</v>
      </c>
      <c r="B2410" t="s">
        <v>1546</v>
      </c>
      <c r="C2410" t="s">
        <v>14702</v>
      </c>
      <c r="D2410" t="s">
        <v>14703</v>
      </c>
      <c r="E2410" t="s">
        <v>1756</v>
      </c>
      <c r="F2410" t="s">
        <v>13767</v>
      </c>
      <c r="G2410">
        <v>29950</v>
      </c>
      <c r="H2410">
        <v>48000</v>
      </c>
      <c r="I2410">
        <v>29707</v>
      </c>
      <c r="J2410">
        <v>29996</v>
      </c>
      <c r="K2410" t="s">
        <v>55</v>
      </c>
      <c r="L2410">
        <v>30240</v>
      </c>
      <c r="M2410" t="s">
        <v>1769</v>
      </c>
      <c r="N2410" t="s">
        <v>15513</v>
      </c>
      <c r="O2410" s="95">
        <v>44845.710046817127</v>
      </c>
      <c r="P2410">
        <v>2</v>
      </c>
      <c r="Q2410">
        <v>0.82</v>
      </c>
      <c r="R2410">
        <v>-0.15</v>
      </c>
      <c r="S2410" t="s">
        <v>21664</v>
      </c>
      <c r="T2410" t="s">
        <v>13768</v>
      </c>
      <c r="U2410" t="s">
        <v>13769</v>
      </c>
      <c r="V2410" t="s">
        <v>21664</v>
      </c>
      <c r="W2410" t="s">
        <v>21665</v>
      </c>
      <c r="X2410" t="s">
        <v>13770</v>
      </c>
      <c r="Y2410" t="b">
        <v>1</v>
      </c>
      <c r="Z2410" t="s">
        <v>1761</v>
      </c>
    </row>
    <row r="2411" spans="1:26" x14ac:dyDescent="0.25">
      <c r="A2411" t="s">
        <v>13771</v>
      </c>
      <c r="B2411" t="s">
        <v>659</v>
      </c>
      <c r="C2411" t="s">
        <v>14702</v>
      </c>
      <c r="D2411" t="s">
        <v>14703</v>
      </c>
      <c r="E2411" t="s">
        <v>635</v>
      </c>
      <c r="F2411" t="s">
        <v>13772</v>
      </c>
      <c r="G2411">
        <v>25999</v>
      </c>
      <c r="H2411">
        <v>42000</v>
      </c>
      <c r="I2411">
        <v>26132</v>
      </c>
      <c r="J2411">
        <v>26081</v>
      </c>
      <c r="K2411" t="s">
        <v>53</v>
      </c>
      <c r="L2411">
        <v>26040</v>
      </c>
      <c r="M2411" t="s">
        <v>1769</v>
      </c>
      <c r="N2411" t="s">
        <v>21666</v>
      </c>
      <c r="O2411" s="95">
        <v>44845.604044571759</v>
      </c>
      <c r="P2411">
        <v>1</v>
      </c>
      <c r="Q2411">
        <v>-0.51</v>
      </c>
      <c r="R2411">
        <v>-0.31</v>
      </c>
      <c r="S2411" t="s">
        <v>21667</v>
      </c>
      <c r="T2411" t="s">
        <v>13773</v>
      </c>
      <c r="U2411" t="s">
        <v>13774</v>
      </c>
      <c r="V2411" t="s">
        <v>21667</v>
      </c>
      <c r="W2411" t="s">
        <v>21668</v>
      </c>
      <c r="X2411" t="s">
        <v>13775</v>
      </c>
      <c r="Y2411" t="b">
        <v>1</v>
      </c>
      <c r="Z2411" t="s">
        <v>1761</v>
      </c>
    </row>
    <row r="2412" spans="1:26" x14ac:dyDescent="0.25">
      <c r="A2412" t="s">
        <v>13776</v>
      </c>
      <c r="B2412" t="s">
        <v>13777</v>
      </c>
      <c r="C2412" t="s">
        <v>14703</v>
      </c>
      <c r="D2412" t="s">
        <v>14523</v>
      </c>
      <c r="E2412" t="s">
        <v>9125</v>
      </c>
      <c r="F2412" t="s">
        <v>13778</v>
      </c>
      <c r="G2412">
        <v>113</v>
      </c>
      <c r="H2412">
        <v>102</v>
      </c>
      <c r="I2412">
        <v>113</v>
      </c>
      <c r="J2412">
        <v>113</v>
      </c>
      <c r="K2412" t="s">
        <v>45</v>
      </c>
      <c r="L2412">
        <v>89</v>
      </c>
      <c r="M2412" t="s">
        <v>1769</v>
      </c>
      <c r="N2412" t="s">
        <v>21669</v>
      </c>
      <c r="O2412" s="95">
        <v>44012.601478564815</v>
      </c>
      <c r="P2412">
        <v>1</v>
      </c>
      <c r="Q2412">
        <v>0</v>
      </c>
      <c r="R2412">
        <v>0</v>
      </c>
      <c r="S2412" t="s">
        <v>21670</v>
      </c>
      <c r="T2412" t="s">
        <v>13779</v>
      </c>
      <c r="U2412" t="s">
        <v>13780</v>
      </c>
      <c r="V2412" t="s">
        <v>21670</v>
      </c>
      <c r="W2412" t="s">
        <v>21671</v>
      </c>
      <c r="X2412" t="s">
        <v>13781</v>
      </c>
      <c r="Y2412" t="b">
        <v>1</v>
      </c>
      <c r="Z2412" t="s">
        <v>1761</v>
      </c>
    </row>
    <row r="2413" spans="1:26" x14ac:dyDescent="0.25">
      <c r="A2413" t="s">
        <v>13782</v>
      </c>
      <c r="B2413" t="s">
        <v>13783</v>
      </c>
      <c r="C2413" t="s">
        <v>14703</v>
      </c>
      <c r="D2413" t="s">
        <v>14523</v>
      </c>
      <c r="E2413" t="s">
        <v>9125</v>
      </c>
      <c r="F2413" t="s">
        <v>13784</v>
      </c>
      <c r="G2413">
        <v>115</v>
      </c>
      <c r="H2413">
        <v>100</v>
      </c>
      <c r="I2413">
        <v>115</v>
      </c>
      <c r="J2413">
        <v>115</v>
      </c>
      <c r="K2413" t="s">
        <v>45</v>
      </c>
      <c r="L2413">
        <v>91</v>
      </c>
      <c r="M2413" t="s">
        <v>1769</v>
      </c>
      <c r="N2413" t="s">
        <v>16834</v>
      </c>
      <c r="O2413" s="95">
        <v>44001.930329618059</v>
      </c>
      <c r="P2413">
        <v>1</v>
      </c>
      <c r="Q2413">
        <v>0</v>
      </c>
      <c r="R2413">
        <v>0</v>
      </c>
      <c r="S2413" t="s">
        <v>21672</v>
      </c>
      <c r="T2413" t="s">
        <v>13785</v>
      </c>
      <c r="U2413" t="s">
        <v>13786</v>
      </c>
      <c r="V2413" t="s">
        <v>21672</v>
      </c>
      <c r="W2413" t="s">
        <v>21673</v>
      </c>
      <c r="X2413" t="s">
        <v>13787</v>
      </c>
      <c r="Y2413" t="b">
        <v>1</v>
      </c>
      <c r="Z2413" t="s">
        <v>1761</v>
      </c>
    </row>
    <row r="2414" spans="1:26" x14ac:dyDescent="0.25">
      <c r="A2414" t="s">
        <v>13788</v>
      </c>
      <c r="B2414" t="s">
        <v>1172</v>
      </c>
      <c r="C2414" t="s">
        <v>14702</v>
      </c>
      <c r="D2414" t="s">
        <v>14703</v>
      </c>
      <c r="E2414" t="s">
        <v>1756</v>
      </c>
      <c r="F2414" t="s">
        <v>13789</v>
      </c>
      <c r="G2414">
        <v>32900</v>
      </c>
      <c r="H2414">
        <v>52000</v>
      </c>
      <c r="I2414">
        <v>32668</v>
      </c>
      <c r="J2414">
        <v>32668</v>
      </c>
      <c r="K2414" t="s">
        <v>55</v>
      </c>
      <c r="L2414">
        <v>32760</v>
      </c>
      <c r="M2414" t="s">
        <v>1769</v>
      </c>
      <c r="N2414" t="s">
        <v>14865</v>
      </c>
      <c r="O2414" s="95">
        <v>44845.718022685185</v>
      </c>
      <c r="P2414">
        <v>1</v>
      </c>
      <c r="Q2414">
        <v>0.71</v>
      </c>
      <c r="R2414">
        <v>0.71</v>
      </c>
      <c r="S2414" t="s">
        <v>21674</v>
      </c>
      <c r="T2414" t="s">
        <v>13790</v>
      </c>
      <c r="U2414" t="s">
        <v>13791</v>
      </c>
      <c r="V2414" t="s">
        <v>21674</v>
      </c>
      <c r="W2414" t="s">
        <v>21675</v>
      </c>
      <c r="X2414" t="s">
        <v>13792</v>
      </c>
      <c r="Y2414" t="b">
        <v>1</v>
      </c>
      <c r="Z2414" t="s">
        <v>1761</v>
      </c>
    </row>
    <row r="2415" spans="1:26" x14ac:dyDescent="0.25">
      <c r="A2415" t="s">
        <v>13793</v>
      </c>
      <c r="B2415" t="s">
        <v>13794</v>
      </c>
      <c r="C2415" t="s">
        <v>14702</v>
      </c>
      <c r="D2415" t="s">
        <v>14702</v>
      </c>
      <c r="E2415" t="s">
        <v>635</v>
      </c>
      <c r="F2415" t="s">
        <v>9108</v>
      </c>
      <c r="G2415">
        <v>24000</v>
      </c>
      <c r="H2415">
        <v>24000</v>
      </c>
      <c r="I2415">
        <v>24000</v>
      </c>
      <c r="J2415">
        <v>24000</v>
      </c>
      <c r="K2415" t="s">
        <v>53</v>
      </c>
      <c r="L2415">
        <v>14880</v>
      </c>
      <c r="M2415" t="s">
        <v>1769</v>
      </c>
      <c r="N2415" t="s">
        <v>21676</v>
      </c>
      <c r="O2415" s="95">
        <v>44784.670086261576</v>
      </c>
      <c r="P2415">
        <v>1</v>
      </c>
      <c r="Q2415">
        <v>0</v>
      </c>
      <c r="R2415">
        <v>0</v>
      </c>
      <c r="S2415" t="s">
        <v>21677</v>
      </c>
      <c r="T2415" t="s">
        <v>13795</v>
      </c>
      <c r="U2415" t="s">
        <v>13796</v>
      </c>
      <c r="V2415" t="s">
        <v>21677</v>
      </c>
      <c r="W2415" t="s">
        <v>21678</v>
      </c>
      <c r="X2415" t="s">
        <v>13797</v>
      </c>
      <c r="Y2415" t="b">
        <v>1</v>
      </c>
      <c r="Z2415" t="s">
        <v>1761</v>
      </c>
    </row>
    <row r="2416" spans="1:26" x14ac:dyDescent="0.25">
      <c r="A2416" t="s">
        <v>13798</v>
      </c>
      <c r="B2416" t="s">
        <v>13799</v>
      </c>
      <c r="C2416" t="s">
        <v>14702</v>
      </c>
      <c r="D2416" t="s">
        <v>14703</v>
      </c>
      <c r="E2416" t="s">
        <v>635</v>
      </c>
      <c r="F2416" t="s">
        <v>9108</v>
      </c>
      <c r="G2416">
        <v>250000</v>
      </c>
      <c r="H2416">
        <v>32000</v>
      </c>
      <c r="I2416">
        <v>339167</v>
      </c>
      <c r="J2416">
        <v>268846</v>
      </c>
      <c r="K2416" t="s">
        <v>53</v>
      </c>
      <c r="L2416">
        <v>19840</v>
      </c>
      <c r="M2416" t="s">
        <v>1769</v>
      </c>
      <c r="N2416" t="s">
        <v>21679</v>
      </c>
      <c r="O2416" s="95">
        <v>44845.6840715625</v>
      </c>
      <c r="P2416">
        <v>1</v>
      </c>
      <c r="Q2416">
        <v>-26.29</v>
      </c>
      <c r="R2416">
        <v>-7.01</v>
      </c>
      <c r="S2416" t="s">
        <v>21680</v>
      </c>
      <c r="T2416" t="s">
        <v>13800</v>
      </c>
      <c r="U2416" t="s">
        <v>13801</v>
      </c>
      <c r="V2416" t="s">
        <v>21680</v>
      </c>
      <c r="W2416" t="s">
        <v>21681</v>
      </c>
      <c r="X2416" t="s">
        <v>13802</v>
      </c>
      <c r="Y2416" t="b">
        <v>1</v>
      </c>
      <c r="Z2416" t="s">
        <v>1761</v>
      </c>
    </row>
    <row r="2417" spans="1:26" x14ac:dyDescent="0.25">
      <c r="A2417" t="s">
        <v>13803</v>
      </c>
      <c r="B2417" t="s">
        <v>13804</v>
      </c>
      <c r="C2417" t="s">
        <v>14702</v>
      </c>
      <c r="D2417" t="s">
        <v>14703</v>
      </c>
      <c r="E2417" t="s">
        <v>635</v>
      </c>
      <c r="F2417" t="s">
        <v>9108</v>
      </c>
      <c r="G2417">
        <v>159000</v>
      </c>
      <c r="H2417">
        <v>25600</v>
      </c>
      <c r="I2417">
        <v>159000</v>
      </c>
      <c r="J2417">
        <v>192333</v>
      </c>
      <c r="K2417" t="s">
        <v>53</v>
      </c>
      <c r="L2417">
        <v>15872</v>
      </c>
      <c r="M2417" t="s">
        <v>1769</v>
      </c>
      <c r="N2417" t="s">
        <v>21682</v>
      </c>
      <c r="O2417" s="95">
        <v>44844.814964131947</v>
      </c>
      <c r="P2417">
        <v>2</v>
      </c>
      <c r="Q2417">
        <v>0</v>
      </c>
      <c r="R2417">
        <v>-17.329999999999998</v>
      </c>
      <c r="S2417" t="s">
        <v>21683</v>
      </c>
      <c r="T2417" t="s">
        <v>13805</v>
      </c>
      <c r="U2417" t="s">
        <v>13806</v>
      </c>
      <c r="V2417" t="s">
        <v>21683</v>
      </c>
      <c r="W2417" t="s">
        <v>21684</v>
      </c>
      <c r="X2417" t="s">
        <v>13807</v>
      </c>
      <c r="Y2417" t="b">
        <v>1</v>
      </c>
      <c r="Z2417" t="s">
        <v>1761</v>
      </c>
    </row>
    <row r="2418" spans="1:26" x14ac:dyDescent="0.25">
      <c r="A2418" t="s">
        <v>13808</v>
      </c>
      <c r="B2418" t="s">
        <v>1521</v>
      </c>
      <c r="C2418" t="s">
        <v>14702</v>
      </c>
      <c r="D2418" t="s">
        <v>14703</v>
      </c>
      <c r="E2418" t="s">
        <v>370</v>
      </c>
      <c r="F2418" t="s">
        <v>13809</v>
      </c>
      <c r="G2418">
        <v>22000</v>
      </c>
      <c r="H2418">
        <v>10251</v>
      </c>
      <c r="I2418">
        <v>20394</v>
      </c>
      <c r="J2418">
        <v>21529</v>
      </c>
      <c r="K2418" t="s">
        <v>54</v>
      </c>
      <c r="L2418">
        <v>5741</v>
      </c>
      <c r="M2418" t="s">
        <v>1769</v>
      </c>
      <c r="N2418" t="s">
        <v>19990</v>
      </c>
      <c r="O2418" s="95">
        <v>44845.657262118053</v>
      </c>
      <c r="P2418">
        <v>8</v>
      </c>
      <c r="Q2418">
        <v>7.87</v>
      </c>
      <c r="R2418">
        <v>2.19</v>
      </c>
      <c r="S2418" t="s">
        <v>21685</v>
      </c>
      <c r="T2418" t="s">
        <v>13810</v>
      </c>
      <c r="U2418" t="s">
        <v>10528</v>
      </c>
      <c r="V2418" t="s">
        <v>21685</v>
      </c>
      <c r="W2418" t="s">
        <v>21686</v>
      </c>
      <c r="X2418" t="s">
        <v>10529</v>
      </c>
      <c r="Y2418" t="b">
        <v>1</v>
      </c>
      <c r="Z2418" t="s">
        <v>1761</v>
      </c>
    </row>
    <row r="2419" spans="1:26" x14ac:dyDescent="0.25">
      <c r="A2419" t="s">
        <v>13811</v>
      </c>
      <c r="B2419" t="s">
        <v>1071</v>
      </c>
      <c r="C2419" t="s">
        <v>14702</v>
      </c>
      <c r="D2419" t="s">
        <v>14703</v>
      </c>
      <c r="E2419" t="s">
        <v>370</v>
      </c>
      <c r="F2419" t="s">
        <v>10447</v>
      </c>
      <c r="G2419">
        <v>13420</v>
      </c>
      <c r="H2419">
        <v>5408</v>
      </c>
      <c r="I2419">
        <v>12096</v>
      </c>
      <c r="J2419">
        <v>12005</v>
      </c>
      <c r="K2419" t="s">
        <v>54</v>
      </c>
      <c r="L2419">
        <v>3028</v>
      </c>
      <c r="M2419" t="s">
        <v>1769</v>
      </c>
      <c r="N2419" t="s">
        <v>19927</v>
      </c>
      <c r="O2419" s="95">
        <v>44845.634630451386</v>
      </c>
      <c r="P2419">
        <v>2</v>
      </c>
      <c r="Q2419">
        <v>10.95</v>
      </c>
      <c r="R2419">
        <v>11.79</v>
      </c>
      <c r="S2419" t="s">
        <v>21687</v>
      </c>
      <c r="T2419" t="s">
        <v>13812</v>
      </c>
      <c r="U2419" t="s">
        <v>13813</v>
      </c>
      <c r="V2419" t="s">
        <v>21687</v>
      </c>
      <c r="W2419" t="s">
        <v>21688</v>
      </c>
      <c r="X2419" t="s">
        <v>10450</v>
      </c>
      <c r="Y2419" t="b">
        <v>1</v>
      </c>
      <c r="Z2419" t="s">
        <v>1761</v>
      </c>
    </row>
    <row r="2420" spans="1:26" x14ac:dyDescent="0.25">
      <c r="A2420" t="s">
        <v>13814</v>
      </c>
      <c r="B2420" t="s">
        <v>13815</v>
      </c>
      <c r="C2420" t="s">
        <v>14702</v>
      </c>
      <c r="D2420" t="s">
        <v>14702</v>
      </c>
      <c r="E2420" t="s">
        <v>17576</v>
      </c>
      <c r="F2420" t="s">
        <v>13816</v>
      </c>
      <c r="G2420">
        <v>8200</v>
      </c>
      <c r="H2420">
        <v>8200</v>
      </c>
      <c r="I2420">
        <v>8200</v>
      </c>
      <c r="J2420">
        <v>8200</v>
      </c>
      <c r="K2420" t="s">
        <v>54</v>
      </c>
      <c r="L2420">
        <v>4592</v>
      </c>
      <c r="M2420" t="s">
        <v>1769</v>
      </c>
      <c r="N2420" t="s">
        <v>19097</v>
      </c>
      <c r="O2420" s="95">
        <v>44706.038055752317</v>
      </c>
      <c r="P2420">
        <v>2</v>
      </c>
      <c r="Q2420">
        <v>0</v>
      </c>
      <c r="R2420">
        <v>0</v>
      </c>
      <c r="S2420" t="s">
        <v>21689</v>
      </c>
      <c r="T2420" t="s">
        <v>13817</v>
      </c>
      <c r="U2420" t="s">
        <v>13818</v>
      </c>
      <c r="V2420" t="s">
        <v>21689</v>
      </c>
      <c r="W2420" t="s">
        <v>21690</v>
      </c>
      <c r="X2420" t="s">
        <v>13819</v>
      </c>
      <c r="Y2420" t="b">
        <v>1</v>
      </c>
      <c r="Z2420" t="s">
        <v>1761</v>
      </c>
    </row>
    <row r="2421" spans="1:26" x14ac:dyDescent="0.25">
      <c r="A2421" t="s">
        <v>13820</v>
      </c>
      <c r="B2421" t="s">
        <v>13821</v>
      </c>
      <c r="C2421" t="s">
        <v>14702</v>
      </c>
      <c r="D2421" t="s">
        <v>14703</v>
      </c>
      <c r="E2421" t="s">
        <v>17576</v>
      </c>
      <c r="F2421" t="s">
        <v>13822</v>
      </c>
      <c r="G2421">
        <v>16000</v>
      </c>
      <c r="H2421">
        <v>1700</v>
      </c>
      <c r="I2421">
        <v>16000</v>
      </c>
      <c r="J2421">
        <v>12883</v>
      </c>
      <c r="K2421" t="s">
        <v>54</v>
      </c>
      <c r="L2421">
        <v>952</v>
      </c>
      <c r="M2421" t="s">
        <v>1769</v>
      </c>
      <c r="N2421" t="s">
        <v>17162</v>
      </c>
      <c r="O2421" s="95">
        <v>44845.434293240738</v>
      </c>
      <c r="P2421">
        <v>1</v>
      </c>
      <c r="Q2421">
        <v>0</v>
      </c>
      <c r="R2421">
        <v>24.19</v>
      </c>
      <c r="S2421" t="s">
        <v>21691</v>
      </c>
      <c r="T2421" t="s">
        <v>13823</v>
      </c>
      <c r="U2421" t="s">
        <v>13824</v>
      </c>
      <c r="V2421" t="s">
        <v>21691</v>
      </c>
      <c r="W2421" t="s">
        <v>21692</v>
      </c>
      <c r="X2421" t="s">
        <v>13825</v>
      </c>
      <c r="Y2421" t="b">
        <v>1</v>
      </c>
      <c r="Z2421" t="s">
        <v>1761</v>
      </c>
    </row>
    <row r="2422" spans="1:26" x14ac:dyDescent="0.25">
      <c r="A2422" t="s">
        <v>13826</v>
      </c>
      <c r="B2422" t="s">
        <v>1522</v>
      </c>
      <c r="C2422" t="s">
        <v>14702</v>
      </c>
      <c r="D2422" t="s">
        <v>14703</v>
      </c>
      <c r="E2422" t="s">
        <v>1895</v>
      </c>
      <c r="F2422" t="s">
        <v>13827</v>
      </c>
      <c r="G2422">
        <v>10000</v>
      </c>
      <c r="H2422">
        <v>2631</v>
      </c>
      <c r="I2422">
        <v>7374</v>
      </c>
      <c r="J2422">
        <v>5933</v>
      </c>
      <c r="K2422" t="s">
        <v>54</v>
      </c>
      <c r="L2422">
        <v>1473</v>
      </c>
      <c r="M2422" t="s">
        <v>1769</v>
      </c>
      <c r="N2422" t="s">
        <v>21693</v>
      </c>
      <c r="O2422" s="95">
        <v>44845.712421400465</v>
      </c>
      <c r="P2422">
        <v>2</v>
      </c>
      <c r="Q2422">
        <v>35.61</v>
      </c>
      <c r="R2422">
        <v>68.55</v>
      </c>
      <c r="S2422" t="s">
        <v>21694</v>
      </c>
      <c r="T2422" t="s">
        <v>13828</v>
      </c>
      <c r="U2422" t="s">
        <v>13829</v>
      </c>
      <c r="V2422" t="s">
        <v>21694</v>
      </c>
      <c r="W2422" t="s">
        <v>21695</v>
      </c>
      <c r="X2422" t="s">
        <v>13830</v>
      </c>
      <c r="Y2422" t="b">
        <v>1</v>
      </c>
      <c r="Z2422" t="s">
        <v>1761</v>
      </c>
    </row>
    <row r="2423" spans="1:26" x14ac:dyDescent="0.25">
      <c r="A2423" t="s">
        <v>13831</v>
      </c>
      <c r="B2423" t="s">
        <v>13832</v>
      </c>
      <c r="C2423" t="s">
        <v>14702</v>
      </c>
      <c r="D2423" t="s">
        <v>14703</v>
      </c>
      <c r="E2423" t="s">
        <v>1895</v>
      </c>
      <c r="F2423" t="s">
        <v>14529</v>
      </c>
      <c r="G2423">
        <v>14750</v>
      </c>
      <c r="H2423">
        <v>1100</v>
      </c>
      <c r="I2423">
        <v>10750</v>
      </c>
      <c r="J2423">
        <v>15710</v>
      </c>
      <c r="K2423" t="s">
        <v>54</v>
      </c>
      <c r="L2423">
        <v>616</v>
      </c>
      <c r="M2423" t="s">
        <v>1769</v>
      </c>
      <c r="N2423" t="s">
        <v>17384</v>
      </c>
      <c r="O2423" s="95">
        <v>44845.545331250003</v>
      </c>
      <c r="P2423">
        <v>1</v>
      </c>
      <c r="Q2423">
        <v>37.21</v>
      </c>
      <c r="R2423">
        <v>-6.11</v>
      </c>
      <c r="S2423" t="s">
        <v>21696</v>
      </c>
      <c r="T2423" t="s">
        <v>13833</v>
      </c>
      <c r="U2423" t="s">
        <v>13834</v>
      </c>
      <c r="V2423" t="s">
        <v>21696</v>
      </c>
      <c r="W2423" t="s">
        <v>21697</v>
      </c>
      <c r="X2423" t="s">
        <v>13835</v>
      </c>
      <c r="Y2423" t="b">
        <v>1</v>
      </c>
      <c r="Z2423" t="s">
        <v>1761</v>
      </c>
    </row>
    <row r="2424" spans="1:26" x14ac:dyDescent="0.25">
      <c r="A2424" t="s">
        <v>13836</v>
      </c>
      <c r="B2424" t="s">
        <v>1520</v>
      </c>
      <c r="C2424" t="s">
        <v>14702</v>
      </c>
      <c r="D2424" t="s">
        <v>14703</v>
      </c>
      <c r="E2424" t="s">
        <v>1895</v>
      </c>
      <c r="F2424" t="s">
        <v>13827</v>
      </c>
      <c r="G2424">
        <v>50000</v>
      </c>
      <c r="H2424">
        <v>16000</v>
      </c>
      <c r="I2424">
        <v>43485</v>
      </c>
      <c r="J2424">
        <v>40853</v>
      </c>
      <c r="K2424" t="s">
        <v>54</v>
      </c>
      <c r="L2424">
        <v>8960</v>
      </c>
      <c r="M2424" t="s">
        <v>1769</v>
      </c>
      <c r="N2424" t="s">
        <v>21698</v>
      </c>
      <c r="O2424" s="95">
        <v>44845.280525868053</v>
      </c>
      <c r="P2424">
        <v>4</v>
      </c>
      <c r="Q2424">
        <v>14.98</v>
      </c>
      <c r="R2424">
        <v>22.39</v>
      </c>
      <c r="S2424" t="s">
        <v>21699</v>
      </c>
      <c r="T2424" t="s">
        <v>13837</v>
      </c>
      <c r="U2424" t="s">
        <v>13838</v>
      </c>
      <c r="V2424" t="s">
        <v>21699</v>
      </c>
      <c r="W2424" t="s">
        <v>21700</v>
      </c>
      <c r="X2424" t="s">
        <v>13839</v>
      </c>
      <c r="Y2424" t="b">
        <v>1</v>
      </c>
      <c r="Z2424" t="s">
        <v>1761</v>
      </c>
    </row>
    <row r="2425" spans="1:26" x14ac:dyDescent="0.25">
      <c r="A2425" t="s">
        <v>13840</v>
      </c>
      <c r="B2425" t="s">
        <v>13841</v>
      </c>
      <c r="C2425" t="s">
        <v>14702</v>
      </c>
      <c r="D2425" t="s">
        <v>14703</v>
      </c>
      <c r="E2425" t="s">
        <v>17576</v>
      </c>
      <c r="F2425" t="s">
        <v>13809</v>
      </c>
      <c r="G2425">
        <v>11000</v>
      </c>
      <c r="H2425">
        <v>1200</v>
      </c>
      <c r="I2425">
        <v>11721</v>
      </c>
      <c r="J2425">
        <v>20419</v>
      </c>
      <c r="K2425" t="s">
        <v>54</v>
      </c>
      <c r="L2425">
        <v>672</v>
      </c>
      <c r="M2425" t="s">
        <v>1769</v>
      </c>
      <c r="N2425" t="s">
        <v>18529</v>
      </c>
      <c r="O2425" s="95">
        <v>44845.15140722222</v>
      </c>
      <c r="P2425">
        <v>2</v>
      </c>
      <c r="Q2425">
        <v>-6.15</v>
      </c>
      <c r="R2425">
        <v>-46.13</v>
      </c>
      <c r="S2425" t="s">
        <v>21701</v>
      </c>
      <c r="T2425" t="s">
        <v>13842</v>
      </c>
      <c r="U2425" t="s">
        <v>13843</v>
      </c>
      <c r="V2425" t="s">
        <v>21701</v>
      </c>
      <c r="W2425" t="s">
        <v>21702</v>
      </c>
      <c r="X2425" t="s">
        <v>13844</v>
      </c>
      <c r="Y2425" t="b">
        <v>1</v>
      </c>
      <c r="Z2425" t="s">
        <v>1761</v>
      </c>
    </row>
    <row r="2426" spans="1:26" x14ac:dyDescent="0.25">
      <c r="A2426" t="s">
        <v>13845</v>
      </c>
      <c r="B2426" t="s">
        <v>13846</v>
      </c>
      <c r="C2426" t="s">
        <v>14702</v>
      </c>
      <c r="D2426" t="s">
        <v>14703</v>
      </c>
      <c r="E2426" t="s">
        <v>17576</v>
      </c>
      <c r="F2426" t="s">
        <v>13847</v>
      </c>
      <c r="G2426">
        <v>20000</v>
      </c>
      <c r="H2426">
        <v>3109</v>
      </c>
      <c r="I2426">
        <v>20000</v>
      </c>
      <c r="J2426">
        <v>12654</v>
      </c>
      <c r="K2426" t="s">
        <v>54</v>
      </c>
      <c r="L2426">
        <v>1741</v>
      </c>
      <c r="M2426" t="s">
        <v>1769</v>
      </c>
      <c r="N2426" t="s">
        <v>18081</v>
      </c>
      <c r="O2426" s="95">
        <v>44844.7264621875</v>
      </c>
      <c r="P2426">
        <v>2</v>
      </c>
      <c r="Q2426">
        <v>0</v>
      </c>
      <c r="R2426">
        <v>58.05</v>
      </c>
      <c r="S2426" t="s">
        <v>21703</v>
      </c>
      <c r="T2426" t="s">
        <v>13848</v>
      </c>
      <c r="U2426" t="s">
        <v>13849</v>
      </c>
      <c r="V2426" t="s">
        <v>21703</v>
      </c>
      <c r="W2426" t="s">
        <v>21704</v>
      </c>
      <c r="X2426" t="s">
        <v>13850</v>
      </c>
      <c r="Y2426" t="b">
        <v>1</v>
      </c>
      <c r="Z2426" t="s">
        <v>1761</v>
      </c>
    </row>
    <row r="2427" spans="1:26" x14ac:dyDescent="0.25">
      <c r="A2427" t="s">
        <v>13851</v>
      </c>
      <c r="B2427" t="s">
        <v>13852</v>
      </c>
      <c r="C2427" t="s">
        <v>14702</v>
      </c>
      <c r="D2427" t="s">
        <v>14702</v>
      </c>
      <c r="E2427" t="s">
        <v>17576</v>
      </c>
      <c r="F2427" t="s">
        <v>13809</v>
      </c>
      <c r="G2427">
        <v>2120</v>
      </c>
      <c r="H2427">
        <v>2120</v>
      </c>
      <c r="I2427">
        <v>2120</v>
      </c>
      <c r="J2427">
        <v>2120</v>
      </c>
      <c r="K2427" t="s">
        <v>54</v>
      </c>
      <c r="L2427">
        <v>1187</v>
      </c>
      <c r="M2427" t="s">
        <v>1769</v>
      </c>
      <c r="N2427" t="s">
        <v>21705</v>
      </c>
      <c r="O2427" s="95">
        <v>44819.224999155093</v>
      </c>
      <c r="P2427">
        <v>2</v>
      </c>
      <c r="Q2427">
        <v>0</v>
      </c>
      <c r="R2427">
        <v>0</v>
      </c>
      <c r="S2427" t="s">
        <v>21706</v>
      </c>
      <c r="T2427" t="s">
        <v>13853</v>
      </c>
      <c r="U2427" t="s">
        <v>13854</v>
      </c>
      <c r="V2427" t="s">
        <v>21706</v>
      </c>
      <c r="W2427" t="s">
        <v>21707</v>
      </c>
      <c r="X2427" t="s">
        <v>13855</v>
      </c>
      <c r="Y2427" t="b">
        <v>1</v>
      </c>
      <c r="Z2427" t="s">
        <v>1761</v>
      </c>
    </row>
    <row r="2428" spans="1:26" x14ac:dyDescent="0.25">
      <c r="A2428" t="s">
        <v>13856</v>
      </c>
      <c r="B2428" t="s">
        <v>13857</v>
      </c>
      <c r="C2428" t="s">
        <v>14702</v>
      </c>
      <c r="D2428" t="s">
        <v>14703</v>
      </c>
      <c r="E2428" t="s">
        <v>17576</v>
      </c>
      <c r="F2428" t="s">
        <v>14529</v>
      </c>
      <c r="G2428">
        <v>20000</v>
      </c>
      <c r="H2428">
        <v>800</v>
      </c>
      <c r="I2428">
        <v>20000</v>
      </c>
      <c r="J2428">
        <v>13091</v>
      </c>
      <c r="K2428" t="s">
        <v>54</v>
      </c>
      <c r="L2428">
        <v>448</v>
      </c>
      <c r="M2428" t="s">
        <v>1769</v>
      </c>
      <c r="N2428" t="s">
        <v>17890</v>
      </c>
      <c r="O2428" s="95">
        <v>44844.752431921297</v>
      </c>
      <c r="P2428">
        <v>1</v>
      </c>
      <c r="Q2428">
        <v>0</v>
      </c>
      <c r="R2428">
        <v>52.78</v>
      </c>
      <c r="S2428" t="s">
        <v>21708</v>
      </c>
      <c r="T2428" t="s">
        <v>13858</v>
      </c>
      <c r="U2428" t="s">
        <v>13859</v>
      </c>
      <c r="V2428" t="s">
        <v>21708</v>
      </c>
      <c r="W2428" t="s">
        <v>21709</v>
      </c>
      <c r="X2428" t="s">
        <v>13860</v>
      </c>
      <c r="Y2428" t="b">
        <v>1</v>
      </c>
      <c r="Z2428" t="s">
        <v>1761</v>
      </c>
    </row>
    <row r="2429" spans="1:26" x14ac:dyDescent="0.25">
      <c r="A2429" t="s">
        <v>13861</v>
      </c>
      <c r="B2429" t="s">
        <v>13862</v>
      </c>
      <c r="C2429" t="s">
        <v>14702</v>
      </c>
      <c r="D2429" t="s">
        <v>14703</v>
      </c>
      <c r="E2429" t="s">
        <v>17576</v>
      </c>
      <c r="F2429" t="s">
        <v>13863</v>
      </c>
      <c r="G2429">
        <v>19999</v>
      </c>
      <c r="H2429">
        <v>300</v>
      </c>
      <c r="I2429">
        <v>4416</v>
      </c>
      <c r="J2429">
        <v>4416</v>
      </c>
      <c r="K2429" t="s">
        <v>54</v>
      </c>
      <c r="L2429">
        <v>168</v>
      </c>
      <c r="M2429" t="s">
        <v>1769</v>
      </c>
      <c r="N2429" t="s">
        <v>18621</v>
      </c>
      <c r="O2429" s="95">
        <v>44843.836848715277</v>
      </c>
      <c r="P2429">
        <v>1</v>
      </c>
      <c r="Q2429">
        <v>0</v>
      </c>
      <c r="R2429">
        <v>352.88</v>
      </c>
      <c r="S2429" t="s">
        <v>21710</v>
      </c>
      <c r="T2429" t="s">
        <v>13864</v>
      </c>
      <c r="U2429" t="s">
        <v>13865</v>
      </c>
      <c r="V2429" t="s">
        <v>21710</v>
      </c>
      <c r="W2429" t="s">
        <v>21711</v>
      </c>
      <c r="X2429" t="s">
        <v>13866</v>
      </c>
      <c r="Y2429" t="b">
        <v>1</v>
      </c>
      <c r="Z2429" t="s">
        <v>1761</v>
      </c>
    </row>
    <row r="2430" spans="1:26" x14ac:dyDescent="0.25">
      <c r="A2430" t="s">
        <v>13867</v>
      </c>
      <c r="B2430" t="s">
        <v>13868</v>
      </c>
      <c r="C2430" t="s">
        <v>14702</v>
      </c>
      <c r="D2430" t="s">
        <v>14702</v>
      </c>
      <c r="E2430" t="s">
        <v>17576</v>
      </c>
      <c r="F2430" t="s">
        <v>13869</v>
      </c>
      <c r="G2430">
        <v>350</v>
      </c>
      <c r="H2430">
        <v>350</v>
      </c>
      <c r="I2430">
        <v>350</v>
      </c>
      <c r="J2430">
        <v>350</v>
      </c>
      <c r="K2430" t="s">
        <v>54</v>
      </c>
      <c r="L2430">
        <v>196</v>
      </c>
      <c r="M2430" t="s">
        <v>1769</v>
      </c>
      <c r="N2430" t="s">
        <v>21712</v>
      </c>
      <c r="O2430" s="95">
        <v>44808.419814745372</v>
      </c>
      <c r="P2430">
        <v>1</v>
      </c>
      <c r="Q2430">
        <v>0</v>
      </c>
      <c r="R2430">
        <v>0</v>
      </c>
      <c r="S2430" t="s">
        <v>21713</v>
      </c>
      <c r="T2430" t="s">
        <v>13870</v>
      </c>
      <c r="U2430" t="s">
        <v>13871</v>
      </c>
      <c r="V2430" t="s">
        <v>21713</v>
      </c>
      <c r="W2430" t="s">
        <v>21714</v>
      </c>
      <c r="X2430" t="s">
        <v>13872</v>
      </c>
      <c r="Y2430" t="b">
        <v>1</v>
      </c>
      <c r="Z2430" t="s">
        <v>1761</v>
      </c>
    </row>
    <row r="2431" spans="1:26" x14ac:dyDescent="0.25">
      <c r="A2431" t="s">
        <v>13873</v>
      </c>
      <c r="B2431" t="s">
        <v>13874</v>
      </c>
      <c r="C2431" t="s">
        <v>14702</v>
      </c>
      <c r="D2431" t="s">
        <v>14702</v>
      </c>
      <c r="E2431" t="s">
        <v>17576</v>
      </c>
      <c r="F2431" t="s">
        <v>13875</v>
      </c>
      <c r="G2431">
        <v>450</v>
      </c>
      <c r="H2431">
        <v>450</v>
      </c>
      <c r="I2431">
        <v>450</v>
      </c>
      <c r="J2431">
        <v>450</v>
      </c>
      <c r="K2431" t="s">
        <v>54</v>
      </c>
      <c r="L2431">
        <v>252</v>
      </c>
      <c r="M2431" t="s">
        <v>1769</v>
      </c>
      <c r="N2431" t="s">
        <v>21715</v>
      </c>
      <c r="O2431" s="95">
        <v>44830.277187800923</v>
      </c>
      <c r="P2431">
        <v>1</v>
      </c>
      <c r="Q2431">
        <v>0</v>
      </c>
      <c r="R2431">
        <v>0</v>
      </c>
      <c r="S2431" t="s">
        <v>21716</v>
      </c>
      <c r="T2431" t="s">
        <v>13876</v>
      </c>
      <c r="U2431" t="s">
        <v>13877</v>
      </c>
      <c r="V2431" t="s">
        <v>21716</v>
      </c>
      <c r="W2431" t="s">
        <v>21717</v>
      </c>
      <c r="X2431" t="s">
        <v>13878</v>
      </c>
      <c r="Y2431" t="b">
        <v>1</v>
      </c>
      <c r="Z2431" t="s">
        <v>1761</v>
      </c>
    </row>
    <row r="2432" spans="1:26" x14ac:dyDescent="0.25">
      <c r="A2432" t="s">
        <v>13879</v>
      </c>
      <c r="B2432" t="s">
        <v>13880</v>
      </c>
      <c r="C2432" t="s">
        <v>14702</v>
      </c>
      <c r="D2432" t="s">
        <v>14703</v>
      </c>
      <c r="E2432" t="s">
        <v>17576</v>
      </c>
      <c r="F2432" t="s">
        <v>13881</v>
      </c>
      <c r="G2432">
        <v>502</v>
      </c>
      <c r="H2432">
        <v>502</v>
      </c>
      <c r="I2432">
        <v>502</v>
      </c>
      <c r="J2432">
        <v>502</v>
      </c>
      <c r="K2432" t="s">
        <v>54</v>
      </c>
      <c r="L2432">
        <v>281</v>
      </c>
      <c r="M2432" t="s">
        <v>1769</v>
      </c>
      <c r="N2432" t="s">
        <v>21204</v>
      </c>
      <c r="O2432" s="95">
        <v>44836.276296886572</v>
      </c>
      <c r="P2432">
        <v>1</v>
      </c>
      <c r="Q2432">
        <v>0</v>
      </c>
      <c r="R2432">
        <v>0</v>
      </c>
      <c r="S2432" t="s">
        <v>21718</v>
      </c>
      <c r="T2432" t="s">
        <v>13882</v>
      </c>
      <c r="U2432" t="s">
        <v>13883</v>
      </c>
      <c r="V2432" t="s">
        <v>21718</v>
      </c>
      <c r="W2432" t="s">
        <v>21719</v>
      </c>
      <c r="X2432" t="s">
        <v>13884</v>
      </c>
      <c r="Y2432" t="b">
        <v>1</v>
      </c>
      <c r="Z2432" t="s">
        <v>1761</v>
      </c>
    </row>
    <row r="2433" spans="1:26" x14ac:dyDescent="0.25">
      <c r="A2433" t="s">
        <v>13885</v>
      </c>
      <c r="B2433" t="s">
        <v>13886</v>
      </c>
      <c r="C2433" t="s">
        <v>14702</v>
      </c>
      <c r="D2433" t="s">
        <v>14703</v>
      </c>
      <c r="E2433" t="s">
        <v>17576</v>
      </c>
      <c r="F2433" t="s">
        <v>13887</v>
      </c>
      <c r="G2433">
        <v>604</v>
      </c>
      <c r="H2433">
        <v>604</v>
      </c>
      <c r="I2433">
        <v>604</v>
      </c>
      <c r="J2433">
        <v>604</v>
      </c>
      <c r="K2433" t="s">
        <v>54</v>
      </c>
      <c r="L2433">
        <v>338</v>
      </c>
      <c r="M2433" t="s">
        <v>1769</v>
      </c>
      <c r="N2433" t="s">
        <v>21371</v>
      </c>
      <c r="O2433" s="95">
        <v>44836.265188530095</v>
      </c>
      <c r="P2433">
        <v>1</v>
      </c>
      <c r="Q2433">
        <v>0</v>
      </c>
      <c r="R2433">
        <v>0</v>
      </c>
      <c r="S2433" t="s">
        <v>21720</v>
      </c>
      <c r="T2433" t="s">
        <v>13888</v>
      </c>
      <c r="U2433" t="s">
        <v>13889</v>
      </c>
      <c r="V2433" t="s">
        <v>21720</v>
      </c>
      <c r="W2433" t="s">
        <v>21721</v>
      </c>
      <c r="X2433" t="s">
        <v>13890</v>
      </c>
      <c r="Y2433" t="b">
        <v>1</v>
      </c>
      <c r="Z2433" t="s">
        <v>1761</v>
      </c>
    </row>
    <row r="2434" spans="1:26" x14ac:dyDescent="0.25">
      <c r="A2434" t="s">
        <v>13891</v>
      </c>
      <c r="B2434" t="s">
        <v>13892</v>
      </c>
      <c r="C2434" t="s">
        <v>14703</v>
      </c>
      <c r="D2434" t="s">
        <v>14702</v>
      </c>
      <c r="E2434" t="s">
        <v>635</v>
      </c>
      <c r="F2434" t="s">
        <v>13893</v>
      </c>
      <c r="G2434">
        <v>290874</v>
      </c>
      <c r="H2434">
        <v>290874</v>
      </c>
      <c r="I2434">
        <v>290874</v>
      </c>
      <c r="J2434">
        <v>290874</v>
      </c>
      <c r="K2434" t="s">
        <v>53</v>
      </c>
      <c r="L2434">
        <v>180342</v>
      </c>
      <c r="M2434" t="s">
        <v>1769</v>
      </c>
      <c r="N2434" t="s">
        <v>21722</v>
      </c>
      <c r="O2434" s="95">
        <v>44540.114044571761</v>
      </c>
      <c r="P2434">
        <v>12</v>
      </c>
      <c r="Q2434">
        <v>0</v>
      </c>
      <c r="R2434">
        <v>0</v>
      </c>
      <c r="S2434" t="s">
        <v>21723</v>
      </c>
      <c r="T2434" t="s">
        <v>13894</v>
      </c>
      <c r="U2434" t="s">
        <v>13895</v>
      </c>
      <c r="V2434" t="s">
        <v>21723</v>
      </c>
      <c r="W2434" t="s">
        <v>21724</v>
      </c>
      <c r="X2434" t="s">
        <v>13896</v>
      </c>
      <c r="Y2434" t="b">
        <v>1</v>
      </c>
      <c r="Z2434" t="s">
        <v>1761</v>
      </c>
    </row>
    <row r="2435" spans="1:26" x14ac:dyDescent="0.25">
      <c r="A2435" t="s">
        <v>13897</v>
      </c>
      <c r="B2435" t="s">
        <v>899</v>
      </c>
      <c r="C2435" t="s">
        <v>14702</v>
      </c>
      <c r="D2435" t="s">
        <v>14703</v>
      </c>
      <c r="E2435" t="s">
        <v>635</v>
      </c>
      <c r="F2435" t="s">
        <v>13898</v>
      </c>
      <c r="G2435">
        <v>16400</v>
      </c>
      <c r="H2435">
        <v>15100</v>
      </c>
      <c r="I2435">
        <v>18161</v>
      </c>
      <c r="J2435">
        <v>18221</v>
      </c>
      <c r="K2435" t="s">
        <v>53</v>
      </c>
      <c r="L2435">
        <v>9362</v>
      </c>
      <c r="M2435" t="s">
        <v>1769</v>
      </c>
      <c r="N2435" t="s">
        <v>21725</v>
      </c>
      <c r="O2435" s="95">
        <v>44845.719159062501</v>
      </c>
      <c r="P2435">
        <v>4</v>
      </c>
      <c r="Q2435">
        <v>-9.6999999999999993</v>
      </c>
      <c r="R2435">
        <v>-9.99</v>
      </c>
      <c r="S2435" t="s">
        <v>21726</v>
      </c>
      <c r="T2435" t="s">
        <v>13899</v>
      </c>
      <c r="U2435" t="s">
        <v>21727</v>
      </c>
      <c r="V2435" t="s">
        <v>21726</v>
      </c>
      <c r="W2435" t="s">
        <v>21728</v>
      </c>
      <c r="X2435" t="s">
        <v>13900</v>
      </c>
      <c r="Y2435" t="b">
        <v>1</v>
      </c>
      <c r="Z2435" t="s">
        <v>1761</v>
      </c>
    </row>
    <row r="2436" spans="1:26" x14ac:dyDescent="0.25">
      <c r="A2436" t="s">
        <v>13901</v>
      </c>
      <c r="B2436" t="s">
        <v>13902</v>
      </c>
      <c r="C2436" t="s">
        <v>14702</v>
      </c>
      <c r="D2436" t="s">
        <v>14703</v>
      </c>
      <c r="E2436" t="s">
        <v>635</v>
      </c>
      <c r="F2436" t="s">
        <v>13903</v>
      </c>
      <c r="G2436">
        <v>87000</v>
      </c>
      <c r="H2436">
        <v>61000</v>
      </c>
      <c r="I2436">
        <v>79015</v>
      </c>
      <c r="J2436">
        <v>76125</v>
      </c>
      <c r="K2436" t="s">
        <v>53</v>
      </c>
      <c r="L2436">
        <v>37820</v>
      </c>
      <c r="M2436" t="s">
        <v>1769</v>
      </c>
      <c r="N2436" t="s">
        <v>21729</v>
      </c>
      <c r="O2436" s="95">
        <v>44845.715569050924</v>
      </c>
      <c r="P2436">
        <v>4</v>
      </c>
      <c r="Q2436">
        <v>10.11</v>
      </c>
      <c r="R2436">
        <v>14.29</v>
      </c>
      <c r="S2436" t="s">
        <v>21730</v>
      </c>
      <c r="T2436" t="s">
        <v>13904</v>
      </c>
      <c r="U2436" t="s">
        <v>13905</v>
      </c>
      <c r="V2436" t="s">
        <v>21730</v>
      </c>
      <c r="W2436" t="s">
        <v>21731</v>
      </c>
      <c r="X2436" t="s">
        <v>13906</v>
      </c>
      <c r="Y2436" t="b">
        <v>1</v>
      </c>
      <c r="Z2436" t="s">
        <v>1761</v>
      </c>
    </row>
    <row r="2437" spans="1:26" x14ac:dyDescent="0.25">
      <c r="A2437" t="s">
        <v>13907</v>
      </c>
      <c r="B2437" t="s">
        <v>1101</v>
      </c>
      <c r="C2437" t="s">
        <v>14702</v>
      </c>
      <c r="D2437" t="s">
        <v>14703</v>
      </c>
      <c r="E2437" t="s">
        <v>635</v>
      </c>
      <c r="F2437" t="s">
        <v>13908</v>
      </c>
      <c r="G2437">
        <v>21999</v>
      </c>
      <c r="H2437">
        <v>22600</v>
      </c>
      <c r="I2437">
        <v>21370</v>
      </c>
      <c r="J2437">
        <v>21018</v>
      </c>
      <c r="K2437" t="s">
        <v>53</v>
      </c>
      <c r="L2437">
        <v>14012</v>
      </c>
      <c r="M2437" t="s">
        <v>1769</v>
      </c>
      <c r="N2437" t="s">
        <v>21732</v>
      </c>
      <c r="O2437" s="95">
        <v>44845.705422696759</v>
      </c>
      <c r="P2437">
        <v>20</v>
      </c>
      <c r="Q2437">
        <v>2.94</v>
      </c>
      <c r="R2437">
        <v>4.67</v>
      </c>
      <c r="S2437" t="s">
        <v>21733</v>
      </c>
      <c r="T2437" t="s">
        <v>13909</v>
      </c>
      <c r="U2437" t="s">
        <v>13910</v>
      </c>
      <c r="V2437" t="s">
        <v>21733</v>
      </c>
      <c r="W2437" t="s">
        <v>21734</v>
      </c>
      <c r="X2437" t="s">
        <v>13911</v>
      </c>
      <c r="Y2437" t="b">
        <v>1</v>
      </c>
      <c r="Z2437" t="s">
        <v>1761</v>
      </c>
    </row>
    <row r="2438" spans="1:26" x14ac:dyDescent="0.25">
      <c r="A2438" t="s">
        <v>13912</v>
      </c>
      <c r="B2438" t="s">
        <v>13913</v>
      </c>
      <c r="C2438" t="s">
        <v>14702</v>
      </c>
      <c r="D2438" t="s">
        <v>14703</v>
      </c>
      <c r="E2438" t="s">
        <v>635</v>
      </c>
      <c r="F2438" t="s">
        <v>197</v>
      </c>
      <c r="G2438">
        <v>70000</v>
      </c>
      <c r="H2438">
        <v>45000</v>
      </c>
      <c r="I2438">
        <v>78865</v>
      </c>
      <c r="J2438">
        <v>81742</v>
      </c>
      <c r="K2438" t="s">
        <v>53</v>
      </c>
      <c r="L2438">
        <v>27900</v>
      </c>
      <c r="M2438" t="s">
        <v>1769</v>
      </c>
      <c r="N2438" t="s">
        <v>20646</v>
      </c>
      <c r="O2438" s="95">
        <v>44845.671657037034</v>
      </c>
      <c r="P2438">
        <v>9</v>
      </c>
      <c r="Q2438">
        <v>-11.24</v>
      </c>
      <c r="R2438">
        <v>-14.36</v>
      </c>
      <c r="S2438" t="s">
        <v>21735</v>
      </c>
      <c r="T2438" t="s">
        <v>13914</v>
      </c>
      <c r="U2438" t="s">
        <v>13915</v>
      </c>
      <c r="V2438" t="s">
        <v>21735</v>
      </c>
      <c r="W2438" t="s">
        <v>21736</v>
      </c>
      <c r="X2438" t="s">
        <v>13916</v>
      </c>
      <c r="Y2438" t="b">
        <v>1</v>
      </c>
      <c r="Z2438" t="s">
        <v>1761</v>
      </c>
    </row>
    <row r="2439" spans="1:26" x14ac:dyDescent="0.25">
      <c r="A2439" t="s">
        <v>13917</v>
      </c>
      <c r="B2439" t="s">
        <v>13918</v>
      </c>
      <c r="C2439" t="s">
        <v>14702</v>
      </c>
      <c r="D2439" t="s">
        <v>14703</v>
      </c>
      <c r="E2439" t="s">
        <v>17576</v>
      </c>
      <c r="F2439" t="s">
        <v>13919</v>
      </c>
      <c r="G2439">
        <v>23500</v>
      </c>
      <c r="H2439">
        <v>11200</v>
      </c>
      <c r="I2439">
        <v>23115</v>
      </c>
      <c r="J2439">
        <v>23038</v>
      </c>
      <c r="K2439" t="s">
        <v>54</v>
      </c>
      <c r="L2439">
        <v>6272</v>
      </c>
      <c r="M2439" t="s">
        <v>1769</v>
      </c>
      <c r="N2439" t="s">
        <v>17549</v>
      </c>
      <c r="O2439" s="95">
        <v>44845.63703484954</v>
      </c>
      <c r="P2439">
        <v>2</v>
      </c>
      <c r="Q2439">
        <v>1.67</v>
      </c>
      <c r="R2439">
        <v>2.0099999999999998</v>
      </c>
      <c r="S2439" t="s">
        <v>21737</v>
      </c>
      <c r="T2439" t="s">
        <v>13920</v>
      </c>
      <c r="U2439" t="s">
        <v>13921</v>
      </c>
      <c r="V2439" t="s">
        <v>21737</v>
      </c>
      <c r="W2439" t="s">
        <v>21738</v>
      </c>
      <c r="X2439" t="s">
        <v>13922</v>
      </c>
      <c r="Y2439" t="b">
        <v>1</v>
      </c>
      <c r="Z2439" t="s">
        <v>1761</v>
      </c>
    </row>
    <row r="2440" spans="1:26" x14ac:dyDescent="0.25">
      <c r="A2440" t="s">
        <v>13923</v>
      </c>
      <c r="B2440" t="s">
        <v>1174</v>
      </c>
      <c r="C2440" t="s">
        <v>14702</v>
      </c>
      <c r="D2440" t="s">
        <v>14703</v>
      </c>
      <c r="E2440" t="s">
        <v>365</v>
      </c>
      <c r="F2440" t="s">
        <v>13924</v>
      </c>
      <c r="G2440">
        <v>28969</v>
      </c>
      <c r="H2440">
        <v>51714</v>
      </c>
      <c r="I2440">
        <v>29367</v>
      </c>
      <c r="J2440">
        <v>29427</v>
      </c>
      <c r="K2440" t="s">
        <v>54</v>
      </c>
      <c r="L2440">
        <v>28960</v>
      </c>
      <c r="M2440" t="s">
        <v>1769</v>
      </c>
      <c r="N2440" t="s">
        <v>21739</v>
      </c>
      <c r="O2440" s="95">
        <v>44845.719328796295</v>
      </c>
      <c r="P2440">
        <v>2</v>
      </c>
      <c r="Q2440">
        <v>-1.36</v>
      </c>
      <c r="R2440">
        <v>-1.56</v>
      </c>
      <c r="S2440" t="s">
        <v>21740</v>
      </c>
      <c r="T2440" t="s">
        <v>13925</v>
      </c>
      <c r="U2440" t="s">
        <v>13926</v>
      </c>
      <c r="V2440" t="s">
        <v>21740</v>
      </c>
      <c r="W2440" t="s">
        <v>21741</v>
      </c>
      <c r="X2440" t="s">
        <v>13927</v>
      </c>
      <c r="Y2440" t="b">
        <v>1</v>
      </c>
      <c r="Z2440" t="s">
        <v>1761</v>
      </c>
    </row>
    <row r="2441" spans="1:26" x14ac:dyDescent="0.25">
      <c r="A2441" t="s">
        <v>13928</v>
      </c>
      <c r="B2441" t="s">
        <v>13929</v>
      </c>
      <c r="C2441" t="s">
        <v>14702</v>
      </c>
      <c r="D2441" t="s">
        <v>14703</v>
      </c>
      <c r="E2441" t="s">
        <v>9002</v>
      </c>
      <c r="F2441" t="s">
        <v>5094</v>
      </c>
      <c r="G2441">
        <v>40000</v>
      </c>
      <c r="H2441">
        <v>1000</v>
      </c>
      <c r="I2441">
        <v>34722</v>
      </c>
      <c r="J2441">
        <v>24988</v>
      </c>
      <c r="K2441" t="s">
        <v>54</v>
      </c>
      <c r="L2441">
        <v>560</v>
      </c>
      <c r="M2441" t="s">
        <v>1769</v>
      </c>
      <c r="N2441" t="s">
        <v>19128</v>
      </c>
      <c r="O2441" s="95">
        <v>44845.566771018515</v>
      </c>
      <c r="P2441">
        <v>1</v>
      </c>
      <c r="Q2441">
        <v>15.2</v>
      </c>
      <c r="R2441">
        <v>60.08</v>
      </c>
      <c r="S2441" t="s">
        <v>21742</v>
      </c>
      <c r="T2441" t="s">
        <v>13930</v>
      </c>
      <c r="U2441" t="s">
        <v>13931</v>
      </c>
      <c r="V2441" t="s">
        <v>21742</v>
      </c>
      <c r="W2441" t="s">
        <v>21743</v>
      </c>
      <c r="X2441" t="s">
        <v>13932</v>
      </c>
      <c r="Y2441" t="b">
        <v>1</v>
      </c>
      <c r="Z2441" t="s">
        <v>1761</v>
      </c>
    </row>
    <row r="2442" spans="1:26" x14ac:dyDescent="0.25">
      <c r="A2442" t="s">
        <v>13933</v>
      </c>
      <c r="B2442" t="s">
        <v>13934</v>
      </c>
      <c r="C2442" t="s">
        <v>14703</v>
      </c>
      <c r="D2442" t="s">
        <v>14702</v>
      </c>
      <c r="E2442" t="s">
        <v>9002</v>
      </c>
      <c r="F2442" t="s">
        <v>5165</v>
      </c>
      <c r="G2442">
        <v>23000</v>
      </c>
      <c r="H2442">
        <v>1000</v>
      </c>
      <c r="I2442">
        <v>61500</v>
      </c>
      <c r="J2442">
        <v>61500</v>
      </c>
      <c r="K2442" t="s">
        <v>54</v>
      </c>
      <c r="L2442">
        <v>560</v>
      </c>
      <c r="M2442" t="s">
        <v>1769</v>
      </c>
      <c r="N2442" t="s">
        <v>19128</v>
      </c>
      <c r="O2442" s="95">
        <v>44782.051052291667</v>
      </c>
      <c r="P2442">
        <v>1</v>
      </c>
      <c r="Q2442">
        <v>0</v>
      </c>
      <c r="R2442">
        <v>-62.6</v>
      </c>
      <c r="S2442" t="s">
        <v>21744</v>
      </c>
      <c r="T2442" t="s">
        <v>13935</v>
      </c>
      <c r="U2442" t="s">
        <v>21745</v>
      </c>
      <c r="V2442" t="s">
        <v>21744</v>
      </c>
      <c r="W2442" t="s">
        <v>21746</v>
      </c>
      <c r="X2442" t="s">
        <v>13936</v>
      </c>
      <c r="Y2442" t="b">
        <v>1</v>
      </c>
      <c r="Z2442" t="s">
        <v>1761</v>
      </c>
    </row>
    <row r="2443" spans="1:26" x14ac:dyDescent="0.25">
      <c r="A2443" t="s">
        <v>13937</v>
      </c>
      <c r="B2443" t="s">
        <v>13938</v>
      </c>
      <c r="C2443" t="s">
        <v>14702</v>
      </c>
      <c r="D2443" t="s">
        <v>14703</v>
      </c>
      <c r="E2443" t="s">
        <v>9002</v>
      </c>
      <c r="F2443" t="s">
        <v>222</v>
      </c>
      <c r="G2443">
        <v>15000</v>
      </c>
      <c r="H2443">
        <v>1000</v>
      </c>
      <c r="I2443">
        <v>15000</v>
      </c>
      <c r="J2443">
        <v>15000</v>
      </c>
      <c r="K2443" t="s">
        <v>54</v>
      </c>
      <c r="L2443">
        <v>560</v>
      </c>
      <c r="M2443" t="s">
        <v>1769</v>
      </c>
      <c r="N2443" t="s">
        <v>19128</v>
      </c>
      <c r="O2443" s="95">
        <v>44839.956493368052</v>
      </c>
      <c r="P2443">
        <v>1</v>
      </c>
      <c r="Q2443">
        <v>0</v>
      </c>
      <c r="R2443">
        <v>0</v>
      </c>
      <c r="S2443" t="s">
        <v>21747</v>
      </c>
      <c r="T2443" t="s">
        <v>13939</v>
      </c>
      <c r="U2443" t="s">
        <v>21748</v>
      </c>
      <c r="V2443" t="s">
        <v>21747</v>
      </c>
      <c r="W2443" t="s">
        <v>21749</v>
      </c>
      <c r="X2443" t="s">
        <v>13940</v>
      </c>
      <c r="Y2443" t="b">
        <v>1</v>
      </c>
      <c r="Z2443" t="s">
        <v>1761</v>
      </c>
    </row>
    <row r="2444" spans="1:26" x14ac:dyDescent="0.25">
      <c r="A2444" t="s">
        <v>13941</v>
      </c>
      <c r="B2444" t="s">
        <v>13942</v>
      </c>
      <c r="C2444" t="s">
        <v>14703</v>
      </c>
      <c r="D2444" t="s">
        <v>14702</v>
      </c>
      <c r="E2444" t="s">
        <v>329</v>
      </c>
      <c r="F2444" t="s">
        <v>13943</v>
      </c>
      <c r="G2444">
        <v>750000</v>
      </c>
      <c r="H2444">
        <v>750000</v>
      </c>
      <c r="I2444">
        <v>750000</v>
      </c>
      <c r="J2444">
        <v>750000</v>
      </c>
      <c r="K2444" t="s">
        <v>55</v>
      </c>
      <c r="L2444">
        <v>472500</v>
      </c>
      <c r="M2444" t="s">
        <v>1769</v>
      </c>
      <c r="N2444" t="s">
        <v>14783</v>
      </c>
      <c r="O2444" s="95">
        <v>44552.393308032406</v>
      </c>
      <c r="P2444">
        <v>6</v>
      </c>
      <c r="Q2444">
        <v>0</v>
      </c>
      <c r="R2444">
        <v>0</v>
      </c>
      <c r="S2444" t="s">
        <v>21750</v>
      </c>
      <c r="T2444" t="s">
        <v>13944</v>
      </c>
      <c r="U2444" t="s">
        <v>13945</v>
      </c>
      <c r="V2444" t="s">
        <v>21750</v>
      </c>
      <c r="W2444" t="s">
        <v>21751</v>
      </c>
      <c r="X2444" t="s">
        <v>13946</v>
      </c>
      <c r="Y2444" t="b">
        <v>1</v>
      </c>
      <c r="Z2444" t="s">
        <v>1761</v>
      </c>
    </row>
    <row r="2445" spans="1:26" x14ac:dyDescent="0.25">
      <c r="A2445" t="s">
        <v>13947</v>
      </c>
      <c r="B2445" t="s">
        <v>13948</v>
      </c>
      <c r="C2445" t="s">
        <v>14702</v>
      </c>
      <c r="D2445" t="s">
        <v>14703</v>
      </c>
      <c r="E2445" t="s">
        <v>1799</v>
      </c>
      <c r="F2445" t="s">
        <v>13949</v>
      </c>
      <c r="G2445">
        <v>51111</v>
      </c>
      <c r="H2445">
        <v>77000</v>
      </c>
      <c r="I2445">
        <v>56711</v>
      </c>
      <c r="J2445">
        <v>60228</v>
      </c>
      <c r="K2445" t="s">
        <v>55</v>
      </c>
      <c r="L2445">
        <v>48510</v>
      </c>
      <c r="M2445" t="s">
        <v>1769</v>
      </c>
      <c r="N2445" t="s">
        <v>14835</v>
      </c>
      <c r="O2445" s="95">
        <v>44845.68525101852</v>
      </c>
      <c r="P2445">
        <v>1</v>
      </c>
      <c r="Q2445">
        <v>-9.8699999999999992</v>
      </c>
      <c r="R2445">
        <v>-15.14</v>
      </c>
      <c r="S2445" t="s">
        <v>21752</v>
      </c>
      <c r="T2445" t="s">
        <v>13950</v>
      </c>
      <c r="U2445" t="s">
        <v>13951</v>
      </c>
      <c r="V2445" t="s">
        <v>21752</v>
      </c>
      <c r="W2445" t="s">
        <v>21753</v>
      </c>
      <c r="X2445" t="s">
        <v>13952</v>
      </c>
      <c r="Y2445" t="b">
        <v>1</v>
      </c>
      <c r="Z2445" t="s">
        <v>1761</v>
      </c>
    </row>
    <row r="2446" spans="1:26" x14ac:dyDescent="0.25">
      <c r="A2446" t="s">
        <v>13953</v>
      </c>
      <c r="B2446" t="s">
        <v>13954</v>
      </c>
      <c r="C2446" t="s">
        <v>14702</v>
      </c>
      <c r="D2446" t="s">
        <v>14702</v>
      </c>
      <c r="E2446" t="s">
        <v>1799</v>
      </c>
      <c r="F2446" t="s">
        <v>13955</v>
      </c>
      <c r="G2446">
        <v>50000</v>
      </c>
      <c r="H2446">
        <v>50000</v>
      </c>
      <c r="I2446">
        <v>50000</v>
      </c>
      <c r="J2446">
        <v>50000</v>
      </c>
      <c r="K2446" t="s">
        <v>55</v>
      </c>
      <c r="L2446">
        <v>31500</v>
      </c>
      <c r="M2446" t="s">
        <v>1769</v>
      </c>
      <c r="N2446" t="s">
        <v>14717</v>
      </c>
      <c r="O2446" s="95">
        <v>44700.623637858793</v>
      </c>
      <c r="P2446">
        <v>1</v>
      </c>
      <c r="Q2446">
        <v>0</v>
      </c>
      <c r="R2446">
        <v>0</v>
      </c>
      <c r="S2446" t="s">
        <v>21754</v>
      </c>
      <c r="T2446" t="s">
        <v>13956</v>
      </c>
      <c r="U2446" t="s">
        <v>13957</v>
      </c>
      <c r="V2446" t="s">
        <v>21754</v>
      </c>
      <c r="W2446" t="s">
        <v>21755</v>
      </c>
      <c r="X2446" t="s">
        <v>13958</v>
      </c>
      <c r="Y2446" t="b">
        <v>1</v>
      </c>
      <c r="Z2446" t="s">
        <v>1761</v>
      </c>
    </row>
    <row r="2447" spans="1:26" x14ac:dyDescent="0.25">
      <c r="A2447" t="s">
        <v>13959</v>
      </c>
      <c r="B2447" t="s">
        <v>802</v>
      </c>
      <c r="C2447" t="s">
        <v>14702</v>
      </c>
      <c r="D2447" t="s">
        <v>14703</v>
      </c>
      <c r="E2447" t="s">
        <v>357</v>
      </c>
      <c r="F2447" t="s">
        <v>188</v>
      </c>
      <c r="G2447">
        <v>450</v>
      </c>
      <c r="H2447">
        <v>83</v>
      </c>
      <c r="I2447">
        <v>329</v>
      </c>
      <c r="J2447">
        <v>335</v>
      </c>
      <c r="K2447" t="s">
        <v>54</v>
      </c>
      <c r="L2447">
        <v>46</v>
      </c>
      <c r="M2447" t="s">
        <v>1769</v>
      </c>
      <c r="N2447" t="s">
        <v>16918</v>
      </c>
      <c r="O2447" s="95">
        <v>44845.704127430552</v>
      </c>
      <c r="P2447">
        <v>1</v>
      </c>
      <c r="Q2447">
        <v>36.78</v>
      </c>
      <c r="R2447">
        <v>34.33</v>
      </c>
      <c r="S2447" t="s">
        <v>21756</v>
      </c>
      <c r="T2447" t="s">
        <v>13960</v>
      </c>
      <c r="U2447" t="s">
        <v>13961</v>
      </c>
      <c r="V2447" t="s">
        <v>21756</v>
      </c>
      <c r="W2447" t="s">
        <v>21757</v>
      </c>
      <c r="X2447" t="s">
        <v>13962</v>
      </c>
      <c r="Y2447" t="b">
        <v>1</v>
      </c>
      <c r="Z2447" t="s">
        <v>1761</v>
      </c>
    </row>
    <row r="2448" spans="1:26" x14ac:dyDescent="0.25">
      <c r="A2448" t="s">
        <v>13963</v>
      </c>
      <c r="B2448" t="s">
        <v>13964</v>
      </c>
      <c r="C2448" t="s">
        <v>14702</v>
      </c>
      <c r="D2448" t="s">
        <v>14703</v>
      </c>
      <c r="E2448" t="s">
        <v>357</v>
      </c>
      <c r="F2448" t="s">
        <v>222</v>
      </c>
      <c r="G2448">
        <v>610</v>
      </c>
      <c r="H2448">
        <v>401</v>
      </c>
      <c r="I2448">
        <v>655</v>
      </c>
      <c r="J2448">
        <v>740</v>
      </c>
      <c r="K2448" t="s">
        <v>54</v>
      </c>
      <c r="L2448">
        <v>225</v>
      </c>
      <c r="M2448" t="s">
        <v>1769</v>
      </c>
      <c r="N2448" t="s">
        <v>16814</v>
      </c>
      <c r="O2448" s="95">
        <v>44845.372820115743</v>
      </c>
      <c r="P2448">
        <v>1</v>
      </c>
      <c r="Q2448">
        <v>-6.87</v>
      </c>
      <c r="R2448">
        <v>-17.57</v>
      </c>
      <c r="S2448" t="s">
        <v>21758</v>
      </c>
      <c r="T2448" t="s">
        <v>13965</v>
      </c>
      <c r="U2448" t="s">
        <v>13966</v>
      </c>
      <c r="V2448" t="s">
        <v>21758</v>
      </c>
      <c r="W2448" t="s">
        <v>21759</v>
      </c>
      <c r="X2448" t="s">
        <v>13967</v>
      </c>
      <c r="Y2448" t="b">
        <v>1</v>
      </c>
      <c r="Z2448" t="s">
        <v>1761</v>
      </c>
    </row>
    <row r="2449" spans="1:26" x14ac:dyDescent="0.25">
      <c r="A2449" t="s">
        <v>13968</v>
      </c>
      <c r="B2449" t="s">
        <v>1550</v>
      </c>
      <c r="C2449" t="s">
        <v>14702</v>
      </c>
      <c r="D2449" t="s">
        <v>14703</v>
      </c>
      <c r="E2449" t="s">
        <v>365</v>
      </c>
      <c r="F2449" t="s">
        <v>13969</v>
      </c>
      <c r="G2449">
        <v>31000</v>
      </c>
      <c r="H2449">
        <v>49500</v>
      </c>
      <c r="I2449">
        <v>29321</v>
      </c>
      <c r="J2449">
        <v>28818</v>
      </c>
      <c r="K2449" t="s">
        <v>54</v>
      </c>
      <c r="L2449">
        <v>27720</v>
      </c>
      <c r="M2449" t="s">
        <v>1769</v>
      </c>
      <c r="N2449" t="s">
        <v>21760</v>
      </c>
      <c r="O2449" s="95">
        <v>44845.673932291669</v>
      </c>
      <c r="P2449">
        <v>2</v>
      </c>
      <c r="Q2449">
        <v>5.73</v>
      </c>
      <c r="R2449">
        <v>7.57</v>
      </c>
      <c r="S2449" t="s">
        <v>21761</v>
      </c>
      <c r="T2449" t="s">
        <v>13970</v>
      </c>
      <c r="U2449" t="s">
        <v>21762</v>
      </c>
      <c r="V2449" t="s">
        <v>21761</v>
      </c>
      <c r="W2449" t="s">
        <v>21763</v>
      </c>
      <c r="X2449" t="s">
        <v>13971</v>
      </c>
      <c r="Y2449" t="b">
        <v>1</v>
      </c>
      <c r="Z2449" t="s">
        <v>1761</v>
      </c>
    </row>
    <row r="2450" spans="1:26" x14ac:dyDescent="0.25">
      <c r="A2450" t="s">
        <v>13972</v>
      </c>
      <c r="B2450" t="s">
        <v>13973</v>
      </c>
      <c r="C2450" t="s">
        <v>14702</v>
      </c>
      <c r="D2450" t="s">
        <v>14703</v>
      </c>
      <c r="E2450" t="s">
        <v>17576</v>
      </c>
      <c r="F2450" t="s">
        <v>13974</v>
      </c>
      <c r="G2450">
        <v>10000</v>
      </c>
      <c r="H2450">
        <v>9600</v>
      </c>
      <c r="I2450">
        <v>13851</v>
      </c>
      <c r="J2450">
        <v>14628</v>
      </c>
      <c r="K2450" t="s">
        <v>54</v>
      </c>
      <c r="L2450">
        <v>5376</v>
      </c>
      <c r="M2450" t="s">
        <v>1769</v>
      </c>
      <c r="N2450" t="s">
        <v>20710</v>
      </c>
      <c r="O2450" s="95">
        <v>44845.648165393519</v>
      </c>
      <c r="P2450">
        <v>2</v>
      </c>
      <c r="Q2450">
        <v>-27.8</v>
      </c>
      <c r="R2450">
        <v>-31.64</v>
      </c>
      <c r="S2450" t="s">
        <v>21764</v>
      </c>
      <c r="T2450" t="s">
        <v>13975</v>
      </c>
      <c r="U2450" t="s">
        <v>13976</v>
      </c>
      <c r="V2450" t="s">
        <v>21764</v>
      </c>
      <c r="W2450" t="s">
        <v>21765</v>
      </c>
      <c r="X2450" t="s">
        <v>13977</v>
      </c>
      <c r="Y2450" t="b">
        <v>1</v>
      </c>
      <c r="Z2450" t="s">
        <v>1761</v>
      </c>
    </row>
    <row r="2451" spans="1:26" x14ac:dyDescent="0.25">
      <c r="A2451" t="s">
        <v>13978</v>
      </c>
      <c r="B2451" t="s">
        <v>1612</v>
      </c>
      <c r="C2451" t="s">
        <v>14702</v>
      </c>
      <c r="D2451" t="s">
        <v>14703</v>
      </c>
      <c r="E2451" t="s">
        <v>17576</v>
      </c>
      <c r="F2451" t="s">
        <v>13979</v>
      </c>
      <c r="G2451">
        <v>18000</v>
      </c>
      <c r="H2451">
        <v>16100</v>
      </c>
      <c r="I2451">
        <v>15026</v>
      </c>
      <c r="J2451">
        <v>15516</v>
      </c>
      <c r="K2451" t="s">
        <v>54</v>
      </c>
      <c r="L2451">
        <v>9016</v>
      </c>
      <c r="M2451" t="s">
        <v>1769</v>
      </c>
      <c r="N2451" t="s">
        <v>21035</v>
      </c>
      <c r="O2451" s="95">
        <v>44845.708447094905</v>
      </c>
      <c r="P2451">
        <v>2</v>
      </c>
      <c r="Q2451">
        <v>19.79</v>
      </c>
      <c r="R2451">
        <v>16.010000000000002</v>
      </c>
      <c r="S2451" t="s">
        <v>21766</v>
      </c>
      <c r="T2451" t="s">
        <v>13980</v>
      </c>
      <c r="U2451" t="s">
        <v>13981</v>
      </c>
      <c r="V2451" t="s">
        <v>21766</v>
      </c>
      <c r="W2451" t="s">
        <v>21767</v>
      </c>
      <c r="X2451" t="s">
        <v>13982</v>
      </c>
      <c r="Y2451" t="b">
        <v>1</v>
      </c>
      <c r="Z2451" t="s">
        <v>1761</v>
      </c>
    </row>
    <row r="2452" spans="1:26" x14ac:dyDescent="0.25">
      <c r="A2452" t="s">
        <v>13983</v>
      </c>
      <c r="B2452" t="s">
        <v>683</v>
      </c>
      <c r="C2452" t="s">
        <v>14702</v>
      </c>
      <c r="D2452" t="s">
        <v>14703</v>
      </c>
      <c r="E2452" t="s">
        <v>17576</v>
      </c>
      <c r="F2452" t="s">
        <v>13984</v>
      </c>
      <c r="G2452">
        <v>35000</v>
      </c>
      <c r="H2452">
        <v>14400</v>
      </c>
      <c r="I2452">
        <v>36751</v>
      </c>
      <c r="J2452">
        <v>29737</v>
      </c>
      <c r="K2452" t="s">
        <v>54</v>
      </c>
      <c r="L2452">
        <v>8064</v>
      </c>
      <c r="M2452" t="s">
        <v>1769</v>
      </c>
      <c r="N2452" t="s">
        <v>18703</v>
      </c>
      <c r="O2452" s="95">
        <v>44845.582884513889</v>
      </c>
      <c r="P2452">
        <v>2</v>
      </c>
      <c r="Q2452">
        <v>-4.76</v>
      </c>
      <c r="R2452">
        <v>17.7</v>
      </c>
      <c r="S2452" t="s">
        <v>21768</v>
      </c>
      <c r="T2452" t="s">
        <v>13985</v>
      </c>
      <c r="U2452" t="s">
        <v>13986</v>
      </c>
      <c r="V2452" t="s">
        <v>21768</v>
      </c>
      <c r="W2452" t="s">
        <v>21769</v>
      </c>
      <c r="X2452" t="s">
        <v>13987</v>
      </c>
      <c r="Y2452" t="b">
        <v>1</v>
      </c>
      <c r="Z2452" t="s">
        <v>1761</v>
      </c>
    </row>
    <row r="2453" spans="1:26" x14ac:dyDescent="0.25">
      <c r="A2453" t="s">
        <v>13988</v>
      </c>
      <c r="B2453" t="s">
        <v>684</v>
      </c>
      <c r="C2453" t="s">
        <v>14702</v>
      </c>
      <c r="D2453" t="s">
        <v>14703</v>
      </c>
      <c r="E2453" t="s">
        <v>17576</v>
      </c>
      <c r="F2453" t="s">
        <v>13989</v>
      </c>
      <c r="G2453">
        <v>17000</v>
      </c>
      <c r="H2453">
        <v>14300</v>
      </c>
      <c r="I2453">
        <v>17138</v>
      </c>
      <c r="J2453">
        <v>18356</v>
      </c>
      <c r="K2453" t="s">
        <v>54</v>
      </c>
      <c r="L2453">
        <v>8008</v>
      </c>
      <c r="M2453" t="s">
        <v>1769</v>
      </c>
      <c r="N2453" t="s">
        <v>20103</v>
      </c>
      <c r="O2453" s="95">
        <v>44845.708290671297</v>
      </c>
      <c r="P2453">
        <v>2</v>
      </c>
      <c r="Q2453">
        <v>-0.81</v>
      </c>
      <c r="R2453">
        <v>-7.39</v>
      </c>
      <c r="S2453" t="s">
        <v>21770</v>
      </c>
      <c r="T2453" t="s">
        <v>13990</v>
      </c>
      <c r="U2453" t="s">
        <v>21771</v>
      </c>
      <c r="V2453" t="s">
        <v>21770</v>
      </c>
      <c r="W2453" t="s">
        <v>21772</v>
      </c>
      <c r="X2453" t="s">
        <v>13991</v>
      </c>
      <c r="Y2453" t="b">
        <v>1</v>
      </c>
      <c r="Z2453" t="s">
        <v>1761</v>
      </c>
    </row>
    <row r="2454" spans="1:26" x14ac:dyDescent="0.25">
      <c r="A2454" t="s">
        <v>13992</v>
      </c>
      <c r="B2454" t="s">
        <v>13993</v>
      </c>
      <c r="C2454" t="s">
        <v>14702</v>
      </c>
      <c r="D2454" t="s">
        <v>14703</v>
      </c>
      <c r="E2454" t="s">
        <v>365</v>
      </c>
      <c r="F2454" t="s">
        <v>13994</v>
      </c>
      <c r="G2454">
        <v>8500</v>
      </c>
      <c r="H2454">
        <v>800</v>
      </c>
      <c r="I2454">
        <v>13698</v>
      </c>
      <c r="J2454">
        <v>15774</v>
      </c>
      <c r="K2454" t="s">
        <v>54</v>
      </c>
      <c r="L2454">
        <v>448</v>
      </c>
      <c r="M2454" t="s">
        <v>1769</v>
      </c>
      <c r="N2454" t="s">
        <v>17890</v>
      </c>
      <c r="O2454" s="95">
        <v>44845.657102164354</v>
      </c>
      <c r="P2454">
        <v>1</v>
      </c>
      <c r="Q2454">
        <v>-37.950000000000003</v>
      </c>
      <c r="R2454">
        <v>-46.11</v>
      </c>
      <c r="S2454" t="s">
        <v>21773</v>
      </c>
      <c r="T2454" t="s">
        <v>13995</v>
      </c>
      <c r="U2454" t="s">
        <v>21774</v>
      </c>
      <c r="V2454" t="s">
        <v>21773</v>
      </c>
      <c r="W2454" t="s">
        <v>21775</v>
      </c>
      <c r="X2454" t="s">
        <v>13996</v>
      </c>
      <c r="Y2454" t="b">
        <v>1</v>
      </c>
      <c r="Z2454" t="s">
        <v>1761</v>
      </c>
    </row>
    <row r="2455" spans="1:26" x14ac:dyDescent="0.25">
      <c r="A2455" t="s">
        <v>13997</v>
      </c>
      <c r="B2455" t="s">
        <v>13998</v>
      </c>
      <c r="C2455" t="s">
        <v>14702</v>
      </c>
      <c r="D2455" t="s">
        <v>14703</v>
      </c>
      <c r="E2455" t="s">
        <v>17576</v>
      </c>
      <c r="F2455" t="s">
        <v>13999</v>
      </c>
      <c r="G2455">
        <v>12000</v>
      </c>
      <c r="H2455">
        <v>6400</v>
      </c>
      <c r="I2455">
        <v>21803</v>
      </c>
      <c r="J2455">
        <v>20413</v>
      </c>
      <c r="K2455" t="s">
        <v>54</v>
      </c>
      <c r="L2455">
        <v>3584</v>
      </c>
      <c r="M2455" t="s">
        <v>1769</v>
      </c>
      <c r="N2455" t="s">
        <v>18679</v>
      </c>
      <c r="O2455" s="95">
        <v>44845.687296076387</v>
      </c>
      <c r="P2455">
        <v>1</v>
      </c>
      <c r="Q2455">
        <v>-44.96</v>
      </c>
      <c r="R2455">
        <v>-41.21</v>
      </c>
      <c r="S2455" t="s">
        <v>21776</v>
      </c>
      <c r="T2455" t="s">
        <v>14000</v>
      </c>
      <c r="U2455" t="s">
        <v>14001</v>
      </c>
      <c r="V2455" t="s">
        <v>21776</v>
      </c>
      <c r="W2455" t="s">
        <v>21777</v>
      </c>
      <c r="X2455" t="s">
        <v>14002</v>
      </c>
      <c r="Y2455" t="b">
        <v>1</v>
      </c>
      <c r="Z2455" t="s">
        <v>1761</v>
      </c>
    </row>
    <row r="2456" spans="1:26" x14ac:dyDescent="0.25">
      <c r="A2456" t="s">
        <v>14003</v>
      </c>
      <c r="B2456" t="s">
        <v>1262</v>
      </c>
      <c r="C2456" t="s">
        <v>14702</v>
      </c>
      <c r="D2456" t="s">
        <v>14703</v>
      </c>
      <c r="E2456" t="s">
        <v>17576</v>
      </c>
      <c r="F2456" t="s">
        <v>14004</v>
      </c>
      <c r="G2456">
        <v>19980</v>
      </c>
      <c r="H2456">
        <v>5200</v>
      </c>
      <c r="I2456">
        <v>18917</v>
      </c>
      <c r="J2456">
        <v>21286</v>
      </c>
      <c r="K2456" t="s">
        <v>54</v>
      </c>
      <c r="L2456">
        <v>2912</v>
      </c>
      <c r="M2456" t="s">
        <v>1769</v>
      </c>
      <c r="N2456" t="s">
        <v>21778</v>
      </c>
      <c r="O2456" s="95">
        <v>44845.689891932867</v>
      </c>
      <c r="P2456">
        <v>1</v>
      </c>
      <c r="Q2456">
        <v>5.62</v>
      </c>
      <c r="R2456">
        <v>-6.14</v>
      </c>
      <c r="S2456" t="s">
        <v>21779</v>
      </c>
      <c r="T2456" t="s">
        <v>14005</v>
      </c>
      <c r="U2456" t="s">
        <v>14006</v>
      </c>
      <c r="V2456" t="s">
        <v>21779</v>
      </c>
      <c r="W2456" t="s">
        <v>21780</v>
      </c>
      <c r="X2456" t="s">
        <v>14007</v>
      </c>
      <c r="Y2456" t="b">
        <v>1</v>
      </c>
      <c r="Z2456" t="s">
        <v>1761</v>
      </c>
    </row>
    <row r="2457" spans="1:26" x14ac:dyDescent="0.25">
      <c r="A2457" t="s">
        <v>14008</v>
      </c>
      <c r="B2457" t="s">
        <v>14009</v>
      </c>
      <c r="C2457" t="s">
        <v>14702</v>
      </c>
      <c r="D2457" t="s">
        <v>14703</v>
      </c>
      <c r="E2457" t="s">
        <v>17576</v>
      </c>
      <c r="F2457" t="s">
        <v>14010</v>
      </c>
      <c r="G2457">
        <v>43333</v>
      </c>
      <c r="H2457">
        <v>6653</v>
      </c>
      <c r="I2457">
        <v>44717</v>
      </c>
      <c r="J2457">
        <v>38671</v>
      </c>
      <c r="K2457" t="s">
        <v>54</v>
      </c>
      <c r="L2457">
        <v>3726</v>
      </c>
      <c r="M2457" t="s">
        <v>1769</v>
      </c>
      <c r="N2457" t="s">
        <v>21781</v>
      </c>
      <c r="O2457" s="95">
        <v>44845.589362916668</v>
      </c>
      <c r="P2457">
        <v>1</v>
      </c>
      <c r="Q2457">
        <v>-3.1</v>
      </c>
      <c r="R2457">
        <v>12.06</v>
      </c>
      <c r="S2457" t="s">
        <v>21782</v>
      </c>
      <c r="T2457" t="s">
        <v>14011</v>
      </c>
      <c r="U2457" t="s">
        <v>7234</v>
      </c>
      <c r="V2457" t="s">
        <v>21782</v>
      </c>
      <c r="W2457" t="s">
        <v>21783</v>
      </c>
      <c r="X2457" t="s">
        <v>14012</v>
      </c>
      <c r="Y2457" t="b">
        <v>1</v>
      </c>
      <c r="Z2457" t="s">
        <v>1761</v>
      </c>
    </row>
    <row r="2458" spans="1:26" x14ac:dyDescent="0.25">
      <c r="A2458" t="s">
        <v>14013</v>
      </c>
      <c r="B2458" t="s">
        <v>14014</v>
      </c>
      <c r="C2458" t="s">
        <v>14702</v>
      </c>
      <c r="D2458" t="s">
        <v>14703</v>
      </c>
      <c r="E2458" t="s">
        <v>17576</v>
      </c>
      <c r="F2458" t="s">
        <v>9336</v>
      </c>
      <c r="G2458">
        <v>2000</v>
      </c>
      <c r="H2458">
        <v>1122</v>
      </c>
      <c r="I2458">
        <v>2000</v>
      </c>
      <c r="J2458">
        <v>6217</v>
      </c>
      <c r="K2458" t="s">
        <v>54</v>
      </c>
      <c r="L2458">
        <v>628</v>
      </c>
      <c r="M2458" t="s">
        <v>1769</v>
      </c>
      <c r="N2458" t="s">
        <v>21784</v>
      </c>
      <c r="O2458" s="95">
        <v>44845.506890254626</v>
      </c>
      <c r="P2458">
        <v>1</v>
      </c>
      <c r="Q2458">
        <v>0</v>
      </c>
      <c r="R2458">
        <v>-67.83</v>
      </c>
      <c r="S2458" t="s">
        <v>21785</v>
      </c>
      <c r="T2458" t="s">
        <v>14015</v>
      </c>
      <c r="U2458" t="s">
        <v>9338</v>
      </c>
      <c r="V2458" t="s">
        <v>21785</v>
      </c>
      <c r="W2458" t="s">
        <v>21786</v>
      </c>
      <c r="X2458" t="s">
        <v>14016</v>
      </c>
      <c r="Y2458" t="b">
        <v>1</v>
      </c>
      <c r="Z2458" t="s">
        <v>1761</v>
      </c>
    </row>
    <row r="2459" spans="1:26" x14ac:dyDescent="0.25">
      <c r="A2459" t="s">
        <v>14017</v>
      </c>
      <c r="B2459" t="s">
        <v>14018</v>
      </c>
      <c r="C2459" t="s">
        <v>14702</v>
      </c>
      <c r="D2459" t="s">
        <v>14703</v>
      </c>
      <c r="E2459" t="s">
        <v>17576</v>
      </c>
      <c r="F2459" t="s">
        <v>9394</v>
      </c>
      <c r="G2459">
        <v>8000</v>
      </c>
      <c r="H2459">
        <v>9500</v>
      </c>
      <c r="I2459">
        <v>11319</v>
      </c>
      <c r="J2459">
        <v>12257</v>
      </c>
      <c r="K2459" t="s">
        <v>54</v>
      </c>
      <c r="L2459">
        <v>5320</v>
      </c>
      <c r="M2459" t="s">
        <v>1769</v>
      </c>
      <c r="N2459" t="s">
        <v>16712</v>
      </c>
      <c r="O2459" s="95">
        <v>44845.662587303239</v>
      </c>
      <c r="P2459">
        <v>2</v>
      </c>
      <c r="Q2459">
        <v>-29.32</v>
      </c>
      <c r="R2459">
        <v>-34.729999999999997</v>
      </c>
      <c r="S2459" t="s">
        <v>21787</v>
      </c>
      <c r="T2459" t="s">
        <v>14019</v>
      </c>
      <c r="U2459" t="s">
        <v>19329</v>
      </c>
      <c r="V2459" t="s">
        <v>21787</v>
      </c>
      <c r="W2459" t="s">
        <v>21788</v>
      </c>
      <c r="X2459" t="s">
        <v>14020</v>
      </c>
      <c r="Y2459" t="b">
        <v>1</v>
      </c>
      <c r="Z2459" t="s">
        <v>1761</v>
      </c>
    </row>
    <row r="2460" spans="1:26" x14ac:dyDescent="0.25">
      <c r="A2460" t="s">
        <v>14021</v>
      </c>
      <c r="B2460" t="s">
        <v>14022</v>
      </c>
      <c r="C2460" t="s">
        <v>14702</v>
      </c>
      <c r="D2460" t="s">
        <v>14703</v>
      </c>
      <c r="E2460" t="s">
        <v>17576</v>
      </c>
      <c r="F2460" t="s">
        <v>6499</v>
      </c>
      <c r="G2460">
        <v>25000</v>
      </c>
      <c r="H2460">
        <v>17500</v>
      </c>
      <c r="I2460">
        <v>24123</v>
      </c>
      <c r="J2460">
        <v>26579</v>
      </c>
      <c r="K2460" t="s">
        <v>54</v>
      </c>
      <c r="L2460">
        <v>9800</v>
      </c>
      <c r="M2460" t="s">
        <v>1769</v>
      </c>
      <c r="N2460" t="s">
        <v>15801</v>
      </c>
      <c r="O2460" s="95">
        <v>44845.675288298611</v>
      </c>
      <c r="P2460">
        <v>1</v>
      </c>
      <c r="Q2460">
        <v>3.64</v>
      </c>
      <c r="R2460">
        <v>-5.94</v>
      </c>
      <c r="S2460" t="s">
        <v>21789</v>
      </c>
      <c r="T2460" t="s">
        <v>14023</v>
      </c>
      <c r="U2460" t="s">
        <v>6501</v>
      </c>
      <c r="V2460" t="s">
        <v>21789</v>
      </c>
      <c r="W2460" t="s">
        <v>21790</v>
      </c>
      <c r="X2460" t="s">
        <v>14024</v>
      </c>
      <c r="Y2460" t="b">
        <v>1</v>
      </c>
      <c r="Z2460" t="s">
        <v>1761</v>
      </c>
    </row>
    <row r="2461" spans="1:26" x14ac:dyDescent="0.25">
      <c r="A2461" t="s">
        <v>14025</v>
      </c>
      <c r="B2461" t="s">
        <v>1420</v>
      </c>
      <c r="C2461" t="s">
        <v>14702</v>
      </c>
      <c r="D2461" t="s">
        <v>14703</v>
      </c>
      <c r="E2461" t="s">
        <v>17576</v>
      </c>
      <c r="F2461" t="s">
        <v>14026</v>
      </c>
      <c r="G2461">
        <v>19999</v>
      </c>
      <c r="H2461">
        <v>26780</v>
      </c>
      <c r="I2461">
        <v>19664</v>
      </c>
      <c r="J2461">
        <v>20842</v>
      </c>
      <c r="K2461" t="s">
        <v>54</v>
      </c>
      <c r="L2461">
        <v>14997</v>
      </c>
      <c r="M2461" t="s">
        <v>1769</v>
      </c>
      <c r="N2461" t="s">
        <v>21791</v>
      </c>
      <c r="O2461" s="95">
        <v>44845.634800624997</v>
      </c>
      <c r="P2461">
        <v>2</v>
      </c>
      <c r="Q2461">
        <v>1.7</v>
      </c>
      <c r="R2461">
        <v>-4.04</v>
      </c>
      <c r="S2461" t="s">
        <v>21792</v>
      </c>
      <c r="T2461" t="s">
        <v>14027</v>
      </c>
      <c r="U2461" t="s">
        <v>14028</v>
      </c>
      <c r="V2461" t="s">
        <v>21792</v>
      </c>
      <c r="W2461" t="s">
        <v>21793</v>
      </c>
      <c r="X2461" t="s">
        <v>14029</v>
      </c>
      <c r="Y2461" t="b">
        <v>1</v>
      </c>
      <c r="Z2461" t="s">
        <v>1761</v>
      </c>
    </row>
    <row r="2462" spans="1:26" x14ac:dyDescent="0.25">
      <c r="A2462" t="s">
        <v>14030</v>
      </c>
      <c r="B2462" t="s">
        <v>14031</v>
      </c>
      <c r="C2462" t="s">
        <v>14702</v>
      </c>
      <c r="D2462" t="s">
        <v>14703</v>
      </c>
      <c r="E2462" t="s">
        <v>17576</v>
      </c>
      <c r="F2462" t="s">
        <v>11337</v>
      </c>
      <c r="G2462">
        <v>44444</v>
      </c>
      <c r="H2462">
        <v>18800</v>
      </c>
      <c r="I2462">
        <v>54443</v>
      </c>
      <c r="J2462">
        <v>57164</v>
      </c>
      <c r="K2462" t="s">
        <v>54</v>
      </c>
      <c r="L2462">
        <v>10528</v>
      </c>
      <c r="M2462" t="s">
        <v>1769</v>
      </c>
      <c r="N2462" t="s">
        <v>17130</v>
      </c>
      <c r="O2462" s="95">
        <v>44845.71209184028</v>
      </c>
      <c r="P2462">
        <v>2</v>
      </c>
      <c r="Q2462">
        <v>-18.37</v>
      </c>
      <c r="R2462">
        <v>-22.25</v>
      </c>
      <c r="S2462" t="s">
        <v>21794</v>
      </c>
      <c r="T2462" t="s">
        <v>14032</v>
      </c>
      <c r="U2462" t="s">
        <v>14033</v>
      </c>
      <c r="V2462" t="s">
        <v>21794</v>
      </c>
      <c r="W2462" t="s">
        <v>21795</v>
      </c>
      <c r="X2462" t="s">
        <v>14034</v>
      </c>
      <c r="Y2462" t="b">
        <v>1</v>
      </c>
      <c r="Z2462" t="s">
        <v>1761</v>
      </c>
    </row>
    <row r="2463" spans="1:26" x14ac:dyDescent="0.25">
      <c r="A2463" t="s">
        <v>14035</v>
      </c>
      <c r="B2463" t="s">
        <v>14036</v>
      </c>
      <c r="C2463" t="s">
        <v>14702</v>
      </c>
      <c r="D2463" t="s">
        <v>14703</v>
      </c>
      <c r="E2463" t="s">
        <v>17576</v>
      </c>
      <c r="F2463" t="s">
        <v>11713</v>
      </c>
      <c r="G2463">
        <v>2363</v>
      </c>
      <c r="H2463">
        <v>2168</v>
      </c>
      <c r="I2463">
        <v>21139</v>
      </c>
      <c r="J2463">
        <v>21139</v>
      </c>
      <c r="K2463" t="s">
        <v>54</v>
      </c>
      <c r="L2463">
        <v>1214</v>
      </c>
      <c r="M2463" t="s">
        <v>1769</v>
      </c>
      <c r="N2463" t="s">
        <v>15082</v>
      </c>
      <c r="O2463" s="95">
        <v>44844.339570856479</v>
      </c>
      <c r="P2463">
        <v>2</v>
      </c>
      <c r="Q2463">
        <v>0</v>
      </c>
      <c r="R2463">
        <v>-88.82</v>
      </c>
      <c r="S2463" t="s">
        <v>21796</v>
      </c>
      <c r="T2463" t="s">
        <v>14037</v>
      </c>
      <c r="U2463" t="s">
        <v>11715</v>
      </c>
      <c r="V2463" t="s">
        <v>21796</v>
      </c>
      <c r="W2463" t="s">
        <v>21797</v>
      </c>
      <c r="X2463" t="s">
        <v>14038</v>
      </c>
      <c r="Y2463" t="b">
        <v>1</v>
      </c>
      <c r="Z2463" t="s">
        <v>1761</v>
      </c>
    </row>
    <row r="2464" spans="1:26" x14ac:dyDescent="0.25">
      <c r="A2464" t="s">
        <v>14039</v>
      </c>
      <c r="B2464" t="s">
        <v>14040</v>
      </c>
      <c r="C2464" t="s">
        <v>14702</v>
      </c>
      <c r="D2464" t="s">
        <v>14703</v>
      </c>
      <c r="E2464" t="s">
        <v>17576</v>
      </c>
      <c r="F2464" t="s">
        <v>11400</v>
      </c>
      <c r="G2464">
        <v>18500</v>
      </c>
      <c r="H2464">
        <v>8120</v>
      </c>
      <c r="I2464">
        <v>22785</v>
      </c>
      <c r="J2464">
        <v>21978</v>
      </c>
      <c r="K2464" t="s">
        <v>54</v>
      </c>
      <c r="L2464">
        <v>4547</v>
      </c>
      <c r="M2464" t="s">
        <v>1769</v>
      </c>
      <c r="N2464" t="s">
        <v>17728</v>
      </c>
      <c r="O2464" s="95">
        <v>44845.682454085647</v>
      </c>
      <c r="P2464">
        <v>2</v>
      </c>
      <c r="Q2464">
        <v>-18.809999999999999</v>
      </c>
      <c r="R2464">
        <v>-15.82</v>
      </c>
      <c r="S2464" t="s">
        <v>21798</v>
      </c>
      <c r="T2464" t="s">
        <v>14041</v>
      </c>
      <c r="U2464" t="s">
        <v>21799</v>
      </c>
      <c r="V2464" t="s">
        <v>21798</v>
      </c>
      <c r="W2464" t="s">
        <v>21800</v>
      </c>
      <c r="X2464" t="s">
        <v>14042</v>
      </c>
      <c r="Y2464" t="b">
        <v>1</v>
      </c>
      <c r="Z2464" t="s">
        <v>1761</v>
      </c>
    </row>
    <row r="2465" spans="1:26" x14ac:dyDescent="0.25">
      <c r="A2465" t="s">
        <v>14043</v>
      </c>
      <c r="B2465" t="s">
        <v>14044</v>
      </c>
      <c r="C2465" t="s">
        <v>14702</v>
      </c>
      <c r="D2465" t="s">
        <v>14703</v>
      </c>
      <c r="E2465" t="s">
        <v>17576</v>
      </c>
      <c r="F2465" t="s">
        <v>9992</v>
      </c>
      <c r="G2465">
        <v>14111</v>
      </c>
      <c r="H2465">
        <v>6502</v>
      </c>
      <c r="I2465">
        <v>16661</v>
      </c>
      <c r="J2465">
        <v>17282</v>
      </c>
      <c r="K2465" t="s">
        <v>54</v>
      </c>
      <c r="L2465">
        <v>3641</v>
      </c>
      <c r="M2465" t="s">
        <v>1769</v>
      </c>
      <c r="N2465" t="s">
        <v>21801</v>
      </c>
      <c r="O2465" s="95">
        <v>44845.680845798612</v>
      </c>
      <c r="P2465">
        <v>1</v>
      </c>
      <c r="Q2465">
        <v>-15.31</v>
      </c>
      <c r="R2465">
        <v>-18.350000000000001</v>
      </c>
      <c r="S2465" t="s">
        <v>21802</v>
      </c>
      <c r="T2465" t="s">
        <v>14045</v>
      </c>
      <c r="U2465" t="s">
        <v>14046</v>
      </c>
      <c r="V2465" t="s">
        <v>21802</v>
      </c>
      <c r="W2465" t="s">
        <v>21803</v>
      </c>
      <c r="X2465" t="s">
        <v>14047</v>
      </c>
      <c r="Y2465" t="b">
        <v>1</v>
      </c>
      <c r="Z2465" t="s">
        <v>1761</v>
      </c>
    </row>
    <row r="2466" spans="1:26" x14ac:dyDescent="0.25">
      <c r="A2466" t="s">
        <v>14048</v>
      </c>
      <c r="B2466" t="s">
        <v>14049</v>
      </c>
      <c r="C2466" t="s">
        <v>14702</v>
      </c>
      <c r="D2466" t="s">
        <v>14703</v>
      </c>
      <c r="E2466" t="s">
        <v>17576</v>
      </c>
      <c r="F2466" t="s">
        <v>13989</v>
      </c>
      <c r="G2466">
        <v>16420</v>
      </c>
      <c r="H2466">
        <v>9209</v>
      </c>
      <c r="I2466">
        <v>17354</v>
      </c>
      <c r="J2466">
        <v>18404</v>
      </c>
      <c r="K2466" t="s">
        <v>54</v>
      </c>
      <c r="L2466">
        <v>5157</v>
      </c>
      <c r="M2466" t="s">
        <v>1769</v>
      </c>
      <c r="N2466" t="s">
        <v>21804</v>
      </c>
      <c r="O2466" s="95">
        <v>44845.717977962966</v>
      </c>
      <c r="P2466">
        <v>1</v>
      </c>
      <c r="Q2466">
        <v>-5.38</v>
      </c>
      <c r="R2466">
        <v>-10.78</v>
      </c>
      <c r="S2466" t="s">
        <v>21805</v>
      </c>
      <c r="T2466" t="s">
        <v>14050</v>
      </c>
      <c r="U2466" t="s">
        <v>21806</v>
      </c>
      <c r="V2466" t="s">
        <v>21805</v>
      </c>
      <c r="W2466" t="s">
        <v>21807</v>
      </c>
      <c r="X2466" t="s">
        <v>14051</v>
      </c>
      <c r="Y2466" t="b">
        <v>1</v>
      </c>
      <c r="Z2466" t="s">
        <v>1761</v>
      </c>
    </row>
    <row r="2467" spans="1:26" x14ac:dyDescent="0.25">
      <c r="A2467" t="s">
        <v>14052</v>
      </c>
      <c r="B2467" t="s">
        <v>14053</v>
      </c>
      <c r="C2467" t="s">
        <v>14702</v>
      </c>
      <c r="D2467" t="s">
        <v>14703</v>
      </c>
      <c r="E2467" t="s">
        <v>17576</v>
      </c>
      <c r="F2467" t="s">
        <v>14054</v>
      </c>
      <c r="G2467">
        <v>53500</v>
      </c>
      <c r="H2467">
        <v>6900</v>
      </c>
      <c r="I2467">
        <v>34956</v>
      </c>
      <c r="J2467">
        <v>30530</v>
      </c>
      <c r="K2467" t="s">
        <v>54</v>
      </c>
      <c r="L2467">
        <v>3864</v>
      </c>
      <c r="M2467" t="s">
        <v>1769</v>
      </c>
      <c r="N2467" t="s">
        <v>19076</v>
      </c>
      <c r="O2467" s="95">
        <v>44845.675519293982</v>
      </c>
      <c r="P2467">
        <v>1</v>
      </c>
      <c r="Q2467">
        <v>53.05</v>
      </c>
      <c r="R2467">
        <v>75.239999999999995</v>
      </c>
      <c r="S2467" t="s">
        <v>21808</v>
      </c>
      <c r="T2467" t="s">
        <v>14055</v>
      </c>
      <c r="U2467" t="s">
        <v>14056</v>
      </c>
      <c r="V2467" t="s">
        <v>21808</v>
      </c>
      <c r="W2467" t="s">
        <v>21809</v>
      </c>
      <c r="X2467" t="s">
        <v>14057</v>
      </c>
      <c r="Y2467" t="b">
        <v>1</v>
      </c>
      <c r="Z2467" t="s">
        <v>1761</v>
      </c>
    </row>
    <row r="2468" spans="1:26" x14ac:dyDescent="0.25">
      <c r="A2468" t="s">
        <v>14058</v>
      </c>
      <c r="B2468" t="s">
        <v>14059</v>
      </c>
      <c r="C2468" t="s">
        <v>14702</v>
      </c>
      <c r="D2468" t="s">
        <v>14703</v>
      </c>
      <c r="E2468" t="s">
        <v>17576</v>
      </c>
      <c r="F2468" t="s">
        <v>14060</v>
      </c>
      <c r="G2468">
        <v>6666</v>
      </c>
      <c r="H2468">
        <v>2615</v>
      </c>
      <c r="I2468">
        <v>6240</v>
      </c>
      <c r="J2468">
        <v>6353</v>
      </c>
      <c r="K2468" t="s">
        <v>54</v>
      </c>
      <c r="L2468">
        <v>1464</v>
      </c>
      <c r="M2468" t="s">
        <v>1769</v>
      </c>
      <c r="N2468" t="s">
        <v>21810</v>
      </c>
      <c r="O2468" s="95">
        <v>44845.708477766202</v>
      </c>
      <c r="P2468">
        <v>1</v>
      </c>
      <c r="Q2468">
        <v>6.83</v>
      </c>
      <c r="R2468">
        <v>4.93</v>
      </c>
      <c r="S2468" t="s">
        <v>21811</v>
      </c>
      <c r="T2468" t="s">
        <v>14061</v>
      </c>
      <c r="U2468" t="s">
        <v>14062</v>
      </c>
      <c r="V2468" t="s">
        <v>21811</v>
      </c>
      <c r="W2468" t="s">
        <v>21812</v>
      </c>
      <c r="X2468" t="s">
        <v>14063</v>
      </c>
      <c r="Y2468" t="b">
        <v>1</v>
      </c>
      <c r="Z2468" t="s">
        <v>1761</v>
      </c>
    </row>
    <row r="2469" spans="1:26" x14ac:dyDescent="0.25">
      <c r="A2469" t="s">
        <v>14064</v>
      </c>
      <c r="B2469" t="s">
        <v>676</v>
      </c>
      <c r="C2469" t="s">
        <v>14702</v>
      </c>
      <c r="D2469" t="s">
        <v>14703</v>
      </c>
      <c r="E2469" t="s">
        <v>635</v>
      </c>
      <c r="F2469" t="s">
        <v>14065</v>
      </c>
      <c r="G2469">
        <v>170000</v>
      </c>
      <c r="H2469">
        <v>110300</v>
      </c>
      <c r="I2469">
        <v>197478</v>
      </c>
      <c r="J2469">
        <v>205314</v>
      </c>
      <c r="K2469" t="s">
        <v>53</v>
      </c>
      <c r="L2469">
        <v>68386</v>
      </c>
      <c r="M2469" t="s">
        <v>1769</v>
      </c>
      <c r="N2469" t="s">
        <v>21813</v>
      </c>
      <c r="O2469" s="95">
        <v>44845.679221782404</v>
      </c>
      <c r="P2469">
        <v>2</v>
      </c>
      <c r="Q2469">
        <v>-13.91</v>
      </c>
      <c r="R2469">
        <v>-17.2</v>
      </c>
      <c r="S2469" t="s">
        <v>21814</v>
      </c>
      <c r="T2469" t="s">
        <v>14066</v>
      </c>
      <c r="U2469" t="s">
        <v>14067</v>
      </c>
      <c r="V2469" t="s">
        <v>21814</v>
      </c>
      <c r="W2469" t="s">
        <v>21815</v>
      </c>
      <c r="X2469" t="s">
        <v>14068</v>
      </c>
      <c r="Y2469" t="b">
        <v>1</v>
      </c>
      <c r="Z2469" t="s">
        <v>1761</v>
      </c>
    </row>
    <row r="2470" spans="1:26" x14ac:dyDescent="0.25">
      <c r="A2470" t="s">
        <v>14069</v>
      </c>
      <c r="B2470" t="s">
        <v>677</v>
      </c>
      <c r="C2470" t="s">
        <v>14702</v>
      </c>
      <c r="D2470" t="s">
        <v>14703</v>
      </c>
      <c r="E2470" t="s">
        <v>635</v>
      </c>
      <c r="F2470" t="s">
        <v>7080</v>
      </c>
      <c r="G2470">
        <v>78888</v>
      </c>
      <c r="H2470">
        <v>101000</v>
      </c>
      <c r="I2470">
        <v>67872</v>
      </c>
      <c r="J2470">
        <v>68746</v>
      </c>
      <c r="K2470" t="s">
        <v>53</v>
      </c>
      <c r="L2470">
        <v>62620</v>
      </c>
      <c r="M2470" t="s">
        <v>1769</v>
      </c>
      <c r="N2470" t="s">
        <v>21816</v>
      </c>
      <c r="O2470" s="95">
        <v>44845.711113854166</v>
      </c>
      <c r="P2470">
        <v>4</v>
      </c>
      <c r="Q2470">
        <v>16.23</v>
      </c>
      <c r="R2470">
        <v>14.75</v>
      </c>
      <c r="S2470" t="s">
        <v>21817</v>
      </c>
      <c r="T2470" t="s">
        <v>14070</v>
      </c>
      <c r="U2470" t="s">
        <v>14071</v>
      </c>
      <c r="V2470" t="s">
        <v>21817</v>
      </c>
      <c r="W2470" t="s">
        <v>21818</v>
      </c>
      <c r="X2470" t="s">
        <v>14072</v>
      </c>
      <c r="Y2470" t="b">
        <v>1</v>
      </c>
      <c r="Z2470" t="s">
        <v>1761</v>
      </c>
    </row>
    <row r="2471" spans="1:26" x14ac:dyDescent="0.25">
      <c r="A2471" t="s">
        <v>14073</v>
      </c>
      <c r="B2471" t="s">
        <v>14074</v>
      </c>
      <c r="C2471" t="s">
        <v>14702</v>
      </c>
      <c r="D2471" t="s">
        <v>14703</v>
      </c>
      <c r="E2471" t="s">
        <v>17576</v>
      </c>
      <c r="F2471" t="s">
        <v>3589</v>
      </c>
      <c r="G2471">
        <v>221000</v>
      </c>
      <c r="H2471">
        <v>4880</v>
      </c>
      <c r="I2471">
        <v>221000</v>
      </c>
      <c r="J2471">
        <v>221000</v>
      </c>
      <c r="K2471" t="s">
        <v>54</v>
      </c>
      <c r="L2471">
        <v>2733</v>
      </c>
      <c r="M2471" t="s">
        <v>1769</v>
      </c>
      <c r="N2471" t="s">
        <v>21819</v>
      </c>
      <c r="O2471" s="95">
        <v>44842.303401423611</v>
      </c>
      <c r="P2471">
        <v>2</v>
      </c>
      <c r="Q2471">
        <v>0</v>
      </c>
      <c r="R2471">
        <v>0</v>
      </c>
      <c r="S2471" t="s">
        <v>21820</v>
      </c>
      <c r="T2471" t="s">
        <v>14075</v>
      </c>
      <c r="U2471" t="s">
        <v>14076</v>
      </c>
      <c r="V2471" t="s">
        <v>21820</v>
      </c>
      <c r="W2471" t="s">
        <v>21821</v>
      </c>
      <c r="X2471" t="s">
        <v>14077</v>
      </c>
      <c r="Y2471" t="b">
        <v>1</v>
      </c>
      <c r="Z2471" t="s">
        <v>1761</v>
      </c>
    </row>
    <row r="2472" spans="1:26" x14ac:dyDescent="0.25">
      <c r="A2472" t="s">
        <v>14078</v>
      </c>
      <c r="B2472" t="s">
        <v>14079</v>
      </c>
      <c r="C2472" t="s">
        <v>14702</v>
      </c>
      <c r="D2472" t="s">
        <v>14703</v>
      </c>
      <c r="E2472" t="s">
        <v>17576</v>
      </c>
      <c r="F2472" t="s">
        <v>7859</v>
      </c>
      <c r="G2472">
        <v>13000</v>
      </c>
      <c r="H2472">
        <v>1750</v>
      </c>
      <c r="I2472">
        <v>14609</v>
      </c>
      <c r="J2472">
        <v>18699</v>
      </c>
      <c r="K2472" t="s">
        <v>54</v>
      </c>
      <c r="L2472">
        <v>980</v>
      </c>
      <c r="M2472" t="s">
        <v>1769</v>
      </c>
      <c r="N2472" t="s">
        <v>18228</v>
      </c>
      <c r="O2472" s="95">
        <v>44845.683846921296</v>
      </c>
      <c r="P2472">
        <v>1</v>
      </c>
      <c r="Q2472">
        <v>-11.01</v>
      </c>
      <c r="R2472">
        <v>-30.48</v>
      </c>
      <c r="S2472" t="s">
        <v>18519</v>
      </c>
      <c r="T2472" t="s">
        <v>14080</v>
      </c>
      <c r="U2472" t="s">
        <v>21822</v>
      </c>
      <c r="V2472" t="s">
        <v>18519</v>
      </c>
      <c r="W2472" t="s">
        <v>18521</v>
      </c>
      <c r="X2472" t="s">
        <v>14081</v>
      </c>
      <c r="Y2472" t="b">
        <v>1</v>
      </c>
      <c r="Z2472" t="s">
        <v>1761</v>
      </c>
    </row>
    <row r="2473" spans="1:26" x14ac:dyDescent="0.25">
      <c r="A2473" t="s">
        <v>14082</v>
      </c>
      <c r="B2473" t="s">
        <v>10539</v>
      </c>
      <c r="C2473" t="s">
        <v>14703</v>
      </c>
      <c r="D2473" t="s">
        <v>14702</v>
      </c>
      <c r="E2473" t="s">
        <v>370</v>
      </c>
      <c r="F2473" t="s">
        <v>10540</v>
      </c>
      <c r="G2473">
        <v>110000</v>
      </c>
      <c r="H2473">
        <v>110000</v>
      </c>
      <c r="I2473">
        <v>110000</v>
      </c>
      <c r="J2473">
        <v>110000</v>
      </c>
      <c r="K2473" t="s">
        <v>54</v>
      </c>
      <c r="L2473">
        <v>61600</v>
      </c>
      <c r="M2473" t="s">
        <v>1769</v>
      </c>
      <c r="N2473" t="s">
        <v>20000</v>
      </c>
      <c r="O2473" s="95">
        <v>44462.473674247682</v>
      </c>
      <c r="P2473">
        <v>6</v>
      </c>
      <c r="Q2473">
        <v>0</v>
      </c>
      <c r="R2473">
        <v>0</v>
      </c>
      <c r="S2473" t="s">
        <v>21823</v>
      </c>
      <c r="T2473" t="s">
        <v>14083</v>
      </c>
      <c r="U2473" t="s">
        <v>10542</v>
      </c>
      <c r="V2473" t="s">
        <v>21823</v>
      </c>
      <c r="W2473" t="s">
        <v>21824</v>
      </c>
      <c r="X2473" t="s">
        <v>10543</v>
      </c>
      <c r="Y2473" t="b">
        <v>1</v>
      </c>
      <c r="Z2473" t="s">
        <v>1761</v>
      </c>
    </row>
    <row r="2474" spans="1:26" x14ac:dyDescent="0.25">
      <c r="A2474" t="s">
        <v>14084</v>
      </c>
      <c r="B2474" t="s">
        <v>14085</v>
      </c>
      <c r="C2474" t="s">
        <v>14702</v>
      </c>
      <c r="D2474" t="s">
        <v>14703</v>
      </c>
      <c r="E2474" t="s">
        <v>2672</v>
      </c>
      <c r="F2474" t="s">
        <v>14086</v>
      </c>
      <c r="G2474">
        <v>93333</v>
      </c>
      <c r="H2474">
        <v>43550</v>
      </c>
      <c r="I2474">
        <v>89868</v>
      </c>
      <c r="J2474">
        <v>92451</v>
      </c>
      <c r="K2474" t="s">
        <v>55</v>
      </c>
      <c r="L2474">
        <v>27437</v>
      </c>
      <c r="M2474" t="s">
        <v>1769</v>
      </c>
      <c r="N2474" t="s">
        <v>21825</v>
      </c>
      <c r="O2474" s="95">
        <v>44845.669897812499</v>
      </c>
      <c r="P2474">
        <v>1</v>
      </c>
      <c r="Q2474">
        <v>3.86</v>
      </c>
      <c r="R2474">
        <v>0.95</v>
      </c>
      <c r="S2474" t="s">
        <v>21826</v>
      </c>
      <c r="T2474" t="s">
        <v>14087</v>
      </c>
      <c r="U2474" t="s">
        <v>14088</v>
      </c>
      <c r="V2474" t="s">
        <v>21826</v>
      </c>
      <c r="W2474" t="s">
        <v>21827</v>
      </c>
      <c r="X2474" t="s">
        <v>14089</v>
      </c>
      <c r="Y2474" t="b">
        <v>1</v>
      </c>
      <c r="Z2474" t="s">
        <v>1761</v>
      </c>
    </row>
    <row r="2475" spans="1:26" x14ac:dyDescent="0.25">
      <c r="A2475" t="s">
        <v>14090</v>
      </c>
      <c r="B2475" t="s">
        <v>14091</v>
      </c>
      <c r="C2475" t="s">
        <v>14702</v>
      </c>
      <c r="D2475" t="s">
        <v>14703</v>
      </c>
      <c r="E2475" t="s">
        <v>2672</v>
      </c>
      <c r="F2475" t="s">
        <v>14092</v>
      </c>
      <c r="G2475">
        <v>43000</v>
      </c>
      <c r="H2475">
        <v>61893</v>
      </c>
      <c r="I2475">
        <v>40403</v>
      </c>
      <c r="J2475">
        <v>39601</v>
      </c>
      <c r="K2475" t="s">
        <v>55</v>
      </c>
      <c r="L2475">
        <v>38993</v>
      </c>
      <c r="M2475" t="s">
        <v>1769</v>
      </c>
      <c r="N2475" t="s">
        <v>21828</v>
      </c>
      <c r="O2475" s="95">
        <v>44845.705585636577</v>
      </c>
      <c r="P2475">
        <v>1</v>
      </c>
      <c r="Q2475">
        <v>6.43</v>
      </c>
      <c r="R2475">
        <v>8.58</v>
      </c>
      <c r="S2475" t="s">
        <v>21829</v>
      </c>
      <c r="T2475" t="s">
        <v>14093</v>
      </c>
      <c r="U2475" t="s">
        <v>14094</v>
      </c>
      <c r="V2475" t="s">
        <v>21829</v>
      </c>
      <c r="W2475" t="s">
        <v>21830</v>
      </c>
      <c r="X2475" t="s">
        <v>14095</v>
      </c>
      <c r="Y2475" t="b">
        <v>1</v>
      </c>
      <c r="Z2475" t="s">
        <v>1761</v>
      </c>
    </row>
    <row r="2476" spans="1:26" x14ac:dyDescent="0.25">
      <c r="A2476" t="s">
        <v>14096</v>
      </c>
      <c r="B2476" t="s">
        <v>14097</v>
      </c>
      <c r="C2476" t="s">
        <v>14702</v>
      </c>
      <c r="D2476" t="s">
        <v>14703</v>
      </c>
      <c r="E2476" t="s">
        <v>2672</v>
      </c>
      <c r="F2476" t="s">
        <v>14098</v>
      </c>
      <c r="G2476">
        <v>28000</v>
      </c>
      <c r="H2476">
        <v>40300</v>
      </c>
      <c r="I2476">
        <v>28245</v>
      </c>
      <c r="J2476">
        <v>27823</v>
      </c>
      <c r="K2476" t="s">
        <v>55</v>
      </c>
      <c r="L2476">
        <v>25389</v>
      </c>
      <c r="M2476" t="s">
        <v>1769</v>
      </c>
      <c r="N2476" t="s">
        <v>21831</v>
      </c>
      <c r="O2476" s="95">
        <v>44845.698887847226</v>
      </c>
      <c r="P2476">
        <v>1</v>
      </c>
      <c r="Q2476">
        <v>-0.87</v>
      </c>
      <c r="R2476">
        <v>0.64</v>
      </c>
      <c r="S2476" t="s">
        <v>21832</v>
      </c>
      <c r="T2476" t="s">
        <v>14099</v>
      </c>
      <c r="U2476" t="s">
        <v>14100</v>
      </c>
      <c r="V2476" t="s">
        <v>21832</v>
      </c>
      <c r="W2476" t="s">
        <v>21833</v>
      </c>
      <c r="X2476" t="s">
        <v>14101</v>
      </c>
      <c r="Y2476" t="b">
        <v>1</v>
      </c>
      <c r="Z2476" t="s">
        <v>1761</v>
      </c>
    </row>
    <row r="2477" spans="1:26" x14ac:dyDescent="0.25">
      <c r="A2477" t="s">
        <v>14102</v>
      </c>
      <c r="B2477" t="s">
        <v>14103</v>
      </c>
      <c r="C2477" t="s">
        <v>14702</v>
      </c>
      <c r="D2477" t="s">
        <v>14703</v>
      </c>
      <c r="E2477" t="s">
        <v>2672</v>
      </c>
      <c r="F2477" t="s">
        <v>14104</v>
      </c>
      <c r="G2477">
        <v>23999</v>
      </c>
      <c r="H2477">
        <v>37570</v>
      </c>
      <c r="I2477">
        <v>24532</v>
      </c>
      <c r="J2477">
        <v>29187</v>
      </c>
      <c r="K2477" t="s">
        <v>55</v>
      </c>
      <c r="L2477">
        <v>23669</v>
      </c>
      <c r="M2477" t="s">
        <v>1769</v>
      </c>
      <c r="N2477" t="s">
        <v>21834</v>
      </c>
      <c r="O2477" s="95">
        <v>44845.674165763892</v>
      </c>
      <c r="P2477">
        <v>1</v>
      </c>
      <c r="Q2477">
        <v>-2.17</v>
      </c>
      <c r="R2477">
        <v>-17.78</v>
      </c>
      <c r="S2477" t="s">
        <v>21835</v>
      </c>
      <c r="T2477" t="s">
        <v>14105</v>
      </c>
      <c r="U2477" t="s">
        <v>14106</v>
      </c>
      <c r="V2477" t="s">
        <v>21835</v>
      </c>
      <c r="W2477" t="s">
        <v>21836</v>
      </c>
      <c r="X2477" t="s">
        <v>14107</v>
      </c>
      <c r="Y2477" t="b">
        <v>1</v>
      </c>
      <c r="Z2477" t="s">
        <v>1761</v>
      </c>
    </row>
    <row r="2478" spans="1:26" x14ac:dyDescent="0.25">
      <c r="A2478" t="s">
        <v>14108</v>
      </c>
      <c r="B2478" t="s">
        <v>818</v>
      </c>
      <c r="C2478" t="s">
        <v>14702</v>
      </c>
      <c r="D2478" t="s">
        <v>14703</v>
      </c>
      <c r="E2478" t="s">
        <v>2672</v>
      </c>
      <c r="F2478" t="s">
        <v>14109</v>
      </c>
      <c r="G2478">
        <v>38777</v>
      </c>
      <c r="H2478">
        <v>30693</v>
      </c>
      <c r="I2478">
        <v>43356</v>
      </c>
      <c r="J2478">
        <v>43737</v>
      </c>
      <c r="K2478" t="s">
        <v>55</v>
      </c>
      <c r="L2478">
        <v>19337</v>
      </c>
      <c r="M2478" t="s">
        <v>1769</v>
      </c>
      <c r="N2478" t="s">
        <v>21837</v>
      </c>
      <c r="O2478" s="95">
        <v>44845.634980347226</v>
      </c>
      <c r="P2478">
        <v>1</v>
      </c>
      <c r="Q2478">
        <v>-10.56</v>
      </c>
      <c r="R2478">
        <v>-11.34</v>
      </c>
      <c r="S2478" t="s">
        <v>21838</v>
      </c>
      <c r="T2478" t="s">
        <v>14110</v>
      </c>
      <c r="U2478" t="s">
        <v>14111</v>
      </c>
      <c r="V2478" t="s">
        <v>21838</v>
      </c>
      <c r="W2478" t="s">
        <v>21839</v>
      </c>
      <c r="X2478" t="s">
        <v>14112</v>
      </c>
      <c r="Y2478" t="b">
        <v>1</v>
      </c>
      <c r="Z2478" t="s">
        <v>1761</v>
      </c>
    </row>
    <row r="2479" spans="1:26" x14ac:dyDescent="0.25">
      <c r="A2479" t="s">
        <v>14113</v>
      </c>
      <c r="B2479" t="s">
        <v>14114</v>
      </c>
      <c r="C2479" t="s">
        <v>14702</v>
      </c>
      <c r="D2479" t="s">
        <v>14703</v>
      </c>
      <c r="E2479" t="s">
        <v>2672</v>
      </c>
      <c r="F2479" t="s">
        <v>14115</v>
      </c>
      <c r="G2479">
        <v>28888</v>
      </c>
      <c r="H2479">
        <v>45500</v>
      </c>
      <c r="I2479">
        <v>31641</v>
      </c>
      <c r="J2479">
        <v>31690</v>
      </c>
      <c r="K2479" t="s">
        <v>55</v>
      </c>
      <c r="L2479">
        <v>28665</v>
      </c>
      <c r="M2479" t="s">
        <v>1769</v>
      </c>
      <c r="N2479" t="s">
        <v>21840</v>
      </c>
      <c r="O2479" s="95">
        <v>44845.702002962964</v>
      </c>
      <c r="P2479">
        <v>1</v>
      </c>
      <c r="Q2479">
        <v>-8.6999999999999993</v>
      </c>
      <c r="R2479">
        <v>-8.84</v>
      </c>
      <c r="S2479" t="s">
        <v>21841</v>
      </c>
      <c r="T2479" t="s">
        <v>14116</v>
      </c>
      <c r="U2479" t="s">
        <v>14117</v>
      </c>
      <c r="V2479" t="s">
        <v>21841</v>
      </c>
      <c r="W2479" t="s">
        <v>21842</v>
      </c>
      <c r="X2479" t="s">
        <v>14118</v>
      </c>
      <c r="Y2479" t="b">
        <v>1</v>
      </c>
      <c r="Z2479" t="s">
        <v>1761</v>
      </c>
    </row>
    <row r="2480" spans="1:26" x14ac:dyDescent="0.25">
      <c r="A2480" t="s">
        <v>14119</v>
      </c>
      <c r="B2480" t="s">
        <v>960</v>
      </c>
      <c r="C2480" t="s">
        <v>14702</v>
      </c>
      <c r="D2480" t="s">
        <v>14703</v>
      </c>
      <c r="E2480" t="s">
        <v>2672</v>
      </c>
      <c r="F2480" t="s">
        <v>14120</v>
      </c>
      <c r="G2480">
        <v>68800</v>
      </c>
      <c r="H2480">
        <v>55900</v>
      </c>
      <c r="I2480">
        <v>67614</v>
      </c>
      <c r="J2480">
        <v>69207</v>
      </c>
      <c r="K2480" t="s">
        <v>55</v>
      </c>
      <c r="L2480">
        <v>35217</v>
      </c>
      <c r="M2480" t="s">
        <v>1769</v>
      </c>
      <c r="N2480" t="s">
        <v>21843</v>
      </c>
      <c r="O2480" s="95">
        <v>44845.659187812496</v>
      </c>
      <c r="P2480">
        <v>1</v>
      </c>
      <c r="Q2480">
        <v>1.75</v>
      </c>
      <c r="R2480">
        <v>-0.59</v>
      </c>
      <c r="S2480" t="s">
        <v>21844</v>
      </c>
      <c r="T2480" t="s">
        <v>14121</v>
      </c>
      <c r="U2480" t="s">
        <v>14122</v>
      </c>
      <c r="V2480" t="s">
        <v>21844</v>
      </c>
      <c r="W2480" t="s">
        <v>21845</v>
      </c>
      <c r="X2480" t="s">
        <v>14123</v>
      </c>
      <c r="Y2480" t="b">
        <v>1</v>
      </c>
      <c r="Z2480" t="s">
        <v>1761</v>
      </c>
    </row>
    <row r="2481" spans="1:26" x14ac:dyDescent="0.25">
      <c r="A2481" t="s">
        <v>14124</v>
      </c>
      <c r="B2481" t="s">
        <v>14125</v>
      </c>
      <c r="C2481" t="s">
        <v>14703</v>
      </c>
      <c r="D2481" t="s">
        <v>14702</v>
      </c>
      <c r="E2481" t="s">
        <v>357</v>
      </c>
      <c r="F2481" t="s">
        <v>251</v>
      </c>
      <c r="G2481">
        <v>145</v>
      </c>
      <c r="H2481">
        <v>145</v>
      </c>
      <c r="I2481">
        <v>145</v>
      </c>
      <c r="J2481">
        <v>145</v>
      </c>
      <c r="K2481" t="s">
        <v>54</v>
      </c>
      <c r="L2481">
        <v>81</v>
      </c>
      <c r="M2481" t="s">
        <v>1769</v>
      </c>
      <c r="N2481" t="s">
        <v>21846</v>
      </c>
      <c r="O2481" s="95">
        <v>44540.12949472222</v>
      </c>
      <c r="P2481">
        <v>1</v>
      </c>
      <c r="Q2481">
        <v>0</v>
      </c>
      <c r="R2481">
        <v>0</v>
      </c>
      <c r="S2481" t="s">
        <v>21847</v>
      </c>
      <c r="T2481" t="s">
        <v>14126</v>
      </c>
      <c r="U2481" t="s">
        <v>14127</v>
      </c>
      <c r="V2481" t="s">
        <v>21847</v>
      </c>
      <c r="W2481" t="s">
        <v>21848</v>
      </c>
      <c r="X2481" t="s">
        <v>14128</v>
      </c>
      <c r="Y2481" t="b">
        <v>1</v>
      </c>
      <c r="Z2481" t="s">
        <v>1761</v>
      </c>
    </row>
    <row r="2482" spans="1:26" x14ac:dyDescent="0.25">
      <c r="A2482" t="s">
        <v>14129</v>
      </c>
      <c r="B2482" t="s">
        <v>14130</v>
      </c>
      <c r="C2482" t="s">
        <v>14702</v>
      </c>
      <c r="D2482" t="s">
        <v>14703</v>
      </c>
      <c r="E2482" t="s">
        <v>357</v>
      </c>
      <c r="F2482" t="s">
        <v>14131</v>
      </c>
      <c r="G2482">
        <v>359</v>
      </c>
      <c r="H2482">
        <v>99</v>
      </c>
      <c r="I2482">
        <v>359</v>
      </c>
      <c r="J2482">
        <v>608</v>
      </c>
      <c r="K2482" t="s">
        <v>54</v>
      </c>
      <c r="L2482">
        <v>55</v>
      </c>
      <c r="M2482" t="s">
        <v>1769</v>
      </c>
      <c r="N2482" t="s">
        <v>16907</v>
      </c>
      <c r="O2482" s="95">
        <v>44845.422892881943</v>
      </c>
      <c r="P2482">
        <v>1</v>
      </c>
      <c r="Q2482">
        <v>0</v>
      </c>
      <c r="R2482">
        <v>-40.950000000000003</v>
      </c>
      <c r="S2482" t="s">
        <v>21849</v>
      </c>
      <c r="T2482" t="s">
        <v>14132</v>
      </c>
      <c r="U2482" t="s">
        <v>14133</v>
      </c>
      <c r="V2482" t="s">
        <v>21849</v>
      </c>
      <c r="W2482" t="s">
        <v>21850</v>
      </c>
      <c r="X2482" t="s">
        <v>14134</v>
      </c>
      <c r="Y2482" t="b">
        <v>1</v>
      </c>
      <c r="Z2482" t="s">
        <v>1761</v>
      </c>
    </row>
    <row r="2483" spans="1:26" x14ac:dyDescent="0.25">
      <c r="A2483" t="s">
        <v>14135</v>
      </c>
      <c r="B2483" t="s">
        <v>798</v>
      </c>
      <c r="C2483" t="s">
        <v>14702</v>
      </c>
      <c r="D2483" t="s">
        <v>14703</v>
      </c>
      <c r="E2483" t="s">
        <v>357</v>
      </c>
      <c r="F2483" t="s">
        <v>14136</v>
      </c>
      <c r="G2483">
        <v>299</v>
      </c>
      <c r="H2483">
        <v>87</v>
      </c>
      <c r="I2483">
        <v>544</v>
      </c>
      <c r="J2483">
        <v>486</v>
      </c>
      <c r="K2483" t="s">
        <v>54</v>
      </c>
      <c r="L2483">
        <v>49</v>
      </c>
      <c r="M2483" t="s">
        <v>1769</v>
      </c>
      <c r="N2483" t="s">
        <v>21851</v>
      </c>
      <c r="O2483" s="95">
        <v>44845.454749606484</v>
      </c>
      <c r="P2483">
        <v>1</v>
      </c>
      <c r="Q2483">
        <v>-45.04</v>
      </c>
      <c r="R2483">
        <v>-38.479999999999997</v>
      </c>
      <c r="S2483" t="s">
        <v>21852</v>
      </c>
      <c r="T2483" t="s">
        <v>14137</v>
      </c>
      <c r="U2483" t="s">
        <v>14138</v>
      </c>
      <c r="V2483" t="s">
        <v>21852</v>
      </c>
      <c r="W2483" t="s">
        <v>21853</v>
      </c>
      <c r="X2483" t="s">
        <v>14139</v>
      </c>
      <c r="Y2483" t="b">
        <v>1</v>
      </c>
      <c r="Z2483" t="s">
        <v>1761</v>
      </c>
    </row>
    <row r="2484" spans="1:26" x14ac:dyDescent="0.25">
      <c r="A2484" t="s">
        <v>14140</v>
      </c>
      <c r="B2484" t="s">
        <v>1279</v>
      </c>
      <c r="C2484" t="s">
        <v>14702</v>
      </c>
      <c r="D2484" t="s">
        <v>14703</v>
      </c>
      <c r="E2484" t="s">
        <v>357</v>
      </c>
      <c r="F2484" t="s">
        <v>230</v>
      </c>
      <c r="G2484">
        <v>930</v>
      </c>
      <c r="H2484">
        <v>202</v>
      </c>
      <c r="I2484">
        <v>822</v>
      </c>
      <c r="J2484">
        <v>868</v>
      </c>
      <c r="K2484" t="s">
        <v>54</v>
      </c>
      <c r="L2484">
        <v>113</v>
      </c>
      <c r="M2484" t="s">
        <v>1769</v>
      </c>
      <c r="N2484" t="s">
        <v>21854</v>
      </c>
      <c r="O2484" s="95">
        <v>44845.676782743052</v>
      </c>
      <c r="P2484">
        <v>1</v>
      </c>
      <c r="Q2484">
        <v>13.14</v>
      </c>
      <c r="R2484">
        <v>7.14</v>
      </c>
      <c r="S2484" t="s">
        <v>21855</v>
      </c>
      <c r="T2484" t="s">
        <v>14141</v>
      </c>
      <c r="U2484" t="s">
        <v>14142</v>
      </c>
      <c r="V2484" t="s">
        <v>21855</v>
      </c>
      <c r="W2484" t="s">
        <v>21856</v>
      </c>
      <c r="X2484" t="s">
        <v>14143</v>
      </c>
      <c r="Y2484" t="b">
        <v>1</v>
      </c>
      <c r="Z2484" t="s">
        <v>1761</v>
      </c>
    </row>
    <row r="2485" spans="1:26" x14ac:dyDescent="0.25">
      <c r="A2485" t="s">
        <v>14144</v>
      </c>
      <c r="B2485" t="s">
        <v>14145</v>
      </c>
      <c r="C2485" t="s">
        <v>14702</v>
      </c>
      <c r="D2485" t="s">
        <v>14703</v>
      </c>
      <c r="E2485" t="s">
        <v>357</v>
      </c>
      <c r="F2485" t="s">
        <v>14146</v>
      </c>
      <c r="G2485">
        <v>8776</v>
      </c>
      <c r="H2485">
        <v>5700</v>
      </c>
      <c r="I2485">
        <v>99592</v>
      </c>
      <c r="J2485">
        <v>99592</v>
      </c>
      <c r="K2485" t="s">
        <v>54</v>
      </c>
      <c r="L2485">
        <v>3192</v>
      </c>
      <c r="M2485" t="s">
        <v>1769</v>
      </c>
      <c r="N2485" t="s">
        <v>21857</v>
      </c>
      <c r="O2485" s="95">
        <v>44843.960755810185</v>
      </c>
      <c r="P2485">
        <v>1</v>
      </c>
      <c r="Q2485">
        <v>0</v>
      </c>
      <c r="R2485">
        <v>-91.19</v>
      </c>
      <c r="S2485" t="s">
        <v>21858</v>
      </c>
      <c r="T2485" t="s">
        <v>14147</v>
      </c>
      <c r="U2485" t="s">
        <v>21859</v>
      </c>
      <c r="V2485" t="s">
        <v>21858</v>
      </c>
      <c r="W2485" t="s">
        <v>21860</v>
      </c>
      <c r="X2485" t="s">
        <v>14148</v>
      </c>
      <c r="Y2485" t="b">
        <v>1</v>
      </c>
      <c r="Z2485" t="s">
        <v>1761</v>
      </c>
    </row>
    <row r="2486" spans="1:26" x14ac:dyDescent="0.25">
      <c r="A2486" t="s">
        <v>14149</v>
      </c>
      <c r="B2486" t="s">
        <v>14150</v>
      </c>
      <c r="C2486" t="s">
        <v>14702</v>
      </c>
      <c r="D2486" t="s">
        <v>14703</v>
      </c>
      <c r="E2486" t="s">
        <v>357</v>
      </c>
      <c r="F2486" t="s">
        <v>14151</v>
      </c>
      <c r="G2486">
        <v>65000</v>
      </c>
      <c r="H2486">
        <v>6850</v>
      </c>
      <c r="I2486">
        <v>60417</v>
      </c>
      <c r="J2486">
        <v>52287</v>
      </c>
      <c r="K2486" t="s">
        <v>54</v>
      </c>
      <c r="L2486">
        <v>3836</v>
      </c>
      <c r="M2486" t="s">
        <v>1769</v>
      </c>
      <c r="N2486" t="s">
        <v>21861</v>
      </c>
      <c r="O2486" s="95">
        <v>44845.603875428242</v>
      </c>
      <c r="P2486">
        <v>1</v>
      </c>
      <c r="Q2486">
        <v>7.59</v>
      </c>
      <c r="R2486">
        <v>24.31</v>
      </c>
      <c r="S2486" t="s">
        <v>21862</v>
      </c>
      <c r="T2486" t="s">
        <v>14152</v>
      </c>
      <c r="U2486" t="s">
        <v>14153</v>
      </c>
      <c r="V2486" t="s">
        <v>21862</v>
      </c>
      <c r="W2486" t="s">
        <v>21863</v>
      </c>
      <c r="X2486" t="s">
        <v>14154</v>
      </c>
      <c r="Y2486" t="b">
        <v>1</v>
      </c>
      <c r="Z2486" t="s">
        <v>1761</v>
      </c>
    </row>
    <row r="2487" spans="1:26" x14ac:dyDescent="0.25">
      <c r="A2487" t="s">
        <v>14155</v>
      </c>
      <c r="B2487" t="s">
        <v>14156</v>
      </c>
      <c r="C2487" t="s">
        <v>14702</v>
      </c>
      <c r="D2487" t="s">
        <v>14703</v>
      </c>
      <c r="E2487" t="s">
        <v>357</v>
      </c>
      <c r="F2487" t="s">
        <v>14157</v>
      </c>
      <c r="G2487">
        <v>34000</v>
      </c>
      <c r="H2487">
        <v>7700</v>
      </c>
      <c r="I2487">
        <v>60506</v>
      </c>
      <c r="J2487">
        <v>53228</v>
      </c>
      <c r="K2487" t="s">
        <v>54</v>
      </c>
      <c r="L2487">
        <v>4312</v>
      </c>
      <c r="M2487" t="s">
        <v>1769</v>
      </c>
      <c r="N2487" t="s">
        <v>21864</v>
      </c>
      <c r="O2487" s="95">
        <v>44845.717849710651</v>
      </c>
      <c r="P2487">
        <v>1</v>
      </c>
      <c r="Q2487">
        <v>-43.81</v>
      </c>
      <c r="R2487">
        <v>-36.119999999999997</v>
      </c>
      <c r="S2487" t="s">
        <v>21865</v>
      </c>
      <c r="T2487" t="s">
        <v>14158</v>
      </c>
      <c r="U2487" t="s">
        <v>14159</v>
      </c>
      <c r="V2487" t="s">
        <v>21865</v>
      </c>
      <c r="W2487" t="s">
        <v>21866</v>
      </c>
      <c r="X2487" t="s">
        <v>14160</v>
      </c>
      <c r="Y2487" t="b">
        <v>1</v>
      </c>
      <c r="Z2487" t="s">
        <v>1761</v>
      </c>
    </row>
    <row r="2488" spans="1:26" x14ac:dyDescent="0.25">
      <c r="A2488" t="s">
        <v>14161</v>
      </c>
      <c r="B2488" t="s">
        <v>14162</v>
      </c>
      <c r="C2488" t="s">
        <v>14703</v>
      </c>
      <c r="D2488" t="s">
        <v>14702</v>
      </c>
      <c r="E2488" t="s">
        <v>357</v>
      </c>
      <c r="F2488" t="s">
        <v>14163</v>
      </c>
      <c r="G2488">
        <v>10500</v>
      </c>
      <c r="H2488">
        <v>10500</v>
      </c>
      <c r="I2488">
        <v>10500</v>
      </c>
      <c r="J2488">
        <v>10500</v>
      </c>
      <c r="K2488" t="s">
        <v>54</v>
      </c>
      <c r="L2488">
        <v>5880</v>
      </c>
      <c r="M2488" t="s">
        <v>1769</v>
      </c>
      <c r="N2488" t="s">
        <v>17145</v>
      </c>
      <c r="O2488" s="95">
        <v>44540.124348796293</v>
      </c>
      <c r="P2488">
        <v>1</v>
      </c>
      <c r="Q2488">
        <v>0</v>
      </c>
      <c r="R2488">
        <v>0</v>
      </c>
      <c r="S2488" t="s">
        <v>21867</v>
      </c>
      <c r="T2488" t="s">
        <v>14164</v>
      </c>
      <c r="U2488" t="s">
        <v>14165</v>
      </c>
      <c r="V2488" t="s">
        <v>21867</v>
      </c>
      <c r="W2488" t="s">
        <v>21868</v>
      </c>
      <c r="X2488" t="s">
        <v>14166</v>
      </c>
      <c r="Y2488" t="b">
        <v>1</v>
      </c>
      <c r="Z2488" t="s">
        <v>1761</v>
      </c>
    </row>
    <row r="2489" spans="1:26" x14ac:dyDescent="0.25">
      <c r="A2489" t="s">
        <v>14167</v>
      </c>
      <c r="B2489" t="s">
        <v>14168</v>
      </c>
      <c r="C2489" t="s">
        <v>14703</v>
      </c>
      <c r="D2489" t="s">
        <v>14702</v>
      </c>
      <c r="E2489" t="s">
        <v>357</v>
      </c>
      <c r="F2489" t="s">
        <v>14169</v>
      </c>
      <c r="G2489">
        <v>8500</v>
      </c>
      <c r="H2489">
        <v>8500</v>
      </c>
      <c r="I2489">
        <v>8500</v>
      </c>
      <c r="J2489">
        <v>8500</v>
      </c>
      <c r="K2489" t="s">
        <v>54</v>
      </c>
      <c r="L2489">
        <v>4760</v>
      </c>
      <c r="M2489" t="s">
        <v>1769</v>
      </c>
      <c r="N2489" t="s">
        <v>19683</v>
      </c>
      <c r="O2489" s="95">
        <v>44540.130894456015</v>
      </c>
      <c r="P2489">
        <v>1</v>
      </c>
      <c r="Q2489">
        <v>0</v>
      </c>
      <c r="R2489">
        <v>0</v>
      </c>
      <c r="S2489" t="s">
        <v>21869</v>
      </c>
      <c r="T2489" t="s">
        <v>14170</v>
      </c>
      <c r="U2489" t="s">
        <v>21870</v>
      </c>
      <c r="V2489" t="s">
        <v>21869</v>
      </c>
      <c r="W2489" t="s">
        <v>21871</v>
      </c>
      <c r="X2489" t="s">
        <v>14171</v>
      </c>
      <c r="Y2489" t="b">
        <v>1</v>
      </c>
      <c r="Z2489" t="s">
        <v>1761</v>
      </c>
    </row>
    <row r="2490" spans="1:26" x14ac:dyDescent="0.25">
      <c r="A2490" t="s">
        <v>14172</v>
      </c>
      <c r="B2490" t="s">
        <v>1363</v>
      </c>
      <c r="C2490" t="s">
        <v>14702</v>
      </c>
      <c r="D2490" t="s">
        <v>14703</v>
      </c>
      <c r="E2490" t="s">
        <v>357</v>
      </c>
      <c r="F2490" t="s">
        <v>14173</v>
      </c>
      <c r="G2490">
        <v>3500</v>
      </c>
      <c r="H2490">
        <v>2900</v>
      </c>
      <c r="I2490">
        <v>6756</v>
      </c>
      <c r="J2490">
        <v>8334</v>
      </c>
      <c r="K2490" t="s">
        <v>54</v>
      </c>
      <c r="L2490">
        <v>1624</v>
      </c>
      <c r="M2490" t="s">
        <v>1769</v>
      </c>
      <c r="N2490" t="s">
        <v>18846</v>
      </c>
      <c r="O2490" s="95">
        <v>44845.708727997684</v>
      </c>
      <c r="P2490">
        <v>1</v>
      </c>
      <c r="Q2490">
        <v>-48.19</v>
      </c>
      <c r="R2490">
        <v>-58</v>
      </c>
      <c r="S2490" t="s">
        <v>21872</v>
      </c>
      <c r="T2490" t="s">
        <v>14174</v>
      </c>
      <c r="U2490" t="s">
        <v>14175</v>
      </c>
      <c r="V2490" t="s">
        <v>21872</v>
      </c>
      <c r="W2490" t="s">
        <v>21873</v>
      </c>
      <c r="X2490" t="s">
        <v>14176</v>
      </c>
      <c r="Y2490" t="b">
        <v>1</v>
      </c>
      <c r="Z2490" t="s">
        <v>1761</v>
      </c>
    </row>
    <row r="2491" spans="1:26" x14ac:dyDescent="0.25">
      <c r="A2491" t="s">
        <v>14177</v>
      </c>
      <c r="B2491" t="s">
        <v>1587</v>
      </c>
      <c r="C2491" t="s">
        <v>14703</v>
      </c>
      <c r="D2491" t="s">
        <v>14702</v>
      </c>
      <c r="E2491" t="s">
        <v>357</v>
      </c>
      <c r="F2491" t="s">
        <v>288</v>
      </c>
      <c r="G2491">
        <v>450</v>
      </c>
      <c r="H2491">
        <v>450</v>
      </c>
      <c r="I2491">
        <v>450</v>
      </c>
      <c r="J2491">
        <v>450</v>
      </c>
      <c r="K2491" t="s">
        <v>54</v>
      </c>
      <c r="L2491">
        <v>252</v>
      </c>
      <c r="M2491" t="s">
        <v>1769</v>
      </c>
      <c r="N2491" t="s">
        <v>21715</v>
      </c>
      <c r="O2491" s="95">
        <v>44540.183731793979</v>
      </c>
      <c r="P2491">
        <v>1</v>
      </c>
      <c r="Q2491">
        <v>0</v>
      </c>
      <c r="R2491">
        <v>0</v>
      </c>
      <c r="S2491" t="s">
        <v>21874</v>
      </c>
      <c r="T2491" t="s">
        <v>14178</v>
      </c>
      <c r="U2491" t="s">
        <v>14179</v>
      </c>
      <c r="V2491" t="s">
        <v>21874</v>
      </c>
      <c r="W2491" t="s">
        <v>21875</v>
      </c>
      <c r="X2491" t="s">
        <v>14180</v>
      </c>
      <c r="Y2491" t="b">
        <v>1</v>
      </c>
      <c r="Z2491" t="s">
        <v>1761</v>
      </c>
    </row>
    <row r="2492" spans="1:26" x14ac:dyDescent="0.25">
      <c r="A2492" t="s">
        <v>14181</v>
      </c>
      <c r="B2492" t="s">
        <v>1487</v>
      </c>
      <c r="C2492" t="s">
        <v>14703</v>
      </c>
      <c r="D2492" t="s">
        <v>14702</v>
      </c>
      <c r="E2492" t="s">
        <v>357</v>
      </c>
      <c r="F2492" t="s">
        <v>14182</v>
      </c>
      <c r="G2492">
        <v>205</v>
      </c>
      <c r="H2492">
        <v>205</v>
      </c>
      <c r="I2492">
        <v>205</v>
      </c>
      <c r="J2492">
        <v>205</v>
      </c>
      <c r="K2492" t="s">
        <v>54</v>
      </c>
      <c r="L2492">
        <v>115</v>
      </c>
      <c r="M2492" t="s">
        <v>1769</v>
      </c>
      <c r="N2492" t="s">
        <v>21876</v>
      </c>
      <c r="O2492" s="95">
        <v>44540.10634810185</v>
      </c>
      <c r="P2492">
        <v>1</v>
      </c>
      <c r="Q2492">
        <v>0</v>
      </c>
      <c r="R2492">
        <v>0</v>
      </c>
      <c r="S2492" t="s">
        <v>21877</v>
      </c>
      <c r="T2492" t="s">
        <v>14183</v>
      </c>
      <c r="U2492" t="s">
        <v>14184</v>
      </c>
      <c r="V2492" t="s">
        <v>21877</v>
      </c>
      <c r="W2492" t="s">
        <v>21878</v>
      </c>
      <c r="X2492" t="s">
        <v>14185</v>
      </c>
      <c r="Y2492" t="b">
        <v>1</v>
      </c>
      <c r="Z2492" t="s">
        <v>1761</v>
      </c>
    </row>
    <row r="2493" spans="1:26" x14ac:dyDescent="0.25">
      <c r="A2493" t="s">
        <v>14186</v>
      </c>
      <c r="B2493" t="s">
        <v>1544</v>
      </c>
      <c r="C2493" t="s">
        <v>14702</v>
      </c>
      <c r="D2493" t="s">
        <v>14703</v>
      </c>
      <c r="E2493" t="s">
        <v>357</v>
      </c>
      <c r="F2493" t="s">
        <v>223</v>
      </c>
      <c r="G2493">
        <v>299</v>
      </c>
      <c r="H2493">
        <v>140</v>
      </c>
      <c r="I2493">
        <v>532</v>
      </c>
      <c r="J2493">
        <v>589</v>
      </c>
      <c r="K2493" t="s">
        <v>54</v>
      </c>
      <c r="L2493">
        <v>78</v>
      </c>
      <c r="M2493" t="s">
        <v>1769</v>
      </c>
      <c r="N2493" t="s">
        <v>16897</v>
      </c>
      <c r="O2493" s="95">
        <v>44845.698508055553</v>
      </c>
      <c r="P2493">
        <v>1</v>
      </c>
      <c r="Q2493">
        <v>-43.8</v>
      </c>
      <c r="R2493">
        <v>-49.24</v>
      </c>
      <c r="S2493" t="s">
        <v>21879</v>
      </c>
      <c r="T2493" t="s">
        <v>14187</v>
      </c>
      <c r="U2493" t="s">
        <v>14188</v>
      </c>
      <c r="V2493" t="s">
        <v>21879</v>
      </c>
      <c r="W2493" t="s">
        <v>21880</v>
      </c>
      <c r="X2493" t="s">
        <v>14189</v>
      </c>
      <c r="Y2493" t="b">
        <v>1</v>
      </c>
      <c r="Z2493" t="s">
        <v>1761</v>
      </c>
    </row>
    <row r="2494" spans="1:26" x14ac:dyDescent="0.25">
      <c r="A2494" t="s">
        <v>14190</v>
      </c>
      <c r="B2494" t="s">
        <v>721</v>
      </c>
      <c r="C2494" t="s">
        <v>14702</v>
      </c>
      <c r="D2494" t="s">
        <v>14703</v>
      </c>
      <c r="E2494" t="s">
        <v>1799</v>
      </c>
      <c r="F2494" t="s">
        <v>14191</v>
      </c>
      <c r="G2494">
        <v>97000</v>
      </c>
      <c r="H2494">
        <v>18300</v>
      </c>
      <c r="I2494">
        <v>118143</v>
      </c>
      <c r="J2494">
        <v>126729</v>
      </c>
      <c r="K2494" t="s">
        <v>55</v>
      </c>
      <c r="L2494">
        <v>11529</v>
      </c>
      <c r="M2494" t="s">
        <v>1769</v>
      </c>
      <c r="N2494" t="s">
        <v>15661</v>
      </c>
      <c r="O2494" s="95">
        <v>44845.640382847225</v>
      </c>
      <c r="P2494">
        <v>1</v>
      </c>
      <c r="Q2494">
        <v>-17.899999999999999</v>
      </c>
      <c r="R2494">
        <v>-23.46</v>
      </c>
      <c r="S2494" t="s">
        <v>21881</v>
      </c>
      <c r="T2494" t="s">
        <v>14192</v>
      </c>
      <c r="U2494" t="s">
        <v>14193</v>
      </c>
      <c r="V2494" t="s">
        <v>21881</v>
      </c>
      <c r="W2494" t="s">
        <v>21882</v>
      </c>
      <c r="X2494" t="s">
        <v>14194</v>
      </c>
      <c r="Y2494" t="b">
        <v>1</v>
      </c>
      <c r="Z2494" t="s">
        <v>1761</v>
      </c>
    </row>
    <row r="2495" spans="1:26" x14ac:dyDescent="0.25">
      <c r="A2495" t="s">
        <v>14195</v>
      </c>
      <c r="B2495" t="s">
        <v>14196</v>
      </c>
      <c r="C2495" t="s">
        <v>14702</v>
      </c>
      <c r="D2495" t="s">
        <v>14703</v>
      </c>
      <c r="E2495" t="s">
        <v>1799</v>
      </c>
      <c r="F2495" t="s">
        <v>14197</v>
      </c>
      <c r="G2495">
        <v>259000</v>
      </c>
      <c r="H2495">
        <v>50000</v>
      </c>
      <c r="I2495">
        <v>238264</v>
      </c>
      <c r="J2495">
        <v>238979</v>
      </c>
      <c r="K2495" t="s">
        <v>55</v>
      </c>
      <c r="L2495">
        <v>31500</v>
      </c>
      <c r="M2495" t="s">
        <v>1769</v>
      </c>
      <c r="N2495" t="s">
        <v>14717</v>
      </c>
      <c r="O2495" s="95">
        <v>44845.699044733796</v>
      </c>
      <c r="P2495">
        <v>1</v>
      </c>
      <c r="Q2495">
        <v>8.6999999999999993</v>
      </c>
      <c r="R2495">
        <v>8.3800000000000008</v>
      </c>
      <c r="S2495" t="s">
        <v>21883</v>
      </c>
      <c r="T2495" t="s">
        <v>14198</v>
      </c>
      <c r="U2495" t="s">
        <v>14199</v>
      </c>
      <c r="V2495" t="s">
        <v>21883</v>
      </c>
      <c r="W2495" t="s">
        <v>21884</v>
      </c>
      <c r="X2495" t="s">
        <v>14200</v>
      </c>
      <c r="Y2495" t="b">
        <v>1</v>
      </c>
      <c r="Z2495" t="s">
        <v>1761</v>
      </c>
    </row>
    <row r="2496" spans="1:26" x14ac:dyDescent="0.25">
      <c r="A2496" t="s">
        <v>14201</v>
      </c>
      <c r="B2496" t="s">
        <v>14202</v>
      </c>
      <c r="C2496" t="s">
        <v>14702</v>
      </c>
      <c r="D2496" t="s">
        <v>14703</v>
      </c>
      <c r="E2496" t="s">
        <v>635</v>
      </c>
      <c r="F2496" t="s">
        <v>14203</v>
      </c>
      <c r="G2496">
        <v>25000</v>
      </c>
      <c r="H2496">
        <v>46075</v>
      </c>
      <c r="I2496">
        <v>32349</v>
      </c>
      <c r="J2496">
        <v>36561</v>
      </c>
      <c r="K2496" t="s">
        <v>53</v>
      </c>
      <c r="L2496">
        <v>28567</v>
      </c>
      <c r="M2496" t="s">
        <v>1769</v>
      </c>
      <c r="N2496" t="s">
        <v>21885</v>
      </c>
      <c r="O2496" s="95">
        <v>44845.670095428242</v>
      </c>
      <c r="P2496">
        <v>16</v>
      </c>
      <c r="Q2496">
        <v>-22.72</v>
      </c>
      <c r="R2496">
        <v>-31.62</v>
      </c>
      <c r="S2496" t="s">
        <v>21886</v>
      </c>
      <c r="T2496" t="s">
        <v>14204</v>
      </c>
      <c r="U2496" t="s">
        <v>14205</v>
      </c>
      <c r="V2496" t="s">
        <v>21886</v>
      </c>
      <c r="W2496" t="s">
        <v>21887</v>
      </c>
      <c r="X2496" t="s">
        <v>14206</v>
      </c>
      <c r="Y2496" t="b">
        <v>1</v>
      </c>
      <c r="Z2496" t="s">
        <v>1761</v>
      </c>
    </row>
    <row r="2497" spans="1:26" x14ac:dyDescent="0.25">
      <c r="A2497" t="s">
        <v>14207</v>
      </c>
      <c r="B2497" t="s">
        <v>14208</v>
      </c>
      <c r="C2497" t="s">
        <v>14703</v>
      </c>
      <c r="D2497" t="s">
        <v>14702</v>
      </c>
      <c r="E2497" t="s">
        <v>9002</v>
      </c>
      <c r="F2497" t="s">
        <v>1573</v>
      </c>
      <c r="G2497">
        <v>1000</v>
      </c>
      <c r="H2497">
        <v>1000</v>
      </c>
      <c r="I2497">
        <v>1000</v>
      </c>
      <c r="J2497">
        <v>1000</v>
      </c>
      <c r="K2497" t="s">
        <v>54</v>
      </c>
      <c r="L2497">
        <v>560</v>
      </c>
      <c r="M2497" t="s">
        <v>1769</v>
      </c>
      <c r="N2497" t="s">
        <v>19128</v>
      </c>
      <c r="O2497" s="95">
        <v>44629.295153113424</v>
      </c>
      <c r="P2497">
        <v>1</v>
      </c>
      <c r="Q2497">
        <v>0</v>
      </c>
      <c r="R2497">
        <v>0</v>
      </c>
      <c r="S2497" t="s">
        <v>21888</v>
      </c>
      <c r="T2497" t="s">
        <v>14209</v>
      </c>
      <c r="U2497" t="s">
        <v>14210</v>
      </c>
      <c r="V2497" t="s">
        <v>21888</v>
      </c>
      <c r="W2497" t="s">
        <v>21889</v>
      </c>
      <c r="X2497" t="s">
        <v>14211</v>
      </c>
      <c r="Y2497" t="b">
        <v>1</v>
      </c>
      <c r="Z2497" t="s">
        <v>1761</v>
      </c>
    </row>
    <row r="2498" spans="1:26" x14ac:dyDescent="0.25">
      <c r="A2498" t="s">
        <v>14212</v>
      </c>
      <c r="B2498" t="s">
        <v>14213</v>
      </c>
      <c r="C2498" t="s">
        <v>14703</v>
      </c>
      <c r="D2498" t="s">
        <v>14702</v>
      </c>
      <c r="E2498" t="s">
        <v>329</v>
      </c>
      <c r="F2498" t="s">
        <v>14214</v>
      </c>
      <c r="G2498">
        <v>1850000</v>
      </c>
      <c r="H2498">
        <v>1850000</v>
      </c>
      <c r="I2498">
        <v>1850000</v>
      </c>
      <c r="J2498">
        <v>1850000</v>
      </c>
      <c r="K2498" t="s">
        <v>55</v>
      </c>
      <c r="L2498">
        <v>1165500</v>
      </c>
      <c r="M2498" t="s">
        <v>1769</v>
      </c>
      <c r="N2498" t="s">
        <v>21890</v>
      </c>
      <c r="O2498" s="95">
        <v>44552.393385462965</v>
      </c>
      <c r="P2498">
        <v>9</v>
      </c>
      <c r="Q2498">
        <v>0</v>
      </c>
      <c r="R2498">
        <v>0</v>
      </c>
      <c r="S2498" t="s">
        <v>21891</v>
      </c>
      <c r="T2498" t="s">
        <v>14215</v>
      </c>
      <c r="U2498" t="s">
        <v>14216</v>
      </c>
      <c r="V2498" t="s">
        <v>21891</v>
      </c>
      <c r="W2498" t="s">
        <v>21892</v>
      </c>
      <c r="X2498" t="s">
        <v>14217</v>
      </c>
      <c r="Y2498" t="b">
        <v>1</v>
      </c>
      <c r="Z2498" t="s">
        <v>1761</v>
      </c>
    </row>
    <row r="2499" spans="1:26" x14ac:dyDescent="0.25">
      <c r="A2499" t="s">
        <v>14218</v>
      </c>
      <c r="B2499" t="s">
        <v>14219</v>
      </c>
      <c r="C2499" t="s">
        <v>14703</v>
      </c>
      <c r="D2499" t="s">
        <v>14702</v>
      </c>
      <c r="E2499" t="s">
        <v>329</v>
      </c>
      <c r="F2499" t="s">
        <v>193</v>
      </c>
      <c r="G2499">
        <v>360000</v>
      </c>
      <c r="H2499">
        <v>360000</v>
      </c>
      <c r="I2499">
        <v>360000</v>
      </c>
      <c r="J2499">
        <v>360000</v>
      </c>
      <c r="K2499" t="s">
        <v>55</v>
      </c>
      <c r="L2499">
        <v>226800</v>
      </c>
      <c r="M2499" t="s">
        <v>1769</v>
      </c>
      <c r="N2499" t="s">
        <v>21893</v>
      </c>
      <c r="O2499" s="95">
        <v>44552.393386898148</v>
      </c>
      <c r="P2499">
        <v>4</v>
      </c>
      <c r="Q2499">
        <v>0</v>
      </c>
      <c r="R2499">
        <v>0</v>
      </c>
      <c r="S2499" t="s">
        <v>21894</v>
      </c>
      <c r="T2499" t="s">
        <v>14220</v>
      </c>
      <c r="U2499" t="s">
        <v>14221</v>
      </c>
      <c r="V2499" t="s">
        <v>21894</v>
      </c>
      <c r="W2499" t="s">
        <v>21895</v>
      </c>
      <c r="X2499" t="s">
        <v>14222</v>
      </c>
      <c r="Y2499" t="b">
        <v>1</v>
      </c>
      <c r="Z2499" t="s">
        <v>1761</v>
      </c>
    </row>
    <row r="2500" spans="1:26" x14ac:dyDescent="0.25">
      <c r="A2500" t="s">
        <v>14223</v>
      </c>
      <c r="B2500" t="s">
        <v>14224</v>
      </c>
      <c r="C2500" t="s">
        <v>14703</v>
      </c>
      <c r="D2500" t="s">
        <v>14702</v>
      </c>
      <c r="E2500" t="s">
        <v>329</v>
      </c>
      <c r="F2500" t="s">
        <v>14225</v>
      </c>
      <c r="G2500">
        <v>1100000</v>
      </c>
      <c r="H2500">
        <v>1100000</v>
      </c>
      <c r="I2500">
        <v>1100000</v>
      </c>
      <c r="J2500">
        <v>1100000</v>
      </c>
      <c r="K2500" t="s">
        <v>55</v>
      </c>
      <c r="L2500">
        <v>693000</v>
      </c>
      <c r="M2500" t="s">
        <v>1769</v>
      </c>
      <c r="N2500" t="s">
        <v>21896</v>
      </c>
      <c r="O2500" s="95">
        <v>44552.393388321761</v>
      </c>
      <c r="P2500">
        <v>8</v>
      </c>
      <c r="Q2500">
        <v>0</v>
      </c>
      <c r="R2500">
        <v>0</v>
      </c>
      <c r="S2500" t="s">
        <v>21897</v>
      </c>
      <c r="T2500" t="s">
        <v>14226</v>
      </c>
      <c r="U2500" t="s">
        <v>14227</v>
      </c>
      <c r="V2500" t="s">
        <v>21897</v>
      </c>
      <c r="W2500" t="s">
        <v>21898</v>
      </c>
      <c r="X2500" t="s">
        <v>14228</v>
      </c>
      <c r="Y2500" t="b">
        <v>1</v>
      </c>
      <c r="Z2500" t="s">
        <v>1761</v>
      </c>
    </row>
    <row r="2501" spans="1:26" x14ac:dyDescent="0.25">
      <c r="A2501" t="s">
        <v>14229</v>
      </c>
      <c r="B2501" t="s">
        <v>14230</v>
      </c>
      <c r="C2501" t="s">
        <v>14703</v>
      </c>
      <c r="D2501" t="s">
        <v>14702</v>
      </c>
      <c r="E2501" t="s">
        <v>329</v>
      </c>
      <c r="F2501" t="s">
        <v>14231</v>
      </c>
      <c r="G2501">
        <v>4900000</v>
      </c>
      <c r="H2501">
        <v>4900000</v>
      </c>
      <c r="I2501">
        <v>4900000</v>
      </c>
      <c r="J2501">
        <v>4900000</v>
      </c>
      <c r="K2501" t="s">
        <v>55</v>
      </c>
      <c r="L2501">
        <v>3087000</v>
      </c>
      <c r="M2501" t="s">
        <v>1769</v>
      </c>
      <c r="N2501" t="s">
        <v>21899</v>
      </c>
      <c r="O2501" s="95">
        <v>44552.393389745368</v>
      </c>
      <c r="P2501">
        <v>9</v>
      </c>
      <c r="Q2501">
        <v>0</v>
      </c>
      <c r="R2501">
        <v>0</v>
      </c>
      <c r="S2501" t="s">
        <v>21900</v>
      </c>
      <c r="T2501" t="s">
        <v>14232</v>
      </c>
      <c r="U2501" t="s">
        <v>14233</v>
      </c>
      <c r="V2501" t="s">
        <v>21900</v>
      </c>
      <c r="W2501" t="s">
        <v>21901</v>
      </c>
      <c r="X2501" t="s">
        <v>14234</v>
      </c>
      <c r="Y2501" t="b">
        <v>1</v>
      </c>
      <c r="Z2501" t="s">
        <v>1761</v>
      </c>
    </row>
    <row r="2502" spans="1:26" x14ac:dyDescent="0.25">
      <c r="A2502" t="s">
        <v>14235</v>
      </c>
      <c r="B2502" t="s">
        <v>10545</v>
      </c>
      <c r="C2502" t="s">
        <v>14702</v>
      </c>
      <c r="D2502" t="s">
        <v>14702</v>
      </c>
      <c r="E2502" t="s">
        <v>370</v>
      </c>
      <c r="F2502" t="s">
        <v>10546</v>
      </c>
      <c r="G2502">
        <v>50900</v>
      </c>
      <c r="H2502">
        <v>50900</v>
      </c>
      <c r="I2502">
        <v>50900</v>
      </c>
      <c r="J2502">
        <v>50900</v>
      </c>
      <c r="K2502" t="s">
        <v>54</v>
      </c>
      <c r="L2502">
        <v>28504</v>
      </c>
      <c r="M2502" t="s">
        <v>1769</v>
      </c>
      <c r="N2502" t="s">
        <v>20003</v>
      </c>
      <c r="O2502" s="95">
        <v>44845.640555787038</v>
      </c>
      <c r="P2502">
        <v>1</v>
      </c>
      <c r="Q2502">
        <v>0</v>
      </c>
      <c r="R2502">
        <v>0</v>
      </c>
      <c r="S2502" t="s">
        <v>20004</v>
      </c>
      <c r="T2502" t="s">
        <v>14236</v>
      </c>
      <c r="U2502" t="s">
        <v>14237</v>
      </c>
      <c r="V2502" t="s">
        <v>20004</v>
      </c>
      <c r="W2502" t="s">
        <v>20005</v>
      </c>
      <c r="X2502" t="s">
        <v>10549</v>
      </c>
      <c r="Y2502" t="b">
        <v>1</v>
      </c>
      <c r="Z2502" t="s">
        <v>1761</v>
      </c>
    </row>
    <row r="2503" spans="1:26" x14ac:dyDescent="0.25">
      <c r="A2503" t="s">
        <v>14238</v>
      </c>
      <c r="B2503" t="s">
        <v>746</v>
      </c>
      <c r="C2503" t="s">
        <v>14702</v>
      </c>
      <c r="D2503" t="s">
        <v>14703</v>
      </c>
      <c r="E2503" t="s">
        <v>635</v>
      </c>
      <c r="F2503" t="s">
        <v>56</v>
      </c>
      <c r="G2503">
        <v>5000</v>
      </c>
      <c r="H2503">
        <v>4000</v>
      </c>
      <c r="I2503">
        <v>8762</v>
      </c>
      <c r="J2503">
        <v>9789</v>
      </c>
      <c r="K2503" t="s">
        <v>53</v>
      </c>
      <c r="L2503">
        <v>2480</v>
      </c>
      <c r="M2503" t="s">
        <v>1769</v>
      </c>
      <c r="N2503" t="s">
        <v>21140</v>
      </c>
      <c r="O2503" s="95">
        <v>44845.681140115739</v>
      </c>
      <c r="P2503">
        <v>12</v>
      </c>
      <c r="Q2503">
        <v>-42.94</v>
      </c>
      <c r="R2503">
        <v>-48.92</v>
      </c>
      <c r="S2503" t="s">
        <v>21902</v>
      </c>
      <c r="T2503" t="s">
        <v>14239</v>
      </c>
      <c r="U2503" t="s">
        <v>21903</v>
      </c>
      <c r="V2503" t="s">
        <v>21902</v>
      </c>
      <c r="W2503" t="s">
        <v>21904</v>
      </c>
      <c r="X2503" t="s">
        <v>14240</v>
      </c>
      <c r="Y2503" t="b">
        <v>1</v>
      </c>
      <c r="Z2503" t="s">
        <v>1761</v>
      </c>
    </row>
    <row r="2504" spans="1:26" x14ac:dyDescent="0.25">
      <c r="A2504" t="s">
        <v>14241</v>
      </c>
      <c r="B2504" t="s">
        <v>14242</v>
      </c>
      <c r="C2504" t="s">
        <v>14702</v>
      </c>
      <c r="D2504" t="s">
        <v>14703</v>
      </c>
      <c r="E2504" t="s">
        <v>635</v>
      </c>
      <c r="F2504" t="s">
        <v>14243</v>
      </c>
      <c r="G2504">
        <v>50000</v>
      </c>
      <c r="H2504">
        <v>46500</v>
      </c>
      <c r="I2504">
        <v>54802</v>
      </c>
      <c r="J2504">
        <v>56226</v>
      </c>
      <c r="K2504" t="s">
        <v>53</v>
      </c>
      <c r="L2504">
        <v>28830</v>
      </c>
      <c r="M2504" t="s">
        <v>1769</v>
      </c>
      <c r="N2504" t="s">
        <v>21905</v>
      </c>
      <c r="O2504" s="95">
        <v>44845.636817395833</v>
      </c>
      <c r="P2504">
        <v>30</v>
      </c>
      <c r="Q2504">
        <v>-8.76</v>
      </c>
      <c r="R2504">
        <v>-11.07</v>
      </c>
      <c r="S2504" t="s">
        <v>21906</v>
      </c>
      <c r="T2504" t="s">
        <v>14244</v>
      </c>
      <c r="U2504" t="s">
        <v>14245</v>
      </c>
      <c r="V2504" t="s">
        <v>21906</v>
      </c>
      <c r="W2504" t="s">
        <v>21907</v>
      </c>
      <c r="X2504" t="s">
        <v>14246</v>
      </c>
      <c r="Y2504" t="b">
        <v>1</v>
      </c>
      <c r="Z2504" t="s">
        <v>1761</v>
      </c>
    </row>
    <row r="2505" spans="1:26" x14ac:dyDescent="0.25">
      <c r="A2505" t="s">
        <v>14247</v>
      </c>
      <c r="B2505" t="s">
        <v>14248</v>
      </c>
      <c r="C2505" t="s">
        <v>14703</v>
      </c>
      <c r="D2505" t="s">
        <v>14702</v>
      </c>
      <c r="E2505" t="s">
        <v>635</v>
      </c>
      <c r="F2505" t="s">
        <v>14249</v>
      </c>
      <c r="G2505">
        <v>79500</v>
      </c>
      <c r="H2505">
        <v>79500</v>
      </c>
      <c r="I2505">
        <v>79500</v>
      </c>
      <c r="J2505">
        <v>79500</v>
      </c>
      <c r="K2505" t="s">
        <v>53</v>
      </c>
      <c r="L2505">
        <v>49290</v>
      </c>
      <c r="M2505" t="s">
        <v>1769</v>
      </c>
      <c r="N2505" t="s">
        <v>21908</v>
      </c>
      <c r="O2505" s="95">
        <v>44540.180363136576</v>
      </c>
      <c r="P2505">
        <v>35</v>
      </c>
      <c r="Q2505">
        <v>0</v>
      </c>
      <c r="R2505">
        <v>0</v>
      </c>
      <c r="S2505" t="s">
        <v>21909</v>
      </c>
      <c r="T2505" t="s">
        <v>14250</v>
      </c>
      <c r="U2505" t="s">
        <v>14251</v>
      </c>
      <c r="V2505" t="s">
        <v>21909</v>
      </c>
      <c r="W2505" t="s">
        <v>21910</v>
      </c>
      <c r="X2505" t="s">
        <v>14252</v>
      </c>
      <c r="Y2505" t="b">
        <v>1</v>
      </c>
      <c r="Z2505" t="s">
        <v>1761</v>
      </c>
    </row>
    <row r="2506" spans="1:26" x14ac:dyDescent="0.25">
      <c r="A2506" t="s">
        <v>14253</v>
      </c>
      <c r="B2506" t="s">
        <v>1678</v>
      </c>
      <c r="C2506" t="s">
        <v>14702</v>
      </c>
      <c r="D2506" t="s">
        <v>14703</v>
      </c>
      <c r="E2506" t="s">
        <v>635</v>
      </c>
      <c r="F2506" t="s">
        <v>191</v>
      </c>
      <c r="G2506">
        <v>29980</v>
      </c>
      <c r="H2506">
        <v>29600</v>
      </c>
      <c r="I2506">
        <v>25486</v>
      </c>
      <c r="J2506">
        <v>25664</v>
      </c>
      <c r="K2506" t="s">
        <v>53</v>
      </c>
      <c r="L2506">
        <v>18352</v>
      </c>
      <c r="M2506" t="s">
        <v>1769</v>
      </c>
      <c r="N2506" t="s">
        <v>21911</v>
      </c>
      <c r="O2506" s="95">
        <v>44845.666426157404</v>
      </c>
      <c r="P2506">
        <v>9</v>
      </c>
      <c r="Q2506">
        <v>17.63</v>
      </c>
      <c r="R2506">
        <v>16.82</v>
      </c>
      <c r="S2506" t="s">
        <v>21912</v>
      </c>
      <c r="T2506" t="s">
        <v>14254</v>
      </c>
      <c r="U2506" t="s">
        <v>14255</v>
      </c>
      <c r="V2506" t="s">
        <v>21912</v>
      </c>
      <c r="W2506" t="s">
        <v>21913</v>
      </c>
      <c r="X2506" t="s">
        <v>14256</v>
      </c>
      <c r="Y2506" t="b">
        <v>1</v>
      </c>
      <c r="Z2506" t="s">
        <v>1761</v>
      </c>
    </row>
    <row r="2507" spans="1:26" x14ac:dyDescent="0.25">
      <c r="A2507" t="s">
        <v>14257</v>
      </c>
      <c r="B2507" t="s">
        <v>14258</v>
      </c>
      <c r="C2507" t="s">
        <v>14702</v>
      </c>
      <c r="D2507" t="s">
        <v>14703</v>
      </c>
      <c r="E2507" t="s">
        <v>370</v>
      </c>
      <c r="F2507" t="s">
        <v>8465</v>
      </c>
      <c r="G2507">
        <v>54000</v>
      </c>
      <c r="H2507">
        <v>23300</v>
      </c>
      <c r="I2507">
        <v>50463</v>
      </c>
      <c r="J2507">
        <v>51800</v>
      </c>
      <c r="K2507" t="s">
        <v>128</v>
      </c>
      <c r="L2507">
        <v>13980</v>
      </c>
      <c r="M2507" t="s">
        <v>1769</v>
      </c>
      <c r="N2507" t="s">
        <v>18929</v>
      </c>
      <c r="O2507" s="95">
        <v>44845.658887939811</v>
      </c>
      <c r="P2507">
        <v>4</v>
      </c>
      <c r="Q2507">
        <v>7.01</v>
      </c>
      <c r="R2507">
        <v>4.25</v>
      </c>
      <c r="S2507" t="s">
        <v>21914</v>
      </c>
      <c r="T2507" t="s">
        <v>14259</v>
      </c>
      <c r="U2507" t="s">
        <v>4755</v>
      </c>
      <c r="V2507" t="s">
        <v>21914</v>
      </c>
      <c r="W2507" t="s">
        <v>21915</v>
      </c>
      <c r="X2507" t="s">
        <v>8592</v>
      </c>
      <c r="Y2507" t="b">
        <v>0</v>
      </c>
      <c r="Z2507" t="s">
        <v>1761</v>
      </c>
    </row>
    <row r="2508" spans="1:26" x14ac:dyDescent="0.25">
      <c r="A2508" t="s">
        <v>14260</v>
      </c>
      <c r="B2508" t="s">
        <v>1072</v>
      </c>
      <c r="C2508" t="s">
        <v>14702</v>
      </c>
      <c r="D2508" t="s">
        <v>14703</v>
      </c>
      <c r="E2508" t="s">
        <v>370</v>
      </c>
      <c r="F2508" t="s">
        <v>8416</v>
      </c>
      <c r="G2508">
        <v>10500</v>
      </c>
      <c r="H2508">
        <v>7408</v>
      </c>
      <c r="I2508">
        <v>12505</v>
      </c>
      <c r="J2508">
        <v>12202</v>
      </c>
      <c r="K2508" t="s">
        <v>54</v>
      </c>
      <c r="L2508">
        <v>4148</v>
      </c>
      <c r="M2508" t="s">
        <v>1769</v>
      </c>
      <c r="N2508" t="s">
        <v>19911</v>
      </c>
      <c r="O2508" s="95">
        <v>44845.708048807872</v>
      </c>
      <c r="P2508">
        <v>2</v>
      </c>
      <c r="Q2508">
        <v>-16.03</v>
      </c>
      <c r="R2508">
        <v>-13.95</v>
      </c>
      <c r="S2508" t="s">
        <v>21916</v>
      </c>
      <c r="T2508" t="s">
        <v>14261</v>
      </c>
      <c r="U2508" t="s">
        <v>10428</v>
      </c>
      <c r="V2508" t="s">
        <v>21916</v>
      </c>
      <c r="W2508" t="s">
        <v>21917</v>
      </c>
      <c r="X2508" t="s">
        <v>10429</v>
      </c>
      <c r="Y2508" t="b">
        <v>1</v>
      </c>
      <c r="Z2508" t="s">
        <v>1761</v>
      </c>
    </row>
    <row r="2509" spans="1:26" x14ac:dyDescent="0.25">
      <c r="A2509" t="s">
        <v>14262</v>
      </c>
      <c r="B2509" t="s">
        <v>1255</v>
      </c>
      <c r="C2509" t="s">
        <v>14702</v>
      </c>
      <c r="D2509" t="s">
        <v>14703</v>
      </c>
      <c r="E2509" t="s">
        <v>370</v>
      </c>
      <c r="F2509" t="s">
        <v>8488</v>
      </c>
      <c r="G2509">
        <v>22700</v>
      </c>
      <c r="H2509">
        <v>14402</v>
      </c>
      <c r="I2509">
        <v>22039</v>
      </c>
      <c r="J2509">
        <v>21565</v>
      </c>
      <c r="K2509" t="s">
        <v>54</v>
      </c>
      <c r="L2509">
        <v>8065</v>
      </c>
      <c r="M2509" t="s">
        <v>1769</v>
      </c>
      <c r="N2509" t="s">
        <v>19947</v>
      </c>
      <c r="O2509" s="95">
        <v>44845.699479803239</v>
      </c>
      <c r="P2509">
        <v>5</v>
      </c>
      <c r="Q2509">
        <v>3</v>
      </c>
      <c r="R2509">
        <v>5.26</v>
      </c>
      <c r="S2509" t="s">
        <v>21918</v>
      </c>
      <c r="T2509" t="s">
        <v>14263</v>
      </c>
      <c r="U2509" t="s">
        <v>10472</v>
      </c>
      <c r="V2509" t="s">
        <v>21918</v>
      </c>
      <c r="W2509" t="s">
        <v>21919</v>
      </c>
      <c r="X2509" t="s">
        <v>10473</v>
      </c>
      <c r="Y2509" t="b">
        <v>1</v>
      </c>
      <c r="Z2509" t="s">
        <v>1761</v>
      </c>
    </row>
    <row r="2510" spans="1:26" x14ac:dyDescent="0.25">
      <c r="A2510" t="s">
        <v>14264</v>
      </c>
      <c r="B2510" t="s">
        <v>10483</v>
      </c>
      <c r="C2510" t="s">
        <v>14703</v>
      </c>
      <c r="D2510" t="s">
        <v>14702</v>
      </c>
      <c r="E2510" t="s">
        <v>370</v>
      </c>
      <c r="F2510" t="s">
        <v>10484</v>
      </c>
      <c r="G2510">
        <v>60899</v>
      </c>
      <c r="H2510">
        <v>18402</v>
      </c>
      <c r="I2510">
        <v>61148</v>
      </c>
      <c r="J2510">
        <v>61148</v>
      </c>
      <c r="K2510" t="s">
        <v>54</v>
      </c>
      <c r="L2510">
        <v>10305</v>
      </c>
      <c r="M2510" t="s">
        <v>1769</v>
      </c>
      <c r="N2510" t="s">
        <v>19956</v>
      </c>
      <c r="O2510" s="95">
        <v>44547.272506759262</v>
      </c>
      <c r="P2510">
        <v>6</v>
      </c>
      <c r="Q2510">
        <v>0</v>
      </c>
      <c r="R2510">
        <v>-0.41</v>
      </c>
      <c r="S2510" t="s">
        <v>21920</v>
      </c>
      <c r="T2510" t="s">
        <v>14265</v>
      </c>
      <c r="U2510" t="s">
        <v>10486</v>
      </c>
      <c r="V2510" t="s">
        <v>21920</v>
      </c>
      <c r="W2510" t="s">
        <v>21921</v>
      </c>
      <c r="X2510" t="s">
        <v>10487</v>
      </c>
      <c r="Y2510" t="b">
        <v>1</v>
      </c>
      <c r="Z2510" t="s">
        <v>1761</v>
      </c>
    </row>
    <row r="2511" spans="1:26" x14ac:dyDescent="0.25">
      <c r="A2511" t="s">
        <v>14266</v>
      </c>
      <c r="B2511" t="s">
        <v>14267</v>
      </c>
      <c r="C2511" t="s">
        <v>14702</v>
      </c>
      <c r="D2511" t="s">
        <v>14703</v>
      </c>
      <c r="E2511" t="s">
        <v>12000</v>
      </c>
      <c r="F2511" t="s">
        <v>14268</v>
      </c>
      <c r="G2511">
        <v>40000</v>
      </c>
      <c r="H2511">
        <v>65700</v>
      </c>
      <c r="I2511">
        <v>46978</v>
      </c>
      <c r="J2511">
        <v>48611</v>
      </c>
      <c r="K2511" t="s">
        <v>54</v>
      </c>
      <c r="L2511">
        <v>36792</v>
      </c>
      <c r="M2511" t="s">
        <v>1769</v>
      </c>
      <c r="N2511" t="s">
        <v>21922</v>
      </c>
      <c r="O2511" s="95">
        <v>44845.635150868053</v>
      </c>
      <c r="P2511">
        <v>1</v>
      </c>
      <c r="Q2511">
        <v>-14.85</v>
      </c>
      <c r="R2511">
        <v>-17.71</v>
      </c>
      <c r="S2511" t="s">
        <v>21923</v>
      </c>
      <c r="T2511" t="s">
        <v>14269</v>
      </c>
      <c r="U2511" t="s">
        <v>14270</v>
      </c>
      <c r="V2511" t="s">
        <v>21923</v>
      </c>
      <c r="W2511" t="s">
        <v>21924</v>
      </c>
      <c r="X2511" t="s">
        <v>14271</v>
      </c>
      <c r="Y2511" t="b">
        <v>1</v>
      </c>
      <c r="Z2511" t="s">
        <v>1761</v>
      </c>
    </row>
    <row r="2512" spans="1:26" x14ac:dyDescent="0.25">
      <c r="A2512" t="s">
        <v>14272</v>
      </c>
      <c r="B2512" t="s">
        <v>778</v>
      </c>
      <c r="C2512" t="s">
        <v>14702</v>
      </c>
      <c r="D2512" t="s">
        <v>14703</v>
      </c>
      <c r="E2512" t="s">
        <v>382</v>
      </c>
      <c r="F2512" t="s">
        <v>14273</v>
      </c>
      <c r="G2512">
        <v>17500</v>
      </c>
      <c r="H2512">
        <v>8500</v>
      </c>
      <c r="I2512">
        <v>17036</v>
      </c>
      <c r="J2512">
        <v>17878</v>
      </c>
      <c r="K2512" t="s">
        <v>55</v>
      </c>
      <c r="L2512">
        <v>5355</v>
      </c>
      <c r="M2512" t="s">
        <v>1769</v>
      </c>
      <c r="N2512" t="s">
        <v>21925</v>
      </c>
      <c r="O2512" s="95">
        <v>44845.705748368055</v>
      </c>
      <c r="P2512">
        <v>2</v>
      </c>
      <c r="Q2512">
        <v>2.72</v>
      </c>
      <c r="R2512">
        <v>-2.11</v>
      </c>
      <c r="S2512" t="s">
        <v>21926</v>
      </c>
      <c r="T2512" t="s">
        <v>14274</v>
      </c>
      <c r="U2512" t="s">
        <v>21927</v>
      </c>
      <c r="V2512" t="s">
        <v>21926</v>
      </c>
      <c r="W2512" t="s">
        <v>21928</v>
      </c>
      <c r="X2512" t="s">
        <v>14275</v>
      </c>
      <c r="Y2512" t="b">
        <v>1</v>
      </c>
      <c r="Z2512" t="s">
        <v>1761</v>
      </c>
    </row>
    <row r="2513" spans="1:26" x14ac:dyDescent="0.25">
      <c r="A2513" t="s">
        <v>14276</v>
      </c>
      <c r="B2513" t="s">
        <v>984</v>
      </c>
      <c r="C2513" t="s">
        <v>14703</v>
      </c>
      <c r="D2513" t="s">
        <v>14702</v>
      </c>
      <c r="E2513" t="s">
        <v>635</v>
      </c>
      <c r="F2513" t="s">
        <v>14277</v>
      </c>
      <c r="G2513">
        <v>82000</v>
      </c>
      <c r="H2513">
        <v>82000</v>
      </c>
      <c r="I2513">
        <v>82000</v>
      </c>
      <c r="J2513">
        <v>82000</v>
      </c>
      <c r="K2513" t="s">
        <v>53</v>
      </c>
      <c r="L2513">
        <v>50840</v>
      </c>
      <c r="M2513" t="s">
        <v>1769</v>
      </c>
      <c r="N2513" t="s">
        <v>21929</v>
      </c>
      <c r="O2513" s="95">
        <v>44540.164091851853</v>
      </c>
      <c r="P2513">
        <v>12</v>
      </c>
      <c r="Q2513">
        <v>0</v>
      </c>
      <c r="R2513">
        <v>0</v>
      </c>
      <c r="S2513" t="s">
        <v>21930</v>
      </c>
      <c r="T2513" t="s">
        <v>14278</v>
      </c>
      <c r="U2513" t="s">
        <v>21931</v>
      </c>
      <c r="V2513" t="s">
        <v>21930</v>
      </c>
      <c r="W2513" t="s">
        <v>21932</v>
      </c>
      <c r="X2513" t="s">
        <v>14279</v>
      </c>
      <c r="Y2513" t="b">
        <v>1</v>
      </c>
      <c r="Z2513" t="s">
        <v>1761</v>
      </c>
    </row>
    <row r="2514" spans="1:26" x14ac:dyDescent="0.25">
      <c r="A2514" t="s">
        <v>14280</v>
      </c>
      <c r="B2514" t="s">
        <v>14281</v>
      </c>
      <c r="C2514" t="s">
        <v>14703</v>
      </c>
      <c r="D2514" t="s">
        <v>14702</v>
      </c>
      <c r="E2514" t="s">
        <v>635</v>
      </c>
      <c r="F2514" t="s">
        <v>14282</v>
      </c>
      <c r="G2514">
        <v>198327</v>
      </c>
      <c r="H2514">
        <v>198327</v>
      </c>
      <c r="I2514">
        <v>198327</v>
      </c>
      <c r="J2514">
        <v>198327</v>
      </c>
      <c r="K2514" t="s">
        <v>53</v>
      </c>
      <c r="L2514">
        <v>122963</v>
      </c>
      <c r="M2514" t="s">
        <v>1769</v>
      </c>
      <c r="N2514" t="s">
        <v>21933</v>
      </c>
      <c r="O2514" s="95">
        <v>44540.164255567128</v>
      </c>
      <c r="P2514">
        <v>4</v>
      </c>
      <c r="Q2514">
        <v>0</v>
      </c>
      <c r="R2514">
        <v>0</v>
      </c>
      <c r="S2514" t="s">
        <v>21934</v>
      </c>
      <c r="T2514" t="s">
        <v>14283</v>
      </c>
      <c r="U2514" t="s">
        <v>21935</v>
      </c>
      <c r="V2514" t="s">
        <v>21934</v>
      </c>
      <c r="W2514" t="s">
        <v>21936</v>
      </c>
      <c r="X2514" t="s">
        <v>14284</v>
      </c>
      <c r="Y2514" t="b">
        <v>1</v>
      </c>
      <c r="Z2514" t="s">
        <v>1761</v>
      </c>
    </row>
    <row r="2515" spans="1:26" x14ac:dyDescent="0.25">
      <c r="A2515" t="s">
        <v>14285</v>
      </c>
      <c r="B2515" t="s">
        <v>14286</v>
      </c>
      <c r="C2515" t="s">
        <v>14703</v>
      </c>
      <c r="D2515" t="s">
        <v>14702</v>
      </c>
      <c r="E2515" t="s">
        <v>635</v>
      </c>
      <c r="F2515" t="s">
        <v>14287</v>
      </c>
      <c r="G2515">
        <v>139999</v>
      </c>
      <c r="H2515">
        <v>145976</v>
      </c>
      <c r="I2515">
        <v>118860</v>
      </c>
      <c r="J2515">
        <v>118860</v>
      </c>
      <c r="K2515" t="s">
        <v>53</v>
      </c>
      <c r="L2515">
        <v>90505</v>
      </c>
      <c r="M2515" t="s">
        <v>1769</v>
      </c>
      <c r="N2515" t="s">
        <v>21937</v>
      </c>
      <c r="O2515" s="95">
        <v>44544.238389166669</v>
      </c>
      <c r="P2515">
        <v>4</v>
      </c>
      <c r="Q2515">
        <v>0</v>
      </c>
      <c r="R2515">
        <v>17.78</v>
      </c>
      <c r="S2515" t="s">
        <v>21938</v>
      </c>
      <c r="T2515" t="s">
        <v>14288</v>
      </c>
      <c r="U2515" t="s">
        <v>14289</v>
      </c>
      <c r="V2515" t="s">
        <v>21938</v>
      </c>
      <c r="W2515" t="s">
        <v>21939</v>
      </c>
      <c r="X2515" t="s">
        <v>14290</v>
      </c>
      <c r="Y2515" t="b">
        <v>1</v>
      </c>
      <c r="Z2515" t="s">
        <v>1761</v>
      </c>
    </row>
    <row r="2516" spans="1:26" x14ac:dyDescent="0.25">
      <c r="A2516" t="s">
        <v>14291</v>
      </c>
      <c r="B2516" t="s">
        <v>14292</v>
      </c>
      <c r="C2516" t="s">
        <v>14702</v>
      </c>
      <c r="D2516" t="s">
        <v>14702</v>
      </c>
      <c r="E2516" t="s">
        <v>357</v>
      </c>
      <c r="F2516" t="s">
        <v>14293</v>
      </c>
      <c r="G2516">
        <v>980</v>
      </c>
      <c r="H2516">
        <v>980</v>
      </c>
      <c r="I2516">
        <v>980</v>
      </c>
      <c r="J2516">
        <v>980</v>
      </c>
      <c r="K2516" t="s">
        <v>54</v>
      </c>
      <c r="L2516">
        <v>549</v>
      </c>
      <c r="M2516" t="s">
        <v>1769</v>
      </c>
      <c r="N2516" t="s">
        <v>21940</v>
      </c>
      <c r="O2516" s="95">
        <v>44710.491135659722</v>
      </c>
      <c r="P2516">
        <v>1</v>
      </c>
      <c r="Q2516">
        <v>0</v>
      </c>
      <c r="R2516">
        <v>0</v>
      </c>
      <c r="S2516" t="s">
        <v>21941</v>
      </c>
      <c r="T2516" t="s">
        <v>14294</v>
      </c>
      <c r="U2516" t="s">
        <v>21942</v>
      </c>
      <c r="V2516" t="s">
        <v>21941</v>
      </c>
      <c r="W2516" t="s">
        <v>21943</v>
      </c>
      <c r="X2516" t="s">
        <v>14295</v>
      </c>
      <c r="Y2516" t="b">
        <v>1</v>
      </c>
      <c r="Z2516" t="s">
        <v>1761</v>
      </c>
    </row>
    <row r="2517" spans="1:26" x14ac:dyDescent="0.25">
      <c r="A2517" t="s">
        <v>14296</v>
      </c>
      <c r="B2517" t="s">
        <v>14297</v>
      </c>
      <c r="C2517" t="s">
        <v>14702</v>
      </c>
      <c r="D2517" t="s">
        <v>14703</v>
      </c>
      <c r="E2517" t="s">
        <v>357</v>
      </c>
      <c r="F2517" t="s">
        <v>14298</v>
      </c>
      <c r="G2517">
        <v>500</v>
      </c>
      <c r="H2517">
        <v>256</v>
      </c>
      <c r="I2517">
        <v>845</v>
      </c>
      <c r="J2517">
        <v>1135</v>
      </c>
      <c r="K2517" t="s">
        <v>54</v>
      </c>
      <c r="L2517">
        <v>143</v>
      </c>
      <c r="M2517" t="s">
        <v>1769</v>
      </c>
      <c r="N2517" t="s">
        <v>16767</v>
      </c>
      <c r="O2517" s="95">
        <v>44845.563644178241</v>
      </c>
      <c r="P2517">
        <v>1</v>
      </c>
      <c r="Q2517">
        <v>-40.83</v>
      </c>
      <c r="R2517">
        <v>-55.95</v>
      </c>
      <c r="S2517" t="s">
        <v>21944</v>
      </c>
      <c r="T2517" t="s">
        <v>14299</v>
      </c>
      <c r="U2517" t="s">
        <v>14300</v>
      </c>
      <c r="V2517" t="s">
        <v>21944</v>
      </c>
      <c r="W2517" t="s">
        <v>21945</v>
      </c>
      <c r="X2517" t="s">
        <v>14301</v>
      </c>
      <c r="Y2517" t="b">
        <v>1</v>
      </c>
      <c r="Z2517" t="s">
        <v>1761</v>
      </c>
    </row>
    <row r="2518" spans="1:26" x14ac:dyDescent="0.25">
      <c r="A2518" t="s">
        <v>14303</v>
      </c>
      <c r="B2518" t="s">
        <v>919</v>
      </c>
      <c r="C2518" t="s">
        <v>14702</v>
      </c>
      <c r="D2518" t="s">
        <v>14703</v>
      </c>
      <c r="E2518" t="s">
        <v>357</v>
      </c>
      <c r="F2518" t="s">
        <v>14304</v>
      </c>
      <c r="G2518">
        <v>1000</v>
      </c>
      <c r="H2518">
        <v>78</v>
      </c>
      <c r="I2518">
        <v>1483</v>
      </c>
      <c r="J2518">
        <v>1576</v>
      </c>
      <c r="K2518" t="s">
        <v>54</v>
      </c>
      <c r="L2518">
        <v>44</v>
      </c>
      <c r="M2518" t="s">
        <v>1769</v>
      </c>
      <c r="N2518" t="s">
        <v>16942</v>
      </c>
      <c r="O2518" s="95">
        <v>44845.684542037037</v>
      </c>
      <c r="P2518">
        <v>1</v>
      </c>
      <c r="Q2518">
        <v>-32.57</v>
      </c>
      <c r="R2518">
        <v>-36.549999999999997</v>
      </c>
      <c r="S2518" t="s">
        <v>21946</v>
      </c>
      <c r="T2518" t="s">
        <v>14305</v>
      </c>
      <c r="U2518" t="s">
        <v>14306</v>
      </c>
      <c r="V2518" t="s">
        <v>21946</v>
      </c>
      <c r="W2518" t="s">
        <v>21947</v>
      </c>
      <c r="X2518" t="s">
        <v>14307</v>
      </c>
      <c r="Y2518" t="b">
        <v>1</v>
      </c>
      <c r="Z2518" t="s">
        <v>1761</v>
      </c>
    </row>
    <row r="2519" spans="1:26" x14ac:dyDescent="0.25">
      <c r="A2519" t="s">
        <v>14308</v>
      </c>
      <c r="B2519" t="s">
        <v>14309</v>
      </c>
      <c r="C2519" t="s">
        <v>14702</v>
      </c>
      <c r="D2519" t="s">
        <v>14703</v>
      </c>
      <c r="E2519" t="s">
        <v>357</v>
      </c>
      <c r="F2519" t="s">
        <v>14310</v>
      </c>
      <c r="G2519">
        <v>799</v>
      </c>
      <c r="H2519">
        <v>96</v>
      </c>
      <c r="I2519">
        <v>766</v>
      </c>
      <c r="J2519">
        <v>792</v>
      </c>
      <c r="K2519" t="s">
        <v>54</v>
      </c>
      <c r="L2519">
        <v>54</v>
      </c>
      <c r="M2519" t="s">
        <v>1769</v>
      </c>
      <c r="N2519" t="s">
        <v>16880</v>
      </c>
      <c r="O2519" s="95">
        <v>44845.433550740738</v>
      </c>
      <c r="P2519">
        <v>1</v>
      </c>
      <c r="Q2519">
        <v>4.3099999999999996</v>
      </c>
      <c r="R2519">
        <v>0.88</v>
      </c>
      <c r="S2519" t="s">
        <v>21948</v>
      </c>
      <c r="T2519" t="s">
        <v>14311</v>
      </c>
      <c r="U2519" t="s">
        <v>21949</v>
      </c>
      <c r="V2519" t="s">
        <v>21948</v>
      </c>
      <c r="W2519" t="s">
        <v>21950</v>
      </c>
      <c r="X2519" t="s">
        <v>14312</v>
      </c>
      <c r="Y2519" t="b">
        <v>1</v>
      </c>
      <c r="Z2519" t="s">
        <v>1761</v>
      </c>
    </row>
    <row r="2520" spans="1:26" x14ac:dyDescent="0.25">
      <c r="A2520" t="s">
        <v>14313</v>
      </c>
      <c r="B2520" t="s">
        <v>14314</v>
      </c>
      <c r="C2520" t="s">
        <v>14703</v>
      </c>
      <c r="D2520" t="s">
        <v>14702</v>
      </c>
      <c r="E2520" t="s">
        <v>357</v>
      </c>
      <c r="F2520" t="s">
        <v>14315</v>
      </c>
      <c r="G2520">
        <v>980</v>
      </c>
      <c r="H2520">
        <v>980</v>
      </c>
      <c r="I2520">
        <v>980</v>
      </c>
      <c r="J2520">
        <v>980</v>
      </c>
      <c r="K2520" t="s">
        <v>54</v>
      </c>
      <c r="L2520">
        <v>549</v>
      </c>
      <c r="M2520" t="s">
        <v>1769</v>
      </c>
      <c r="N2520" t="s">
        <v>21940</v>
      </c>
      <c r="O2520" s="95">
        <v>44540.029125543981</v>
      </c>
      <c r="P2520">
        <v>1</v>
      </c>
      <c r="Q2520">
        <v>0</v>
      </c>
      <c r="R2520">
        <v>0</v>
      </c>
      <c r="S2520" t="s">
        <v>21951</v>
      </c>
      <c r="T2520" t="s">
        <v>14316</v>
      </c>
      <c r="U2520" t="s">
        <v>14317</v>
      </c>
      <c r="V2520" t="s">
        <v>21951</v>
      </c>
      <c r="W2520" t="s">
        <v>21952</v>
      </c>
      <c r="X2520" t="s">
        <v>14318</v>
      </c>
      <c r="Y2520" t="b">
        <v>1</v>
      </c>
      <c r="Z2520" t="s">
        <v>1761</v>
      </c>
    </row>
    <row r="2521" spans="1:26" x14ac:dyDescent="0.25">
      <c r="A2521" t="s">
        <v>14319</v>
      </c>
      <c r="B2521" t="s">
        <v>468</v>
      </c>
      <c r="C2521" t="s">
        <v>14702</v>
      </c>
      <c r="D2521" t="s">
        <v>14703</v>
      </c>
      <c r="E2521" t="s">
        <v>2672</v>
      </c>
      <c r="F2521" t="s">
        <v>14320</v>
      </c>
      <c r="G2521">
        <v>4263</v>
      </c>
      <c r="H2521">
        <v>1920</v>
      </c>
      <c r="I2521">
        <v>4323</v>
      </c>
      <c r="J2521">
        <v>4401</v>
      </c>
      <c r="K2521" t="s">
        <v>55</v>
      </c>
      <c r="L2521">
        <v>1210</v>
      </c>
      <c r="M2521" t="s">
        <v>1769</v>
      </c>
      <c r="N2521" t="s">
        <v>21181</v>
      </c>
      <c r="O2521" s="95">
        <v>44845.671077303239</v>
      </c>
      <c r="P2521">
        <v>1</v>
      </c>
      <c r="Q2521">
        <v>-1.39</v>
      </c>
      <c r="R2521">
        <v>-3.14</v>
      </c>
      <c r="S2521" t="s">
        <v>21953</v>
      </c>
      <c r="T2521" t="s">
        <v>14321</v>
      </c>
      <c r="U2521" t="s">
        <v>14322</v>
      </c>
      <c r="V2521" t="s">
        <v>21953</v>
      </c>
      <c r="W2521" t="s">
        <v>21954</v>
      </c>
      <c r="X2521" t="s">
        <v>14323</v>
      </c>
      <c r="Y2521" t="b">
        <v>1</v>
      </c>
      <c r="Z2521" t="s">
        <v>1761</v>
      </c>
    </row>
    <row r="2522" spans="1:26" x14ac:dyDescent="0.25">
      <c r="A2522" t="s">
        <v>14324</v>
      </c>
      <c r="B2522" t="s">
        <v>1145</v>
      </c>
      <c r="C2522" t="s">
        <v>14702</v>
      </c>
      <c r="D2522" t="s">
        <v>14703</v>
      </c>
      <c r="E2522" t="s">
        <v>2672</v>
      </c>
      <c r="F2522" t="s">
        <v>14325</v>
      </c>
      <c r="G2522">
        <v>18885</v>
      </c>
      <c r="H2522">
        <v>5712</v>
      </c>
      <c r="I2522">
        <v>15222</v>
      </c>
      <c r="J2522">
        <v>16340</v>
      </c>
      <c r="K2522" t="s">
        <v>55</v>
      </c>
      <c r="L2522">
        <v>3599</v>
      </c>
      <c r="M2522" t="s">
        <v>1769</v>
      </c>
      <c r="N2522" t="s">
        <v>21955</v>
      </c>
      <c r="O2522" s="95">
        <v>44845.691046643522</v>
      </c>
      <c r="P2522">
        <v>1</v>
      </c>
      <c r="Q2522">
        <v>24.06</v>
      </c>
      <c r="R2522">
        <v>15.58</v>
      </c>
      <c r="S2522" t="s">
        <v>21956</v>
      </c>
      <c r="T2522" t="s">
        <v>14326</v>
      </c>
      <c r="U2522" t="s">
        <v>14327</v>
      </c>
      <c r="V2522" t="s">
        <v>21956</v>
      </c>
      <c r="W2522" t="s">
        <v>21957</v>
      </c>
      <c r="X2522" t="s">
        <v>14328</v>
      </c>
      <c r="Y2522" t="b">
        <v>1</v>
      </c>
      <c r="Z2522" t="s">
        <v>1761</v>
      </c>
    </row>
    <row r="2523" spans="1:26" x14ac:dyDescent="0.25">
      <c r="A2523" t="s">
        <v>14329</v>
      </c>
      <c r="B2523" t="s">
        <v>14330</v>
      </c>
      <c r="C2523" t="s">
        <v>14702</v>
      </c>
      <c r="D2523" t="s">
        <v>14703</v>
      </c>
      <c r="E2523" t="s">
        <v>365</v>
      </c>
      <c r="F2523" t="s">
        <v>14331</v>
      </c>
      <c r="G2523">
        <v>30000</v>
      </c>
      <c r="H2523">
        <v>33000</v>
      </c>
      <c r="I2523">
        <v>32665</v>
      </c>
      <c r="J2523">
        <v>32994</v>
      </c>
      <c r="K2523" t="s">
        <v>54</v>
      </c>
      <c r="L2523">
        <v>18480</v>
      </c>
      <c r="M2523" t="s">
        <v>1769</v>
      </c>
      <c r="N2523" t="s">
        <v>21958</v>
      </c>
      <c r="O2523" s="95">
        <v>44845.647996296299</v>
      </c>
      <c r="P2523">
        <v>2</v>
      </c>
      <c r="Q2523">
        <v>-8.16</v>
      </c>
      <c r="R2523">
        <v>-9.07</v>
      </c>
      <c r="S2523" t="s">
        <v>21959</v>
      </c>
      <c r="T2523" t="s">
        <v>14332</v>
      </c>
      <c r="U2523" t="s">
        <v>21960</v>
      </c>
      <c r="V2523" t="s">
        <v>21959</v>
      </c>
      <c r="W2523" t="s">
        <v>21961</v>
      </c>
      <c r="X2523" t="s">
        <v>14333</v>
      </c>
      <c r="Y2523" t="b">
        <v>1</v>
      </c>
      <c r="Z2523" t="s">
        <v>1761</v>
      </c>
    </row>
    <row r="2524" spans="1:26" x14ac:dyDescent="0.25">
      <c r="A2524" t="s">
        <v>14334</v>
      </c>
      <c r="B2524" t="s">
        <v>1300</v>
      </c>
      <c r="C2524" t="s">
        <v>14702</v>
      </c>
      <c r="D2524" t="s">
        <v>14703</v>
      </c>
      <c r="E2524" t="s">
        <v>635</v>
      </c>
      <c r="F2524" t="s">
        <v>14335</v>
      </c>
      <c r="G2524">
        <v>31111</v>
      </c>
      <c r="H2524">
        <v>48100</v>
      </c>
      <c r="I2524">
        <v>35188</v>
      </c>
      <c r="J2524">
        <v>36506</v>
      </c>
      <c r="K2524" t="s">
        <v>53</v>
      </c>
      <c r="L2524">
        <v>29822</v>
      </c>
      <c r="M2524" t="s">
        <v>1769</v>
      </c>
      <c r="N2524" t="s">
        <v>21962</v>
      </c>
      <c r="O2524" s="95">
        <v>44845.70509909722</v>
      </c>
      <c r="P2524">
        <v>4</v>
      </c>
      <c r="Q2524">
        <v>-11.59</v>
      </c>
      <c r="R2524">
        <v>-14.78</v>
      </c>
      <c r="S2524" t="s">
        <v>21963</v>
      </c>
      <c r="T2524" t="s">
        <v>14336</v>
      </c>
      <c r="U2524" t="s">
        <v>14337</v>
      </c>
      <c r="V2524" t="s">
        <v>21963</v>
      </c>
      <c r="W2524" t="s">
        <v>21964</v>
      </c>
      <c r="X2524" t="s">
        <v>14338</v>
      </c>
      <c r="Y2524" t="b">
        <v>1</v>
      </c>
      <c r="Z2524" t="s">
        <v>1761</v>
      </c>
    </row>
    <row r="2525" spans="1:26" x14ac:dyDescent="0.25">
      <c r="A2525" t="s">
        <v>14339</v>
      </c>
      <c r="B2525" t="s">
        <v>1032</v>
      </c>
      <c r="C2525" t="s">
        <v>14702</v>
      </c>
      <c r="D2525" t="s">
        <v>14703</v>
      </c>
      <c r="E2525" t="s">
        <v>635</v>
      </c>
      <c r="F2525" t="s">
        <v>14340</v>
      </c>
      <c r="G2525">
        <v>55400</v>
      </c>
      <c r="H2525">
        <v>60300</v>
      </c>
      <c r="I2525">
        <v>48348</v>
      </c>
      <c r="J2525">
        <v>47998</v>
      </c>
      <c r="K2525" t="s">
        <v>53</v>
      </c>
      <c r="L2525">
        <v>37386</v>
      </c>
      <c r="M2525" t="s">
        <v>1769</v>
      </c>
      <c r="N2525" t="s">
        <v>21965</v>
      </c>
      <c r="O2525" s="95">
        <v>44845.71727616898</v>
      </c>
      <c r="P2525">
        <v>2</v>
      </c>
      <c r="Q2525">
        <v>14.59</v>
      </c>
      <c r="R2525">
        <v>15.42</v>
      </c>
      <c r="S2525" t="s">
        <v>21966</v>
      </c>
      <c r="T2525" t="s">
        <v>14341</v>
      </c>
      <c r="U2525" t="s">
        <v>14342</v>
      </c>
      <c r="V2525" t="s">
        <v>21966</v>
      </c>
      <c r="W2525" t="s">
        <v>21967</v>
      </c>
      <c r="X2525" t="s">
        <v>14343</v>
      </c>
      <c r="Y2525" t="b">
        <v>1</v>
      </c>
      <c r="Z2525" t="s">
        <v>1761</v>
      </c>
    </row>
    <row r="2526" spans="1:26" x14ac:dyDescent="0.25">
      <c r="A2526" t="s">
        <v>14344</v>
      </c>
      <c r="B2526" t="s">
        <v>1317</v>
      </c>
      <c r="C2526" t="s">
        <v>14702</v>
      </c>
      <c r="D2526" t="s">
        <v>14703</v>
      </c>
      <c r="E2526" t="s">
        <v>635</v>
      </c>
      <c r="F2526" t="s">
        <v>14345</v>
      </c>
      <c r="G2526">
        <v>25500</v>
      </c>
      <c r="H2526">
        <v>18698</v>
      </c>
      <c r="I2526">
        <v>22166</v>
      </c>
      <c r="J2526">
        <v>22894</v>
      </c>
      <c r="K2526" t="s">
        <v>53</v>
      </c>
      <c r="L2526">
        <v>11593</v>
      </c>
      <c r="M2526" t="s">
        <v>1769</v>
      </c>
      <c r="N2526" t="s">
        <v>21968</v>
      </c>
      <c r="O2526" s="95">
        <v>44845.719121122682</v>
      </c>
      <c r="P2526">
        <v>2</v>
      </c>
      <c r="Q2526">
        <v>15.04</v>
      </c>
      <c r="R2526">
        <v>11.38</v>
      </c>
      <c r="S2526" t="s">
        <v>21969</v>
      </c>
      <c r="T2526" t="s">
        <v>14346</v>
      </c>
      <c r="U2526" t="s">
        <v>14347</v>
      </c>
      <c r="V2526" t="s">
        <v>21969</v>
      </c>
      <c r="W2526" t="s">
        <v>21970</v>
      </c>
      <c r="X2526" t="s">
        <v>14348</v>
      </c>
      <c r="Y2526" t="b">
        <v>1</v>
      </c>
      <c r="Z2526" t="s">
        <v>1761</v>
      </c>
    </row>
    <row r="2527" spans="1:26" x14ac:dyDescent="0.25">
      <c r="A2527" t="s">
        <v>14349</v>
      </c>
      <c r="B2527" t="s">
        <v>14350</v>
      </c>
      <c r="C2527" t="s">
        <v>14702</v>
      </c>
      <c r="D2527" t="s">
        <v>14703</v>
      </c>
      <c r="E2527" t="s">
        <v>635</v>
      </c>
      <c r="F2527" t="s">
        <v>14351</v>
      </c>
      <c r="G2527">
        <v>33000</v>
      </c>
      <c r="H2527">
        <v>24500</v>
      </c>
      <c r="I2527">
        <v>44110</v>
      </c>
      <c r="J2527">
        <v>46353</v>
      </c>
      <c r="K2527" t="s">
        <v>53</v>
      </c>
      <c r="L2527">
        <v>15190</v>
      </c>
      <c r="M2527" t="s">
        <v>1769</v>
      </c>
      <c r="N2527" t="s">
        <v>21971</v>
      </c>
      <c r="O2527" s="95">
        <v>44845.699162384262</v>
      </c>
      <c r="P2527">
        <v>4</v>
      </c>
      <c r="Q2527">
        <v>-25.19</v>
      </c>
      <c r="R2527">
        <v>-28.81</v>
      </c>
      <c r="S2527" t="s">
        <v>21972</v>
      </c>
      <c r="T2527" t="s">
        <v>14352</v>
      </c>
      <c r="U2527" t="s">
        <v>14353</v>
      </c>
      <c r="V2527" t="s">
        <v>21972</v>
      </c>
      <c r="W2527" t="s">
        <v>21973</v>
      </c>
      <c r="X2527" t="s">
        <v>14354</v>
      </c>
      <c r="Y2527" t="b">
        <v>1</v>
      </c>
      <c r="Z2527" t="s">
        <v>1761</v>
      </c>
    </row>
    <row r="2528" spans="1:26" x14ac:dyDescent="0.25">
      <c r="A2528" t="s">
        <v>14355</v>
      </c>
      <c r="B2528" t="s">
        <v>1291</v>
      </c>
      <c r="C2528" t="s">
        <v>14703</v>
      </c>
      <c r="D2528" t="s">
        <v>14702</v>
      </c>
      <c r="E2528" t="s">
        <v>635</v>
      </c>
      <c r="F2528" t="s">
        <v>14356</v>
      </c>
      <c r="G2528">
        <v>79460</v>
      </c>
      <c r="H2528">
        <v>79460</v>
      </c>
      <c r="I2528">
        <v>79460</v>
      </c>
      <c r="J2528">
        <v>79460</v>
      </c>
      <c r="K2528" t="s">
        <v>53</v>
      </c>
      <c r="L2528">
        <v>49265</v>
      </c>
      <c r="M2528" t="s">
        <v>1769</v>
      </c>
      <c r="N2528" t="s">
        <v>21974</v>
      </c>
      <c r="O2528" s="95">
        <v>44545.383461863428</v>
      </c>
      <c r="P2528">
        <v>2</v>
      </c>
      <c r="Q2528">
        <v>0</v>
      </c>
      <c r="R2528">
        <v>0</v>
      </c>
      <c r="S2528" t="s">
        <v>21975</v>
      </c>
      <c r="T2528" t="s">
        <v>14357</v>
      </c>
      <c r="U2528" t="s">
        <v>21976</v>
      </c>
      <c r="V2528" t="s">
        <v>21975</v>
      </c>
      <c r="W2528" t="s">
        <v>21977</v>
      </c>
      <c r="X2528" t="s">
        <v>14358</v>
      </c>
      <c r="Y2528" t="b">
        <v>1</v>
      </c>
      <c r="Z2528" t="s">
        <v>1761</v>
      </c>
    </row>
    <row r="2529" spans="1:26" x14ac:dyDescent="0.25">
      <c r="A2529" t="s">
        <v>14359</v>
      </c>
      <c r="B2529" t="s">
        <v>1302</v>
      </c>
      <c r="C2529" t="s">
        <v>14702</v>
      </c>
      <c r="D2529" t="s">
        <v>14703</v>
      </c>
      <c r="E2529" t="s">
        <v>17576</v>
      </c>
      <c r="F2529" t="s">
        <v>14360</v>
      </c>
      <c r="G2529">
        <v>37000</v>
      </c>
      <c r="H2529">
        <v>19300</v>
      </c>
      <c r="I2529">
        <v>23902</v>
      </c>
      <c r="J2529">
        <v>23100</v>
      </c>
      <c r="K2529" t="s">
        <v>54</v>
      </c>
      <c r="L2529">
        <v>10808</v>
      </c>
      <c r="M2529" t="s">
        <v>1769</v>
      </c>
      <c r="N2529" t="s">
        <v>21978</v>
      </c>
      <c r="O2529" s="95">
        <v>44845.672392569446</v>
      </c>
      <c r="P2529">
        <v>2</v>
      </c>
      <c r="Q2529">
        <v>54.8</v>
      </c>
      <c r="R2529">
        <v>60.17</v>
      </c>
      <c r="S2529" t="s">
        <v>21979</v>
      </c>
      <c r="T2529" t="s">
        <v>14361</v>
      </c>
      <c r="U2529" t="s">
        <v>14362</v>
      </c>
      <c r="V2529" t="s">
        <v>21979</v>
      </c>
      <c r="W2529" t="s">
        <v>21980</v>
      </c>
      <c r="X2529" t="s">
        <v>14363</v>
      </c>
      <c r="Y2529" t="b">
        <v>1</v>
      </c>
      <c r="Z2529" t="s">
        <v>1761</v>
      </c>
    </row>
    <row r="2530" spans="1:26" x14ac:dyDescent="0.25">
      <c r="A2530" t="s">
        <v>14364</v>
      </c>
      <c r="B2530" t="s">
        <v>14365</v>
      </c>
      <c r="C2530" t="s">
        <v>14702</v>
      </c>
      <c r="D2530" t="s">
        <v>14703</v>
      </c>
      <c r="E2530" t="s">
        <v>17576</v>
      </c>
      <c r="F2530" t="s">
        <v>14366</v>
      </c>
      <c r="G2530">
        <v>15000</v>
      </c>
      <c r="H2530">
        <v>14927</v>
      </c>
      <c r="I2530">
        <v>17743</v>
      </c>
      <c r="J2530">
        <v>20871</v>
      </c>
      <c r="K2530" t="s">
        <v>54</v>
      </c>
      <c r="L2530">
        <v>8359</v>
      </c>
      <c r="M2530" t="s">
        <v>1769</v>
      </c>
      <c r="N2530" t="s">
        <v>21981</v>
      </c>
      <c r="O2530" s="95">
        <v>44845.623286388887</v>
      </c>
      <c r="P2530">
        <v>2</v>
      </c>
      <c r="Q2530">
        <v>-15.46</v>
      </c>
      <c r="R2530">
        <v>-28.13</v>
      </c>
      <c r="S2530" t="s">
        <v>21982</v>
      </c>
      <c r="T2530" t="s">
        <v>14367</v>
      </c>
      <c r="U2530" t="s">
        <v>8210</v>
      </c>
      <c r="V2530" t="s">
        <v>21982</v>
      </c>
      <c r="W2530" t="s">
        <v>21983</v>
      </c>
      <c r="X2530" t="s">
        <v>14368</v>
      </c>
      <c r="Y2530" t="b">
        <v>1</v>
      </c>
      <c r="Z2530" t="s">
        <v>1761</v>
      </c>
    </row>
    <row r="2531" spans="1:26" x14ac:dyDescent="0.25">
      <c r="A2531" t="s">
        <v>14369</v>
      </c>
      <c r="B2531" t="s">
        <v>14370</v>
      </c>
      <c r="C2531" t="s">
        <v>14702</v>
      </c>
      <c r="D2531" t="s">
        <v>14703</v>
      </c>
      <c r="E2531" t="s">
        <v>17576</v>
      </c>
      <c r="F2531" t="s">
        <v>14371</v>
      </c>
      <c r="G2531">
        <v>30000</v>
      </c>
      <c r="H2531">
        <v>18327</v>
      </c>
      <c r="I2531">
        <v>43404</v>
      </c>
      <c r="J2531">
        <v>42206</v>
      </c>
      <c r="K2531" t="s">
        <v>54</v>
      </c>
      <c r="L2531">
        <v>10263</v>
      </c>
      <c r="M2531" t="s">
        <v>1769</v>
      </c>
      <c r="N2531" t="s">
        <v>21984</v>
      </c>
      <c r="O2531" s="95">
        <v>44845.662744953705</v>
      </c>
      <c r="P2531">
        <v>2</v>
      </c>
      <c r="Q2531">
        <v>-30.88</v>
      </c>
      <c r="R2531">
        <v>-28.92</v>
      </c>
      <c r="S2531" t="s">
        <v>21985</v>
      </c>
      <c r="T2531" t="s">
        <v>14372</v>
      </c>
      <c r="U2531" t="s">
        <v>21986</v>
      </c>
      <c r="V2531" t="s">
        <v>21985</v>
      </c>
      <c r="W2531" t="s">
        <v>21987</v>
      </c>
      <c r="X2531" t="s">
        <v>14373</v>
      </c>
      <c r="Y2531" t="b">
        <v>1</v>
      </c>
      <c r="Z2531" t="s">
        <v>1761</v>
      </c>
    </row>
    <row r="2532" spans="1:26" x14ac:dyDescent="0.25">
      <c r="A2532" t="s">
        <v>14374</v>
      </c>
      <c r="B2532" t="s">
        <v>14375</v>
      </c>
      <c r="C2532" t="s">
        <v>14702</v>
      </c>
      <c r="D2532" t="s">
        <v>14703</v>
      </c>
      <c r="E2532" t="s">
        <v>17576</v>
      </c>
      <c r="F2532" t="s">
        <v>14376</v>
      </c>
      <c r="G2532">
        <v>35000</v>
      </c>
      <c r="H2532">
        <v>5100</v>
      </c>
      <c r="I2532">
        <v>38749</v>
      </c>
      <c r="J2532">
        <v>39201</v>
      </c>
      <c r="K2532" t="s">
        <v>54</v>
      </c>
      <c r="L2532">
        <v>2856</v>
      </c>
      <c r="M2532" t="s">
        <v>1769</v>
      </c>
      <c r="N2532" t="s">
        <v>17750</v>
      </c>
      <c r="O2532" s="95">
        <v>44845.434444849539</v>
      </c>
      <c r="P2532">
        <v>2</v>
      </c>
      <c r="Q2532">
        <v>-9.68</v>
      </c>
      <c r="R2532">
        <v>-10.72</v>
      </c>
      <c r="S2532" t="s">
        <v>21988</v>
      </c>
      <c r="T2532" t="s">
        <v>14377</v>
      </c>
      <c r="U2532" t="s">
        <v>14378</v>
      </c>
      <c r="V2532" t="s">
        <v>21988</v>
      </c>
      <c r="W2532" t="s">
        <v>21989</v>
      </c>
      <c r="X2532" t="s">
        <v>14379</v>
      </c>
      <c r="Y2532" t="b">
        <v>1</v>
      </c>
      <c r="Z2532" t="s">
        <v>1761</v>
      </c>
    </row>
    <row r="2533" spans="1:26" x14ac:dyDescent="0.25">
      <c r="A2533" t="s">
        <v>14380</v>
      </c>
      <c r="B2533" t="s">
        <v>402</v>
      </c>
      <c r="C2533" t="s">
        <v>14702</v>
      </c>
      <c r="D2533" t="s">
        <v>14703</v>
      </c>
      <c r="E2533" t="s">
        <v>635</v>
      </c>
      <c r="F2533" t="s">
        <v>14381</v>
      </c>
      <c r="G2533">
        <v>16000</v>
      </c>
      <c r="H2533">
        <v>1500</v>
      </c>
      <c r="I2533">
        <v>16105</v>
      </c>
      <c r="J2533">
        <v>14552</v>
      </c>
      <c r="K2533" t="s">
        <v>53</v>
      </c>
      <c r="L2533">
        <v>930</v>
      </c>
      <c r="M2533" t="s">
        <v>1769</v>
      </c>
      <c r="N2533" t="s">
        <v>17960</v>
      </c>
      <c r="O2533" s="95">
        <v>44845.674097233794</v>
      </c>
      <c r="P2533">
        <v>1</v>
      </c>
      <c r="Q2533">
        <v>-0.65</v>
      </c>
      <c r="R2533">
        <v>9.9499999999999993</v>
      </c>
      <c r="S2533" t="s">
        <v>21990</v>
      </c>
      <c r="T2533" t="s">
        <v>14382</v>
      </c>
      <c r="U2533" t="s">
        <v>14383</v>
      </c>
      <c r="V2533" t="s">
        <v>21990</v>
      </c>
      <c r="W2533" t="s">
        <v>21991</v>
      </c>
      <c r="X2533" t="s">
        <v>14384</v>
      </c>
      <c r="Y2533" t="b">
        <v>1</v>
      </c>
      <c r="Z2533" t="s">
        <v>1761</v>
      </c>
    </row>
    <row r="2534" spans="1:26" x14ac:dyDescent="0.25">
      <c r="A2534" t="s">
        <v>14385</v>
      </c>
      <c r="B2534" t="s">
        <v>403</v>
      </c>
      <c r="C2534" t="s">
        <v>14702</v>
      </c>
      <c r="D2534" t="s">
        <v>14703</v>
      </c>
      <c r="E2534" t="s">
        <v>635</v>
      </c>
      <c r="F2534" t="s">
        <v>14381</v>
      </c>
      <c r="G2534">
        <v>12400</v>
      </c>
      <c r="H2534">
        <v>3400</v>
      </c>
      <c r="I2534">
        <v>14587</v>
      </c>
      <c r="J2534">
        <v>13452</v>
      </c>
      <c r="K2534" t="s">
        <v>53</v>
      </c>
      <c r="L2534">
        <v>2108</v>
      </c>
      <c r="M2534" t="s">
        <v>1769</v>
      </c>
      <c r="N2534" t="s">
        <v>17407</v>
      </c>
      <c r="O2534" s="95">
        <v>44845.666601238423</v>
      </c>
      <c r="P2534">
        <v>1</v>
      </c>
      <c r="Q2534">
        <v>-14.99</v>
      </c>
      <c r="R2534">
        <v>-7.82</v>
      </c>
      <c r="S2534" t="s">
        <v>21992</v>
      </c>
      <c r="T2534" t="s">
        <v>14386</v>
      </c>
      <c r="U2534" t="s">
        <v>14387</v>
      </c>
      <c r="V2534" t="s">
        <v>21992</v>
      </c>
      <c r="W2534" t="s">
        <v>21993</v>
      </c>
      <c r="X2534" t="s">
        <v>14388</v>
      </c>
      <c r="Y2534" t="b">
        <v>1</v>
      </c>
      <c r="Z2534" t="s">
        <v>1761</v>
      </c>
    </row>
    <row r="2535" spans="1:26" x14ac:dyDescent="0.25">
      <c r="A2535" t="s">
        <v>14389</v>
      </c>
      <c r="B2535" t="s">
        <v>404</v>
      </c>
      <c r="C2535" t="s">
        <v>14702</v>
      </c>
      <c r="D2535" t="s">
        <v>14703</v>
      </c>
      <c r="E2535" t="s">
        <v>635</v>
      </c>
      <c r="F2535" t="s">
        <v>14381</v>
      </c>
      <c r="G2535">
        <v>13333</v>
      </c>
      <c r="H2535">
        <v>1353</v>
      </c>
      <c r="I2535">
        <v>11177</v>
      </c>
      <c r="J2535">
        <v>11047</v>
      </c>
      <c r="K2535" t="s">
        <v>53</v>
      </c>
      <c r="L2535">
        <v>839</v>
      </c>
      <c r="M2535" t="s">
        <v>1769</v>
      </c>
      <c r="N2535" t="s">
        <v>15954</v>
      </c>
      <c r="O2535" s="95">
        <v>44845.583499699074</v>
      </c>
      <c r="P2535">
        <v>1</v>
      </c>
      <c r="Q2535">
        <v>19.29</v>
      </c>
      <c r="R2535">
        <v>20.69</v>
      </c>
      <c r="S2535" t="s">
        <v>21994</v>
      </c>
      <c r="T2535" t="s">
        <v>14390</v>
      </c>
      <c r="U2535" t="s">
        <v>14391</v>
      </c>
      <c r="V2535" t="s">
        <v>21994</v>
      </c>
      <c r="W2535" t="s">
        <v>21995</v>
      </c>
      <c r="X2535" t="s">
        <v>14392</v>
      </c>
      <c r="Y2535" t="b">
        <v>1</v>
      </c>
      <c r="Z2535" t="s">
        <v>1761</v>
      </c>
    </row>
    <row r="2536" spans="1:26" x14ac:dyDescent="0.25">
      <c r="A2536" t="s">
        <v>14393</v>
      </c>
      <c r="B2536" t="s">
        <v>14394</v>
      </c>
      <c r="C2536" t="s">
        <v>14702</v>
      </c>
      <c r="D2536" t="s">
        <v>14703</v>
      </c>
      <c r="E2536" t="s">
        <v>17576</v>
      </c>
      <c r="F2536" t="s">
        <v>6673</v>
      </c>
      <c r="G2536">
        <v>50000</v>
      </c>
      <c r="H2536">
        <v>8665</v>
      </c>
      <c r="I2536">
        <v>77454</v>
      </c>
      <c r="J2536">
        <v>77454</v>
      </c>
      <c r="K2536" t="s">
        <v>54</v>
      </c>
      <c r="L2536">
        <v>4852</v>
      </c>
      <c r="M2536" t="s">
        <v>1769</v>
      </c>
      <c r="N2536" t="s">
        <v>18682</v>
      </c>
      <c r="O2536" s="95">
        <v>44844.548913680555</v>
      </c>
      <c r="P2536">
        <v>2</v>
      </c>
      <c r="Q2536">
        <v>0</v>
      </c>
      <c r="R2536">
        <v>-35.450000000000003</v>
      </c>
      <c r="S2536" t="s">
        <v>21996</v>
      </c>
      <c r="T2536" t="s">
        <v>14395</v>
      </c>
      <c r="U2536" t="s">
        <v>8159</v>
      </c>
      <c r="V2536" t="s">
        <v>21996</v>
      </c>
      <c r="W2536" t="s">
        <v>21997</v>
      </c>
      <c r="X2536" t="s">
        <v>14396</v>
      </c>
      <c r="Y2536" t="b">
        <v>1</v>
      </c>
      <c r="Z2536" t="s">
        <v>1761</v>
      </c>
    </row>
    <row r="2537" spans="1:26" x14ac:dyDescent="0.25">
      <c r="A2537" t="s">
        <v>14397</v>
      </c>
      <c r="B2537" t="s">
        <v>755</v>
      </c>
      <c r="C2537" t="s">
        <v>14702</v>
      </c>
      <c r="D2537" t="s">
        <v>14703</v>
      </c>
      <c r="E2537" t="s">
        <v>17576</v>
      </c>
      <c r="F2537" t="s">
        <v>14398</v>
      </c>
      <c r="G2537">
        <v>9849</v>
      </c>
      <c r="H2537">
        <v>7900</v>
      </c>
      <c r="I2537">
        <v>12471</v>
      </c>
      <c r="J2537">
        <v>13534</v>
      </c>
      <c r="K2537" t="s">
        <v>54</v>
      </c>
      <c r="L2537">
        <v>4424</v>
      </c>
      <c r="M2537" t="s">
        <v>1769</v>
      </c>
      <c r="N2537" t="s">
        <v>19073</v>
      </c>
      <c r="O2537" s="95">
        <v>44845.662183692133</v>
      </c>
      <c r="P2537">
        <v>2</v>
      </c>
      <c r="Q2537">
        <v>-21.02</v>
      </c>
      <c r="R2537">
        <v>-27.23</v>
      </c>
      <c r="S2537" t="s">
        <v>21998</v>
      </c>
      <c r="T2537" t="s">
        <v>14399</v>
      </c>
      <c r="U2537" t="s">
        <v>21999</v>
      </c>
      <c r="V2537" t="s">
        <v>21998</v>
      </c>
      <c r="W2537" t="s">
        <v>22000</v>
      </c>
      <c r="X2537" t="s">
        <v>14400</v>
      </c>
      <c r="Y2537" t="b">
        <v>1</v>
      </c>
      <c r="Z2537" t="s">
        <v>1761</v>
      </c>
    </row>
    <row r="2538" spans="1:26" x14ac:dyDescent="0.25">
      <c r="A2538" t="s">
        <v>14401</v>
      </c>
      <c r="B2538" t="s">
        <v>14402</v>
      </c>
      <c r="C2538" t="s">
        <v>14702</v>
      </c>
      <c r="D2538" t="s">
        <v>14703</v>
      </c>
      <c r="E2538" t="s">
        <v>17576</v>
      </c>
      <c r="F2538" t="s">
        <v>8567</v>
      </c>
      <c r="G2538">
        <v>9000</v>
      </c>
      <c r="H2538">
        <v>2100</v>
      </c>
      <c r="I2538">
        <v>9556</v>
      </c>
      <c r="J2538">
        <v>12274</v>
      </c>
      <c r="K2538" t="s">
        <v>54</v>
      </c>
      <c r="L2538">
        <v>1176</v>
      </c>
      <c r="M2538" t="s">
        <v>1769</v>
      </c>
      <c r="N2538" t="s">
        <v>17248</v>
      </c>
      <c r="O2538" s="95">
        <v>44845.663027986113</v>
      </c>
      <c r="P2538">
        <v>2</v>
      </c>
      <c r="Q2538">
        <v>-5.82</v>
      </c>
      <c r="R2538">
        <v>-26.67</v>
      </c>
      <c r="S2538" t="s">
        <v>22001</v>
      </c>
      <c r="T2538" t="s">
        <v>14403</v>
      </c>
      <c r="U2538" t="s">
        <v>14404</v>
      </c>
      <c r="V2538" t="s">
        <v>22001</v>
      </c>
      <c r="W2538" t="s">
        <v>22002</v>
      </c>
      <c r="X2538" t="s">
        <v>14405</v>
      </c>
      <c r="Y2538" t="b">
        <v>1</v>
      </c>
      <c r="Z2538" t="s">
        <v>1761</v>
      </c>
    </row>
    <row r="2539" spans="1:26" x14ac:dyDescent="0.25">
      <c r="A2539" t="s">
        <v>14406</v>
      </c>
      <c r="B2539" t="s">
        <v>14407</v>
      </c>
      <c r="C2539" t="s">
        <v>14702</v>
      </c>
      <c r="D2539" t="s">
        <v>14703</v>
      </c>
      <c r="E2539" t="s">
        <v>17576</v>
      </c>
      <c r="F2539" t="s">
        <v>8465</v>
      </c>
      <c r="G2539">
        <v>16000</v>
      </c>
      <c r="H2539">
        <v>10885</v>
      </c>
      <c r="I2539">
        <v>16922</v>
      </c>
      <c r="J2539">
        <v>14612</v>
      </c>
      <c r="K2539" t="s">
        <v>54</v>
      </c>
      <c r="L2539">
        <v>6096</v>
      </c>
      <c r="M2539" t="s">
        <v>1769</v>
      </c>
      <c r="N2539" t="s">
        <v>22003</v>
      </c>
      <c r="O2539" s="95">
        <v>44845.515793009261</v>
      </c>
      <c r="P2539">
        <v>2</v>
      </c>
      <c r="Q2539">
        <v>-5.45</v>
      </c>
      <c r="R2539">
        <v>9.5</v>
      </c>
      <c r="S2539" t="s">
        <v>22004</v>
      </c>
      <c r="T2539" t="s">
        <v>14408</v>
      </c>
      <c r="U2539" t="s">
        <v>14409</v>
      </c>
      <c r="V2539" t="s">
        <v>22004</v>
      </c>
      <c r="W2539" t="s">
        <v>22005</v>
      </c>
      <c r="X2539" t="s">
        <v>14410</v>
      </c>
      <c r="Y2539" t="b">
        <v>1</v>
      </c>
      <c r="Z2539" t="s">
        <v>1761</v>
      </c>
    </row>
    <row r="2540" spans="1:26" x14ac:dyDescent="0.25">
      <c r="A2540" t="s">
        <v>14411</v>
      </c>
      <c r="B2540" t="s">
        <v>1140</v>
      </c>
      <c r="C2540" t="s">
        <v>14702</v>
      </c>
      <c r="D2540" t="s">
        <v>14703</v>
      </c>
      <c r="E2540" t="s">
        <v>17576</v>
      </c>
      <c r="F2540" t="s">
        <v>14412</v>
      </c>
      <c r="G2540">
        <v>14000</v>
      </c>
      <c r="H2540">
        <v>13200</v>
      </c>
      <c r="I2540">
        <v>23822</v>
      </c>
      <c r="J2540">
        <v>22353</v>
      </c>
      <c r="K2540" t="s">
        <v>54</v>
      </c>
      <c r="L2540">
        <v>7392</v>
      </c>
      <c r="M2540" t="s">
        <v>1769</v>
      </c>
      <c r="N2540" t="s">
        <v>20325</v>
      </c>
      <c r="O2540" s="95">
        <v>44845.634374675923</v>
      </c>
      <c r="P2540">
        <v>2</v>
      </c>
      <c r="Q2540">
        <v>-41.23</v>
      </c>
      <c r="R2540">
        <v>-37.369999999999997</v>
      </c>
      <c r="S2540" t="s">
        <v>22006</v>
      </c>
      <c r="T2540" t="s">
        <v>14413</v>
      </c>
      <c r="U2540" t="s">
        <v>14414</v>
      </c>
      <c r="V2540" t="s">
        <v>22006</v>
      </c>
      <c r="W2540" t="s">
        <v>22007</v>
      </c>
      <c r="X2540" t="s">
        <v>14415</v>
      </c>
      <c r="Y2540" t="b">
        <v>1</v>
      </c>
      <c r="Z2540" t="s">
        <v>1761</v>
      </c>
    </row>
    <row r="2541" spans="1:26" x14ac:dyDescent="0.25">
      <c r="A2541" t="s">
        <v>14416</v>
      </c>
      <c r="B2541" t="s">
        <v>14417</v>
      </c>
      <c r="C2541" t="s">
        <v>14702</v>
      </c>
      <c r="D2541" t="s">
        <v>14703</v>
      </c>
      <c r="E2541" t="s">
        <v>17576</v>
      </c>
      <c r="F2541" t="s">
        <v>14418</v>
      </c>
      <c r="G2541">
        <v>18000</v>
      </c>
      <c r="H2541">
        <v>1402</v>
      </c>
      <c r="I2541">
        <v>11757</v>
      </c>
      <c r="J2541">
        <v>11757</v>
      </c>
      <c r="K2541" t="s">
        <v>54</v>
      </c>
      <c r="L2541">
        <v>785</v>
      </c>
      <c r="M2541" t="s">
        <v>1769</v>
      </c>
      <c r="N2541" t="s">
        <v>19316</v>
      </c>
      <c r="O2541" s="95">
        <v>44843.017670231478</v>
      </c>
      <c r="P2541">
        <v>2</v>
      </c>
      <c r="Q2541">
        <v>0</v>
      </c>
      <c r="R2541">
        <v>53.1</v>
      </c>
      <c r="S2541" t="s">
        <v>22008</v>
      </c>
      <c r="T2541" t="s">
        <v>14419</v>
      </c>
      <c r="U2541" t="s">
        <v>22009</v>
      </c>
      <c r="V2541" t="s">
        <v>22008</v>
      </c>
      <c r="W2541" t="s">
        <v>22010</v>
      </c>
      <c r="X2541" t="s">
        <v>14420</v>
      </c>
      <c r="Y2541" t="b">
        <v>1</v>
      </c>
      <c r="Z2541" t="s">
        <v>1761</v>
      </c>
    </row>
    <row r="2542" spans="1:26" x14ac:dyDescent="0.25">
      <c r="A2542" t="s">
        <v>14421</v>
      </c>
      <c r="B2542" t="s">
        <v>14422</v>
      </c>
      <c r="C2542" t="s">
        <v>14702</v>
      </c>
      <c r="D2542" t="s">
        <v>14703</v>
      </c>
      <c r="E2542" t="s">
        <v>17576</v>
      </c>
      <c r="F2542" t="s">
        <v>14423</v>
      </c>
      <c r="G2542">
        <v>27500</v>
      </c>
      <c r="H2542">
        <v>21200</v>
      </c>
      <c r="I2542">
        <v>25587</v>
      </c>
      <c r="J2542">
        <v>25966</v>
      </c>
      <c r="K2542" t="s">
        <v>54</v>
      </c>
      <c r="L2542">
        <v>11872</v>
      </c>
      <c r="M2542" t="s">
        <v>1769</v>
      </c>
      <c r="N2542" t="s">
        <v>21431</v>
      </c>
      <c r="O2542" s="95">
        <v>44845.682738067131</v>
      </c>
      <c r="P2542">
        <v>3</v>
      </c>
      <c r="Q2542">
        <v>7.48</v>
      </c>
      <c r="R2542">
        <v>5.91</v>
      </c>
      <c r="S2542" t="s">
        <v>22011</v>
      </c>
      <c r="T2542" t="s">
        <v>14424</v>
      </c>
      <c r="U2542" t="s">
        <v>22012</v>
      </c>
      <c r="V2542" t="s">
        <v>22011</v>
      </c>
      <c r="W2542" t="s">
        <v>22013</v>
      </c>
      <c r="X2542" t="s">
        <v>14425</v>
      </c>
      <c r="Y2542" t="b">
        <v>1</v>
      </c>
      <c r="Z2542" t="s">
        <v>1761</v>
      </c>
    </row>
    <row r="2543" spans="1:26" x14ac:dyDescent="0.25">
      <c r="A2543" t="s">
        <v>14426</v>
      </c>
      <c r="B2543" t="s">
        <v>603</v>
      </c>
      <c r="C2543" t="s">
        <v>14702</v>
      </c>
      <c r="D2543" t="s">
        <v>14703</v>
      </c>
      <c r="E2543" t="s">
        <v>1756</v>
      </c>
      <c r="F2543" t="s">
        <v>14427</v>
      </c>
      <c r="G2543">
        <v>34999</v>
      </c>
      <c r="H2543">
        <v>55000</v>
      </c>
      <c r="I2543">
        <v>34768</v>
      </c>
      <c r="J2543">
        <v>35086</v>
      </c>
      <c r="K2543" t="s">
        <v>55</v>
      </c>
      <c r="L2543">
        <v>34650</v>
      </c>
      <c r="M2543" t="s">
        <v>1769</v>
      </c>
      <c r="N2543" t="s">
        <v>14824</v>
      </c>
      <c r="O2543" s="95">
        <v>44845.657733703702</v>
      </c>
      <c r="P2543">
        <v>1</v>
      </c>
      <c r="Q2543">
        <v>0.66</v>
      </c>
      <c r="R2543">
        <v>-0.25</v>
      </c>
      <c r="S2543" t="s">
        <v>22014</v>
      </c>
      <c r="T2543" t="s">
        <v>14428</v>
      </c>
      <c r="U2543" t="s">
        <v>14429</v>
      </c>
      <c r="V2543" t="s">
        <v>22014</v>
      </c>
      <c r="W2543" t="s">
        <v>22015</v>
      </c>
      <c r="X2543" t="s">
        <v>14430</v>
      </c>
      <c r="Y2543" t="b">
        <v>1</v>
      </c>
      <c r="Z2543" t="s">
        <v>1761</v>
      </c>
    </row>
    <row r="2544" spans="1:26" x14ac:dyDescent="0.25">
      <c r="A2544" t="s">
        <v>14431</v>
      </c>
      <c r="B2544" t="s">
        <v>14432</v>
      </c>
      <c r="C2544" t="s">
        <v>14702</v>
      </c>
      <c r="D2544" t="s">
        <v>14703</v>
      </c>
      <c r="E2544" t="s">
        <v>17576</v>
      </c>
      <c r="F2544" t="s">
        <v>14433</v>
      </c>
      <c r="G2544">
        <v>23999</v>
      </c>
      <c r="H2544">
        <v>7500</v>
      </c>
      <c r="I2544">
        <v>18231</v>
      </c>
      <c r="J2544">
        <v>19853</v>
      </c>
      <c r="K2544" t="s">
        <v>54</v>
      </c>
      <c r="L2544">
        <v>4200</v>
      </c>
      <c r="M2544" t="s">
        <v>1769</v>
      </c>
      <c r="N2544" t="s">
        <v>19798</v>
      </c>
      <c r="O2544" s="95">
        <v>44845.719430648147</v>
      </c>
      <c r="P2544">
        <v>1</v>
      </c>
      <c r="Q2544">
        <v>31.64</v>
      </c>
      <c r="R2544">
        <v>20.88</v>
      </c>
      <c r="S2544" t="s">
        <v>22016</v>
      </c>
      <c r="T2544" t="s">
        <v>14434</v>
      </c>
      <c r="U2544" t="s">
        <v>22017</v>
      </c>
      <c r="V2544" t="s">
        <v>22016</v>
      </c>
      <c r="W2544" t="s">
        <v>22018</v>
      </c>
      <c r="X2544" t="s">
        <v>14435</v>
      </c>
      <c r="Y2544" t="b">
        <v>1</v>
      </c>
      <c r="Z2544" t="s">
        <v>1761</v>
      </c>
    </row>
    <row r="2545" spans="1:26" x14ac:dyDescent="0.25">
      <c r="A2545" t="s">
        <v>14436</v>
      </c>
      <c r="B2545" t="s">
        <v>14437</v>
      </c>
      <c r="C2545" t="s">
        <v>14702</v>
      </c>
      <c r="D2545" t="s">
        <v>14703</v>
      </c>
      <c r="E2545" t="s">
        <v>17576</v>
      </c>
      <c r="F2545" t="s">
        <v>14438</v>
      </c>
      <c r="G2545">
        <v>23333</v>
      </c>
      <c r="H2545">
        <v>13100</v>
      </c>
      <c r="I2545">
        <v>35077</v>
      </c>
      <c r="J2545">
        <v>36868</v>
      </c>
      <c r="K2545" t="s">
        <v>54</v>
      </c>
      <c r="L2545">
        <v>7336</v>
      </c>
      <c r="M2545" t="s">
        <v>1769</v>
      </c>
      <c r="N2545" t="s">
        <v>22019</v>
      </c>
      <c r="O2545" s="95">
        <v>44845.719141967595</v>
      </c>
      <c r="P2545">
        <v>1</v>
      </c>
      <c r="Q2545">
        <v>-33.479999999999997</v>
      </c>
      <c r="R2545">
        <v>-36.71</v>
      </c>
      <c r="S2545" t="s">
        <v>22020</v>
      </c>
      <c r="T2545" t="s">
        <v>14439</v>
      </c>
      <c r="U2545" t="s">
        <v>22021</v>
      </c>
      <c r="V2545" t="s">
        <v>22020</v>
      </c>
      <c r="W2545" t="s">
        <v>22022</v>
      </c>
      <c r="X2545" t="s">
        <v>14440</v>
      </c>
      <c r="Y2545" t="b">
        <v>1</v>
      </c>
      <c r="Z2545" t="s">
        <v>1761</v>
      </c>
    </row>
    <row r="2546" spans="1:26" x14ac:dyDescent="0.25">
      <c r="A2546" t="s">
        <v>14441</v>
      </c>
      <c r="B2546" t="s">
        <v>14442</v>
      </c>
      <c r="C2546" t="s">
        <v>14702</v>
      </c>
      <c r="D2546" t="s">
        <v>14703</v>
      </c>
      <c r="E2546" t="s">
        <v>17576</v>
      </c>
      <c r="F2546" t="s">
        <v>14438</v>
      </c>
      <c r="G2546">
        <v>40000</v>
      </c>
      <c r="H2546">
        <v>11800</v>
      </c>
      <c r="I2546">
        <v>44923</v>
      </c>
      <c r="J2546">
        <v>44824</v>
      </c>
      <c r="K2546" t="s">
        <v>54</v>
      </c>
      <c r="L2546">
        <v>6608</v>
      </c>
      <c r="M2546" t="s">
        <v>1769</v>
      </c>
      <c r="N2546" t="s">
        <v>21066</v>
      </c>
      <c r="O2546" s="95">
        <v>44845.691299953702</v>
      </c>
      <c r="P2546">
        <v>1</v>
      </c>
      <c r="Q2546">
        <v>-10.96</v>
      </c>
      <c r="R2546">
        <v>-10.76</v>
      </c>
      <c r="S2546" t="s">
        <v>22023</v>
      </c>
      <c r="T2546" t="s">
        <v>14443</v>
      </c>
      <c r="U2546" t="s">
        <v>14444</v>
      </c>
      <c r="V2546" t="s">
        <v>22023</v>
      </c>
      <c r="W2546" t="s">
        <v>22024</v>
      </c>
      <c r="X2546" t="s">
        <v>14445</v>
      </c>
      <c r="Y2546" t="b">
        <v>1</v>
      </c>
      <c r="Z2546" t="s">
        <v>1761</v>
      </c>
    </row>
    <row r="2547" spans="1:26" x14ac:dyDescent="0.25">
      <c r="A2547" t="s">
        <v>14446</v>
      </c>
      <c r="B2547" t="s">
        <v>14447</v>
      </c>
      <c r="C2547" t="s">
        <v>14702</v>
      </c>
      <c r="D2547" t="s">
        <v>14703</v>
      </c>
      <c r="E2547" t="s">
        <v>17576</v>
      </c>
      <c r="F2547" t="s">
        <v>8465</v>
      </c>
      <c r="G2547">
        <v>7500</v>
      </c>
      <c r="H2547">
        <v>1340</v>
      </c>
      <c r="I2547">
        <v>6305</v>
      </c>
      <c r="J2547">
        <v>9017</v>
      </c>
      <c r="K2547" t="s">
        <v>54</v>
      </c>
      <c r="L2547">
        <v>750</v>
      </c>
      <c r="M2547" t="s">
        <v>1769</v>
      </c>
      <c r="N2547" t="s">
        <v>18477</v>
      </c>
      <c r="O2547" s="95">
        <v>44845.667979652775</v>
      </c>
      <c r="P2547">
        <v>1</v>
      </c>
      <c r="Q2547">
        <v>18.95</v>
      </c>
      <c r="R2547">
        <v>-16.82</v>
      </c>
      <c r="S2547" t="s">
        <v>22025</v>
      </c>
      <c r="T2547" t="s">
        <v>14448</v>
      </c>
      <c r="U2547" t="s">
        <v>14449</v>
      </c>
      <c r="V2547" t="s">
        <v>22025</v>
      </c>
      <c r="W2547" t="s">
        <v>22026</v>
      </c>
      <c r="X2547" t="s">
        <v>14450</v>
      </c>
      <c r="Y2547" t="b">
        <v>1</v>
      </c>
      <c r="Z2547" t="s">
        <v>1761</v>
      </c>
    </row>
    <row r="2548" spans="1:26" x14ac:dyDescent="0.25">
      <c r="A2548" t="s">
        <v>14451</v>
      </c>
      <c r="B2548" t="s">
        <v>14452</v>
      </c>
      <c r="C2548" t="s">
        <v>14702</v>
      </c>
      <c r="D2548" t="s">
        <v>14703</v>
      </c>
      <c r="E2548" t="s">
        <v>17576</v>
      </c>
      <c r="F2548" t="s">
        <v>14453</v>
      </c>
      <c r="G2548">
        <v>5000</v>
      </c>
      <c r="H2548">
        <v>4700</v>
      </c>
      <c r="I2548">
        <v>12709</v>
      </c>
      <c r="J2548">
        <v>12709</v>
      </c>
      <c r="K2548" t="s">
        <v>54</v>
      </c>
      <c r="L2548">
        <v>2632</v>
      </c>
      <c r="M2548" t="s">
        <v>1769</v>
      </c>
      <c r="N2548" t="s">
        <v>18815</v>
      </c>
      <c r="O2548" s="95">
        <v>44844.642986284722</v>
      </c>
      <c r="P2548">
        <v>1</v>
      </c>
      <c r="Q2548">
        <v>0</v>
      </c>
      <c r="R2548">
        <v>-60.66</v>
      </c>
      <c r="S2548" t="s">
        <v>22027</v>
      </c>
      <c r="T2548" t="s">
        <v>14454</v>
      </c>
      <c r="U2548" t="s">
        <v>14455</v>
      </c>
      <c r="V2548" t="s">
        <v>22027</v>
      </c>
      <c r="W2548" t="s">
        <v>22028</v>
      </c>
      <c r="X2548" t="s">
        <v>14456</v>
      </c>
      <c r="Y2548" t="b">
        <v>1</v>
      </c>
      <c r="Z2548" t="s">
        <v>1761</v>
      </c>
    </row>
    <row r="2549" spans="1:26" x14ac:dyDescent="0.25">
      <c r="A2549" t="s">
        <v>14457</v>
      </c>
      <c r="B2549" t="s">
        <v>14458</v>
      </c>
      <c r="C2549" t="s">
        <v>14702</v>
      </c>
      <c r="D2549" t="s">
        <v>14703</v>
      </c>
      <c r="E2549" t="s">
        <v>17576</v>
      </c>
      <c r="F2549" t="s">
        <v>14459</v>
      </c>
      <c r="G2549">
        <v>10000</v>
      </c>
      <c r="H2549">
        <v>9650</v>
      </c>
      <c r="I2549">
        <v>20497</v>
      </c>
      <c r="J2549">
        <v>18186</v>
      </c>
      <c r="K2549" t="s">
        <v>54</v>
      </c>
      <c r="L2549">
        <v>5404</v>
      </c>
      <c r="M2549" t="s">
        <v>1769</v>
      </c>
      <c r="N2549" t="s">
        <v>22029</v>
      </c>
      <c r="O2549" s="95">
        <v>44845.721270601854</v>
      </c>
      <c r="P2549">
        <v>1</v>
      </c>
      <c r="Q2549">
        <v>-51.21</v>
      </c>
      <c r="R2549">
        <v>-45.01</v>
      </c>
      <c r="S2549" t="s">
        <v>22030</v>
      </c>
      <c r="T2549" t="s">
        <v>14460</v>
      </c>
      <c r="U2549" t="s">
        <v>14461</v>
      </c>
      <c r="V2549" t="s">
        <v>22030</v>
      </c>
      <c r="W2549" t="s">
        <v>22031</v>
      </c>
      <c r="X2549" t="s">
        <v>14462</v>
      </c>
      <c r="Y2549" t="b">
        <v>1</v>
      </c>
      <c r="Z2549" t="s">
        <v>1761</v>
      </c>
    </row>
    <row r="2550" spans="1:26" x14ac:dyDescent="0.25">
      <c r="A2550" t="s">
        <v>14463</v>
      </c>
      <c r="B2550" t="s">
        <v>14464</v>
      </c>
      <c r="C2550" t="s">
        <v>14702</v>
      </c>
      <c r="D2550" t="s">
        <v>14703</v>
      </c>
      <c r="E2550" t="s">
        <v>17576</v>
      </c>
      <c r="F2550" t="s">
        <v>14465</v>
      </c>
      <c r="G2550">
        <v>13000</v>
      </c>
      <c r="H2550">
        <v>8400</v>
      </c>
      <c r="I2550">
        <v>14112</v>
      </c>
      <c r="J2550">
        <v>13549</v>
      </c>
      <c r="K2550" t="s">
        <v>54</v>
      </c>
      <c r="L2550">
        <v>4704</v>
      </c>
      <c r="M2550" t="s">
        <v>1769</v>
      </c>
      <c r="N2550" t="s">
        <v>18310</v>
      </c>
      <c r="O2550" s="95">
        <v>44845.659102673613</v>
      </c>
      <c r="P2550">
        <v>1</v>
      </c>
      <c r="Q2550">
        <v>-7.88</v>
      </c>
      <c r="R2550">
        <v>-4.05</v>
      </c>
      <c r="S2550" t="s">
        <v>22032</v>
      </c>
      <c r="T2550" t="s">
        <v>14466</v>
      </c>
      <c r="U2550" t="s">
        <v>14467</v>
      </c>
      <c r="V2550" t="s">
        <v>22032</v>
      </c>
      <c r="W2550" t="s">
        <v>22033</v>
      </c>
      <c r="X2550" t="s">
        <v>14468</v>
      </c>
      <c r="Y2550" t="b">
        <v>1</v>
      </c>
      <c r="Z2550" t="s">
        <v>1761</v>
      </c>
    </row>
    <row r="2551" spans="1:26" x14ac:dyDescent="0.25">
      <c r="A2551" t="s">
        <v>14469</v>
      </c>
      <c r="B2551" t="s">
        <v>14470</v>
      </c>
      <c r="C2551" t="s">
        <v>14702</v>
      </c>
      <c r="D2551" t="s">
        <v>14702</v>
      </c>
      <c r="E2551" t="s">
        <v>17576</v>
      </c>
      <c r="F2551" t="s">
        <v>8054</v>
      </c>
      <c r="G2551">
        <v>500</v>
      </c>
      <c r="H2551">
        <v>500</v>
      </c>
      <c r="I2551">
        <v>500</v>
      </c>
      <c r="J2551">
        <v>500</v>
      </c>
      <c r="K2551" t="s">
        <v>54</v>
      </c>
      <c r="L2551">
        <v>280</v>
      </c>
      <c r="M2551" t="s">
        <v>1769</v>
      </c>
      <c r="N2551" t="s">
        <v>18504</v>
      </c>
      <c r="O2551" s="95">
        <v>44800.203637997685</v>
      </c>
      <c r="P2551">
        <v>1</v>
      </c>
      <c r="Q2551">
        <v>0</v>
      </c>
      <c r="R2551">
        <v>0</v>
      </c>
      <c r="S2551" t="s">
        <v>18619</v>
      </c>
      <c r="T2551" t="s">
        <v>14471</v>
      </c>
      <c r="U2551" t="s">
        <v>8056</v>
      </c>
      <c r="V2551" t="s">
        <v>18619</v>
      </c>
      <c r="W2551" t="s">
        <v>18620</v>
      </c>
      <c r="X2551" t="s">
        <v>14472</v>
      </c>
      <c r="Y2551" t="b">
        <v>1</v>
      </c>
      <c r="Z2551" t="s">
        <v>1761</v>
      </c>
    </row>
    <row r="2552" spans="1:26" x14ac:dyDescent="0.25">
      <c r="A2552" t="s">
        <v>14473</v>
      </c>
      <c r="B2552" t="s">
        <v>14474</v>
      </c>
      <c r="C2552" t="s">
        <v>14702</v>
      </c>
      <c r="D2552" t="s">
        <v>14703</v>
      </c>
      <c r="E2552" t="s">
        <v>17576</v>
      </c>
      <c r="F2552" t="s">
        <v>14475</v>
      </c>
      <c r="G2552">
        <v>9999</v>
      </c>
      <c r="H2552">
        <v>2200</v>
      </c>
      <c r="I2552">
        <v>15699</v>
      </c>
      <c r="J2552">
        <v>12824</v>
      </c>
      <c r="K2552" t="s">
        <v>54</v>
      </c>
      <c r="L2552">
        <v>1232</v>
      </c>
      <c r="M2552" t="s">
        <v>1769</v>
      </c>
      <c r="N2552" t="s">
        <v>18088</v>
      </c>
      <c r="O2552" s="95">
        <v>44845.672549675925</v>
      </c>
      <c r="P2552">
        <v>1</v>
      </c>
      <c r="Q2552">
        <v>-36.31</v>
      </c>
      <c r="R2552">
        <v>-22.03</v>
      </c>
      <c r="S2552" t="s">
        <v>22034</v>
      </c>
      <c r="T2552" t="s">
        <v>14476</v>
      </c>
      <c r="U2552" t="s">
        <v>14477</v>
      </c>
      <c r="V2552" t="s">
        <v>22034</v>
      </c>
      <c r="W2552" t="s">
        <v>22035</v>
      </c>
      <c r="X2552" t="s">
        <v>14478</v>
      </c>
      <c r="Y2552" t="b">
        <v>1</v>
      </c>
      <c r="Z2552" t="s">
        <v>1761</v>
      </c>
    </row>
    <row r="2553" spans="1:26" x14ac:dyDescent="0.25">
      <c r="A2553" t="s">
        <v>14479</v>
      </c>
      <c r="B2553" t="s">
        <v>14480</v>
      </c>
      <c r="C2553" t="s">
        <v>14702</v>
      </c>
      <c r="D2553" t="s">
        <v>14703</v>
      </c>
      <c r="E2553" t="s">
        <v>17576</v>
      </c>
      <c r="F2553" t="s">
        <v>14481</v>
      </c>
      <c r="G2553">
        <v>25555</v>
      </c>
      <c r="H2553">
        <v>400</v>
      </c>
      <c r="I2553">
        <v>18286</v>
      </c>
      <c r="J2553">
        <v>21470</v>
      </c>
      <c r="K2553" t="s">
        <v>54</v>
      </c>
      <c r="L2553">
        <v>224</v>
      </c>
      <c r="M2553" t="s">
        <v>1769</v>
      </c>
      <c r="N2553" t="s">
        <v>18535</v>
      </c>
      <c r="O2553" s="95">
        <v>44845.695204074073</v>
      </c>
      <c r="P2553">
        <v>1</v>
      </c>
      <c r="Q2553">
        <v>39.75</v>
      </c>
      <c r="R2553">
        <v>19.03</v>
      </c>
      <c r="S2553" t="s">
        <v>22036</v>
      </c>
      <c r="T2553" t="s">
        <v>14482</v>
      </c>
      <c r="U2553" t="s">
        <v>14483</v>
      </c>
      <c r="V2553" t="s">
        <v>22036</v>
      </c>
      <c r="W2553" t="s">
        <v>22037</v>
      </c>
      <c r="X2553" t="s">
        <v>14484</v>
      </c>
      <c r="Y2553" t="b">
        <v>1</v>
      </c>
      <c r="Z2553" t="s">
        <v>1761</v>
      </c>
    </row>
    <row r="2554" spans="1:26" x14ac:dyDescent="0.25">
      <c r="A2554" t="s">
        <v>14485</v>
      </c>
      <c r="B2554" t="s">
        <v>14486</v>
      </c>
      <c r="C2554" t="s">
        <v>14702</v>
      </c>
      <c r="D2554" t="s">
        <v>14703</v>
      </c>
      <c r="E2554" t="s">
        <v>17576</v>
      </c>
      <c r="F2554" t="s">
        <v>14487</v>
      </c>
      <c r="G2554">
        <v>700</v>
      </c>
      <c r="H2554">
        <v>700</v>
      </c>
      <c r="I2554">
        <v>700</v>
      </c>
      <c r="J2554">
        <v>700</v>
      </c>
      <c r="K2554" t="s">
        <v>54</v>
      </c>
      <c r="L2554">
        <v>392</v>
      </c>
      <c r="M2554" t="s">
        <v>1769</v>
      </c>
      <c r="N2554" t="s">
        <v>17504</v>
      </c>
      <c r="O2554" s="95">
        <v>44836.827295208335</v>
      </c>
      <c r="P2554">
        <v>1</v>
      </c>
      <c r="Q2554">
        <v>0</v>
      </c>
      <c r="R2554">
        <v>0</v>
      </c>
      <c r="S2554" t="s">
        <v>22038</v>
      </c>
      <c r="T2554" t="s">
        <v>14488</v>
      </c>
      <c r="U2554" t="s">
        <v>22039</v>
      </c>
      <c r="V2554" t="s">
        <v>22038</v>
      </c>
      <c r="W2554" t="s">
        <v>22040</v>
      </c>
      <c r="X2554" t="s">
        <v>14489</v>
      </c>
      <c r="Y2554" t="b">
        <v>1</v>
      </c>
      <c r="Z2554" t="s">
        <v>1761</v>
      </c>
    </row>
    <row r="2555" spans="1:26" x14ac:dyDescent="0.25">
      <c r="A2555" t="s">
        <v>14490</v>
      </c>
      <c r="B2555" t="s">
        <v>14491</v>
      </c>
      <c r="C2555" t="s">
        <v>14702</v>
      </c>
      <c r="D2555" t="s">
        <v>14703</v>
      </c>
      <c r="E2555" t="s">
        <v>17576</v>
      </c>
      <c r="F2555" t="s">
        <v>14492</v>
      </c>
      <c r="G2555">
        <v>22000</v>
      </c>
      <c r="H2555">
        <v>800</v>
      </c>
      <c r="I2555">
        <v>22000</v>
      </c>
      <c r="J2555">
        <v>22000</v>
      </c>
      <c r="K2555" t="s">
        <v>54</v>
      </c>
      <c r="L2555">
        <v>448</v>
      </c>
      <c r="M2555" t="s">
        <v>1769</v>
      </c>
      <c r="N2555" t="s">
        <v>17890</v>
      </c>
      <c r="O2555" s="95">
        <v>44845.010112824071</v>
      </c>
      <c r="P2555">
        <v>1</v>
      </c>
      <c r="Q2555">
        <v>0</v>
      </c>
      <c r="R2555">
        <v>0</v>
      </c>
      <c r="S2555" t="s">
        <v>22041</v>
      </c>
      <c r="T2555" t="s">
        <v>14493</v>
      </c>
      <c r="U2555" t="s">
        <v>22042</v>
      </c>
      <c r="V2555" t="s">
        <v>22041</v>
      </c>
      <c r="W2555" t="s">
        <v>22043</v>
      </c>
      <c r="X2555" t="s">
        <v>14494</v>
      </c>
      <c r="Y2555" t="b">
        <v>1</v>
      </c>
      <c r="Z2555" t="s">
        <v>1761</v>
      </c>
    </row>
    <row r="2556" spans="1:26" x14ac:dyDescent="0.25">
      <c r="A2556" t="s">
        <v>14495</v>
      </c>
      <c r="B2556" t="s">
        <v>14496</v>
      </c>
      <c r="C2556" t="s">
        <v>14702</v>
      </c>
      <c r="D2556" t="s">
        <v>14703</v>
      </c>
      <c r="E2556" t="s">
        <v>17576</v>
      </c>
      <c r="F2556" t="s">
        <v>14497</v>
      </c>
      <c r="G2556">
        <v>9420</v>
      </c>
      <c r="H2556">
        <v>750</v>
      </c>
      <c r="I2556">
        <v>9420</v>
      </c>
      <c r="J2556">
        <v>9420</v>
      </c>
      <c r="K2556" t="s">
        <v>54</v>
      </c>
      <c r="L2556">
        <v>420</v>
      </c>
      <c r="M2556" t="s">
        <v>1769</v>
      </c>
      <c r="N2556" t="s">
        <v>18969</v>
      </c>
      <c r="O2556" s="95">
        <v>44840.244359641205</v>
      </c>
      <c r="P2556">
        <v>1</v>
      </c>
      <c r="Q2556">
        <v>0</v>
      </c>
      <c r="R2556">
        <v>0</v>
      </c>
      <c r="S2556" t="s">
        <v>22044</v>
      </c>
      <c r="T2556" t="s">
        <v>14498</v>
      </c>
      <c r="U2556" t="s">
        <v>14499</v>
      </c>
      <c r="V2556" t="s">
        <v>22044</v>
      </c>
      <c r="W2556" t="s">
        <v>22045</v>
      </c>
      <c r="X2556" t="s">
        <v>14500</v>
      </c>
      <c r="Y2556" t="b">
        <v>1</v>
      </c>
      <c r="Z2556" t="s">
        <v>1761</v>
      </c>
    </row>
    <row r="2557" spans="1:26" x14ac:dyDescent="0.25">
      <c r="A2557" t="s">
        <v>14501</v>
      </c>
      <c r="B2557" t="s">
        <v>14502</v>
      </c>
      <c r="C2557" t="s">
        <v>14702</v>
      </c>
      <c r="D2557" t="s">
        <v>14703</v>
      </c>
      <c r="E2557" t="s">
        <v>17576</v>
      </c>
      <c r="F2557" t="s">
        <v>14497</v>
      </c>
      <c r="G2557">
        <v>15000</v>
      </c>
      <c r="H2557">
        <v>800</v>
      </c>
      <c r="I2557">
        <v>18710</v>
      </c>
      <c r="J2557">
        <v>18710</v>
      </c>
      <c r="K2557" t="s">
        <v>54</v>
      </c>
      <c r="L2557">
        <v>448</v>
      </c>
      <c r="M2557" t="s">
        <v>1769</v>
      </c>
      <c r="N2557" t="s">
        <v>17890</v>
      </c>
      <c r="O2557" s="95">
        <v>44843.079740208334</v>
      </c>
      <c r="P2557">
        <v>1</v>
      </c>
      <c r="Q2557">
        <v>0</v>
      </c>
      <c r="R2557">
        <v>-19.829999999999998</v>
      </c>
      <c r="S2557" t="s">
        <v>22046</v>
      </c>
      <c r="T2557" t="s">
        <v>14503</v>
      </c>
      <c r="U2557" t="s">
        <v>14504</v>
      </c>
      <c r="V2557" t="s">
        <v>22046</v>
      </c>
      <c r="W2557" t="s">
        <v>22047</v>
      </c>
      <c r="X2557" t="s">
        <v>14505</v>
      </c>
      <c r="Y2557" t="b">
        <v>1</v>
      </c>
      <c r="Z2557" t="s">
        <v>1761</v>
      </c>
    </row>
    <row r="2558" spans="1:26" x14ac:dyDescent="0.25">
      <c r="A2558" t="s">
        <v>14506</v>
      </c>
      <c r="B2558" t="s">
        <v>14507</v>
      </c>
      <c r="C2558" t="s">
        <v>14702</v>
      </c>
      <c r="D2558" t="s">
        <v>14703</v>
      </c>
      <c r="E2558" t="s">
        <v>17576</v>
      </c>
      <c r="F2558" t="s">
        <v>14508</v>
      </c>
      <c r="G2558">
        <v>16800</v>
      </c>
      <c r="H2558">
        <v>1800</v>
      </c>
      <c r="I2558">
        <v>15900</v>
      </c>
      <c r="J2558">
        <v>21052</v>
      </c>
      <c r="K2558" t="s">
        <v>54</v>
      </c>
      <c r="L2558">
        <v>1008</v>
      </c>
      <c r="M2558" t="s">
        <v>1769</v>
      </c>
      <c r="N2558" t="s">
        <v>17151</v>
      </c>
      <c r="O2558" s="95">
        <v>44844.98304215278</v>
      </c>
      <c r="P2558">
        <v>1</v>
      </c>
      <c r="Q2558">
        <v>5.66</v>
      </c>
      <c r="R2558">
        <v>-20.2</v>
      </c>
      <c r="S2558" t="s">
        <v>22048</v>
      </c>
      <c r="T2558" t="s">
        <v>14509</v>
      </c>
      <c r="U2558" t="s">
        <v>14510</v>
      </c>
      <c r="V2558" t="s">
        <v>22048</v>
      </c>
      <c r="W2558" t="s">
        <v>22049</v>
      </c>
      <c r="X2558" t="s">
        <v>14511</v>
      </c>
      <c r="Y2558" t="b">
        <v>1</v>
      </c>
      <c r="Z2558" t="s">
        <v>1761</v>
      </c>
    </row>
    <row r="2559" spans="1:26" x14ac:dyDescent="0.25">
      <c r="A2559" t="s">
        <v>14512</v>
      </c>
      <c r="B2559" t="s">
        <v>14513</v>
      </c>
      <c r="C2559" t="s">
        <v>14702</v>
      </c>
      <c r="D2559" t="s">
        <v>14703</v>
      </c>
      <c r="E2559" t="s">
        <v>17576</v>
      </c>
      <c r="F2559" t="s">
        <v>14514</v>
      </c>
      <c r="G2559">
        <v>12000</v>
      </c>
      <c r="H2559">
        <v>4000</v>
      </c>
      <c r="I2559">
        <v>8200</v>
      </c>
      <c r="J2559">
        <v>16718</v>
      </c>
      <c r="K2559" t="s">
        <v>54</v>
      </c>
      <c r="L2559">
        <v>2240</v>
      </c>
      <c r="M2559" t="s">
        <v>1769</v>
      </c>
      <c r="N2559" t="s">
        <v>20945</v>
      </c>
      <c r="O2559" s="95">
        <v>44845.336999780091</v>
      </c>
      <c r="P2559">
        <v>1</v>
      </c>
      <c r="Q2559">
        <v>46.34</v>
      </c>
      <c r="R2559">
        <v>-28.22</v>
      </c>
      <c r="S2559" t="s">
        <v>22050</v>
      </c>
      <c r="T2559" t="s">
        <v>14515</v>
      </c>
      <c r="U2559" t="s">
        <v>14516</v>
      </c>
      <c r="V2559" t="s">
        <v>22050</v>
      </c>
      <c r="W2559" t="s">
        <v>22051</v>
      </c>
      <c r="X2559" t="s">
        <v>14517</v>
      </c>
      <c r="Y2559" t="b">
        <v>1</v>
      </c>
      <c r="Z2559" t="s">
        <v>1761</v>
      </c>
    </row>
    <row r="2560" spans="1:26" x14ac:dyDescent="0.25">
      <c r="A2560" t="s">
        <v>14518</v>
      </c>
      <c r="B2560" t="s">
        <v>14519</v>
      </c>
      <c r="C2560" t="s">
        <v>14702</v>
      </c>
      <c r="D2560" t="s">
        <v>14703</v>
      </c>
      <c r="E2560" t="s">
        <v>17576</v>
      </c>
      <c r="F2560" t="s">
        <v>14520</v>
      </c>
      <c r="G2560">
        <v>6000</v>
      </c>
      <c r="H2560">
        <v>1500</v>
      </c>
      <c r="I2560">
        <v>7600</v>
      </c>
      <c r="J2560">
        <v>10886</v>
      </c>
      <c r="K2560" t="s">
        <v>54</v>
      </c>
      <c r="L2560">
        <v>840</v>
      </c>
      <c r="M2560" t="s">
        <v>1769</v>
      </c>
      <c r="N2560" t="s">
        <v>17826</v>
      </c>
      <c r="O2560" s="95">
        <v>44845.718112141207</v>
      </c>
      <c r="P2560">
        <v>1</v>
      </c>
      <c r="Q2560">
        <v>-21.05</v>
      </c>
      <c r="R2560">
        <v>-44.88</v>
      </c>
      <c r="S2560" t="s">
        <v>22052</v>
      </c>
      <c r="T2560" t="s">
        <v>14521</v>
      </c>
      <c r="U2560" t="s">
        <v>13871</v>
      </c>
      <c r="V2560" t="s">
        <v>22052</v>
      </c>
      <c r="W2560" t="s">
        <v>22053</v>
      </c>
      <c r="X2560" t="s">
        <v>14522</v>
      </c>
      <c r="Y2560" t="b">
        <v>1</v>
      </c>
      <c r="Z2560" t="s">
        <v>1761</v>
      </c>
    </row>
    <row r="2561" spans="1:26" x14ac:dyDescent="0.25">
      <c r="A2561" t="s">
        <v>22054</v>
      </c>
      <c r="B2561" t="s">
        <v>22055</v>
      </c>
      <c r="C2561" t="s">
        <v>14702</v>
      </c>
      <c r="D2561" t="s">
        <v>14703</v>
      </c>
      <c r="E2561" t="s">
        <v>370</v>
      </c>
      <c r="F2561" t="s">
        <v>22056</v>
      </c>
      <c r="G2561">
        <v>8350</v>
      </c>
      <c r="H2561">
        <v>5800</v>
      </c>
      <c r="I2561">
        <v>12291</v>
      </c>
      <c r="J2561">
        <v>10546</v>
      </c>
      <c r="K2561" t="s">
        <v>54</v>
      </c>
      <c r="L2561">
        <v>3248</v>
      </c>
      <c r="M2561" t="s">
        <v>1769</v>
      </c>
      <c r="N2561" t="s">
        <v>18901</v>
      </c>
      <c r="O2561" s="95">
        <v>44845.440609282407</v>
      </c>
      <c r="P2561">
        <v>1</v>
      </c>
      <c r="Q2561">
        <v>-32.06</v>
      </c>
      <c r="R2561">
        <v>-20.82</v>
      </c>
      <c r="S2561" t="s">
        <v>22057</v>
      </c>
      <c r="T2561" t="s">
        <v>22058</v>
      </c>
      <c r="U2561" t="s">
        <v>22059</v>
      </c>
      <c r="V2561" t="s">
        <v>22057</v>
      </c>
      <c r="W2561" t="s">
        <v>22060</v>
      </c>
      <c r="X2561" t="s">
        <v>22061</v>
      </c>
      <c r="Y2561" t="b">
        <v>1</v>
      </c>
      <c r="Z2561" t="s">
        <v>1761</v>
      </c>
    </row>
    <row r="2562" spans="1:26" x14ac:dyDescent="0.25">
      <c r="A2562" t="s">
        <v>22062</v>
      </c>
      <c r="B2562" t="s">
        <v>22063</v>
      </c>
      <c r="C2562" t="s">
        <v>14702</v>
      </c>
      <c r="D2562" t="s">
        <v>14703</v>
      </c>
      <c r="E2562" t="s">
        <v>370</v>
      </c>
      <c r="F2562" t="s">
        <v>22064</v>
      </c>
      <c r="G2562">
        <v>16999</v>
      </c>
      <c r="H2562">
        <v>10443</v>
      </c>
      <c r="I2562">
        <v>16607</v>
      </c>
      <c r="J2562">
        <v>15564</v>
      </c>
      <c r="K2562" t="s">
        <v>54</v>
      </c>
      <c r="L2562">
        <v>5848</v>
      </c>
      <c r="M2562" t="s">
        <v>1769</v>
      </c>
      <c r="N2562" t="s">
        <v>22065</v>
      </c>
      <c r="O2562" s="95">
        <v>44845.677262442128</v>
      </c>
      <c r="P2562">
        <v>2</v>
      </c>
      <c r="Q2562">
        <v>2.36</v>
      </c>
      <c r="R2562">
        <v>9.2200000000000006</v>
      </c>
      <c r="S2562" t="s">
        <v>22066</v>
      </c>
      <c r="T2562" t="s">
        <v>22067</v>
      </c>
      <c r="U2562" t="s">
        <v>22068</v>
      </c>
      <c r="V2562" t="s">
        <v>22066</v>
      </c>
      <c r="W2562" t="s">
        <v>22069</v>
      </c>
      <c r="X2562" t="s">
        <v>22070</v>
      </c>
      <c r="Y2562" t="b">
        <v>1</v>
      </c>
      <c r="Z2562" t="s">
        <v>1761</v>
      </c>
    </row>
    <row r="2563" spans="1:26" x14ac:dyDescent="0.25">
      <c r="A2563" t="s">
        <v>22071</v>
      </c>
      <c r="B2563" t="s">
        <v>22072</v>
      </c>
      <c r="C2563" t="s">
        <v>14702</v>
      </c>
      <c r="D2563" t="s">
        <v>14703</v>
      </c>
      <c r="E2563" t="s">
        <v>357</v>
      </c>
      <c r="F2563" t="s">
        <v>22073</v>
      </c>
      <c r="G2563">
        <v>357</v>
      </c>
      <c r="H2563">
        <v>122</v>
      </c>
      <c r="I2563">
        <v>483</v>
      </c>
      <c r="J2563">
        <v>613</v>
      </c>
      <c r="K2563" t="s">
        <v>54</v>
      </c>
      <c r="L2563">
        <v>68</v>
      </c>
      <c r="M2563" t="s">
        <v>1769</v>
      </c>
      <c r="N2563" t="s">
        <v>22074</v>
      </c>
      <c r="O2563" s="95">
        <v>44845.698528414352</v>
      </c>
      <c r="P2563">
        <v>1</v>
      </c>
      <c r="Q2563">
        <v>-26.09</v>
      </c>
      <c r="R2563">
        <v>-41.76</v>
      </c>
      <c r="S2563" t="s">
        <v>22075</v>
      </c>
      <c r="T2563" t="s">
        <v>22076</v>
      </c>
      <c r="U2563" t="s">
        <v>22077</v>
      </c>
      <c r="V2563" t="s">
        <v>22075</v>
      </c>
      <c r="W2563" t="s">
        <v>22078</v>
      </c>
      <c r="X2563" t="s">
        <v>22079</v>
      </c>
      <c r="Y2563" t="b">
        <v>1</v>
      </c>
      <c r="Z2563" t="s">
        <v>1761</v>
      </c>
    </row>
    <row r="2564" spans="1:26" x14ac:dyDescent="0.25">
      <c r="A2564" t="s">
        <v>22080</v>
      </c>
      <c r="B2564" t="s">
        <v>22081</v>
      </c>
      <c r="C2564" t="s">
        <v>14702</v>
      </c>
      <c r="D2564" t="s">
        <v>14703</v>
      </c>
      <c r="E2564" t="s">
        <v>357</v>
      </c>
      <c r="F2564" t="s">
        <v>22082</v>
      </c>
      <c r="G2564">
        <v>420</v>
      </c>
      <c r="H2564">
        <v>142</v>
      </c>
      <c r="I2564">
        <v>366</v>
      </c>
      <c r="J2564">
        <v>393</v>
      </c>
      <c r="K2564" t="s">
        <v>54</v>
      </c>
      <c r="L2564">
        <v>80</v>
      </c>
      <c r="M2564" t="s">
        <v>1769</v>
      </c>
      <c r="N2564" t="s">
        <v>16802</v>
      </c>
      <c r="O2564" s="95">
        <v>44844.91868141204</v>
      </c>
      <c r="P2564">
        <v>1</v>
      </c>
      <c r="Q2564">
        <v>14.75</v>
      </c>
      <c r="R2564">
        <v>6.87</v>
      </c>
      <c r="S2564" t="s">
        <v>22083</v>
      </c>
      <c r="T2564" t="s">
        <v>22084</v>
      </c>
      <c r="U2564" t="s">
        <v>22085</v>
      </c>
      <c r="V2564" t="s">
        <v>22083</v>
      </c>
      <c r="W2564" t="s">
        <v>22086</v>
      </c>
      <c r="X2564" t="s">
        <v>22087</v>
      </c>
      <c r="Y2564" t="b">
        <v>1</v>
      </c>
      <c r="Z2564" t="s">
        <v>1761</v>
      </c>
    </row>
    <row r="2565" spans="1:26" x14ac:dyDescent="0.25">
      <c r="A2565" t="s">
        <v>22088</v>
      </c>
      <c r="B2565" t="s">
        <v>22089</v>
      </c>
      <c r="C2565" t="s">
        <v>14702</v>
      </c>
      <c r="D2565" t="s">
        <v>14703</v>
      </c>
      <c r="E2565" t="s">
        <v>357</v>
      </c>
      <c r="F2565" t="s">
        <v>22090</v>
      </c>
      <c r="G2565">
        <v>400</v>
      </c>
      <c r="H2565">
        <v>100</v>
      </c>
      <c r="I2565">
        <v>507</v>
      </c>
      <c r="J2565">
        <v>370</v>
      </c>
      <c r="K2565" t="s">
        <v>54</v>
      </c>
      <c r="L2565">
        <v>56</v>
      </c>
      <c r="M2565" t="s">
        <v>1769</v>
      </c>
      <c r="N2565" t="s">
        <v>18552</v>
      </c>
      <c r="O2565" s="95">
        <v>44845.682787858794</v>
      </c>
      <c r="P2565">
        <v>1</v>
      </c>
      <c r="Q2565">
        <v>-21.1</v>
      </c>
      <c r="R2565">
        <v>8.11</v>
      </c>
      <c r="S2565" t="s">
        <v>22091</v>
      </c>
      <c r="T2565" t="s">
        <v>22092</v>
      </c>
      <c r="U2565" t="s">
        <v>22093</v>
      </c>
      <c r="V2565" t="s">
        <v>22091</v>
      </c>
      <c r="W2565" t="s">
        <v>22094</v>
      </c>
      <c r="X2565" t="s">
        <v>22095</v>
      </c>
      <c r="Y2565" t="b">
        <v>1</v>
      </c>
      <c r="Z2565" t="s">
        <v>1761</v>
      </c>
    </row>
    <row r="2566" spans="1:26" x14ac:dyDescent="0.25">
      <c r="A2566" t="s">
        <v>22096</v>
      </c>
      <c r="B2566" t="s">
        <v>22097</v>
      </c>
      <c r="C2566" t="s">
        <v>14702</v>
      </c>
      <c r="D2566" t="s">
        <v>14703</v>
      </c>
      <c r="E2566" t="s">
        <v>357</v>
      </c>
      <c r="F2566" t="s">
        <v>22098</v>
      </c>
      <c r="G2566">
        <v>350</v>
      </c>
      <c r="H2566">
        <v>186</v>
      </c>
      <c r="I2566">
        <v>453</v>
      </c>
      <c r="J2566">
        <v>411</v>
      </c>
      <c r="K2566" t="s">
        <v>54</v>
      </c>
      <c r="L2566">
        <v>104</v>
      </c>
      <c r="M2566" t="s">
        <v>1769</v>
      </c>
      <c r="N2566" t="s">
        <v>16828</v>
      </c>
      <c r="O2566" s="95">
        <v>44845.623056712961</v>
      </c>
      <c r="P2566">
        <v>1</v>
      </c>
      <c r="Q2566">
        <v>-22.74</v>
      </c>
      <c r="R2566">
        <v>-14.84</v>
      </c>
      <c r="S2566" t="s">
        <v>22099</v>
      </c>
      <c r="T2566" t="s">
        <v>22100</v>
      </c>
      <c r="U2566" t="s">
        <v>22101</v>
      </c>
      <c r="V2566" t="s">
        <v>22099</v>
      </c>
      <c r="W2566" t="s">
        <v>22102</v>
      </c>
      <c r="X2566" t="s">
        <v>22103</v>
      </c>
      <c r="Y2566" t="b">
        <v>1</v>
      </c>
      <c r="Z2566" t="s">
        <v>1761</v>
      </c>
    </row>
    <row r="2567" spans="1:26" x14ac:dyDescent="0.25">
      <c r="A2567" t="s">
        <v>22104</v>
      </c>
      <c r="B2567" t="s">
        <v>22105</v>
      </c>
      <c r="C2567" t="s">
        <v>14702</v>
      </c>
      <c r="D2567" t="s">
        <v>14702</v>
      </c>
      <c r="E2567" t="s">
        <v>17576</v>
      </c>
      <c r="F2567" t="s">
        <v>22106</v>
      </c>
      <c r="G2567">
        <v>502</v>
      </c>
      <c r="H2567">
        <v>502</v>
      </c>
      <c r="I2567">
        <v>502</v>
      </c>
      <c r="J2567">
        <v>502</v>
      </c>
      <c r="K2567" t="s">
        <v>54</v>
      </c>
      <c r="L2567">
        <v>281</v>
      </c>
      <c r="M2567" t="s">
        <v>1769</v>
      </c>
      <c r="N2567" t="s">
        <v>21204</v>
      </c>
      <c r="O2567" s="95">
        <v>44831.587225763891</v>
      </c>
      <c r="P2567">
        <v>1</v>
      </c>
      <c r="Q2567">
        <v>0</v>
      </c>
      <c r="R2567">
        <v>0</v>
      </c>
      <c r="S2567" t="s">
        <v>22107</v>
      </c>
      <c r="T2567" t="s">
        <v>22108</v>
      </c>
      <c r="U2567" t="s">
        <v>14523</v>
      </c>
      <c r="V2567" t="s">
        <v>22107</v>
      </c>
      <c r="W2567" t="s">
        <v>22109</v>
      </c>
      <c r="X2567" t="s">
        <v>22110</v>
      </c>
      <c r="Y2567" t="b">
        <v>1</v>
      </c>
      <c r="Z2567" t="s">
        <v>1761</v>
      </c>
    </row>
    <row r="2568" spans="1:26" x14ac:dyDescent="0.25">
      <c r="A2568" t="s">
        <v>22111</v>
      </c>
      <c r="B2568" t="s">
        <v>22112</v>
      </c>
      <c r="C2568" t="s">
        <v>14702</v>
      </c>
      <c r="D2568" t="s">
        <v>14702</v>
      </c>
      <c r="E2568" t="s">
        <v>17576</v>
      </c>
      <c r="F2568" t="s">
        <v>22113</v>
      </c>
      <c r="G2568">
        <v>900</v>
      </c>
      <c r="H2568">
        <v>900</v>
      </c>
      <c r="I2568">
        <v>900</v>
      </c>
      <c r="J2568">
        <v>900</v>
      </c>
      <c r="K2568" t="s">
        <v>54</v>
      </c>
      <c r="L2568">
        <v>504</v>
      </c>
      <c r="M2568" t="s">
        <v>1769</v>
      </c>
      <c r="N2568" t="s">
        <v>19768</v>
      </c>
      <c r="O2568" s="95">
        <v>44805.672840300926</v>
      </c>
      <c r="P2568">
        <v>1</v>
      </c>
      <c r="Q2568">
        <v>0</v>
      </c>
      <c r="R2568">
        <v>0</v>
      </c>
      <c r="S2568" t="s">
        <v>22114</v>
      </c>
      <c r="T2568" t="s">
        <v>22115</v>
      </c>
      <c r="U2568" t="s">
        <v>14523</v>
      </c>
      <c r="V2568" t="s">
        <v>22114</v>
      </c>
      <c r="W2568" t="s">
        <v>22116</v>
      </c>
      <c r="X2568" t="s">
        <v>22117</v>
      </c>
      <c r="Y2568" t="b">
        <v>1</v>
      </c>
      <c r="Z2568" t="s">
        <v>1761</v>
      </c>
    </row>
    <row r="2569" spans="1:26" x14ac:dyDescent="0.25">
      <c r="A2569" t="s">
        <v>22118</v>
      </c>
      <c r="B2569" t="s">
        <v>22119</v>
      </c>
      <c r="C2569" t="s">
        <v>14702</v>
      </c>
      <c r="D2569" t="s">
        <v>14702</v>
      </c>
      <c r="E2569" t="s">
        <v>17576</v>
      </c>
      <c r="F2569" t="s">
        <v>22113</v>
      </c>
      <c r="G2569">
        <v>890</v>
      </c>
      <c r="H2569">
        <v>890</v>
      </c>
      <c r="I2569">
        <v>890</v>
      </c>
      <c r="J2569">
        <v>890</v>
      </c>
      <c r="K2569" t="s">
        <v>54</v>
      </c>
      <c r="L2569">
        <v>498</v>
      </c>
      <c r="M2569" t="s">
        <v>1769</v>
      </c>
      <c r="N2569" t="s">
        <v>22120</v>
      </c>
      <c r="O2569" s="95">
        <v>44845.712513530096</v>
      </c>
      <c r="P2569">
        <v>1</v>
      </c>
      <c r="Q2569">
        <v>0</v>
      </c>
      <c r="R2569">
        <v>0</v>
      </c>
      <c r="S2569" t="s">
        <v>22121</v>
      </c>
      <c r="T2569" t="s">
        <v>22122</v>
      </c>
      <c r="U2569" t="s">
        <v>14523</v>
      </c>
      <c r="V2569" t="s">
        <v>22121</v>
      </c>
      <c r="W2569" t="s">
        <v>22123</v>
      </c>
      <c r="X2569" t="s">
        <v>22124</v>
      </c>
      <c r="Y2569" t="b">
        <v>1</v>
      </c>
      <c r="Z2569" t="s">
        <v>1761</v>
      </c>
    </row>
    <row r="2570" spans="1:26" x14ac:dyDescent="0.25">
      <c r="A2570" t="s">
        <v>22125</v>
      </c>
      <c r="B2570" t="s">
        <v>22126</v>
      </c>
      <c r="C2570" t="s">
        <v>14702</v>
      </c>
      <c r="D2570" t="s">
        <v>14702</v>
      </c>
      <c r="E2570" t="s">
        <v>17576</v>
      </c>
      <c r="F2570" t="s">
        <v>22127</v>
      </c>
      <c r="G2570">
        <v>604</v>
      </c>
      <c r="H2570">
        <v>604</v>
      </c>
      <c r="I2570">
        <v>604</v>
      </c>
      <c r="J2570">
        <v>604</v>
      </c>
      <c r="K2570" t="s">
        <v>54</v>
      </c>
      <c r="L2570">
        <v>338</v>
      </c>
      <c r="M2570" t="s">
        <v>1769</v>
      </c>
      <c r="N2570" t="s">
        <v>21371</v>
      </c>
      <c r="O2570" s="95">
        <v>44705.385568865742</v>
      </c>
      <c r="P2570">
        <v>1</v>
      </c>
      <c r="Q2570">
        <v>0</v>
      </c>
      <c r="R2570">
        <v>0</v>
      </c>
      <c r="S2570" t="s">
        <v>22128</v>
      </c>
      <c r="T2570" t="s">
        <v>22129</v>
      </c>
      <c r="U2570" t="s">
        <v>14523</v>
      </c>
      <c r="V2570" t="s">
        <v>22128</v>
      </c>
      <c r="W2570" t="s">
        <v>22130</v>
      </c>
      <c r="X2570" t="s">
        <v>22131</v>
      </c>
      <c r="Y2570" t="b">
        <v>1</v>
      </c>
      <c r="Z2570" t="s">
        <v>1761</v>
      </c>
    </row>
    <row r="2571" spans="1:26" x14ac:dyDescent="0.25">
      <c r="A2571" t="s">
        <v>22132</v>
      </c>
      <c r="B2571" t="s">
        <v>22133</v>
      </c>
      <c r="C2571" t="s">
        <v>14702</v>
      </c>
      <c r="D2571" t="s">
        <v>14703</v>
      </c>
      <c r="E2571" t="s">
        <v>1895</v>
      </c>
      <c r="F2571" t="s">
        <v>22134</v>
      </c>
      <c r="G2571">
        <v>11111</v>
      </c>
      <c r="H2571">
        <v>800</v>
      </c>
      <c r="I2571">
        <v>11111</v>
      </c>
      <c r="J2571">
        <v>15111</v>
      </c>
      <c r="K2571" t="s">
        <v>54</v>
      </c>
      <c r="L2571">
        <v>448</v>
      </c>
      <c r="M2571" t="s">
        <v>1769</v>
      </c>
      <c r="N2571" t="s">
        <v>17890</v>
      </c>
      <c r="O2571" s="95">
        <v>44845.538407314816</v>
      </c>
      <c r="P2571">
        <v>1</v>
      </c>
      <c r="Q2571">
        <v>0</v>
      </c>
      <c r="R2571">
        <v>-26.47</v>
      </c>
      <c r="S2571" t="s">
        <v>22135</v>
      </c>
      <c r="T2571" t="s">
        <v>22136</v>
      </c>
      <c r="U2571" t="s">
        <v>14523</v>
      </c>
      <c r="V2571" t="s">
        <v>22135</v>
      </c>
      <c r="W2571" t="s">
        <v>22137</v>
      </c>
      <c r="X2571" t="s">
        <v>22138</v>
      </c>
      <c r="Y2571" t="b">
        <v>1</v>
      </c>
      <c r="Z2571" t="s">
        <v>1761</v>
      </c>
    </row>
    <row r="2572" spans="1:26" x14ac:dyDescent="0.25">
      <c r="A2572" t="s">
        <v>22139</v>
      </c>
      <c r="B2572" t="s">
        <v>22140</v>
      </c>
      <c r="C2572" t="s">
        <v>14702</v>
      </c>
      <c r="D2572" t="s">
        <v>14703</v>
      </c>
      <c r="E2572" t="s">
        <v>1895</v>
      </c>
      <c r="F2572" t="s">
        <v>22134</v>
      </c>
      <c r="G2572">
        <v>12800</v>
      </c>
      <c r="H2572">
        <v>1100</v>
      </c>
      <c r="I2572">
        <v>23720</v>
      </c>
      <c r="J2572">
        <v>32869</v>
      </c>
      <c r="K2572" t="s">
        <v>54</v>
      </c>
      <c r="L2572">
        <v>616</v>
      </c>
      <c r="M2572" t="s">
        <v>1769</v>
      </c>
      <c r="N2572" t="s">
        <v>17384</v>
      </c>
      <c r="O2572" s="95">
        <v>44845.65239048611</v>
      </c>
      <c r="P2572">
        <v>1</v>
      </c>
      <c r="Q2572">
        <v>-46.04</v>
      </c>
      <c r="R2572">
        <v>-61.06</v>
      </c>
      <c r="S2572" t="s">
        <v>22141</v>
      </c>
      <c r="T2572" t="s">
        <v>22142</v>
      </c>
      <c r="U2572" t="s">
        <v>14523</v>
      </c>
      <c r="V2572" t="s">
        <v>22141</v>
      </c>
      <c r="W2572" t="s">
        <v>22143</v>
      </c>
      <c r="X2572" t="s">
        <v>22144</v>
      </c>
      <c r="Y2572" t="b">
        <v>1</v>
      </c>
      <c r="Z2572" t="s">
        <v>1761</v>
      </c>
    </row>
    <row r="2573" spans="1:26" x14ac:dyDescent="0.25">
      <c r="A2573" t="s">
        <v>22145</v>
      </c>
      <c r="B2573" t="s">
        <v>22146</v>
      </c>
      <c r="C2573" t="s">
        <v>14702</v>
      </c>
      <c r="D2573" t="s">
        <v>14702</v>
      </c>
      <c r="E2573" t="s">
        <v>1895</v>
      </c>
      <c r="F2573" t="s">
        <v>22147</v>
      </c>
      <c r="G2573">
        <v>1500</v>
      </c>
      <c r="H2573">
        <v>1500</v>
      </c>
      <c r="I2573">
        <v>1500</v>
      </c>
      <c r="J2573">
        <v>1500</v>
      </c>
      <c r="K2573" t="s">
        <v>54</v>
      </c>
      <c r="L2573">
        <v>840</v>
      </c>
      <c r="M2573" t="s">
        <v>1769</v>
      </c>
      <c r="N2573" t="s">
        <v>17826</v>
      </c>
      <c r="O2573" s="95">
        <v>44810.693907569446</v>
      </c>
      <c r="P2573">
        <v>1</v>
      </c>
      <c r="Q2573">
        <v>0</v>
      </c>
      <c r="R2573">
        <v>0</v>
      </c>
      <c r="S2573" t="s">
        <v>14523</v>
      </c>
      <c r="T2573" t="s">
        <v>22148</v>
      </c>
      <c r="U2573" t="s">
        <v>14523</v>
      </c>
      <c r="V2573" t="s">
        <v>14523</v>
      </c>
      <c r="W2573" t="s">
        <v>14523</v>
      </c>
      <c r="X2573" t="s">
        <v>22149</v>
      </c>
      <c r="Y2573" t="b">
        <v>1</v>
      </c>
      <c r="Z2573" t="s">
        <v>1761</v>
      </c>
    </row>
    <row r="2574" spans="1:26" x14ac:dyDescent="0.25">
      <c r="A2574" t="s">
        <v>22150</v>
      </c>
      <c r="B2574" t="s">
        <v>22151</v>
      </c>
      <c r="C2574" t="s">
        <v>14702</v>
      </c>
      <c r="D2574" t="s">
        <v>14702</v>
      </c>
      <c r="E2574" t="s">
        <v>17576</v>
      </c>
      <c r="F2574" t="s">
        <v>22152</v>
      </c>
      <c r="G2574">
        <v>750</v>
      </c>
      <c r="H2574">
        <v>750</v>
      </c>
      <c r="I2574">
        <v>750</v>
      </c>
      <c r="J2574">
        <v>750</v>
      </c>
      <c r="K2574" t="s">
        <v>54</v>
      </c>
      <c r="L2574">
        <v>420</v>
      </c>
      <c r="M2574" t="s">
        <v>1769</v>
      </c>
      <c r="N2574" t="s">
        <v>18969</v>
      </c>
      <c r="O2574" s="95">
        <v>44686.569272731482</v>
      </c>
      <c r="P2574">
        <v>1</v>
      </c>
      <c r="Q2574">
        <v>0</v>
      </c>
      <c r="R2574">
        <v>0</v>
      </c>
      <c r="S2574" t="s">
        <v>22153</v>
      </c>
      <c r="T2574" t="s">
        <v>22154</v>
      </c>
      <c r="U2574" t="s">
        <v>14523</v>
      </c>
      <c r="V2574" t="s">
        <v>22153</v>
      </c>
      <c r="W2574" t="s">
        <v>22155</v>
      </c>
      <c r="X2574" t="s">
        <v>22156</v>
      </c>
      <c r="Y2574" t="b">
        <v>1</v>
      </c>
      <c r="Z2574" t="s">
        <v>1761</v>
      </c>
    </row>
    <row r="2575" spans="1:26" x14ac:dyDescent="0.25">
      <c r="A2575" t="s">
        <v>22157</v>
      </c>
      <c r="B2575" t="s">
        <v>22158</v>
      </c>
      <c r="C2575" t="s">
        <v>14702</v>
      </c>
      <c r="D2575" t="s">
        <v>14702</v>
      </c>
      <c r="E2575" t="s">
        <v>17576</v>
      </c>
      <c r="F2575" t="s">
        <v>22159</v>
      </c>
      <c r="G2575">
        <v>1200</v>
      </c>
      <c r="H2575">
        <v>1200</v>
      </c>
      <c r="I2575">
        <v>1200</v>
      </c>
      <c r="J2575">
        <v>1200</v>
      </c>
      <c r="K2575" t="s">
        <v>54</v>
      </c>
      <c r="L2575">
        <v>672</v>
      </c>
      <c r="M2575" t="s">
        <v>1769</v>
      </c>
      <c r="N2575" t="s">
        <v>18529</v>
      </c>
      <c r="O2575" s="95">
        <v>44845.696135543978</v>
      </c>
      <c r="P2575">
        <v>1</v>
      </c>
      <c r="Q2575">
        <v>0</v>
      </c>
      <c r="R2575">
        <v>0</v>
      </c>
      <c r="S2575" t="s">
        <v>22160</v>
      </c>
      <c r="T2575" t="s">
        <v>22161</v>
      </c>
      <c r="U2575" t="s">
        <v>14523</v>
      </c>
      <c r="V2575" t="s">
        <v>22160</v>
      </c>
      <c r="W2575" t="s">
        <v>22162</v>
      </c>
      <c r="X2575" t="s">
        <v>22163</v>
      </c>
      <c r="Y2575" t="b">
        <v>1</v>
      </c>
      <c r="Z2575" t="s">
        <v>1761</v>
      </c>
    </row>
    <row r="2576" spans="1:26" x14ac:dyDescent="0.25">
      <c r="A2576" t="s">
        <v>22164</v>
      </c>
      <c r="B2576" t="s">
        <v>22165</v>
      </c>
      <c r="C2576" t="s">
        <v>14702</v>
      </c>
      <c r="D2576" t="s">
        <v>14703</v>
      </c>
      <c r="E2576" t="s">
        <v>22166</v>
      </c>
      <c r="F2576" t="s">
        <v>22167</v>
      </c>
      <c r="G2576">
        <v>325000</v>
      </c>
      <c r="H2576">
        <v>250000</v>
      </c>
      <c r="I2576">
        <v>273055</v>
      </c>
      <c r="J2576">
        <v>283850</v>
      </c>
      <c r="K2576" t="s">
        <v>54</v>
      </c>
      <c r="L2576">
        <v>140000</v>
      </c>
      <c r="M2576" t="s">
        <v>1769</v>
      </c>
      <c r="N2576" t="s">
        <v>22168</v>
      </c>
      <c r="O2576" s="95">
        <v>44845.711280937503</v>
      </c>
      <c r="P2576">
        <v>6</v>
      </c>
      <c r="Q2576">
        <v>19.02</v>
      </c>
      <c r="R2576">
        <v>14.5</v>
      </c>
      <c r="S2576" t="s">
        <v>22169</v>
      </c>
      <c r="T2576" t="s">
        <v>22170</v>
      </c>
      <c r="U2576" t="s">
        <v>14523</v>
      </c>
      <c r="V2576" t="s">
        <v>22169</v>
      </c>
      <c r="W2576" t="s">
        <v>22171</v>
      </c>
      <c r="X2576" t="s">
        <v>22172</v>
      </c>
      <c r="Y2576" t="b">
        <v>1</v>
      </c>
      <c r="Z2576" t="s">
        <v>1761</v>
      </c>
    </row>
    <row r="2577" spans="1:26" x14ac:dyDescent="0.25">
      <c r="A2577" t="s">
        <v>22173</v>
      </c>
      <c r="B2577" t="s">
        <v>22174</v>
      </c>
      <c r="C2577" t="s">
        <v>14702</v>
      </c>
      <c r="D2577" t="s">
        <v>14703</v>
      </c>
      <c r="E2577" t="s">
        <v>22166</v>
      </c>
      <c r="F2577" t="s">
        <v>22174</v>
      </c>
      <c r="G2577">
        <v>57000</v>
      </c>
      <c r="H2577">
        <v>100000</v>
      </c>
      <c r="I2577">
        <v>56344</v>
      </c>
      <c r="J2577">
        <v>55426</v>
      </c>
      <c r="K2577" t="s">
        <v>54</v>
      </c>
      <c r="L2577">
        <v>56000</v>
      </c>
      <c r="M2577" t="s">
        <v>1769</v>
      </c>
      <c r="N2577" t="s">
        <v>22175</v>
      </c>
      <c r="O2577" s="95">
        <v>44845.673848564817</v>
      </c>
      <c r="P2577">
        <v>6</v>
      </c>
      <c r="Q2577">
        <v>1.1599999999999999</v>
      </c>
      <c r="R2577">
        <v>2.84</v>
      </c>
      <c r="S2577" t="s">
        <v>22176</v>
      </c>
      <c r="T2577" t="s">
        <v>22177</v>
      </c>
      <c r="U2577" t="s">
        <v>14523</v>
      </c>
      <c r="V2577" t="s">
        <v>22176</v>
      </c>
      <c r="W2577" t="s">
        <v>22178</v>
      </c>
      <c r="X2577" t="s">
        <v>22179</v>
      </c>
      <c r="Y2577" t="b">
        <v>1</v>
      </c>
      <c r="Z2577" t="s">
        <v>1761</v>
      </c>
    </row>
    <row r="2578" spans="1:26" x14ac:dyDescent="0.25">
      <c r="A2578" t="s">
        <v>22180</v>
      </c>
      <c r="B2578" t="s">
        <v>22181</v>
      </c>
      <c r="C2578" t="s">
        <v>14702</v>
      </c>
      <c r="D2578" t="s">
        <v>14703</v>
      </c>
      <c r="E2578" t="s">
        <v>1756</v>
      </c>
      <c r="F2578" t="s">
        <v>22182</v>
      </c>
      <c r="G2578">
        <v>9999</v>
      </c>
      <c r="H2578">
        <v>8000</v>
      </c>
      <c r="I2578">
        <v>8934</v>
      </c>
      <c r="J2578">
        <v>8481</v>
      </c>
      <c r="K2578" t="s">
        <v>55</v>
      </c>
      <c r="L2578">
        <v>5040</v>
      </c>
      <c r="M2578" t="s">
        <v>1769</v>
      </c>
      <c r="N2578" t="s">
        <v>15064</v>
      </c>
      <c r="O2578" s="95">
        <v>44845.68678275463</v>
      </c>
      <c r="P2578">
        <v>1</v>
      </c>
      <c r="Q2578">
        <v>11.92</v>
      </c>
      <c r="R2578">
        <v>17.899999999999999</v>
      </c>
      <c r="S2578" t="s">
        <v>22183</v>
      </c>
      <c r="T2578" t="s">
        <v>22184</v>
      </c>
      <c r="U2578" t="s">
        <v>22185</v>
      </c>
      <c r="V2578" t="s">
        <v>22183</v>
      </c>
      <c r="W2578" t="s">
        <v>22186</v>
      </c>
      <c r="X2578" t="s">
        <v>22187</v>
      </c>
      <c r="Y2578" t="b">
        <v>1</v>
      </c>
      <c r="Z2578" t="s">
        <v>1761</v>
      </c>
    </row>
    <row r="2579" spans="1:26" x14ac:dyDescent="0.25">
      <c r="A2579" t="s">
        <v>22188</v>
      </c>
      <c r="B2579" t="s">
        <v>22189</v>
      </c>
      <c r="C2579" t="s">
        <v>14702</v>
      </c>
      <c r="D2579" t="s">
        <v>14703</v>
      </c>
      <c r="E2579" t="s">
        <v>1756</v>
      </c>
      <c r="F2579" t="s">
        <v>22190</v>
      </c>
      <c r="G2579">
        <v>22211</v>
      </c>
      <c r="H2579">
        <v>25090</v>
      </c>
      <c r="I2579">
        <v>20064</v>
      </c>
      <c r="J2579">
        <v>19671</v>
      </c>
      <c r="K2579" t="s">
        <v>55</v>
      </c>
      <c r="L2579">
        <v>15807</v>
      </c>
      <c r="M2579" t="s">
        <v>1769</v>
      </c>
      <c r="N2579" t="s">
        <v>22191</v>
      </c>
      <c r="O2579" s="95">
        <v>44845.682961979168</v>
      </c>
      <c r="P2579">
        <v>1</v>
      </c>
      <c r="Q2579">
        <v>10.7</v>
      </c>
      <c r="R2579">
        <v>12.91</v>
      </c>
      <c r="S2579" t="s">
        <v>22192</v>
      </c>
      <c r="T2579" t="s">
        <v>22193</v>
      </c>
      <c r="U2579" t="s">
        <v>22194</v>
      </c>
      <c r="V2579" t="s">
        <v>22192</v>
      </c>
      <c r="W2579" t="s">
        <v>22195</v>
      </c>
      <c r="X2579" t="s">
        <v>22196</v>
      </c>
      <c r="Y2579" t="b">
        <v>1</v>
      </c>
      <c r="Z2579" t="s">
        <v>1761</v>
      </c>
    </row>
    <row r="2580" spans="1:26" x14ac:dyDescent="0.25">
      <c r="A2580" t="s">
        <v>22197</v>
      </c>
      <c r="B2580" t="s">
        <v>22198</v>
      </c>
      <c r="C2580" t="s">
        <v>14702</v>
      </c>
      <c r="D2580" t="s">
        <v>14703</v>
      </c>
      <c r="E2580" t="s">
        <v>1756</v>
      </c>
      <c r="F2580" t="s">
        <v>22198</v>
      </c>
      <c r="G2580">
        <v>24977</v>
      </c>
      <c r="H2580">
        <v>33000</v>
      </c>
      <c r="I2580">
        <v>23596</v>
      </c>
      <c r="J2580">
        <v>23216</v>
      </c>
      <c r="K2580" t="s">
        <v>55</v>
      </c>
      <c r="L2580">
        <v>20790</v>
      </c>
      <c r="M2580" t="s">
        <v>1769</v>
      </c>
      <c r="N2580" t="s">
        <v>15341</v>
      </c>
      <c r="O2580" s="95">
        <v>44845.653521157408</v>
      </c>
      <c r="P2580">
        <v>1</v>
      </c>
      <c r="Q2580">
        <v>5.85</v>
      </c>
      <c r="R2580">
        <v>7.59</v>
      </c>
      <c r="S2580" t="s">
        <v>22199</v>
      </c>
      <c r="T2580" t="s">
        <v>22200</v>
      </c>
      <c r="U2580" t="s">
        <v>22201</v>
      </c>
      <c r="V2580" t="s">
        <v>22199</v>
      </c>
      <c r="W2580" t="s">
        <v>22202</v>
      </c>
      <c r="X2580" t="s">
        <v>22203</v>
      </c>
      <c r="Y2580" t="b">
        <v>1</v>
      </c>
      <c r="Z2580" t="s">
        <v>1761</v>
      </c>
    </row>
    <row r="2581" spans="1:26" x14ac:dyDescent="0.25">
      <c r="A2581" t="s">
        <v>22204</v>
      </c>
      <c r="B2581" t="s">
        <v>22205</v>
      </c>
      <c r="C2581" t="s">
        <v>14702</v>
      </c>
      <c r="D2581" t="s">
        <v>14703</v>
      </c>
      <c r="E2581" t="s">
        <v>1756</v>
      </c>
      <c r="F2581" t="s">
        <v>22206</v>
      </c>
      <c r="G2581">
        <v>22000</v>
      </c>
      <c r="H2581">
        <v>35000</v>
      </c>
      <c r="I2581">
        <v>22016</v>
      </c>
      <c r="J2581">
        <v>22160</v>
      </c>
      <c r="K2581" t="s">
        <v>55</v>
      </c>
      <c r="L2581">
        <v>22050</v>
      </c>
      <c r="M2581" t="s">
        <v>1769</v>
      </c>
      <c r="N2581" t="s">
        <v>14838</v>
      </c>
      <c r="O2581" s="95">
        <v>44845.695774849541</v>
      </c>
      <c r="P2581">
        <v>4</v>
      </c>
      <c r="Q2581">
        <v>-7.0000000000000007E-2</v>
      </c>
      <c r="R2581">
        <v>-0.72</v>
      </c>
      <c r="S2581" t="s">
        <v>22207</v>
      </c>
      <c r="T2581" t="s">
        <v>22208</v>
      </c>
      <c r="U2581" t="s">
        <v>22209</v>
      </c>
      <c r="V2581" t="s">
        <v>22207</v>
      </c>
      <c r="W2581" t="s">
        <v>22210</v>
      </c>
      <c r="X2581" t="s">
        <v>22211</v>
      </c>
      <c r="Y2581" t="b">
        <v>1</v>
      </c>
      <c r="Z2581" t="s">
        <v>1761</v>
      </c>
    </row>
    <row r="2582" spans="1:26" x14ac:dyDescent="0.25">
      <c r="A2582" t="s">
        <v>22212</v>
      </c>
      <c r="B2582" t="s">
        <v>22213</v>
      </c>
      <c r="C2582" t="s">
        <v>14702</v>
      </c>
      <c r="D2582" t="s">
        <v>14703</v>
      </c>
      <c r="E2582" t="s">
        <v>382</v>
      </c>
      <c r="F2582" t="s">
        <v>22214</v>
      </c>
      <c r="G2582">
        <v>22420</v>
      </c>
      <c r="H2582">
        <v>5000</v>
      </c>
      <c r="I2582">
        <v>26172</v>
      </c>
      <c r="J2582">
        <v>25065</v>
      </c>
      <c r="K2582" t="s">
        <v>55</v>
      </c>
      <c r="L2582">
        <v>3150</v>
      </c>
      <c r="M2582" t="s">
        <v>1769</v>
      </c>
      <c r="N2582" t="s">
        <v>18897</v>
      </c>
      <c r="O2582" s="95">
        <v>44845.690596643515</v>
      </c>
      <c r="P2582">
        <v>2</v>
      </c>
      <c r="Q2582">
        <v>-14.34</v>
      </c>
      <c r="R2582">
        <v>-10.55</v>
      </c>
      <c r="S2582" t="s">
        <v>22215</v>
      </c>
      <c r="T2582" t="s">
        <v>22216</v>
      </c>
      <c r="U2582" t="s">
        <v>22217</v>
      </c>
      <c r="V2582" t="s">
        <v>22215</v>
      </c>
      <c r="W2582" t="s">
        <v>22218</v>
      </c>
      <c r="X2582" t="s">
        <v>22219</v>
      </c>
      <c r="Y2582" t="b">
        <v>1</v>
      </c>
      <c r="Z2582" t="s">
        <v>1761</v>
      </c>
    </row>
    <row r="2583" spans="1:26" x14ac:dyDescent="0.25">
      <c r="A2583" t="s">
        <v>22220</v>
      </c>
      <c r="B2583" t="s">
        <v>22221</v>
      </c>
      <c r="C2583" t="s">
        <v>14702</v>
      </c>
      <c r="D2583" t="s">
        <v>14703</v>
      </c>
      <c r="E2583" t="s">
        <v>1756</v>
      </c>
      <c r="F2583" t="s">
        <v>13422</v>
      </c>
      <c r="G2583">
        <v>31200</v>
      </c>
      <c r="H2583">
        <v>72000</v>
      </c>
      <c r="I2583">
        <v>33270</v>
      </c>
      <c r="J2583">
        <v>32553</v>
      </c>
      <c r="K2583" t="s">
        <v>50</v>
      </c>
      <c r="L2583">
        <v>315</v>
      </c>
      <c r="M2583" t="s">
        <v>1757</v>
      </c>
      <c r="N2583" t="s">
        <v>22222</v>
      </c>
      <c r="O2583" s="95">
        <v>44845.671343946757</v>
      </c>
      <c r="P2583">
        <v>2</v>
      </c>
      <c r="Q2583">
        <v>-6.22</v>
      </c>
      <c r="R2583">
        <v>-4.16</v>
      </c>
      <c r="S2583" t="s">
        <v>22223</v>
      </c>
      <c r="T2583" t="s">
        <v>22224</v>
      </c>
      <c r="U2583" t="s">
        <v>22225</v>
      </c>
      <c r="V2583" t="s">
        <v>22223</v>
      </c>
      <c r="W2583" t="s">
        <v>22226</v>
      </c>
      <c r="X2583" t="s">
        <v>22227</v>
      </c>
      <c r="Y2583" t="b">
        <v>1</v>
      </c>
      <c r="Z2583" t="s">
        <v>1761</v>
      </c>
    </row>
    <row r="2584" spans="1:26" x14ac:dyDescent="0.25">
      <c r="A2584" t="s">
        <v>22228</v>
      </c>
      <c r="B2584" t="s">
        <v>22229</v>
      </c>
      <c r="C2584" t="s">
        <v>14702</v>
      </c>
      <c r="D2584" t="s">
        <v>14703</v>
      </c>
      <c r="E2584" t="s">
        <v>1756</v>
      </c>
      <c r="F2584" t="s">
        <v>22230</v>
      </c>
      <c r="G2584">
        <v>73500</v>
      </c>
      <c r="H2584">
        <v>60000</v>
      </c>
      <c r="I2584">
        <v>87663</v>
      </c>
      <c r="J2584">
        <v>83405</v>
      </c>
      <c r="K2584" t="s">
        <v>50</v>
      </c>
      <c r="L2584">
        <v>263</v>
      </c>
      <c r="M2584" t="s">
        <v>1757</v>
      </c>
      <c r="N2584" t="s">
        <v>22231</v>
      </c>
      <c r="O2584" s="95">
        <v>44845.686946504633</v>
      </c>
      <c r="P2584">
        <v>1</v>
      </c>
      <c r="Q2584">
        <v>-16.16</v>
      </c>
      <c r="R2584">
        <v>-11.88</v>
      </c>
      <c r="S2584" t="s">
        <v>22232</v>
      </c>
      <c r="T2584" t="s">
        <v>22233</v>
      </c>
      <c r="U2584" t="s">
        <v>22234</v>
      </c>
      <c r="V2584" t="s">
        <v>22232</v>
      </c>
      <c r="W2584" t="s">
        <v>22235</v>
      </c>
      <c r="X2584" t="s">
        <v>22236</v>
      </c>
      <c r="Y2584" t="b">
        <v>1</v>
      </c>
      <c r="Z2584" t="s">
        <v>1761</v>
      </c>
    </row>
    <row r="2585" spans="1:26" x14ac:dyDescent="0.25">
      <c r="A2585" t="s">
        <v>22237</v>
      </c>
      <c r="B2585" t="s">
        <v>22238</v>
      </c>
      <c r="C2585" t="s">
        <v>14702</v>
      </c>
      <c r="D2585" t="s">
        <v>14703</v>
      </c>
      <c r="E2585" t="s">
        <v>1756</v>
      </c>
      <c r="F2585" t="s">
        <v>22239</v>
      </c>
      <c r="G2585">
        <v>24000</v>
      </c>
      <c r="H2585">
        <v>58000</v>
      </c>
      <c r="I2585">
        <v>26137</v>
      </c>
      <c r="J2585">
        <v>26367</v>
      </c>
      <c r="K2585" t="s">
        <v>50</v>
      </c>
      <c r="L2585">
        <v>254</v>
      </c>
      <c r="M2585" t="s">
        <v>1757</v>
      </c>
      <c r="N2585" t="s">
        <v>15335</v>
      </c>
      <c r="O2585" s="95">
        <v>44845.694678958331</v>
      </c>
      <c r="P2585">
        <v>2</v>
      </c>
      <c r="Q2585">
        <v>-8.18</v>
      </c>
      <c r="R2585">
        <v>-8.98</v>
      </c>
      <c r="S2585" t="s">
        <v>22240</v>
      </c>
      <c r="T2585" t="s">
        <v>22241</v>
      </c>
      <c r="U2585" t="s">
        <v>22242</v>
      </c>
      <c r="V2585" t="s">
        <v>22240</v>
      </c>
      <c r="W2585" t="s">
        <v>22243</v>
      </c>
      <c r="X2585" t="s">
        <v>22244</v>
      </c>
      <c r="Y2585" t="b">
        <v>1</v>
      </c>
      <c r="Z2585" t="s">
        <v>1761</v>
      </c>
    </row>
    <row r="2586" spans="1:26" x14ac:dyDescent="0.25">
      <c r="A2586" t="s">
        <v>22245</v>
      </c>
      <c r="B2586" t="s">
        <v>22246</v>
      </c>
      <c r="C2586" t="s">
        <v>14702</v>
      </c>
      <c r="D2586" t="s">
        <v>14703</v>
      </c>
      <c r="E2586" t="s">
        <v>1756</v>
      </c>
      <c r="F2586" t="s">
        <v>22247</v>
      </c>
      <c r="G2586">
        <v>31111</v>
      </c>
      <c r="H2586">
        <v>69000</v>
      </c>
      <c r="I2586">
        <v>30240</v>
      </c>
      <c r="J2586">
        <v>30075</v>
      </c>
      <c r="K2586" t="s">
        <v>50</v>
      </c>
      <c r="L2586">
        <v>302</v>
      </c>
      <c r="M2586" t="s">
        <v>1757</v>
      </c>
      <c r="N2586" t="s">
        <v>14745</v>
      </c>
      <c r="O2586" s="95">
        <v>44845.65369146991</v>
      </c>
      <c r="P2586">
        <v>2</v>
      </c>
      <c r="Q2586">
        <v>2.88</v>
      </c>
      <c r="R2586">
        <v>3.44</v>
      </c>
      <c r="S2586" t="s">
        <v>22248</v>
      </c>
      <c r="T2586" t="s">
        <v>22249</v>
      </c>
      <c r="U2586" t="s">
        <v>22250</v>
      </c>
      <c r="V2586" t="s">
        <v>22248</v>
      </c>
      <c r="W2586" t="s">
        <v>22251</v>
      </c>
      <c r="X2586" t="s">
        <v>22252</v>
      </c>
      <c r="Y2586" t="b">
        <v>1</v>
      </c>
      <c r="Z2586" t="s">
        <v>1761</v>
      </c>
    </row>
    <row r="2587" spans="1:26" x14ac:dyDescent="0.25">
      <c r="A2587" t="s">
        <v>22253</v>
      </c>
      <c r="B2587" t="s">
        <v>22254</v>
      </c>
      <c r="C2587" t="s">
        <v>14702</v>
      </c>
      <c r="D2587" t="s">
        <v>14703</v>
      </c>
      <c r="E2587" t="s">
        <v>17576</v>
      </c>
      <c r="F2587" t="s">
        <v>22255</v>
      </c>
      <c r="G2587">
        <v>15000</v>
      </c>
      <c r="H2587">
        <v>1300</v>
      </c>
      <c r="I2587">
        <v>15081</v>
      </c>
      <c r="J2587">
        <v>15848</v>
      </c>
      <c r="K2587" t="s">
        <v>54</v>
      </c>
      <c r="L2587">
        <v>728</v>
      </c>
      <c r="M2587" t="s">
        <v>1769</v>
      </c>
      <c r="N2587" t="s">
        <v>20977</v>
      </c>
      <c r="O2587" s="95">
        <v>44845.647763425928</v>
      </c>
      <c r="P2587">
        <v>1</v>
      </c>
      <c r="Q2587">
        <v>-0.54</v>
      </c>
      <c r="R2587">
        <v>-5.35</v>
      </c>
      <c r="S2587" t="s">
        <v>22256</v>
      </c>
      <c r="T2587" t="s">
        <v>22257</v>
      </c>
      <c r="U2587" t="s">
        <v>22258</v>
      </c>
      <c r="V2587" t="s">
        <v>22256</v>
      </c>
      <c r="W2587" t="s">
        <v>22259</v>
      </c>
      <c r="X2587" t="s">
        <v>22260</v>
      </c>
      <c r="Y2587" t="b">
        <v>1</v>
      </c>
      <c r="Z2587" t="s">
        <v>1761</v>
      </c>
    </row>
    <row r="2588" spans="1:26" x14ac:dyDescent="0.25">
      <c r="A2588" t="s">
        <v>22261</v>
      </c>
      <c r="B2588" t="s">
        <v>22262</v>
      </c>
      <c r="C2588" t="s">
        <v>14702</v>
      </c>
      <c r="D2588" t="s">
        <v>14703</v>
      </c>
      <c r="E2588" t="s">
        <v>370</v>
      </c>
      <c r="F2588" t="s">
        <v>22263</v>
      </c>
      <c r="G2588">
        <v>16050</v>
      </c>
      <c r="H2588">
        <v>7800</v>
      </c>
      <c r="I2588">
        <v>15763</v>
      </c>
      <c r="J2588">
        <v>19396</v>
      </c>
      <c r="K2588" t="s">
        <v>54</v>
      </c>
      <c r="L2588">
        <v>4368</v>
      </c>
      <c r="M2588" t="s">
        <v>1769</v>
      </c>
      <c r="N2588" t="s">
        <v>18183</v>
      </c>
      <c r="O2588" s="95">
        <v>44845.584417395832</v>
      </c>
      <c r="P2588">
        <v>2</v>
      </c>
      <c r="Q2588">
        <v>1.82</v>
      </c>
      <c r="R2588">
        <v>-17.25</v>
      </c>
      <c r="S2588" t="s">
        <v>22264</v>
      </c>
      <c r="T2588" t="s">
        <v>22265</v>
      </c>
      <c r="U2588" t="s">
        <v>22266</v>
      </c>
      <c r="V2588" t="s">
        <v>22264</v>
      </c>
      <c r="W2588" t="s">
        <v>22267</v>
      </c>
      <c r="X2588" t="s">
        <v>22268</v>
      </c>
      <c r="Y2588" t="b">
        <v>1</v>
      </c>
      <c r="Z2588" t="s">
        <v>1761</v>
      </c>
    </row>
    <row r="2589" spans="1:26" x14ac:dyDescent="0.25">
      <c r="A2589" t="s">
        <v>22269</v>
      </c>
      <c r="B2589" t="s">
        <v>22270</v>
      </c>
      <c r="C2589" t="s">
        <v>14702</v>
      </c>
      <c r="D2589" t="s">
        <v>14703</v>
      </c>
      <c r="E2589" t="s">
        <v>370</v>
      </c>
      <c r="F2589" t="s">
        <v>22271</v>
      </c>
      <c r="G2589">
        <v>15000</v>
      </c>
      <c r="H2589">
        <v>14102</v>
      </c>
      <c r="I2589">
        <v>22347</v>
      </c>
      <c r="J2589">
        <v>19505</v>
      </c>
      <c r="K2589" t="s">
        <v>54</v>
      </c>
      <c r="L2589">
        <v>7897</v>
      </c>
      <c r="M2589" t="s">
        <v>1769</v>
      </c>
      <c r="N2589" t="s">
        <v>22272</v>
      </c>
      <c r="O2589" s="95">
        <v>44845.676299224535</v>
      </c>
      <c r="P2589">
        <v>3</v>
      </c>
      <c r="Q2589">
        <v>-32.880000000000003</v>
      </c>
      <c r="R2589">
        <v>-23.1</v>
      </c>
      <c r="S2589" t="s">
        <v>14523</v>
      </c>
      <c r="T2589" t="s">
        <v>22273</v>
      </c>
      <c r="U2589" t="s">
        <v>22274</v>
      </c>
      <c r="V2589" t="s">
        <v>14523</v>
      </c>
      <c r="W2589" t="s">
        <v>22275</v>
      </c>
      <c r="X2589" t="s">
        <v>22276</v>
      </c>
      <c r="Y2589" t="b">
        <v>1</v>
      </c>
      <c r="Z2589" t="s">
        <v>1761</v>
      </c>
    </row>
    <row r="2590" spans="1:26" x14ac:dyDescent="0.25">
      <c r="A2590" t="s">
        <v>22277</v>
      </c>
      <c r="B2590" t="s">
        <v>22278</v>
      </c>
      <c r="C2590" t="s">
        <v>14702</v>
      </c>
      <c r="D2590" t="s">
        <v>14703</v>
      </c>
      <c r="E2590" t="s">
        <v>17576</v>
      </c>
      <c r="F2590" t="s">
        <v>22279</v>
      </c>
      <c r="G2590">
        <v>1469</v>
      </c>
      <c r="H2590">
        <v>1400</v>
      </c>
      <c r="I2590">
        <v>1273</v>
      </c>
      <c r="J2590">
        <v>1273</v>
      </c>
      <c r="K2590" t="s">
        <v>54</v>
      </c>
      <c r="L2590">
        <v>784</v>
      </c>
      <c r="M2590" t="s">
        <v>1769</v>
      </c>
      <c r="N2590" t="s">
        <v>21293</v>
      </c>
      <c r="O2590" s="95">
        <v>44842.350074664355</v>
      </c>
      <c r="P2590">
        <v>2</v>
      </c>
      <c r="Q2590">
        <v>0</v>
      </c>
      <c r="R2590">
        <v>15.4</v>
      </c>
      <c r="S2590" t="s">
        <v>22280</v>
      </c>
      <c r="T2590" t="s">
        <v>22281</v>
      </c>
      <c r="U2590" t="s">
        <v>14523</v>
      </c>
      <c r="V2590" t="s">
        <v>22280</v>
      </c>
      <c r="W2590" t="s">
        <v>22282</v>
      </c>
      <c r="X2590" t="s">
        <v>22283</v>
      </c>
      <c r="Y2590" t="b">
        <v>1</v>
      </c>
      <c r="Z2590" t="s">
        <v>1761</v>
      </c>
    </row>
    <row r="2591" spans="1:26" x14ac:dyDescent="0.25">
      <c r="A2591" t="s">
        <v>22284</v>
      </c>
      <c r="B2591" t="s">
        <v>22285</v>
      </c>
      <c r="C2591" t="s">
        <v>14702</v>
      </c>
      <c r="D2591" t="s">
        <v>14703</v>
      </c>
      <c r="E2591" t="s">
        <v>17576</v>
      </c>
      <c r="F2591" t="s">
        <v>22279</v>
      </c>
      <c r="G2591">
        <v>9999</v>
      </c>
      <c r="H2591">
        <v>2000</v>
      </c>
      <c r="I2591">
        <v>6000</v>
      </c>
      <c r="J2591">
        <v>6000</v>
      </c>
      <c r="K2591" t="s">
        <v>54</v>
      </c>
      <c r="L2591">
        <v>1120</v>
      </c>
      <c r="M2591" t="s">
        <v>1769</v>
      </c>
      <c r="N2591" t="s">
        <v>17836</v>
      </c>
      <c r="O2591" s="95">
        <v>44841.862228703707</v>
      </c>
      <c r="P2591">
        <v>2</v>
      </c>
      <c r="Q2591">
        <v>0</v>
      </c>
      <c r="R2591">
        <v>66.650000000000006</v>
      </c>
      <c r="S2591" t="s">
        <v>22286</v>
      </c>
      <c r="T2591" t="s">
        <v>22287</v>
      </c>
      <c r="U2591" t="s">
        <v>22288</v>
      </c>
      <c r="V2591" t="s">
        <v>22286</v>
      </c>
      <c r="W2591" t="s">
        <v>22289</v>
      </c>
      <c r="X2591" t="s">
        <v>22290</v>
      </c>
      <c r="Y2591" t="b">
        <v>1</v>
      </c>
      <c r="Z2591" t="s">
        <v>1761</v>
      </c>
    </row>
    <row r="2592" spans="1:26" x14ac:dyDescent="0.25">
      <c r="A2592" t="s">
        <v>22291</v>
      </c>
      <c r="B2592" t="s">
        <v>22292</v>
      </c>
      <c r="C2592" t="s">
        <v>14702</v>
      </c>
      <c r="D2592" t="s">
        <v>14703</v>
      </c>
      <c r="E2592" t="s">
        <v>17576</v>
      </c>
      <c r="F2592" t="s">
        <v>22293</v>
      </c>
      <c r="G2592">
        <v>19888</v>
      </c>
      <c r="H2592">
        <v>4100</v>
      </c>
      <c r="I2592">
        <v>19888</v>
      </c>
      <c r="J2592">
        <v>19888</v>
      </c>
      <c r="K2592" t="s">
        <v>54</v>
      </c>
      <c r="L2592">
        <v>2296</v>
      </c>
      <c r="M2592" t="s">
        <v>1769</v>
      </c>
      <c r="N2592" t="s">
        <v>17235</v>
      </c>
      <c r="O2592" s="95">
        <v>44841.899546851855</v>
      </c>
      <c r="P2592">
        <v>4</v>
      </c>
      <c r="Q2592">
        <v>0</v>
      </c>
      <c r="R2592">
        <v>0</v>
      </c>
      <c r="S2592" t="s">
        <v>22294</v>
      </c>
      <c r="T2592" t="s">
        <v>22295</v>
      </c>
      <c r="U2592" t="s">
        <v>22296</v>
      </c>
      <c r="V2592" t="s">
        <v>22294</v>
      </c>
      <c r="W2592" t="s">
        <v>22297</v>
      </c>
      <c r="X2592" t="s">
        <v>22298</v>
      </c>
      <c r="Y2592" t="b">
        <v>1</v>
      </c>
      <c r="Z2592" t="s">
        <v>1761</v>
      </c>
    </row>
    <row r="2593" spans="1:26" x14ac:dyDescent="0.25">
      <c r="A2593" t="s">
        <v>22299</v>
      </c>
      <c r="B2593" t="s">
        <v>22300</v>
      </c>
      <c r="C2593" t="s">
        <v>14702</v>
      </c>
      <c r="D2593" t="s">
        <v>14703</v>
      </c>
      <c r="E2593" t="s">
        <v>1756</v>
      </c>
      <c r="F2593" t="s">
        <v>22301</v>
      </c>
      <c r="G2593">
        <v>42897</v>
      </c>
      <c r="H2593">
        <v>68000</v>
      </c>
      <c r="I2593">
        <v>42940</v>
      </c>
      <c r="J2593">
        <v>42747</v>
      </c>
      <c r="K2593" t="s">
        <v>55</v>
      </c>
      <c r="L2593">
        <v>42840</v>
      </c>
      <c r="M2593" t="s">
        <v>1769</v>
      </c>
      <c r="N2593" t="s">
        <v>14848</v>
      </c>
      <c r="O2593" s="95">
        <v>44845.701375486111</v>
      </c>
      <c r="P2593">
        <v>1</v>
      </c>
      <c r="Q2593">
        <v>-0.1</v>
      </c>
      <c r="R2593">
        <v>0.35</v>
      </c>
      <c r="S2593" t="s">
        <v>22302</v>
      </c>
      <c r="T2593" t="s">
        <v>22303</v>
      </c>
      <c r="U2593" t="s">
        <v>22304</v>
      </c>
      <c r="V2593" t="s">
        <v>22302</v>
      </c>
      <c r="W2593" t="s">
        <v>22305</v>
      </c>
      <c r="X2593" t="s">
        <v>22306</v>
      </c>
      <c r="Y2593" t="b">
        <v>1</v>
      </c>
      <c r="Z2593" t="s">
        <v>1761</v>
      </c>
    </row>
    <row r="2594" spans="1:26" x14ac:dyDescent="0.25">
      <c r="A2594" t="s">
        <v>22307</v>
      </c>
      <c r="B2594" t="s">
        <v>22308</v>
      </c>
      <c r="C2594" t="s">
        <v>14702</v>
      </c>
      <c r="D2594" t="s">
        <v>14703</v>
      </c>
      <c r="E2594" t="s">
        <v>1756</v>
      </c>
      <c r="F2594" t="s">
        <v>22309</v>
      </c>
      <c r="G2594">
        <v>32179</v>
      </c>
      <c r="H2594">
        <v>51000</v>
      </c>
      <c r="I2594">
        <v>32181</v>
      </c>
      <c r="J2594">
        <v>32039</v>
      </c>
      <c r="K2594" t="s">
        <v>55</v>
      </c>
      <c r="L2594">
        <v>32130</v>
      </c>
      <c r="M2594" t="s">
        <v>1769</v>
      </c>
      <c r="N2594" t="s">
        <v>22310</v>
      </c>
      <c r="O2594" s="95">
        <v>44845.704950706022</v>
      </c>
      <c r="P2594">
        <v>2</v>
      </c>
      <c r="Q2594">
        <v>-0.01</v>
      </c>
      <c r="R2594">
        <v>0.44</v>
      </c>
      <c r="S2594" t="s">
        <v>22311</v>
      </c>
      <c r="T2594" t="s">
        <v>22312</v>
      </c>
      <c r="U2594" t="s">
        <v>22313</v>
      </c>
      <c r="V2594" t="s">
        <v>22311</v>
      </c>
      <c r="W2594" t="s">
        <v>22314</v>
      </c>
      <c r="X2594" t="s">
        <v>22315</v>
      </c>
      <c r="Y2594" t="b">
        <v>1</v>
      </c>
      <c r="Z2594" t="s">
        <v>1761</v>
      </c>
    </row>
    <row r="2595" spans="1:26" x14ac:dyDescent="0.25">
      <c r="A2595" t="s">
        <v>22316</v>
      </c>
      <c r="B2595" t="s">
        <v>22317</v>
      </c>
      <c r="C2595" t="s">
        <v>14702</v>
      </c>
      <c r="D2595" t="s">
        <v>14703</v>
      </c>
      <c r="E2595" t="s">
        <v>1756</v>
      </c>
      <c r="F2595" t="s">
        <v>22318</v>
      </c>
      <c r="G2595">
        <v>31499</v>
      </c>
      <c r="H2595">
        <v>50000</v>
      </c>
      <c r="I2595">
        <v>31137</v>
      </c>
      <c r="J2595">
        <v>31242</v>
      </c>
      <c r="K2595" t="s">
        <v>55</v>
      </c>
      <c r="L2595">
        <v>31500</v>
      </c>
      <c r="M2595" t="s">
        <v>1769</v>
      </c>
      <c r="N2595" t="s">
        <v>14717</v>
      </c>
      <c r="O2595" s="95">
        <v>44845.668083263889</v>
      </c>
      <c r="P2595">
        <v>2</v>
      </c>
      <c r="Q2595">
        <v>1.1599999999999999</v>
      </c>
      <c r="R2595">
        <v>0.82</v>
      </c>
      <c r="S2595" t="s">
        <v>22319</v>
      </c>
      <c r="T2595" t="s">
        <v>22320</v>
      </c>
      <c r="U2595" t="s">
        <v>22321</v>
      </c>
      <c r="V2595" t="s">
        <v>22319</v>
      </c>
      <c r="W2595" t="s">
        <v>22322</v>
      </c>
      <c r="X2595" t="s">
        <v>22323</v>
      </c>
      <c r="Y2595" t="b">
        <v>1</v>
      </c>
      <c r="Z2595" t="s">
        <v>1761</v>
      </c>
    </row>
    <row r="2596" spans="1:26" x14ac:dyDescent="0.25">
      <c r="A2596" t="s">
        <v>22324</v>
      </c>
      <c r="B2596" t="s">
        <v>22325</v>
      </c>
      <c r="C2596" t="s">
        <v>14702</v>
      </c>
      <c r="D2596" t="s">
        <v>14703</v>
      </c>
      <c r="E2596" t="s">
        <v>1756</v>
      </c>
      <c r="F2596" t="s">
        <v>22326</v>
      </c>
      <c r="G2596">
        <v>77777</v>
      </c>
      <c r="H2596">
        <v>86700</v>
      </c>
      <c r="I2596">
        <v>71458</v>
      </c>
      <c r="J2596">
        <v>69215</v>
      </c>
      <c r="K2596" t="s">
        <v>55</v>
      </c>
      <c r="L2596">
        <v>54621</v>
      </c>
      <c r="M2596" t="s">
        <v>1769</v>
      </c>
      <c r="N2596" t="s">
        <v>22327</v>
      </c>
      <c r="O2596" s="95">
        <v>44845.700754444442</v>
      </c>
      <c r="P2596">
        <v>4</v>
      </c>
      <c r="Q2596">
        <v>8.84</v>
      </c>
      <c r="R2596">
        <v>12.37</v>
      </c>
      <c r="S2596" t="s">
        <v>22328</v>
      </c>
      <c r="T2596" t="s">
        <v>22329</v>
      </c>
      <c r="U2596" t="s">
        <v>22330</v>
      </c>
      <c r="V2596" t="s">
        <v>22328</v>
      </c>
      <c r="W2596" t="s">
        <v>22331</v>
      </c>
      <c r="X2596" t="s">
        <v>22332</v>
      </c>
      <c r="Y2596" t="b">
        <v>1</v>
      </c>
      <c r="Z2596" t="s">
        <v>1761</v>
      </c>
    </row>
    <row r="2597" spans="1:26" x14ac:dyDescent="0.25">
      <c r="A2597" t="s">
        <v>22333</v>
      </c>
      <c r="B2597" t="s">
        <v>22334</v>
      </c>
      <c r="C2597" t="s">
        <v>14702</v>
      </c>
      <c r="D2597" t="s">
        <v>14703</v>
      </c>
      <c r="E2597" t="s">
        <v>635</v>
      </c>
      <c r="F2597" t="s">
        <v>22335</v>
      </c>
      <c r="G2597">
        <v>22000</v>
      </c>
      <c r="H2597">
        <v>35000</v>
      </c>
      <c r="I2597">
        <v>23294</v>
      </c>
      <c r="J2597">
        <v>24915</v>
      </c>
      <c r="K2597" t="s">
        <v>53</v>
      </c>
      <c r="L2597">
        <v>21700</v>
      </c>
      <c r="M2597" t="s">
        <v>1769</v>
      </c>
      <c r="N2597" t="s">
        <v>22336</v>
      </c>
      <c r="O2597" s="95">
        <v>44845.68234097222</v>
      </c>
      <c r="P2597">
        <v>2</v>
      </c>
      <c r="Q2597">
        <v>-5.56</v>
      </c>
      <c r="R2597">
        <v>-11.7</v>
      </c>
      <c r="S2597" t="s">
        <v>22337</v>
      </c>
      <c r="T2597" t="s">
        <v>22338</v>
      </c>
      <c r="U2597" t="s">
        <v>22339</v>
      </c>
      <c r="V2597" t="s">
        <v>22337</v>
      </c>
      <c r="W2597" t="s">
        <v>22340</v>
      </c>
      <c r="X2597" t="s">
        <v>22341</v>
      </c>
      <c r="Y2597" t="b">
        <v>1</v>
      </c>
      <c r="Z2597" t="s">
        <v>1761</v>
      </c>
    </row>
    <row r="2598" spans="1:26" x14ac:dyDescent="0.25">
      <c r="A2598" t="s">
        <v>22342</v>
      </c>
      <c r="B2598" t="s">
        <v>22343</v>
      </c>
      <c r="C2598" t="s">
        <v>14702</v>
      </c>
      <c r="D2598" t="s">
        <v>14703</v>
      </c>
      <c r="E2598" t="s">
        <v>635</v>
      </c>
      <c r="F2598" t="s">
        <v>22344</v>
      </c>
      <c r="G2598">
        <v>27000</v>
      </c>
      <c r="H2598">
        <v>35000</v>
      </c>
      <c r="I2598">
        <v>25547</v>
      </c>
      <c r="J2598">
        <v>25393</v>
      </c>
      <c r="K2598" t="s">
        <v>53</v>
      </c>
      <c r="L2598">
        <v>21700</v>
      </c>
      <c r="M2598" t="s">
        <v>1769</v>
      </c>
      <c r="N2598" t="s">
        <v>22336</v>
      </c>
      <c r="O2598" s="95">
        <v>44845.712560671294</v>
      </c>
      <c r="P2598">
        <v>4</v>
      </c>
      <c r="Q2598">
        <v>5.69</v>
      </c>
      <c r="R2598">
        <v>6.33</v>
      </c>
      <c r="S2598" t="s">
        <v>22345</v>
      </c>
      <c r="T2598" t="s">
        <v>22346</v>
      </c>
      <c r="U2598" t="s">
        <v>22347</v>
      </c>
      <c r="V2598" t="s">
        <v>22345</v>
      </c>
      <c r="W2598" t="s">
        <v>22348</v>
      </c>
      <c r="X2598" t="s">
        <v>22349</v>
      </c>
      <c r="Y2598" t="b">
        <v>1</v>
      </c>
      <c r="Z2598" t="s">
        <v>1761</v>
      </c>
    </row>
    <row r="2599" spans="1:26" x14ac:dyDescent="0.25">
      <c r="A2599" t="s">
        <v>22350</v>
      </c>
      <c r="B2599" t="s">
        <v>22351</v>
      </c>
      <c r="C2599" t="s">
        <v>14702</v>
      </c>
      <c r="D2599" t="s">
        <v>14703</v>
      </c>
      <c r="E2599" t="s">
        <v>635</v>
      </c>
      <c r="F2599" t="s">
        <v>22352</v>
      </c>
      <c r="G2599">
        <v>12000</v>
      </c>
      <c r="H2599">
        <v>15000</v>
      </c>
      <c r="I2599">
        <v>12417</v>
      </c>
      <c r="J2599">
        <v>11886</v>
      </c>
      <c r="K2599" t="s">
        <v>53</v>
      </c>
      <c r="L2599">
        <v>9300</v>
      </c>
      <c r="M2599" t="s">
        <v>1769</v>
      </c>
      <c r="N2599" t="s">
        <v>15957</v>
      </c>
      <c r="O2599" s="95">
        <v>44845.701542557872</v>
      </c>
      <c r="P2599">
        <v>4</v>
      </c>
      <c r="Q2599">
        <v>-3.36</v>
      </c>
      <c r="R2599">
        <v>0.96</v>
      </c>
      <c r="S2599" t="s">
        <v>22353</v>
      </c>
      <c r="T2599" t="s">
        <v>22354</v>
      </c>
      <c r="U2599" t="s">
        <v>22355</v>
      </c>
      <c r="V2599" t="s">
        <v>22353</v>
      </c>
      <c r="W2599" t="s">
        <v>22356</v>
      </c>
      <c r="X2599" t="s">
        <v>22357</v>
      </c>
      <c r="Y2599" t="b">
        <v>1</v>
      </c>
      <c r="Z2599" t="s">
        <v>1761</v>
      </c>
    </row>
    <row r="2600" spans="1:26" x14ac:dyDescent="0.25">
      <c r="A2600" t="s">
        <v>22358</v>
      </c>
      <c r="B2600" t="s">
        <v>22359</v>
      </c>
      <c r="C2600" t="s">
        <v>14702</v>
      </c>
      <c r="D2600" t="s">
        <v>14703</v>
      </c>
      <c r="E2600" t="s">
        <v>635</v>
      </c>
      <c r="F2600" t="s">
        <v>22360</v>
      </c>
      <c r="G2600">
        <v>14444</v>
      </c>
      <c r="H2600">
        <v>15000</v>
      </c>
      <c r="I2600">
        <v>11379</v>
      </c>
      <c r="J2600">
        <v>11864</v>
      </c>
      <c r="K2600" t="s">
        <v>53</v>
      </c>
      <c r="L2600">
        <v>9300</v>
      </c>
      <c r="M2600" t="s">
        <v>1769</v>
      </c>
      <c r="N2600" t="s">
        <v>15957</v>
      </c>
      <c r="O2600" s="95">
        <v>44845.716443379628</v>
      </c>
      <c r="P2600">
        <v>4</v>
      </c>
      <c r="Q2600">
        <v>26.94</v>
      </c>
      <c r="R2600">
        <v>21.75</v>
      </c>
      <c r="S2600" t="s">
        <v>22361</v>
      </c>
      <c r="T2600" t="s">
        <v>22362</v>
      </c>
      <c r="U2600" t="s">
        <v>22363</v>
      </c>
      <c r="V2600" t="s">
        <v>22361</v>
      </c>
      <c r="W2600" t="s">
        <v>22364</v>
      </c>
      <c r="X2600" t="s">
        <v>22365</v>
      </c>
      <c r="Y2600" t="b">
        <v>1</v>
      </c>
      <c r="Z2600" t="s">
        <v>1761</v>
      </c>
    </row>
    <row r="2601" spans="1:26" x14ac:dyDescent="0.25">
      <c r="A2601" t="s">
        <v>22366</v>
      </c>
      <c r="B2601" t="s">
        <v>22367</v>
      </c>
      <c r="C2601" t="s">
        <v>14702</v>
      </c>
      <c r="D2601" t="s">
        <v>14703</v>
      </c>
      <c r="E2601" t="s">
        <v>635</v>
      </c>
      <c r="F2601" t="s">
        <v>22368</v>
      </c>
      <c r="G2601">
        <v>15000</v>
      </c>
      <c r="H2601">
        <v>15000</v>
      </c>
      <c r="I2601">
        <v>11664</v>
      </c>
      <c r="J2601">
        <v>11594</v>
      </c>
      <c r="K2601" t="s">
        <v>53</v>
      </c>
      <c r="L2601">
        <v>9300</v>
      </c>
      <c r="M2601" t="s">
        <v>1769</v>
      </c>
      <c r="N2601" t="s">
        <v>15957</v>
      </c>
      <c r="O2601" s="95">
        <v>44845.672818136576</v>
      </c>
      <c r="P2601">
        <v>4</v>
      </c>
      <c r="Q2601">
        <v>28.6</v>
      </c>
      <c r="R2601">
        <v>29.38</v>
      </c>
      <c r="S2601" t="s">
        <v>22369</v>
      </c>
      <c r="T2601" t="s">
        <v>22370</v>
      </c>
      <c r="U2601" t="s">
        <v>22371</v>
      </c>
      <c r="V2601" t="s">
        <v>22369</v>
      </c>
      <c r="W2601" t="s">
        <v>22372</v>
      </c>
      <c r="X2601" t="s">
        <v>22373</v>
      </c>
      <c r="Y2601" t="b">
        <v>1</v>
      </c>
      <c r="Z2601" t="s">
        <v>1761</v>
      </c>
    </row>
    <row r="2602" spans="1:26" x14ac:dyDescent="0.25">
      <c r="A2602" t="s">
        <v>22374</v>
      </c>
      <c r="B2602" t="s">
        <v>22375</v>
      </c>
      <c r="C2602" t="s">
        <v>14703</v>
      </c>
      <c r="D2602" t="s">
        <v>14702</v>
      </c>
      <c r="E2602" t="s">
        <v>635</v>
      </c>
      <c r="F2602" t="s">
        <v>22376</v>
      </c>
      <c r="G2602">
        <v>0</v>
      </c>
      <c r="H2602">
        <v>72000</v>
      </c>
      <c r="I2602">
        <v>0</v>
      </c>
      <c r="J2602">
        <v>0</v>
      </c>
      <c r="K2602" t="s">
        <v>53</v>
      </c>
      <c r="L2602">
        <v>44640</v>
      </c>
      <c r="M2602" t="s">
        <v>1769</v>
      </c>
      <c r="N2602" t="s">
        <v>21137</v>
      </c>
      <c r="O2602" s="95">
        <v>44753.198810138892</v>
      </c>
      <c r="P2602">
        <v>4</v>
      </c>
      <c r="Q2602">
        <v>0</v>
      </c>
      <c r="R2602">
        <v>0</v>
      </c>
      <c r="S2602" t="s">
        <v>22377</v>
      </c>
      <c r="T2602" t="s">
        <v>22378</v>
      </c>
      <c r="U2602" t="s">
        <v>22379</v>
      </c>
      <c r="V2602" t="s">
        <v>22377</v>
      </c>
      <c r="W2602" t="s">
        <v>22380</v>
      </c>
      <c r="X2602" t="s">
        <v>22381</v>
      </c>
      <c r="Y2602" t="b">
        <v>1</v>
      </c>
      <c r="Z2602" t="s">
        <v>1761</v>
      </c>
    </row>
    <row r="2603" spans="1:26" x14ac:dyDescent="0.25">
      <c r="A2603" t="s">
        <v>22382</v>
      </c>
      <c r="B2603" t="s">
        <v>22383</v>
      </c>
      <c r="C2603" t="s">
        <v>14703</v>
      </c>
      <c r="D2603" t="s">
        <v>14702</v>
      </c>
      <c r="E2603" t="s">
        <v>635</v>
      </c>
      <c r="F2603" t="s">
        <v>22384</v>
      </c>
      <c r="G2603">
        <v>0</v>
      </c>
      <c r="H2603">
        <v>21000</v>
      </c>
      <c r="I2603">
        <v>0</v>
      </c>
      <c r="J2603">
        <v>0</v>
      </c>
      <c r="K2603" t="s">
        <v>53</v>
      </c>
      <c r="L2603">
        <v>13020</v>
      </c>
      <c r="M2603" t="s">
        <v>1769</v>
      </c>
      <c r="N2603" t="s">
        <v>22385</v>
      </c>
      <c r="O2603" s="95">
        <v>44752.430650231479</v>
      </c>
      <c r="P2603">
        <v>1</v>
      </c>
      <c r="Q2603">
        <v>0</v>
      </c>
      <c r="R2603">
        <v>0</v>
      </c>
      <c r="S2603" t="s">
        <v>22386</v>
      </c>
      <c r="T2603" t="s">
        <v>22387</v>
      </c>
      <c r="U2603" t="s">
        <v>22388</v>
      </c>
      <c r="V2603" t="s">
        <v>22386</v>
      </c>
      <c r="W2603" t="s">
        <v>22389</v>
      </c>
      <c r="X2603" t="s">
        <v>22390</v>
      </c>
      <c r="Y2603" t="b">
        <v>1</v>
      </c>
      <c r="Z2603" t="s">
        <v>1761</v>
      </c>
    </row>
    <row r="2604" spans="1:26" x14ac:dyDescent="0.25">
      <c r="A2604" t="s">
        <v>22391</v>
      </c>
      <c r="B2604" t="s">
        <v>22392</v>
      </c>
      <c r="C2604" t="s">
        <v>14702</v>
      </c>
      <c r="D2604" t="s">
        <v>14703</v>
      </c>
      <c r="E2604" t="s">
        <v>635</v>
      </c>
      <c r="F2604" t="s">
        <v>400</v>
      </c>
      <c r="G2604">
        <v>37777</v>
      </c>
      <c r="H2604">
        <v>21000</v>
      </c>
      <c r="I2604">
        <v>51333</v>
      </c>
      <c r="J2604">
        <v>45808</v>
      </c>
      <c r="K2604" t="s">
        <v>53</v>
      </c>
      <c r="L2604">
        <v>13020</v>
      </c>
      <c r="M2604" t="s">
        <v>1769</v>
      </c>
      <c r="N2604" t="s">
        <v>22385</v>
      </c>
      <c r="O2604" s="95">
        <v>44845.678275358798</v>
      </c>
      <c r="P2604">
        <v>1</v>
      </c>
      <c r="Q2604">
        <v>-26.41</v>
      </c>
      <c r="R2604">
        <v>-17.53</v>
      </c>
      <c r="S2604" t="s">
        <v>22393</v>
      </c>
      <c r="T2604" t="s">
        <v>22394</v>
      </c>
      <c r="U2604" t="s">
        <v>22395</v>
      </c>
      <c r="V2604" t="s">
        <v>22393</v>
      </c>
      <c r="W2604" t="s">
        <v>22396</v>
      </c>
      <c r="X2604" t="s">
        <v>22397</v>
      </c>
      <c r="Y2604" t="b">
        <v>1</v>
      </c>
      <c r="Z2604" t="s">
        <v>1761</v>
      </c>
    </row>
    <row r="2605" spans="1:26" x14ac:dyDescent="0.25">
      <c r="A2605" t="s">
        <v>22398</v>
      </c>
      <c r="B2605" t="s">
        <v>22399</v>
      </c>
      <c r="C2605" t="s">
        <v>14702</v>
      </c>
      <c r="D2605" t="s">
        <v>14703</v>
      </c>
      <c r="E2605" t="s">
        <v>635</v>
      </c>
      <c r="F2605" t="s">
        <v>22400</v>
      </c>
      <c r="G2605">
        <v>25000</v>
      </c>
      <c r="H2605">
        <v>18000</v>
      </c>
      <c r="I2605">
        <v>21727</v>
      </c>
      <c r="J2605">
        <v>23777</v>
      </c>
      <c r="K2605" t="s">
        <v>53</v>
      </c>
      <c r="L2605">
        <v>11160</v>
      </c>
      <c r="M2605" t="s">
        <v>1769</v>
      </c>
      <c r="N2605" t="s">
        <v>22401</v>
      </c>
      <c r="O2605" s="95">
        <v>44845.693984768521</v>
      </c>
      <c r="P2605">
        <v>2</v>
      </c>
      <c r="Q2605">
        <v>15.06</v>
      </c>
      <c r="R2605">
        <v>5.14</v>
      </c>
      <c r="S2605" t="s">
        <v>22402</v>
      </c>
      <c r="T2605" t="s">
        <v>22403</v>
      </c>
      <c r="U2605" t="s">
        <v>22404</v>
      </c>
      <c r="V2605" t="s">
        <v>22402</v>
      </c>
      <c r="W2605" t="s">
        <v>22405</v>
      </c>
      <c r="X2605" t="s">
        <v>22406</v>
      </c>
      <c r="Y2605" t="b">
        <v>1</v>
      </c>
      <c r="Z2605" t="s">
        <v>1761</v>
      </c>
    </row>
    <row r="2606" spans="1:26" x14ac:dyDescent="0.25">
      <c r="A2606" t="s">
        <v>22407</v>
      </c>
      <c r="B2606" t="s">
        <v>22408</v>
      </c>
      <c r="C2606" t="s">
        <v>14702</v>
      </c>
      <c r="D2606" t="s">
        <v>14703</v>
      </c>
      <c r="E2606" t="s">
        <v>635</v>
      </c>
      <c r="F2606" t="s">
        <v>22409</v>
      </c>
      <c r="G2606">
        <v>69000</v>
      </c>
      <c r="H2606">
        <v>49000</v>
      </c>
      <c r="I2606">
        <v>73240</v>
      </c>
      <c r="J2606">
        <v>69061</v>
      </c>
      <c r="K2606" t="s">
        <v>53</v>
      </c>
      <c r="L2606">
        <v>30380</v>
      </c>
      <c r="M2606" t="s">
        <v>1769</v>
      </c>
      <c r="N2606" t="s">
        <v>22410</v>
      </c>
      <c r="O2606" s="95">
        <v>44845.698970173609</v>
      </c>
      <c r="P2606">
        <v>30</v>
      </c>
      <c r="Q2606">
        <v>-5.79</v>
      </c>
      <c r="R2606">
        <v>-0.09</v>
      </c>
      <c r="S2606" t="s">
        <v>22411</v>
      </c>
      <c r="T2606" t="s">
        <v>22412</v>
      </c>
      <c r="U2606" t="s">
        <v>22413</v>
      </c>
      <c r="V2606" t="s">
        <v>22411</v>
      </c>
      <c r="W2606" t="s">
        <v>22414</v>
      </c>
      <c r="X2606" t="s">
        <v>22415</v>
      </c>
      <c r="Y2606" t="b">
        <v>1</v>
      </c>
      <c r="Z2606" t="s">
        <v>1761</v>
      </c>
    </row>
    <row r="2607" spans="1:26" x14ac:dyDescent="0.25">
      <c r="A2607" t="s">
        <v>22416</v>
      </c>
      <c r="B2607" t="s">
        <v>22417</v>
      </c>
      <c r="C2607" t="s">
        <v>14702</v>
      </c>
      <c r="D2607" t="s">
        <v>14703</v>
      </c>
      <c r="E2607" t="s">
        <v>635</v>
      </c>
      <c r="F2607" t="s">
        <v>22418</v>
      </c>
      <c r="G2607">
        <v>219000</v>
      </c>
      <c r="H2607">
        <v>350000</v>
      </c>
      <c r="I2607">
        <v>217111</v>
      </c>
      <c r="J2607">
        <v>218236</v>
      </c>
      <c r="K2607" t="s">
        <v>53</v>
      </c>
      <c r="L2607">
        <v>217000</v>
      </c>
      <c r="M2607" t="s">
        <v>1769</v>
      </c>
      <c r="N2607" t="s">
        <v>22419</v>
      </c>
      <c r="O2607" s="95">
        <v>44845.708207719908</v>
      </c>
      <c r="P2607">
        <v>20</v>
      </c>
      <c r="Q2607">
        <v>0.87</v>
      </c>
      <c r="R2607">
        <v>0.35</v>
      </c>
      <c r="S2607" t="s">
        <v>22420</v>
      </c>
      <c r="T2607" t="s">
        <v>22421</v>
      </c>
      <c r="U2607" t="s">
        <v>22422</v>
      </c>
      <c r="V2607" t="s">
        <v>22420</v>
      </c>
      <c r="W2607" t="s">
        <v>22423</v>
      </c>
      <c r="X2607" t="s">
        <v>22424</v>
      </c>
      <c r="Y2607" t="b">
        <v>1</v>
      </c>
      <c r="Z2607" t="s">
        <v>1761</v>
      </c>
    </row>
    <row r="2608" spans="1:26" x14ac:dyDescent="0.25">
      <c r="A2608" t="s">
        <v>22425</v>
      </c>
      <c r="B2608" t="s">
        <v>22426</v>
      </c>
      <c r="C2608" t="s">
        <v>14702</v>
      </c>
      <c r="D2608" t="s">
        <v>14703</v>
      </c>
      <c r="E2608" t="s">
        <v>635</v>
      </c>
      <c r="F2608" t="s">
        <v>22409</v>
      </c>
      <c r="G2608">
        <v>73000</v>
      </c>
      <c r="H2608">
        <v>51000</v>
      </c>
      <c r="I2608">
        <v>71671</v>
      </c>
      <c r="J2608">
        <v>71046</v>
      </c>
      <c r="K2608" t="s">
        <v>53</v>
      </c>
      <c r="L2608">
        <v>31620</v>
      </c>
      <c r="M2608" t="s">
        <v>1769</v>
      </c>
      <c r="N2608" t="s">
        <v>20649</v>
      </c>
      <c r="O2608" s="95">
        <v>44845.634126365738</v>
      </c>
      <c r="P2608">
        <v>30</v>
      </c>
      <c r="Q2608">
        <v>1.85</v>
      </c>
      <c r="R2608">
        <v>2.75</v>
      </c>
      <c r="S2608" t="s">
        <v>22427</v>
      </c>
      <c r="T2608" t="s">
        <v>22428</v>
      </c>
      <c r="U2608" t="s">
        <v>22413</v>
      </c>
      <c r="V2608" t="s">
        <v>22427</v>
      </c>
      <c r="W2608" t="s">
        <v>22429</v>
      </c>
      <c r="X2608" t="s">
        <v>22430</v>
      </c>
      <c r="Y2608" t="b">
        <v>1</v>
      </c>
      <c r="Z2608" t="s">
        <v>1761</v>
      </c>
    </row>
    <row r="2609" spans="1:26" x14ac:dyDescent="0.25">
      <c r="A2609" t="s">
        <v>22431</v>
      </c>
      <c r="B2609" t="s">
        <v>22432</v>
      </c>
      <c r="C2609" t="s">
        <v>14702</v>
      </c>
      <c r="D2609" t="s">
        <v>14703</v>
      </c>
      <c r="E2609" t="s">
        <v>635</v>
      </c>
      <c r="F2609" t="s">
        <v>22433</v>
      </c>
      <c r="G2609">
        <v>100000</v>
      </c>
      <c r="H2609">
        <v>49000</v>
      </c>
      <c r="I2609">
        <v>82151</v>
      </c>
      <c r="J2609">
        <v>86353</v>
      </c>
      <c r="K2609" t="s">
        <v>53</v>
      </c>
      <c r="L2609">
        <v>30380</v>
      </c>
      <c r="M2609" t="s">
        <v>1769</v>
      </c>
      <c r="N2609" t="s">
        <v>22410</v>
      </c>
      <c r="O2609" s="95">
        <v>44845.702456608793</v>
      </c>
      <c r="P2609">
        <v>9</v>
      </c>
      <c r="Q2609">
        <v>21.73</v>
      </c>
      <c r="R2609">
        <v>15.8</v>
      </c>
      <c r="S2609" t="s">
        <v>22434</v>
      </c>
      <c r="T2609" t="s">
        <v>22435</v>
      </c>
      <c r="U2609" t="s">
        <v>22436</v>
      </c>
      <c r="V2609" t="s">
        <v>22434</v>
      </c>
      <c r="W2609" t="s">
        <v>22437</v>
      </c>
      <c r="X2609" t="s">
        <v>22438</v>
      </c>
      <c r="Y2609" t="b">
        <v>1</v>
      </c>
      <c r="Z2609" t="s">
        <v>1761</v>
      </c>
    </row>
    <row r="2610" spans="1:26" x14ac:dyDescent="0.25">
      <c r="A2610" t="s">
        <v>22439</v>
      </c>
      <c r="B2610" t="s">
        <v>22440</v>
      </c>
      <c r="C2610" t="s">
        <v>14703</v>
      </c>
      <c r="D2610" t="s">
        <v>14702</v>
      </c>
      <c r="E2610" t="s">
        <v>635</v>
      </c>
      <c r="F2610" t="s">
        <v>22441</v>
      </c>
      <c r="G2610">
        <v>0</v>
      </c>
      <c r="H2610">
        <v>85000</v>
      </c>
      <c r="I2610">
        <v>0</v>
      </c>
      <c r="J2610">
        <v>0</v>
      </c>
      <c r="K2610" t="s">
        <v>53</v>
      </c>
      <c r="L2610">
        <v>52700</v>
      </c>
      <c r="M2610" t="s">
        <v>1769</v>
      </c>
      <c r="N2610" t="s">
        <v>22442</v>
      </c>
      <c r="O2610" s="95">
        <v>44750.367008541667</v>
      </c>
      <c r="P2610">
        <v>12</v>
      </c>
      <c r="Q2610">
        <v>0</v>
      </c>
      <c r="R2610">
        <v>0</v>
      </c>
      <c r="S2610" t="s">
        <v>22443</v>
      </c>
      <c r="T2610" t="s">
        <v>22444</v>
      </c>
      <c r="U2610" t="s">
        <v>22445</v>
      </c>
      <c r="V2610" t="s">
        <v>22443</v>
      </c>
      <c r="W2610" t="s">
        <v>22446</v>
      </c>
      <c r="X2610" t="s">
        <v>22447</v>
      </c>
      <c r="Y2610" t="b">
        <v>1</v>
      </c>
      <c r="Z2610" t="s">
        <v>1761</v>
      </c>
    </row>
    <row r="2611" spans="1:26" x14ac:dyDescent="0.25">
      <c r="A2611" t="s">
        <v>22448</v>
      </c>
      <c r="B2611" t="s">
        <v>22449</v>
      </c>
      <c r="C2611" t="s">
        <v>14703</v>
      </c>
      <c r="D2611" t="s">
        <v>14702</v>
      </c>
      <c r="E2611" t="s">
        <v>635</v>
      </c>
      <c r="F2611" t="s">
        <v>22450</v>
      </c>
      <c r="G2611">
        <v>0</v>
      </c>
      <c r="H2611">
        <v>94000</v>
      </c>
      <c r="I2611">
        <v>0</v>
      </c>
      <c r="J2611">
        <v>0</v>
      </c>
      <c r="K2611" t="s">
        <v>53</v>
      </c>
      <c r="L2611">
        <v>58280</v>
      </c>
      <c r="M2611" t="s">
        <v>1769</v>
      </c>
      <c r="N2611" t="s">
        <v>22451</v>
      </c>
      <c r="O2611" s="95">
        <v>44750.366409884256</v>
      </c>
      <c r="P2611">
        <v>16</v>
      </c>
      <c r="Q2611">
        <v>0</v>
      </c>
      <c r="R2611">
        <v>0</v>
      </c>
      <c r="S2611" t="s">
        <v>22452</v>
      </c>
      <c r="T2611" t="s">
        <v>22453</v>
      </c>
      <c r="U2611" t="s">
        <v>22454</v>
      </c>
      <c r="V2611" t="s">
        <v>22452</v>
      </c>
      <c r="W2611" t="s">
        <v>22455</v>
      </c>
      <c r="X2611" t="s">
        <v>22456</v>
      </c>
      <c r="Y2611" t="b">
        <v>1</v>
      </c>
      <c r="Z2611" t="s">
        <v>1761</v>
      </c>
    </row>
    <row r="2612" spans="1:26" x14ac:dyDescent="0.25">
      <c r="A2612" t="s">
        <v>22457</v>
      </c>
      <c r="B2612" t="s">
        <v>22458</v>
      </c>
      <c r="C2612" t="s">
        <v>14703</v>
      </c>
      <c r="D2612" t="s">
        <v>14702</v>
      </c>
      <c r="E2612" t="s">
        <v>635</v>
      </c>
      <c r="F2612" t="s">
        <v>22459</v>
      </c>
      <c r="G2612">
        <v>0</v>
      </c>
      <c r="H2612">
        <v>170000</v>
      </c>
      <c r="I2612">
        <v>0</v>
      </c>
      <c r="J2612">
        <v>0</v>
      </c>
      <c r="K2612" t="s">
        <v>53</v>
      </c>
      <c r="L2612">
        <v>105400</v>
      </c>
      <c r="M2612" t="s">
        <v>1769</v>
      </c>
      <c r="N2612" t="s">
        <v>22460</v>
      </c>
      <c r="O2612" s="95">
        <v>44750.374966747688</v>
      </c>
      <c r="P2612">
        <v>9</v>
      </c>
      <c r="Q2612">
        <v>0</v>
      </c>
      <c r="R2612">
        <v>0</v>
      </c>
      <c r="S2612" t="s">
        <v>22461</v>
      </c>
      <c r="T2612" t="s">
        <v>22462</v>
      </c>
      <c r="U2612" t="s">
        <v>22463</v>
      </c>
      <c r="V2612" t="s">
        <v>22461</v>
      </c>
      <c r="W2612" t="s">
        <v>22464</v>
      </c>
      <c r="X2612" t="s">
        <v>22465</v>
      </c>
      <c r="Y2612" t="b">
        <v>1</v>
      </c>
      <c r="Z2612" t="s">
        <v>1761</v>
      </c>
    </row>
    <row r="2613" spans="1:26" x14ac:dyDescent="0.25">
      <c r="A2613" t="s">
        <v>22466</v>
      </c>
      <c r="B2613" t="s">
        <v>22467</v>
      </c>
      <c r="C2613" t="s">
        <v>14703</v>
      </c>
      <c r="D2613" t="s">
        <v>14702</v>
      </c>
      <c r="E2613" t="s">
        <v>635</v>
      </c>
      <c r="F2613" t="s">
        <v>22468</v>
      </c>
      <c r="G2613">
        <v>0</v>
      </c>
      <c r="H2613">
        <v>195000</v>
      </c>
      <c r="I2613">
        <v>0</v>
      </c>
      <c r="J2613">
        <v>0</v>
      </c>
      <c r="K2613" t="s">
        <v>53</v>
      </c>
      <c r="L2613">
        <v>120900</v>
      </c>
      <c r="M2613" t="s">
        <v>1769</v>
      </c>
      <c r="N2613" t="s">
        <v>22469</v>
      </c>
      <c r="O2613" s="95">
        <v>44753.274829571761</v>
      </c>
      <c r="P2613">
        <v>12</v>
      </c>
      <c r="Q2613">
        <v>0</v>
      </c>
      <c r="R2613">
        <v>0</v>
      </c>
      <c r="S2613" t="s">
        <v>22470</v>
      </c>
      <c r="T2613" t="s">
        <v>22471</v>
      </c>
      <c r="U2613" t="s">
        <v>22472</v>
      </c>
      <c r="V2613" t="s">
        <v>22470</v>
      </c>
      <c r="W2613" t="s">
        <v>22473</v>
      </c>
      <c r="X2613" t="s">
        <v>22474</v>
      </c>
      <c r="Y2613" t="b">
        <v>1</v>
      </c>
      <c r="Z2613" t="s">
        <v>1761</v>
      </c>
    </row>
    <row r="2614" spans="1:26" x14ac:dyDescent="0.25">
      <c r="A2614" t="s">
        <v>22475</v>
      </c>
      <c r="B2614" t="s">
        <v>22476</v>
      </c>
      <c r="C2614" t="s">
        <v>14703</v>
      </c>
      <c r="D2614" t="s">
        <v>14702</v>
      </c>
      <c r="E2614" t="s">
        <v>635</v>
      </c>
      <c r="F2614" t="s">
        <v>22477</v>
      </c>
      <c r="G2614">
        <v>0</v>
      </c>
      <c r="H2614">
        <v>100000</v>
      </c>
      <c r="I2614">
        <v>0</v>
      </c>
      <c r="J2614">
        <v>0</v>
      </c>
      <c r="K2614" t="s">
        <v>53</v>
      </c>
      <c r="L2614">
        <v>62000</v>
      </c>
      <c r="M2614" t="s">
        <v>1769</v>
      </c>
      <c r="N2614" t="s">
        <v>21078</v>
      </c>
      <c r="O2614" s="95">
        <v>44753.275034398146</v>
      </c>
      <c r="P2614">
        <v>9</v>
      </c>
      <c r="Q2614">
        <v>0</v>
      </c>
      <c r="R2614">
        <v>0</v>
      </c>
      <c r="S2614" t="s">
        <v>22478</v>
      </c>
      <c r="T2614" t="s">
        <v>22479</v>
      </c>
      <c r="U2614" t="s">
        <v>22480</v>
      </c>
      <c r="V2614" t="s">
        <v>22478</v>
      </c>
      <c r="W2614" t="s">
        <v>22481</v>
      </c>
      <c r="X2614" t="s">
        <v>22482</v>
      </c>
      <c r="Y2614" t="b">
        <v>1</v>
      </c>
      <c r="Z2614" t="s">
        <v>1761</v>
      </c>
    </row>
    <row r="2615" spans="1:26" x14ac:dyDescent="0.25">
      <c r="A2615" t="s">
        <v>22483</v>
      </c>
      <c r="B2615" t="s">
        <v>22484</v>
      </c>
      <c r="C2615" t="s">
        <v>14702</v>
      </c>
      <c r="D2615" t="s">
        <v>14703</v>
      </c>
      <c r="E2615" t="s">
        <v>329</v>
      </c>
      <c r="F2615" t="s">
        <v>22485</v>
      </c>
      <c r="G2615">
        <v>145000</v>
      </c>
      <c r="H2615">
        <v>80000</v>
      </c>
      <c r="I2615">
        <v>167446</v>
      </c>
      <c r="J2615">
        <v>139308</v>
      </c>
      <c r="K2615" t="s">
        <v>55</v>
      </c>
      <c r="L2615">
        <v>50400</v>
      </c>
      <c r="M2615" t="s">
        <v>1769</v>
      </c>
      <c r="N2615" t="s">
        <v>14815</v>
      </c>
      <c r="O2615" s="95">
        <v>44845.628063530094</v>
      </c>
      <c r="P2615">
        <v>1</v>
      </c>
      <c r="Q2615">
        <v>-13.4</v>
      </c>
      <c r="R2615">
        <v>4.09</v>
      </c>
      <c r="S2615" t="s">
        <v>22486</v>
      </c>
      <c r="T2615" t="s">
        <v>22487</v>
      </c>
      <c r="U2615" t="s">
        <v>22488</v>
      </c>
      <c r="V2615" t="s">
        <v>22486</v>
      </c>
      <c r="W2615" t="s">
        <v>22489</v>
      </c>
      <c r="X2615" t="s">
        <v>22490</v>
      </c>
      <c r="Y2615" t="b">
        <v>1</v>
      </c>
      <c r="Z2615" t="s">
        <v>1761</v>
      </c>
    </row>
    <row r="2616" spans="1:26" x14ac:dyDescent="0.25">
      <c r="A2616" t="s">
        <v>22491</v>
      </c>
      <c r="B2616" t="s">
        <v>22492</v>
      </c>
      <c r="C2616" t="s">
        <v>14703</v>
      </c>
      <c r="D2616" t="s">
        <v>14702</v>
      </c>
      <c r="E2616" t="s">
        <v>370</v>
      </c>
      <c r="F2616" t="s">
        <v>22493</v>
      </c>
      <c r="G2616">
        <v>0</v>
      </c>
      <c r="H2616">
        <v>185000</v>
      </c>
      <c r="I2616">
        <v>0</v>
      </c>
      <c r="J2616">
        <v>0</v>
      </c>
      <c r="K2616" t="s">
        <v>54</v>
      </c>
      <c r="L2616">
        <v>103600</v>
      </c>
      <c r="M2616" t="s">
        <v>1769</v>
      </c>
      <c r="N2616" t="s">
        <v>22494</v>
      </c>
      <c r="O2616" s="95">
        <v>44750.373783483796</v>
      </c>
      <c r="P2616">
        <v>4</v>
      </c>
      <c r="Q2616">
        <v>0</v>
      </c>
      <c r="R2616">
        <v>0</v>
      </c>
      <c r="S2616" t="s">
        <v>14523</v>
      </c>
      <c r="T2616" t="s">
        <v>22495</v>
      </c>
      <c r="U2616" t="s">
        <v>22496</v>
      </c>
      <c r="V2616" t="s">
        <v>14523</v>
      </c>
      <c r="W2616" t="s">
        <v>22497</v>
      </c>
      <c r="X2616" t="s">
        <v>22498</v>
      </c>
      <c r="Y2616" t="b">
        <v>1</v>
      </c>
      <c r="Z2616" t="s">
        <v>1761</v>
      </c>
    </row>
    <row r="2617" spans="1:26" x14ac:dyDescent="0.25">
      <c r="A2617" t="s">
        <v>22499</v>
      </c>
      <c r="B2617" t="s">
        <v>22500</v>
      </c>
      <c r="C2617" t="s">
        <v>14703</v>
      </c>
      <c r="D2617" t="s">
        <v>14702</v>
      </c>
      <c r="E2617" t="s">
        <v>370</v>
      </c>
      <c r="F2617" t="s">
        <v>22501</v>
      </c>
      <c r="G2617">
        <v>0</v>
      </c>
      <c r="H2617">
        <v>22500</v>
      </c>
      <c r="I2617">
        <v>0</v>
      </c>
      <c r="J2617">
        <v>0</v>
      </c>
      <c r="K2617" t="s">
        <v>128</v>
      </c>
      <c r="L2617">
        <v>13500</v>
      </c>
      <c r="M2617" t="s">
        <v>1769</v>
      </c>
      <c r="N2617" t="s">
        <v>22502</v>
      </c>
      <c r="O2617" s="95">
        <v>44749.650295578707</v>
      </c>
      <c r="P2617">
        <v>1</v>
      </c>
      <c r="Q2617">
        <v>0</v>
      </c>
      <c r="R2617">
        <v>0</v>
      </c>
      <c r="S2617" t="s">
        <v>14523</v>
      </c>
      <c r="T2617" t="s">
        <v>22503</v>
      </c>
      <c r="U2617" t="s">
        <v>22504</v>
      </c>
      <c r="V2617" t="s">
        <v>14523</v>
      </c>
      <c r="W2617" t="s">
        <v>22505</v>
      </c>
      <c r="X2617" t="s">
        <v>22506</v>
      </c>
      <c r="Y2617" t="b">
        <v>1</v>
      </c>
      <c r="Z2617" t="s">
        <v>1761</v>
      </c>
    </row>
    <row r="2618" spans="1:26" x14ac:dyDescent="0.25">
      <c r="A2618" t="s">
        <v>22507</v>
      </c>
      <c r="B2618" t="s">
        <v>22508</v>
      </c>
      <c r="C2618" t="s">
        <v>14702</v>
      </c>
      <c r="D2618" t="s">
        <v>14703</v>
      </c>
      <c r="E2618" t="s">
        <v>370</v>
      </c>
      <c r="F2618" t="s">
        <v>22509</v>
      </c>
      <c r="G2618">
        <v>58000</v>
      </c>
      <c r="H2618">
        <v>28300</v>
      </c>
      <c r="I2618">
        <v>47365</v>
      </c>
      <c r="J2618">
        <v>48538</v>
      </c>
      <c r="K2618" t="s">
        <v>54</v>
      </c>
      <c r="L2618">
        <v>15848</v>
      </c>
      <c r="M2618" t="s">
        <v>1769</v>
      </c>
      <c r="N2618" t="s">
        <v>22510</v>
      </c>
      <c r="O2618" s="95">
        <v>44845.71267335648</v>
      </c>
      <c r="P2618">
        <v>4</v>
      </c>
      <c r="Q2618">
        <v>22.45</v>
      </c>
      <c r="R2618">
        <v>19.489999999999998</v>
      </c>
      <c r="S2618" t="s">
        <v>14523</v>
      </c>
      <c r="T2618" t="s">
        <v>22511</v>
      </c>
      <c r="U2618" t="s">
        <v>22512</v>
      </c>
      <c r="V2618" t="s">
        <v>14523</v>
      </c>
      <c r="W2618" t="s">
        <v>22513</v>
      </c>
      <c r="X2618" t="s">
        <v>22514</v>
      </c>
      <c r="Y2618" t="b">
        <v>1</v>
      </c>
      <c r="Z2618" t="s">
        <v>1761</v>
      </c>
    </row>
    <row r="2619" spans="1:26" x14ac:dyDescent="0.25">
      <c r="A2619" t="s">
        <v>22515</v>
      </c>
      <c r="B2619" t="s">
        <v>22516</v>
      </c>
      <c r="C2619" t="s">
        <v>14702</v>
      </c>
      <c r="D2619" t="s">
        <v>14703</v>
      </c>
      <c r="E2619" t="s">
        <v>370</v>
      </c>
      <c r="F2619" t="s">
        <v>22517</v>
      </c>
      <c r="G2619">
        <v>46998</v>
      </c>
      <c r="H2619">
        <v>31000</v>
      </c>
      <c r="I2619">
        <v>50045</v>
      </c>
      <c r="J2619">
        <v>48809</v>
      </c>
      <c r="K2619" t="s">
        <v>54</v>
      </c>
      <c r="L2619">
        <v>17360</v>
      </c>
      <c r="M2619" t="s">
        <v>1769</v>
      </c>
      <c r="N2619" t="s">
        <v>19189</v>
      </c>
      <c r="O2619" s="95">
        <v>44845.635771377318</v>
      </c>
      <c r="P2619">
        <v>3</v>
      </c>
      <c r="Q2619">
        <v>-6.09</v>
      </c>
      <c r="R2619">
        <v>-3.71</v>
      </c>
      <c r="S2619" t="s">
        <v>14523</v>
      </c>
      <c r="T2619" t="s">
        <v>22518</v>
      </c>
      <c r="U2619" t="s">
        <v>22519</v>
      </c>
      <c r="V2619" t="s">
        <v>14523</v>
      </c>
      <c r="W2619" t="s">
        <v>22520</v>
      </c>
      <c r="X2619" t="s">
        <v>22521</v>
      </c>
      <c r="Y2619" t="b">
        <v>1</v>
      </c>
      <c r="Z2619" t="s">
        <v>1761</v>
      </c>
    </row>
    <row r="2620" spans="1:26" x14ac:dyDescent="0.25">
      <c r="A2620" t="s">
        <v>22522</v>
      </c>
      <c r="B2620" t="s">
        <v>22523</v>
      </c>
      <c r="C2620" t="s">
        <v>14702</v>
      </c>
      <c r="D2620" t="s">
        <v>14703</v>
      </c>
      <c r="E2620" t="s">
        <v>370</v>
      </c>
      <c r="F2620" t="s">
        <v>22524</v>
      </c>
      <c r="G2620">
        <v>39999</v>
      </c>
      <c r="H2620">
        <v>13000</v>
      </c>
      <c r="I2620">
        <v>40208</v>
      </c>
      <c r="J2620">
        <v>40554</v>
      </c>
      <c r="K2620" t="s">
        <v>54</v>
      </c>
      <c r="L2620">
        <v>7280</v>
      </c>
      <c r="M2620" t="s">
        <v>1769</v>
      </c>
      <c r="N2620" t="s">
        <v>20018</v>
      </c>
      <c r="O2620" s="95">
        <v>44845.578255046297</v>
      </c>
      <c r="P2620">
        <v>2</v>
      </c>
      <c r="Q2620">
        <v>-0.52</v>
      </c>
      <c r="R2620">
        <v>-1.37</v>
      </c>
      <c r="S2620" t="s">
        <v>14523</v>
      </c>
      <c r="T2620" t="s">
        <v>22525</v>
      </c>
      <c r="U2620" t="s">
        <v>22526</v>
      </c>
      <c r="V2620" t="s">
        <v>14523</v>
      </c>
      <c r="W2620" t="s">
        <v>22527</v>
      </c>
      <c r="X2620" t="s">
        <v>22528</v>
      </c>
      <c r="Y2620" t="b">
        <v>1</v>
      </c>
      <c r="Z2620" t="s">
        <v>1761</v>
      </c>
    </row>
    <row r="2621" spans="1:26" x14ac:dyDescent="0.25">
      <c r="A2621" t="s">
        <v>22529</v>
      </c>
      <c r="B2621" t="s">
        <v>22530</v>
      </c>
      <c r="C2621" t="s">
        <v>14703</v>
      </c>
      <c r="D2621" t="s">
        <v>14702</v>
      </c>
      <c r="E2621" t="s">
        <v>370</v>
      </c>
      <c r="F2621" t="s">
        <v>22531</v>
      </c>
      <c r="G2621">
        <v>95888</v>
      </c>
      <c r="H2621">
        <v>45000</v>
      </c>
      <c r="I2621">
        <v>95888</v>
      </c>
      <c r="J2621">
        <v>78947</v>
      </c>
      <c r="K2621" t="s">
        <v>54</v>
      </c>
      <c r="L2621">
        <v>25200</v>
      </c>
      <c r="M2621" t="s">
        <v>1769</v>
      </c>
      <c r="N2621" t="s">
        <v>14777</v>
      </c>
      <c r="O2621" s="95">
        <v>44784.348671712964</v>
      </c>
      <c r="P2621">
        <v>3</v>
      </c>
      <c r="Q2621">
        <v>0</v>
      </c>
      <c r="R2621">
        <v>21.46</v>
      </c>
      <c r="S2621" t="s">
        <v>14523</v>
      </c>
      <c r="T2621" t="s">
        <v>22532</v>
      </c>
      <c r="U2621" t="s">
        <v>22533</v>
      </c>
      <c r="V2621" t="s">
        <v>14523</v>
      </c>
      <c r="W2621" t="s">
        <v>22534</v>
      </c>
      <c r="X2621" t="s">
        <v>22535</v>
      </c>
      <c r="Y2621" t="b">
        <v>1</v>
      </c>
      <c r="Z2621" t="s">
        <v>1761</v>
      </c>
    </row>
    <row r="2622" spans="1:26" x14ac:dyDescent="0.25">
      <c r="A2622" t="s">
        <v>22536</v>
      </c>
      <c r="B2622" t="s">
        <v>22537</v>
      </c>
      <c r="C2622" t="s">
        <v>14702</v>
      </c>
      <c r="D2622" t="s">
        <v>14703</v>
      </c>
      <c r="E2622" t="s">
        <v>635</v>
      </c>
      <c r="F2622" t="s">
        <v>22538</v>
      </c>
      <c r="G2622">
        <v>52999</v>
      </c>
      <c r="H2622">
        <v>12000</v>
      </c>
      <c r="I2622">
        <v>41962</v>
      </c>
      <c r="J2622">
        <v>40350</v>
      </c>
      <c r="K2622" t="s">
        <v>53</v>
      </c>
      <c r="L2622">
        <v>7440</v>
      </c>
      <c r="M2622" t="s">
        <v>1769</v>
      </c>
      <c r="N2622" t="s">
        <v>19753</v>
      </c>
      <c r="O2622" s="95">
        <v>44845.681374340274</v>
      </c>
      <c r="P2622">
        <v>2</v>
      </c>
      <c r="Q2622">
        <v>26.3</v>
      </c>
      <c r="R2622">
        <v>31.35</v>
      </c>
      <c r="S2622" t="s">
        <v>22539</v>
      </c>
      <c r="T2622" t="s">
        <v>22540</v>
      </c>
      <c r="U2622" t="s">
        <v>22541</v>
      </c>
      <c r="V2622" t="s">
        <v>22539</v>
      </c>
      <c r="W2622" t="s">
        <v>22542</v>
      </c>
      <c r="X2622" t="s">
        <v>22543</v>
      </c>
      <c r="Y2622" t="b">
        <v>1</v>
      </c>
      <c r="Z2622" t="s">
        <v>1761</v>
      </c>
    </row>
    <row r="2623" spans="1:26" x14ac:dyDescent="0.25">
      <c r="A2623" t="s">
        <v>22544</v>
      </c>
      <c r="B2623" t="s">
        <v>22545</v>
      </c>
      <c r="C2623" t="s">
        <v>14702</v>
      </c>
      <c r="D2623" t="s">
        <v>14703</v>
      </c>
      <c r="E2623" t="s">
        <v>635</v>
      </c>
      <c r="F2623" t="s">
        <v>22546</v>
      </c>
      <c r="G2623">
        <v>84900</v>
      </c>
      <c r="H2623">
        <v>69000</v>
      </c>
      <c r="I2623">
        <v>82167</v>
      </c>
      <c r="J2623">
        <v>83778</v>
      </c>
      <c r="K2623" t="s">
        <v>53</v>
      </c>
      <c r="L2623">
        <v>42780</v>
      </c>
      <c r="M2623" t="s">
        <v>1769</v>
      </c>
      <c r="N2623" t="s">
        <v>22547</v>
      </c>
      <c r="O2623" s="95">
        <v>44845.634296261574</v>
      </c>
      <c r="P2623">
        <v>4</v>
      </c>
      <c r="Q2623">
        <v>3.33</v>
      </c>
      <c r="R2623">
        <v>1.34</v>
      </c>
      <c r="S2623" t="s">
        <v>22548</v>
      </c>
      <c r="T2623" t="s">
        <v>22549</v>
      </c>
      <c r="U2623" t="s">
        <v>22550</v>
      </c>
      <c r="V2623" t="s">
        <v>22548</v>
      </c>
      <c r="W2623" t="s">
        <v>22551</v>
      </c>
      <c r="X2623" t="s">
        <v>22552</v>
      </c>
      <c r="Y2623" t="b">
        <v>1</v>
      </c>
      <c r="Z2623" t="s">
        <v>1761</v>
      </c>
    </row>
    <row r="2624" spans="1:26" x14ac:dyDescent="0.25">
      <c r="A2624" t="s">
        <v>22553</v>
      </c>
      <c r="B2624" t="s">
        <v>22554</v>
      </c>
      <c r="C2624" t="s">
        <v>14702</v>
      </c>
      <c r="D2624" t="s">
        <v>14703</v>
      </c>
      <c r="E2624" t="s">
        <v>17576</v>
      </c>
      <c r="F2624" t="s">
        <v>22555</v>
      </c>
      <c r="G2624">
        <v>8990</v>
      </c>
      <c r="H2624">
        <v>500</v>
      </c>
      <c r="I2624">
        <v>7696</v>
      </c>
      <c r="J2624">
        <v>7696</v>
      </c>
      <c r="K2624" t="s">
        <v>54</v>
      </c>
      <c r="L2624">
        <v>280</v>
      </c>
      <c r="M2624" t="s">
        <v>1769</v>
      </c>
      <c r="N2624" t="s">
        <v>18504</v>
      </c>
      <c r="O2624" s="95">
        <v>44841.874027731479</v>
      </c>
      <c r="P2624">
        <v>1</v>
      </c>
      <c r="Q2624">
        <v>0</v>
      </c>
      <c r="R2624">
        <v>16.809999999999999</v>
      </c>
      <c r="S2624" t="s">
        <v>22556</v>
      </c>
      <c r="T2624" t="s">
        <v>22557</v>
      </c>
      <c r="U2624" t="s">
        <v>22558</v>
      </c>
      <c r="V2624" t="s">
        <v>22556</v>
      </c>
      <c r="W2624" t="s">
        <v>22559</v>
      </c>
      <c r="X2624" t="s">
        <v>22560</v>
      </c>
      <c r="Y2624" t="b">
        <v>1</v>
      </c>
      <c r="Z2624" t="s">
        <v>1761</v>
      </c>
    </row>
    <row r="2625" spans="1:26" x14ac:dyDescent="0.25">
      <c r="A2625" t="s">
        <v>22561</v>
      </c>
      <c r="B2625" t="s">
        <v>22562</v>
      </c>
      <c r="C2625" t="s">
        <v>14702</v>
      </c>
      <c r="D2625" t="s">
        <v>14703</v>
      </c>
      <c r="E2625" t="s">
        <v>17576</v>
      </c>
      <c r="F2625" t="s">
        <v>22563</v>
      </c>
      <c r="G2625">
        <v>30000</v>
      </c>
      <c r="H2625">
        <v>4269</v>
      </c>
      <c r="I2625">
        <v>19738</v>
      </c>
      <c r="J2625">
        <v>23814</v>
      </c>
      <c r="K2625" t="s">
        <v>54</v>
      </c>
      <c r="L2625">
        <v>2391</v>
      </c>
      <c r="M2625" t="s">
        <v>1769</v>
      </c>
      <c r="N2625" t="s">
        <v>21198</v>
      </c>
      <c r="O2625" s="95">
        <v>44845.577114537038</v>
      </c>
      <c r="P2625">
        <v>2</v>
      </c>
      <c r="Q2625">
        <v>51.99</v>
      </c>
      <c r="R2625">
        <v>25.98</v>
      </c>
      <c r="S2625" t="s">
        <v>22564</v>
      </c>
      <c r="T2625" t="s">
        <v>22565</v>
      </c>
      <c r="U2625" t="s">
        <v>22566</v>
      </c>
      <c r="V2625" t="s">
        <v>22564</v>
      </c>
      <c r="W2625" t="s">
        <v>22567</v>
      </c>
      <c r="X2625" t="s">
        <v>22568</v>
      </c>
      <c r="Y2625" t="b">
        <v>1</v>
      </c>
      <c r="Z2625" t="s">
        <v>1761</v>
      </c>
    </row>
    <row r="2626" spans="1:26" x14ac:dyDescent="0.25">
      <c r="A2626" t="s">
        <v>22569</v>
      </c>
      <c r="B2626" t="s">
        <v>22570</v>
      </c>
      <c r="C2626" t="s">
        <v>14702</v>
      </c>
      <c r="D2626" t="s">
        <v>14703</v>
      </c>
      <c r="E2626" t="s">
        <v>17576</v>
      </c>
      <c r="F2626" t="s">
        <v>22571</v>
      </c>
      <c r="G2626">
        <v>14000</v>
      </c>
      <c r="H2626">
        <v>2500</v>
      </c>
      <c r="I2626">
        <v>15839</v>
      </c>
      <c r="J2626">
        <v>16969</v>
      </c>
      <c r="K2626" t="s">
        <v>54</v>
      </c>
      <c r="L2626">
        <v>1400</v>
      </c>
      <c r="M2626" t="s">
        <v>1769</v>
      </c>
      <c r="N2626" t="s">
        <v>17798</v>
      </c>
      <c r="O2626" s="95">
        <v>44845.661301481479</v>
      </c>
      <c r="P2626">
        <v>1</v>
      </c>
      <c r="Q2626">
        <v>-11.61</v>
      </c>
      <c r="R2626">
        <v>-17.5</v>
      </c>
      <c r="S2626" t="s">
        <v>22572</v>
      </c>
      <c r="T2626" t="s">
        <v>22573</v>
      </c>
      <c r="U2626" t="s">
        <v>22574</v>
      </c>
      <c r="V2626" t="s">
        <v>22572</v>
      </c>
      <c r="W2626" t="s">
        <v>22575</v>
      </c>
      <c r="X2626" t="s">
        <v>22576</v>
      </c>
      <c r="Y2626" t="b">
        <v>1</v>
      </c>
      <c r="Z2626" t="s">
        <v>1761</v>
      </c>
    </row>
    <row r="2627" spans="1:26" x14ac:dyDescent="0.25">
      <c r="A2627" t="s">
        <v>22577</v>
      </c>
      <c r="B2627" t="s">
        <v>22578</v>
      </c>
      <c r="C2627" t="s">
        <v>14702</v>
      </c>
      <c r="D2627" t="s">
        <v>14703</v>
      </c>
      <c r="E2627" t="s">
        <v>17576</v>
      </c>
      <c r="F2627" t="s">
        <v>22579</v>
      </c>
      <c r="G2627">
        <v>11000</v>
      </c>
      <c r="H2627">
        <v>2300</v>
      </c>
      <c r="I2627">
        <v>11167</v>
      </c>
      <c r="J2627">
        <v>11386</v>
      </c>
      <c r="K2627" t="s">
        <v>54</v>
      </c>
      <c r="L2627">
        <v>1288</v>
      </c>
      <c r="M2627" t="s">
        <v>1769</v>
      </c>
      <c r="N2627" t="s">
        <v>18849</v>
      </c>
      <c r="O2627" s="95">
        <v>44845.66549684028</v>
      </c>
      <c r="P2627">
        <v>1</v>
      </c>
      <c r="Q2627">
        <v>-1.5</v>
      </c>
      <c r="R2627">
        <v>-3.39</v>
      </c>
      <c r="S2627" t="s">
        <v>22580</v>
      </c>
      <c r="T2627" t="s">
        <v>22581</v>
      </c>
      <c r="U2627" t="s">
        <v>22582</v>
      </c>
      <c r="V2627" t="s">
        <v>22580</v>
      </c>
      <c r="W2627" t="s">
        <v>22583</v>
      </c>
      <c r="X2627" t="s">
        <v>22584</v>
      </c>
      <c r="Y2627" t="b">
        <v>1</v>
      </c>
      <c r="Z2627" t="s">
        <v>1761</v>
      </c>
    </row>
    <row r="2628" spans="1:26" x14ac:dyDescent="0.25">
      <c r="A2628" t="s">
        <v>22585</v>
      </c>
      <c r="B2628" t="s">
        <v>22586</v>
      </c>
      <c r="C2628" t="s">
        <v>14702</v>
      </c>
      <c r="D2628" t="s">
        <v>14703</v>
      </c>
      <c r="E2628" t="s">
        <v>17576</v>
      </c>
      <c r="F2628" t="s">
        <v>22587</v>
      </c>
      <c r="G2628">
        <v>11900</v>
      </c>
      <c r="H2628">
        <v>21300</v>
      </c>
      <c r="I2628">
        <v>14423</v>
      </c>
      <c r="J2628">
        <v>14275</v>
      </c>
      <c r="K2628" t="s">
        <v>54</v>
      </c>
      <c r="L2628">
        <v>11928</v>
      </c>
      <c r="M2628" t="s">
        <v>1769</v>
      </c>
      <c r="N2628" t="s">
        <v>18866</v>
      </c>
      <c r="O2628" s="95">
        <v>44845.670109525461</v>
      </c>
      <c r="P2628">
        <v>2</v>
      </c>
      <c r="Q2628">
        <v>-17.489999999999998</v>
      </c>
      <c r="R2628">
        <v>-16.64</v>
      </c>
      <c r="S2628" t="s">
        <v>22588</v>
      </c>
      <c r="T2628" t="s">
        <v>22589</v>
      </c>
      <c r="U2628" t="s">
        <v>22590</v>
      </c>
      <c r="V2628" t="s">
        <v>22588</v>
      </c>
      <c r="W2628" t="s">
        <v>22591</v>
      </c>
      <c r="X2628" t="s">
        <v>22592</v>
      </c>
      <c r="Y2628" t="b">
        <v>1</v>
      </c>
      <c r="Z2628" t="s">
        <v>1761</v>
      </c>
    </row>
    <row r="2629" spans="1:26" x14ac:dyDescent="0.25">
      <c r="A2629" t="s">
        <v>22593</v>
      </c>
      <c r="B2629" t="s">
        <v>22594</v>
      </c>
      <c r="C2629" t="s">
        <v>14702</v>
      </c>
      <c r="D2629" t="s">
        <v>14703</v>
      </c>
      <c r="E2629" t="s">
        <v>17576</v>
      </c>
      <c r="F2629" t="s">
        <v>22595</v>
      </c>
      <c r="G2629">
        <v>12000</v>
      </c>
      <c r="H2629">
        <v>3000</v>
      </c>
      <c r="I2629">
        <v>5730</v>
      </c>
      <c r="J2629">
        <v>8599</v>
      </c>
      <c r="K2629" t="s">
        <v>54</v>
      </c>
      <c r="L2629">
        <v>1680</v>
      </c>
      <c r="M2629" t="s">
        <v>1769</v>
      </c>
      <c r="N2629" t="s">
        <v>17809</v>
      </c>
      <c r="O2629" s="95">
        <v>44845.649972974534</v>
      </c>
      <c r="P2629">
        <v>1</v>
      </c>
      <c r="Q2629">
        <v>109.42</v>
      </c>
      <c r="R2629">
        <v>39.549999999999997</v>
      </c>
      <c r="S2629" t="s">
        <v>22596</v>
      </c>
      <c r="T2629" t="s">
        <v>22597</v>
      </c>
      <c r="U2629" t="s">
        <v>22598</v>
      </c>
      <c r="V2629" t="s">
        <v>22596</v>
      </c>
      <c r="W2629" t="s">
        <v>22599</v>
      </c>
      <c r="X2629" t="s">
        <v>22600</v>
      </c>
      <c r="Y2629" t="b">
        <v>1</v>
      </c>
      <c r="Z2629" t="s">
        <v>1761</v>
      </c>
    </row>
    <row r="2630" spans="1:26" x14ac:dyDescent="0.25">
      <c r="A2630" t="s">
        <v>22601</v>
      </c>
      <c r="B2630" t="s">
        <v>22602</v>
      </c>
      <c r="C2630" t="s">
        <v>14702</v>
      </c>
      <c r="D2630" t="s">
        <v>14703</v>
      </c>
      <c r="E2630" t="s">
        <v>17576</v>
      </c>
      <c r="F2630" t="s">
        <v>22603</v>
      </c>
      <c r="G2630">
        <v>7999</v>
      </c>
      <c r="H2630">
        <v>9000</v>
      </c>
      <c r="I2630">
        <v>8547</v>
      </c>
      <c r="J2630">
        <v>7879</v>
      </c>
      <c r="K2630" t="s">
        <v>54</v>
      </c>
      <c r="L2630">
        <v>5040</v>
      </c>
      <c r="M2630" t="s">
        <v>1769</v>
      </c>
      <c r="N2630" t="s">
        <v>15064</v>
      </c>
      <c r="O2630" s="95">
        <v>44845.691390798609</v>
      </c>
      <c r="P2630">
        <v>1</v>
      </c>
      <c r="Q2630">
        <v>-6.41</v>
      </c>
      <c r="R2630">
        <v>1.52</v>
      </c>
      <c r="S2630" t="s">
        <v>22604</v>
      </c>
      <c r="T2630" t="s">
        <v>22605</v>
      </c>
      <c r="U2630" t="s">
        <v>22606</v>
      </c>
      <c r="V2630" t="s">
        <v>22604</v>
      </c>
      <c r="W2630" t="s">
        <v>22607</v>
      </c>
      <c r="X2630" t="s">
        <v>22608</v>
      </c>
      <c r="Y2630" t="b">
        <v>1</v>
      </c>
      <c r="Z2630" t="s">
        <v>1761</v>
      </c>
    </row>
    <row r="2631" spans="1:26" x14ac:dyDescent="0.25">
      <c r="A2631" t="s">
        <v>22609</v>
      </c>
      <c r="B2631" t="s">
        <v>22610</v>
      </c>
      <c r="C2631" t="s">
        <v>14702</v>
      </c>
      <c r="D2631" t="s">
        <v>14703</v>
      </c>
      <c r="E2631" t="s">
        <v>17576</v>
      </c>
      <c r="F2631" t="s">
        <v>22611</v>
      </c>
      <c r="G2631">
        <v>13850</v>
      </c>
      <c r="H2631">
        <v>12500</v>
      </c>
      <c r="I2631">
        <v>14070</v>
      </c>
      <c r="J2631">
        <v>14212</v>
      </c>
      <c r="K2631" t="s">
        <v>54</v>
      </c>
      <c r="L2631">
        <v>7000</v>
      </c>
      <c r="M2631" t="s">
        <v>1769</v>
      </c>
      <c r="N2631" t="s">
        <v>19217</v>
      </c>
      <c r="O2631" s="95">
        <v>44845.681540162041</v>
      </c>
      <c r="P2631">
        <v>1</v>
      </c>
      <c r="Q2631">
        <v>-1.56</v>
      </c>
      <c r="R2631">
        <v>-2.5499999999999998</v>
      </c>
      <c r="S2631" t="s">
        <v>22612</v>
      </c>
      <c r="T2631" t="s">
        <v>22613</v>
      </c>
      <c r="U2631" t="s">
        <v>22614</v>
      </c>
      <c r="V2631" t="s">
        <v>22612</v>
      </c>
      <c r="W2631" t="s">
        <v>22615</v>
      </c>
      <c r="X2631" t="s">
        <v>22616</v>
      </c>
      <c r="Y2631" t="b">
        <v>1</v>
      </c>
      <c r="Z2631" t="s">
        <v>1761</v>
      </c>
    </row>
    <row r="2632" spans="1:26" x14ac:dyDescent="0.25">
      <c r="A2632" t="s">
        <v>22617</v>
      </c>
      <c r="B2632" t="s">
        <v>22618</v>
      </c>
      <c r="C2632" t="s">
        <v>14702</v>
      </c>
      <c r="D2632" t="s">
        <v>14703</v>
      </c>
      <c r="E2632" t="s">
        <v>17576</v>
      </c>
      <c r="F2632" t="s">
        <v>22619</v>
      </c>
      <c r="G2632">
        <v>5500</v>
      </c>
      <c r="H2632">
        <v>5000</v>
      </c>
      <c r="I2632">
        <v>8758</v>
      </c>
      <c r="J2632">
        <v>9629</v>
      </c>
      <c r="K2632" t="s">
        <v>54</v>
      </c>
      <c r="L2632">
        <v>2800</v>
      </c>
      <c r="M2632" t="s">
        <v>1769</v>
      </c>
      <c r="N2632" t="s">
        <v>17270</v>
      </c>
      <c r="O2632" s="95">
        <v>44845.687108738428</v>
      </c>
      <c r="P2632">
        <v>1</v>
      </c>
      <c r="Q2632">
        <v>-37.200000000000003</v>
      </c>
      <c r="R2632">
        <v>-42.88</v>
      </c>
      <c r="S2632" t="s">
        <v>22620</v>
      </c>
      <c r="T2632" t="s">
        <v>22621</v>
      </c>
      <c r="U2632" t="s">
        <v>22622</v>
      </c>
      <c r="V2632" t="s">
        <v>22620</v>
      </c>
      <c r="W2632" t="s">
        <v>22623</v>
      </c>
      <c r="X2632" t="s">
        <v>22624</v>
      </c>
      <c r="Y2632" t="b">
        <v>1</v>
      </c>
      <c r="Z2632" t="s">
        <v>1761</v>
      </c>
    </row>
    <row r="2633" spans="1:26" x14ac:dyDescent="0.25">
      <c r="A2633" t="s">
        <v>22625</v>
      </c>
      <c r="B2633" t="s">
        <v>22626</v>
      </c>
      <c r="C2633" t="s">
        <v>14702</v>
      </c>
      <c r="D2633" t="s">
        <v>14703</v>
      </c>
      <c r="E2633" t="s">
        <v>17576</v>
      </c>
      <c r="F2633" t="s">
        <v>22627</v>
      </c>
      <c r="G2633">
        <v>5000</v>
      </c>
      <c r="H2633">
        <v>6900</v>
      </c>
      <c r="I2633">
        <v>4966</v>
      </c>
      <c r="J2633">
        <v>6409</v>
      </c>
      <c r="K2633" t="s">
        <v>54</v>
      </c>
      <c r="L2633">
        <v>3864</v>
      </c>
      <c r="M2633" t="s">
        <v>1769</v>
      </c>
      <c r="N2633" t="s">
        <v>19076</v>
      </c>
      <c r="O2633" s="95">
        <v>44845.589724097219</v>
      </c>
      <c r="P2633">
        <v>1</v>
      </c>
      <c r="Q2633">
        <v>0.68</v>
      </c>
      <c r="R2633">
        <v>-21.98</v>
      </c>
      <c r="S2633" t="s">
        <v>22628</v>
      </c>
      <c r="T2633" t="s">
        <v>22629</v>
      </c>
      <c r="U2633" t="s">
        <v>22630</v>
      </c>
      <c r="V2633" t="s">
        <v>22628</v>
      </c>
      <c r="W2633" t="s">
        <v>22631</v>
      </c>
      <c r="X2633" t="s">
        <v>22632</v>
      </c>
      <c r="Y2633" t="b">
        <v>1</v>
      </c>
      <c r="Z2633" t="s">
        <v>1761</v>
      </c>
    </row>
    <row r="2634" spans="1:26" x14ac:dyDescent="0.25">
      <c r="A2634" t="s">
        <v>22633</v>
      </c>
      <c r="B2634" t="s">
        <v>22634</v>
      </c>
      <c r="C2634" t="s">
        <v>14702</v>
      </c>
      <c r="D2634" t="s">
        <v>14703</v>
      </c>
      <c r="E2634" t="s">
        <v>17576</v>
      </c>
      <c r="F2634" t="s">
        <v>22635</v>
      </c>
      <c r="G2634">
        <v>4900</v>
      </c>
      <c r="H2634">
        <v>5500</v>
      </c>
      <c r="I2634">
        <v>5463</v>
      </c>
      <c r="J2634">
        <v>6189</v>
      </c>
      <c r="K2634" t="s">
        <v>54</v>
      </c>
      <c r="L2634">
        <v>3080</v>
      </c>
      <c r="M2634" t="s">
        <v>1769</v>
      </c>
      <c r="N2634" t="s">
        <v>18042</v>
      </c>
      <c r="O2634" s="95">
        <v>44845.681289108798</v>
      </c>
      <c r="P2634">
        <v>1</v>
      </c>
      <c r="Q2634">
        <v>-10.31</v>
      </c>
      <c r="R2634">
        <v>-20.83</v>
      </c>
      <c r="S2634" t="s">
        <v>22636</v>
      </c>
      <c r="T2634" t="s">
        <v>22637</v>
      </c>
      <c r="U2634" t="s">
        <v>22638</v>
      </c>
      <c r="V2634" t="s">
        <v>22636</v>
      </c>
      <c r="W2634" t="s">
        <v>22639</v>
      </c>
      <c r="X2634" t="s">
        <v>22640</v>
      </c>
      <c r="Y2634" t="b">
        <v>1</v>
      </c>
      <c r="Z2634" t="s">
        <v>1761</v>
      </c>
    </row>
    <row r="2635" spans="1:26" x14ac:dyDescent="0.25">
      <c r="A2635" t="s">
        <v>22641</v>
      </c>
      <c r="B2635" t="s">
        <v>22642</v>
      </c>
      <c r="C2635" t="s">
        <v>14702</v>
      </c>
      <c r="D2635" t="s">
        <v>14703</v>
      </c>
      <c r="E2635" t="s">
        <v>17576</v>
      </c>
      <c r="F2635" t="s">
        <v>22643</v>
      </c>
      <c r="G2635">
        <v>7500</v>
      </c>
      <c r="H2635">
        <v>5100</v>
      </c>
      <c r="I2635">
        <v>5559</v>
      </c>
      <c r="J2635">
        <v>8092</v>
      </c>
      <c r="K2635" t="s">
        <v>54</v>
      </c>
      <c r="L2635">
        <v>2856</v>
      </c>
      <c r="M2635" t="s">
        <v>1769</v>
      </c>
      <c r="N2635" t="s">
        <v>17750</v>
      </c>
      <c r="O2635" s="95">
        <v>44845.691574803241</v>
      </c>
      <c r="P2635">
        <v>1</v>
      </c>
      <c r="Q2635">
        <v>34.92</v>
      </c>
      <c r="R2635">
        <v>-7.32</v>
      </c>
      <c r="S2635" t="s">
        <v>22644</v>
      </c>
      <c r="T2635" t="s">
        <v>22645</v>
      </c>
      <c r="U2635" t="s">
        <v>22646</v>
      </c>
      <c r="V2635" t="s">
        <v>22644</v>
      </c>
      <c r="W2635" t="s">
        <v>22647</v>
      </c>
      <c r="X2635" t="s">
        <v>22648</v>
      </c>
      <c r="Y2635" t="b">
        <v>1</v>
      </c>
      <c r="Z2635" t="s">
        <v>1761</v>
      </c>
    </row>
    <row r="2636" spans="1:26" x14ac:dyDescent="0.25">
      <c r="A2636" t="s">
        <v>22649</v>
      </c>
      <c r="B2636" t="s">
        <v>22650</v>
      </c>
      <c r="C2636" t="s">
        <v>14702</v>
      </c>
      <c r="D2636" t="s">
        <v>14703</v>
      </c>
      <c r="E2636" t="s">
        <v>17576</v>
      </c>
      <c r="F2636" t="s">
        <v>22651</v>
      </c>
      <c r="G2636">
        <v>12000</v>
      </c>
      <c r="H2636">
        <v>8000</v>
      </c>
      <c r="I2636">
        <v>12998</v>
      </c>
      <c r="J2636">
        <v>12591</v>
      </c>
      <c r="K2636" t="s">
        <v>54</v>
      </c>
      <c r="L2636">
        <v>4480</v>
      </c>
      <c r="M2636" t="s">
        <v>1769</v>
      </c>
      <c r="N2636" t="s">
        <v>16192</v>
      </c>
      <c r="O2636" s="95">
        <v>44845.689781342589</v>
      </c>
      <c r="P2636">
        <v>1</v>
      </c>
      <c r="Q2636">
        <v>-7.68</v>
      </c>
      <c r="R2636">
        <v>-4.6900000000000004</v>
      </c>
      <c r="S2636" t="s">
        <v>22652</v>
      </c>
      <c r="T2636" t="s">
        <v>22653</v>
      </c>
      <c r="U2636" t="s">
        <v>22654</v>
      </c>
      <c r="V2636" t="s">
        <v>22652</v>
      </c>
      <c r="W2636" t="s">
        <v>22655</v>
      </c>
      <c r="X2636" t="s">
        <v>22656</v>
      </c>
      <c r="Y2636" t="b">
        <v>1</v>
      </c>
      <c r="Z2636" t="s">
        <v>1761</v>
      </c>
    </row>
    <row r="2637" spans="1:26" x14ac:dyDescent="0.25">
      <c r="A2637" t="s">
        <v>22657</v>
      </c>
      <c r="B2637" t="s">
        <v>22658</v>
      </c>
      <c r="C2637" t="s">
        <v>14702</v>
      </c>
      <c r="D2637" t="s">
        <v>14703</v>
      </c>
      <c r="E2637" t="s">
        <v>17576</v>
      </c>
      <c r="F2637" t="s">
        <v>22659</v>
      </c>
      <c r="G2637">
        <v>17000</v>
      </c>
      <c r="H2637">
        <v>7100</v>
      </c>
      <c r="I2637">
        <v>17746</v>
      </c>
      <c r="J2637">
        <v>16745</v>
      </c>
      <c r="K2637" t="s">
        <v>54</v>
      </c>
      <c r="L2637">
        <v>3976</v>
      </c>
      <c r="M2637" t="s">
        <v>1769</v>
      </c>
      <c r="N2637" t="s">
        <v>19213</v>
      </c>
      <c r="O2637" s="95">
        <v>44845.695013611112</v>
      </c>
      <c r="P2637">
        <v>1</v>
      </c>
      <c r="Q2637">
        <v>-4.2</v>
      </c>
      <c r="R2637">
        <v>1.52</v>
      </c>
      <c r="S2637" t="s">
        <v>22660</v>
      </c>
      <c r="T2637" t="s">
        <v>22661</v>
      </c>
      <c r="U2637" t="s">
        <v>22662</v>
      </c>
      <c r="V2637" t="s">
        <v>22660</v>
      </c>
      <c r="W2637" t="s">
        <v>22663</v>
      </c>
      <c r="X2637" t="s">
        <v>22664</v>
      </c>
      <c r="Y2637" t="b">
        <v>1</v>
      </c>
      <c r="Z2637" t="s">
        <v>1761</v>
      </c>
    </row>
    <row r="2638" spans="1:26" x14ac:dyDescent="0.25">
      <c r="A2638" t="s">
        <v>22665</v>
      </c>
      <c r="B2638" t="s">
        <v>22666</v>
      </c>
      <c r="C2638" t="s">
        <v>14702</v>
      </c>
      <c r="D2638" t="s">
        <v>14703</v>
      </c>
      <c r="E2638" t="s">
        <v>17576</v>
      </c>
      <c r="F2638" t="s">
        <v>22667</v>
      </c>
      <c r="G2638">
        <v>7500</v>
      </c>
      <c r="H2638">
        <v>800</v>
      </c>
      <c r="I2638">
        <v>7500</v>
      </c>
      <c r="J2638">
        <v>11029</v>
      </c>
      <c r="K2638" t="s">
        <v>54</v>
      </c>
      <c r="L2638">
        <v>448</v>
      </c>
      <c r="M2638" t="s">
        <v>1769</v>
      </c>
      <c r="N2638" t="s">
        <v>17890</v>
      </c>
      <c r="O2638" s="95">
        <v>44845.11812914352</v>
      </c>
      <c r="P2638">
        <v>1</v>
      </c>
      <c r="Q2638">
        <v>0</v>
      </c>
      <c r="R2638">
        <v>-32</v>
      </c>
      <c r="S2638" t="s">
        <v>22668</v>
      </c>
      <c r="T2638" t="s">
        <v>22669</v>
      </c>
      <c r="U2638" t="s">
        <v>22670</v>
      </c>
      <c r="V2638" t="s">
        <v>22668</v>
      </c>
      <c r="W2638" t="s">
        <v>22671</v>
      </c>
      <c r="X2638" t="s">
        <v>22672</v>
      </c>
      <c r="Y2638" t="b">
        <v>1</v>
      </c>
      <c r="Z2638" t="s">
        <v>1761</v>
      </c>
    </row>
    <row r="2639" spans="1:26" x14ac:dyDescent="0.25">
      <c r="A2639" t="s">
        <v>22673</v>
      </c>
      <c r="B2639" t="s">
        <v>22674</v>
      </c>
      <c r="C2639" t="s">
        <v>14702</v>
      </c>
      <c r="D2639" t="s">
        <v>14702</v>
      </c>
      <c r="E2639" t="s">
        <v>17576</v>
      </c>
      <c r="F2639" t="s">
        <v>22675</v>
      </c>
      <c r="G2639">
        <v>2000</v>
      </c>
      <c r="H2639">
        <v>2000</v>
      </c>
      <c r="I2639">
        <v>2000</v>
      </c>
      <c r="J2639">
        <v>2000</v>
      </c>
      <c r="K2639" t="s">
        <v>54</v>
      </c>
      <c r="L2639">
        <v>1120</v>
      </c>
      <c r="M2639" t="s">
        <v>1769</v>
      </c>
      <c r="N2639" t="s">
        <v>17836</v>
      </c>
      <c r="O2639" s="95">
        <v>44845.679210532406</v>
      </c>
      <c r="P2639">
        <v>1</v>
      </c>
      <c r="Q2639">
        <v>0</v>
      </c>
      <c r="R2639">
        <v>0</v>
      </c>
      <c r="S2639" t="s">
        <v>14523</v>
      </c>
      <c r="T2639" t="s">
        <v>22676</v>
      </c>
      <c r="U2639" t="s">
        <v>14523</v>
      </c>
      <c r="V2639" t="s">
        <v>14523</v>
      </c>
      <c r="W2639" t="s">
        <v>14523</v>
      </c>
      <c r="X2639" t="s">
        <v>22677</v>
      </c>
      <c r="Y2639" t="b">
        <v>1</v>
      </c>
      <c r="Z2639" t="s">
        <v>1761</v>
      </c>
    </row>
    <row r="2640" spans="1:26" x14ac:dyDescent="0.25">
      <c r="A2640" t="s">
        <v>22678</v>
      </c>
      <c r="B2640" t="s">
        <v>22679</v>
      </c>
      <c r="C2640" t="s">
        <v>14702</v>
      </c>
      <c r="D2640" t="s">
        <v>14702</v>
      </c>
      <c r="E2640" t="s">
        <v>365</v>
      </c>
      <c r="F2640" t="s">
        <v>22680</v>
      </c>
      <c r="G2640">
        <v>46000</v>
      </c>
      <c r="H2640">
        <v>46000</v>
      </c>
      <c r="I2640">
        <v>46000</v>
      </c>
      <c r="J2640">
        <v>46000</v>
      </c>
      <c r="K2640" t="s">
        <v>54</v>
      </c>
      <c r="L2640">
        <v>25760</v>
      </c>
      <c r="M2640" t="s">
        <v>1769</v>
      </c>
      <c r="N2640" t="s">
        <v>22681</v>
      </c>
      <c r="O2640" s="95">
        <v>44845.695142719909</v>
      </c>
      <c r="P2640">
        <v>2</v>
      </c>
      <c r="Q2640">
        <v>0</v>
      </c>
      <c r="R2640">
        <v>0</v>
      </c>
      <c r="S2640" t="s">
        <v>14523</v>
      </c>
      <c r="T2640" t="s">
        <v>22682</v>
      </c>
      <c r="U2640" t="s">
        <v>14523</v>
      </c>
      <c r="V2640" t="s">
        <v>14523</v>
      </c>
      <c r="W2640" t="s">
        <v>14523</v>
      </c>
      <c r="X2640" t="s">
        <v>22683</v>
      </c>
      <c r="Y2640" t="b">
        <v>1</v>
      </c>
      <c r="Z2640" t="s">
        <v>1761</v>
      </c>
    </row>
    <row r="2641" spans="1:26" x14ac:dyDescent="0.25">
      <c r="A2641" t="s">
        <v>22684</v>
      </c>
      <c r="B2641" t="s">
        <v>22685</v>
      </c>
      <c r="C2641" t="s">
        <v>14702</v>
      </c>
      <c r="D2641" t="s">
        <v>14702</v>
      </c>
      <c r="E2641" t="s">
        <v>365</v>
      </c>
      <c r="F2641" t="s">
        <v>22686</v>
      </c>
      <c r="G2641">
        <v>52034</v>
      </c>
      <c r="H2641">
        <v>52034</v>
      </c>
      <c r="I2641">
        <v>52034</v>
      </c>
      <c r="J2641">
        <v>52034</v>
      </c>
      <c r="K2641" t="s">
        <v>54</v>
      </c>
      <c r="L2641">
        <v>29139</v>
      </c>
      <c r="M2641" t="s">
        <v>1769</v>
      </c>
      <c r="N2641" t="s">
        <v>22687</v>
      </c>
      <c r="O2641" s="95">
        <v>44845.694110289354</v>
      </c>
      <c r="P2641">
        <v>2</v>
      </c>
      <c r="Q2641">
        <v>0</v>
      </c>
      <c r="R2641">
        <v>0</v>
      </c>
      <c r="S2641" t="s">
        <v>14523</v>
      </c>
      <c r="T2641" t="s">
        <v>22688</v>
      </c>
      <c r="U2641" t="s">
        <v>14523</v>
      </c>
      <c r="V2641" t="s">
        <v>14523</v>
      </c>
      <c r="W2641" t="s">
        <v>14523</v>
      </c>
      <c r="X2641" t="s">
        <v>22689</v>
      </c>
      <c r="Y2641" t="b">
        <v>1</v>
      </c>
      <c r="Z2641" t="s">
        <v>1761</v>
      </c>
    </row>
    <row r="2642" spans="1:26" x14ac:dyDescent="0.25">
      <c r="A2642" t="s">
        <v>22690</v>
      </c>
      <c r="B2642" t="s">
        <v>22691</v>
      </c>
      <c r="C2642" t="s">
        <v>14702</v>
      </c>
      <c r="D2642" t="s">
        <v>14703</v>
      </c>
      <c r="E2642" t="s">
        <v>365</v>
      </c>
      <c r="F2642" t="s">
        <v>22692</v>
      </c>
      <c r="G2642">
        <v>62000</v>
      </c>
      <c r="H2642">
        <v>104000</v>
      </c>
      <c r="I2642">
        <v>67413</v>
      </c>
      <c r="J2642">
        <v>73475</v>
      </c>
      <c r="K2642" t="s">
        <v>54</v>
      </c>
      <c r="L2642">
        <v>58240</v>
      </c>
      <c r="M2642" t="s">
        <v>1769</v>
      </c>
      <c r="N2642" t="s">
        <v>22693</v>
      </c>
      <c r="O2642" s="95">
        <v>44845.657208946759</v>
      </c>
      <c r="P2642">
        <v>2</v>
      </c>
      <c r="Q2642">
        <v>-8.0299999999999994</v>
      </c>
      <c r="R2642">
        <v>-15.62</v>
      </c>
      <c r="S2642" t="s">
        <v>22694</v>
      </c>
      <c r="T2642" t="s">
        <v>22695</v>
      </c>
      <c r="U2642" t="s">
        <v>22696</v>
      </c>
      <c r="V2642" t="s">
        <v>22694</v>
      </c>
      <c r="W2642" t="s">
        <v>22697</v>
      </c>
      <c r="X2642" t="s">
        <v>22698</v>
      </c>
      <c r="Y2642" t="b">
        <v>1</v>
      </c>
      <c r="Z2642" t="s">
        <v>1761</v>
      </c>
    </row>
    <row r="2643" spans="1:26" x14ac:dyDescent="0.25">
      <c r="A2643" t="s">
        <v>22699</v>
      </c>
      <c r="B2643" t="s">
        <v>22700</v>
      </c>
      <c r="C2643" t="s">
        <v>14702</v>
      </c>
      <c r="D2643" t="s">
        <v>14703</v>
      </c>
      <c r="E2643" t="s">
        <v>365</v>
      </c>
      <c r="F2643" t="s">
        <v>7591</v>
      </c>
      <c r="G2643">
        <v>42777</v>
      </c>
      <c r="H2643">
        <v>71000</v>
      </c>
      <c r="I2643">
        <v>41142</v>
      </c>
      <c r="J2643">
        <v>41792</v>
      </c>
      <c r="K2643" t="s">
        <v>54</v>
      </c>
      <c r="L2643">
        <v>39760</v>
      </c>
      <c r="M2643" t="s">
        <v>1769</v>
      </c>
      <c r="N2643" t="s">
        <v>22701</v>
      </c>
      <c r="O2643" s="95">
        <v>44845.709358020831</v>
      </c>
      <c r="P2643">
        <v>2</v>
      </c>
      <c r="Q2643">
        <v>3.97</v>
      </c>
      <c r="R2643">
        <v>2.36</v>
      </c>
      <c r="S2643" t="s">
        <v>22702</v>
      </c>
      <c r="T2643" t="s">
        <v>22703</v>
      </c>
      <c r="U2643" t="s">
        <v>22704</v>
      </c>
      <c r="V2643" t="s">
        <v>22702</v>
      </c>
      <c r="W2643" t="s">
        <v>22705</v>
      </c>
      <c r="X2643" t="s">
        <v>22706</v>
      </c>
      <c r="Y2643" t="b">
        <v>1</v>
      </c>
      <c r="Z2643" t="s">
        <v>1761</v>
      </c>
    </row>
    <row r="2644" spans="1:26" x14ac:dyDescent="0.25">
      <c r="A2644" t="s">
        <v>22707</v>
      </c>
      <c r="B2644" t="s">
        <v>22708</v>
      </c>
      <c r="C2644" t="s">
        <v>14702</v>
      </c>
      <c r="D2644" t="s">
        <v>14702</v>
      </c>
      <c r="E2644" t="s">
        <v>379</v>
      </c>
      <c r="F2644" t="s">
        <v>22709</v>
      </c>
      <c r="G2644">
        <v>22120</v>
      </c>
      <c r="H2644">
        <v>22120</v>
      </c>
      <c r="I2644">
        <v>22120</v>
      </c>
      <c r="J2644">
        <v>22120</v>
      </c>
      <c r="K2644" t="s">
        <v>54</v>
      </c>
      <c r="L2644">
        <v>12387</v>
      </c>
      <c r="M2644" t="s">
        <v>1769</v>
      </c>
      <c r="N2644" t="s">
        <v>22710</v>
      </c>
      <c r="O2644" s="95">
        <v>44818.725347245374</v>
      </c>
      <c r="P2644">
        <v>2</v>
      </c>
      <c r="Q2644">
        <v>0</v>
      </c>
      <c r="R2644">
        <v>0</v>
      </c>
      <c r="S2644" t="s">
        <v>14523</v>
      </c>
      <c r="T2644" t="s">
        <v>22711</v>
      </c>
      <c r="U2644" t="s">
        <v>14523</v>
      </c>
      <c r="V2644" t="s">
        <v>14523</v>
      </c>
      <c r="W2644" t="s">
        <v>14523</v>
      </c>
      <c r="X2644" t="s">
        <v>22712</v>
      </c>
      <c r="Y2644" t="b">
        <v>1</v>
      </c>
      <c r="Z2644" t="s">
        <v>1761</v>
      </c>
    </row>
    <row r="2645" spans="1:26" x14ac:dyDescent="0.25">
      <c r="A2645" t="s">
        <v>22713</v>
      </c>
      <c r="B2645" t="s">
        <v>22714</v>
      </c>
      <c r="C2645" t="s">
        <v>14702</v>
      </c>
      <c r="D2645" t="s">
        <v>14702</v>
      </c>
      <c r="E2645" t="s">
        <v>379</v>
      </c>
      <c r="F2645" t="s">
        <v>22715</v>
      </c>
      <c r="G2645">
        <v>29784</v>
      </c>
      <c r="H2645">
        <v>29784</v>
      </c>
      <c r="I2645">
        <v>29784</v>
      </c>
      <c r="J2645">
        <v>29784</v>
      </c>
      <c r="K2645" t="s">
        <v>54</v>
      </c>
      <c r="L2645">
        <v>16679</v>
      </c>
      <c r="M2645" t="s">
        <v>1769</v>
      </c>
      <c r="N2645" t="s">
        <v>22716</v>
      </c>
      <c r="O2645" s="95">
        <v>44845.695931504626</v>
      </c>
      <c r="P2645">
        <v>2</v>
      </c>
      <c r="Q2645">
        <v>0</v>
      </c>
      <c r="R2645">
        <v>0</v>
      </c>
      <c r="S2645" t="s">
        <v>22717</v>
      </c>
      <c r="T2645" t="s">
        <v>22718</v>
      </c>
      <c r="U2645" t="s">
        <v>22719</v>
      </c>
      <c r="V2645" t="s">
        <v>22717</v>
      </c>
      <c r="W2645" t="s">
        <v>22720</v>
      </c>
      <c r="X2645" t="s">
        <v>22721</v>
      </c>
      <c r="Y2645" t="b">
        <v>1</v>
      </c>
      <c r="Z2645" t="s">
        <v>1761</v>
      </c>
    </row>
    <row r="2646" spans="1:26" x14ac:dyDescent="0.25">
      <c r="A2646" t="s">
        <v>22722</v>
      </c>
      <c r="B2646" t="s">
        <v>22723</v>
      </c>
      <c r="C2646" t="s">
        <v>14702</v>
      </c>
      <c r="D2646" t="s">
        <v>14703</v>
      </c>
      <c r="E2646" t="s">
        <v>379</v>
      </c>
      <c r="F2646" t="s">
        <v>22724</v>
      </c>
      <c r="G2646">
        <v>6000</v>
      </c>
      <c r="H2646">
        <v>9500</v>
      </c>
      <c r="I2646">
        <v>7964</v>
      </c>
      <c r="J2646">
        <v>8553</v>
      </c>
      <c r="K2646" t="s">
        <v>54</v>
      </c>
      <c r="L2646">
        <v>5320</v>
      </c>
      <c r="M2646" t="s">
        <v>1769</v>
      </c>
      <c r="N2646" t="s">
        <v>16712</v>
      </c>
      <c r="O2646" s="95">
        <v>44845.709517581017</v>
      </c>
      <c r="P2646">
        <v>2</v>
      </c>
      <c r="Q2646">
        <v>-24.66</v>
      </c>
      <c r="R2646">
        <v>-29.85</v>
      </c>
      <c r="S2646" t="s">
        <v>22725</v>
      </c>
      <c r="T2646" t="s">
        <v>22726</v>
      </c>
      <c r="U2646" t="s">
        <v>22727</v>
      </c>
      <c r="V2646" t="s">
        <v>22725</v>
      </c>
      <c r="W2646" t="s">
        <v>22728</v>
      </c>
      <c r="X2646" t="s">
        <v>22729</v>
      </c>
      <c r="Y2646" t="b">
        <v>1</v>
      </c>
      <c r="Z2646" t="s">
        <v>1761</v>
      </c>
    </row>
    <row r="2647" spans="1:26" x14ac:dyDescent="0.25">
      <c r="A2647" t="s">
        <v>22730</v>
      </c>
      <c r="B2647" t="s">
        <v>22731</v>
      </c>
      <c r="C2647" t="s">
        <v>14702</v>
      </c>
      <c r="D2647" t="s">
        <v>14703</v>
      </c>
      <c r="E2647" t="s">
        <v>379</v>
      </c>
      <c r="F2647" t="s">
        <v>22732</v>
      </c>
      <c r="G2647">
        <v>6666</v>
      </c>
      <c r="H2647">
        <v>8500</v>
      </c>
      <c r="I2647">
        <v>8238</v>
      </c>
      <c r="J2647">
        <v>9814</v>
      </c>
      <c r="K2647" t="s">
        <v>54</v>
      </c>
      <c r="L2647">
        <v>4760</v>
      </c>
      <c r="M2647" t="s">
        <v>1769</v>
      </c>
      <c r="N2647" t="s">
        <v>19683</v>
      </c>
      <c r="O2647" s="95">
        <v>44845.690751805552</v>
      </c>
      <c r="P2647">
        <v>2</v>
      </c>
      <c r="Q2647">
        <v>-19.079999999999998</v>
      </c>
      <c r="R2647">
        <v>-32.08</v>
      </c>
      <c r="S2647" t="s">
        <v>22733</v>
      </c>
      <c r="T2647" t="s">
        <v>22734</v>
      </c>
      <c r="U2647" t="s">
        <v>22735</v>
      </c>
      <c r="V2647" t="s">
        <v>22733</v>
      </c>
      <c r="W2647" t="s">
        <v>22736</v>
      </c>
      <c r="X2647" t="s">
        <v>22737</v>
      </c>
      <c r="Y2647" t="b">
        <v>1</v>
      </c>
      <c r="Z2647" t="s">
        <v>1761</v>
      </c>
    </row>
    <row r="2648" spans="1:26" x14ac:dyDescent="0.25">
      <c r="A2648" t="s">
        <v>22738</v>
      </c>
      <c r="B2648" t="s">
        <v>22739</v>
      </c>
      <c r="C2648" t="s">
        <v>14702</v>
      </c>
      <c r="D2648" t="s">
        <v>14703</v>
      </c>
      <c r="E2648" t="s">
        <v>379</v>
      </c>
      <c r="F2648" t="s">
        <v>22740</v>
      </c>
      <c r="G2648">
        <v>12000</v>
      </c>
      <c r="H2648">
        <v>21000</v>
      </c>
      <c r="I2648">
        <v>11952</v>
      </c>
      <c r="J2648">
        <v>12080</v>
      </c>
      <c r="K2648" t="s">
        <v>54</v>
      </c>
      <c r="L2648">
        <v>11760</v>
      </c>
      <c r="M2648" t="s">
        <v>1769</v>
      </c>
      <c r="N2648" t="s">
        <v>20372</v>
      </c>
      <c r="O2648" s="95">
        <v>44845.683840949074</v>
      </c>
      <c r="P2648">
        <v>1</v>
      </c>
      <c r="Q2648">
        <v>0.4</v>
      </c>
      <c r="R2648">
        <v>-0.66</v>
      </c>
      <c r="S2648" t="s">
        <v>22741</v>
      </c>
      <c r="T2648" t="s">
        <v>22742</v>
      </c>
      <c r="U2648" t="s">
        <v>22743</v>
      </c>
      <c r="V2648" t="s">
        <v>22741</v>
      </c>
      <c r="W2648" t="s">
        <v>22744</v>
      </c>
      <c r="X2648" t="s">
        <v>22745</v>
      </c>
      <c r="Y2648" t="b">
        <v>1</v>
      </c>
      <c r="Z2648" t="s">
        <v>1761</v>
      </c>
    </row>
    <row r="2649" spans="1:26" x14ac:dyDescent="0.25">
      <c r="A2649" t="s">
        <v>22746</v>
      </c>
      <c r="B2649" t="s">
        <v>22747</v>
      </c>
      <c r="C2649" t="s">
        <v>14702</v>
      </c>
      <c r="D2649" t="s">
        <v>14703</v>
      </c>
      <c r="E2649" t="s">
        <v>379</v>
      </c>
      <c r="F2649" t="s">
        <v>22748</v>
      </c>
      <c r="G2649">
        <v>6500</v>
      </c>
      <c r="H2649">
        <v>8000</v>
      </c>
      <c r="I2649">
        <v>6885</v>
      </c>
      <c r="J2649">
        <v>7623</v>
      </c>
      <c r="K2649" t="s">
        <v>54</v>
      </c>
      <c r="L2649">
        <v>4480</v>
      </c>
      <c r="M2649" t="s">
        <v>1769</v>
      </c>
      <c r="N2649" t="s">
        <v>16192</v>
      </c>
      <c r="O2649" s="95">
        <v>44845.690220543984</v>
      </c>
      <c r="P2649">
        <v>1</v>
      </c>
      <c r="Q2649">
        <v>-5.59</v>
      </c>
      <c r="R2649">
        <v>-14.73</v>
      </c>
      <c r="S2649" t="s">
        <v>22749</v>
      </c>
      <c r="T2649" t="s">
        <v>22750</v>
      </c>
      <c r="U2649" t="s">
        <v>22751</v>
      </c>
      <c r="V2649" t="s">
        <v>22749</v>
      </c>
      <c r="W2649" t="s">
        <v>22752</v>
      </c>
      <c r="X2649" t="s">
        <v>22753</v>
      </c>
      <c r="Y2649" t="b">
        <v>1</v>
      </c>
      <c r="Z2649" t="s">
        <v>1761</v>
      </c>
    </row>
    <row r="2650" spans="1:26" x14ac:dyDescent="0.25">
      <c r="A2650" t="s">
        <v>22754</v>
      </c>
      <c r="B2650" t="s">
        <v>22755</v>
      </c>
      <c r="C2650" t="s">
        <v>14702</v>
      </c>
      <c r="D2650" t="s">
        <v>14703</v>
      </c>
      <c r="E2650" t="s">
        <v>17576</v>
      </c>
      <c r="F2650" t="s">
        <v>22756</v>
      </c>
      <c r="G2650">
        <v>25000</v>
      </c>
      <c r="H2650">
        <v>2350</v>
      </c>
      <c r="I2650">
        <v>18316</v>
      </c>
      <c r="J2650">
        <v>14002</v>
      </c>
      <c r="K2650" t="s">
        <v>54</v>
      </c>
      <c r="L2650">
        <v>1316</v>
      </c>
      <c r="M2650" t="s">
        <v>1769</v>
      </c>
      <c r="N2650" t="s">
        <v>17979</v>
      </c>
      <c r="O2650" s="95">
        <v>44845.449017858795</v>
      </c>
      <c r="P2650">
        <v>1</v>
      </c>
      <c r="Q2650">
        <v>36.49</v>
      </c>
      <c r="R2650">
        <v>78.55</v>
      </c>
      <c r="S2650" t="s">
        <v>22757</v>
      </c>
      <c r="T2650" t="s">
        <v>22758</v>
      </c>
      <c r="U2650" t="s">
        <v>22759</v>
      </c>
      <c r="V2650" t="s">
        <v>22757</v>
      </c>
      <c r="W2650" t="s">
        <v>22760</v>
      </c>
      <c r="X2650" t="s">
        <v>22761</v>
      </c>
      <c r="Y2650" t="b">
        <v>1</v>
      </c>
      <c r="Z2650" t="s">
        <v>1761</v>
      </c>
    </row>
    <row r="2651" spans="1:26" x14ac:dyDescent="0.25">
      <c r="A2651" t="s">
        <v>22762</v>
      </c>
      <c r="B2651" t="s">
        <v>22763</v>
      </c>
      <c r="C2651" t="s">
        <v>14702</v>
      </c>
      <c r="D2651" t="s">
        <v>14703</v>
      </c>
      <c r="E2651" t="s">
        <v>17576</v>
      </c>
      <c r="F2651" t="s">
        <v>22764</v>
      </c>
      <c r="G2651">
        <v>20000</v>
      </c>
      <c r="H2651">
        <v>1800</v>
      </c>
      <c r="I2651">
        <v>12500</v>
      </c>
      <c r="J2651">
        <v>16251</v>
      </c>
      <c r="K2651" t="s">
        <v>54</v>
      </c>
      <c r="L2651">
        <v>1008</v>
      </c>
      <c r="M2651" t="s">
        <v>1769</v>
      </c>
      <c r="N2651" t="s">
        <v>17151</v>
      </c>
      <c r="O2651" s="95">
        <v>44844.950886168983</v>
      </c>
      <c r="P2651">
        <v>1</v>
      </c>
      <c r="Q2651">
        <v>60</v>
      </c>
      <c r="R2651">
        <v>23.07</v>
      </c>
      <c r="S2651" t="s">
        <v>22765</v>
      </c>
      <c r="T2651" t="s">
        <v>22766</v>
      </c>
      <c r="U2651" t="s">
        <v>22767</v>
      </c>
      <c r="V2651" t="s">
        <v>22765</v>
      </c>
      <c r="W2651" t="s">
        <v>22768</v>
      </c>
      <c r="X2651" t="s">
        <v>22769</v>
      </c>
      <c r="Y2651" t="b">
        <v>1</v>
      </c>
      <c r="Z2651" t="s">
        <v>1761</v>
      </c>
    </row>
    <row r="2652" spans="1:26" x14ac:dyDescent="0.25">
      <c r="A2652" t="s">
        <v>22770</v>
      </c>
      <c r="B2652" t="s">
        <v>22771</v>
      </c>
      <c r="C2652" t="s">
        <v>14702</v>
      </c>
      <c r="D2652" t="s">
        <v>14703</v>
      </c>
      <c r="E2652" t="s">
        <v>17576</v>
      </c>
      <c r="F2652" t="s">
        <v>22772</v>
      </c>
      <c r="G2652">
        <v>10000</v>
      </c>
      <c r="H2652">
        <v>700</v>
      </c>
      <c r="I2652">
        <v>17840</v>
      </c>
      <c r="J2652">
        <v>17840</v>
      </c>
      <c r="K2652" t="s">
        <v>54</v>
      </c>
      <c r="L2652">
        <v>392</v>
      </c>
      <c r="M2652" t="s">
        <v>1769</v>
      </c>
      <c r="N2652" t="s">
        <v>17504</v>
      </c>
      <c r="O2652" s="95">
        <v>44844.516841180557</v>
      </c>
      <c r="P2652">
        <v>1</v>
      </c>
      <c r="Q2652">
        <v>0</v>
      </c>
      <c r="R2652">
        <v>-43.95</v>
      </c>
      <c r="S2652" t="s">
        <v>22773</v>
      </c>
      <c r="T2652" t="s">
        <v>22774</v>
      </c>
      <c r="U2652" t="s">
        <v>22775</v>
      </c>
      <c r="V2652" t="s">
        <v>22773</v>
      </c>
      <c r="W2652" t="s">
        <v>22776</v>
      </c>
      <c r="X2652" t="s">
        <v>22777</v>
      </c>
      <c r="Y2652" t="b">
        <v>1</v>
      </c>
      <c r="Z2652" t="s">
        <v>1761</v>
      </c>
    </row>
    <row r="2653" spans="1:26" x14ac:dyDescent="0.25">
      <c r="A2653" t="s">
        <v>22778</v>
      </c>
      <c r="B2653" t="s">
        <v>22779</v>
      </c>
      <c r="C2653" t="s">
        <v>14702</v>
      </c>
      <c r="D2653" t="s">
        <v>14703</v>
      </c>
      <c r="E2653" t="s">
        <v>17576</v>
      </c>
      <c r="F2653" t="s">
        <v>22780</v>
      </c>
      <c r="G2653">
        <v>1300</v>
      </c>
      <c r="H2653">
        <v>1250</v>
      </c>
      <c r="I2653">
        <v>10960</v>
      </c>
      <c r="J2653">
        <v>10960</v>
      </c>
      <c r="K2653" t="s">
        <v>54</v>
      </c>
      <c r="L2653">
        <v>700</v>
      </c>
      <c r="M2653" t="s">
        <v>1769</v>
      </c>
      <c r="N2653" t="s">
        <v>22781</v>
      </c>
      <c r="O2653" s="95">
        <v>44843.936555902779</v>
      </c>
      <c r="P2653">
        <v>1</v>
      </c>
      <c r="Q2653">
        <v>0</v>
      </c>
      <c r="R2653">
        <v>-88.14</v>
      </c>
      <c r="S2653" t="s">
        <v>22782</v>
      </c>
      <c r="T2653" t="s">
        <v>22783</v>
      </c>
      <c r="U2653" t="s">
        <v>22784</v>
      </c>
      <c r="V2653" t="s">
        <v>22782</v>
      </c>
      <c r="W2653" t="s">
        <v>22785</v>
      </c>
      <c r="X2653" t="s">
        <v>22786</v>
      </c>
      <c r="Y2653" t="b">
        <v>1</v>
      </c>
      <c r="Z2653" t="s">
        <v>1761</v>
      </c>
    </row>
    <row r="2654" spans="1:26" x14ac:dyDescent="0.25">
      <c r="A2654" t="s">
        <v>22787</v>
      </c>
      <c r="B2654" t="s">
        <v>22788</v>
      </c>
      <c r="C2654" t="s">
        <v>14702</v>
      </c>
      <c r="D2654" t="s">
        <v>14703</v>
      </c>
      <c r="E2654" t="s">
        <v>17576</v>
      </c>
      <c r="F2654" t="s">
        <v>22789</v>
      </c>
      <c r="G2654">
        <v>800</v>
      </c>
      <c r="H2654">
        <v>800</v>
      </c>
      <c r="I2654">
        <v>800</v>
      </c>
      <c r="J2654">
        <v>800</v>
      </c>
      <c r="K2654" t="s">
        <v>54</v>
      </c>
      <c r="L2654">
        <v>448</v>
      </c>
      <c r="M2654" t="s">
        <v>1769</v>
      </c>
      <c r="N2654" t="s">
        <v>17890</v>
      </c>
      <c r="O2654" s="95">
        <v>44837.509408773149</v>
      </c>
      <c r="P2654">
        <v>1</v>
      </c>
      <c r="Q2654">
        <v>0</v>
      </c>
      <c r="R2654">
        <v>0</v>
      </c>
      <c r="S2654" t="s">
        <v>22790</v>
      </c>
      <c r="T2654" t="s">
        <v>22791</v>
      </c>
      <c r="U2654" t="s">
        <v>22792</v>
      </c>
      <c r="V2654" t="s">
        <v>22790</v>
      </c>
      <c r="W2654" t="s">
        <v>22793</v>
      </c>
      <c r="X2654" t="s">
        <v>22794</v>
      </c>
      <c r="Y2654" t="b">
        <v>1</v>
      </c>
      <c r="Z2654" t="s">
        <v>1761</v>
      </c>
    </row>
    <row r="2655" spans="1:26" x14ac:dyDescent="0.25">
      <c r="A2655" t="s">
        <v>22795</v>
      </c>
      <c r="B2655" t="s">
        <v>22796</v>
      </c>
      <c r="C2655" t="s">
        <v>14702</v>
      </c>
      <c r="D2655" t="s">
        <v>14703</v>
      </c>
      <c r="E2655" t="s">
        <v>379</v>
      </c>
      <c r="F2655" t="s">
        <v>22797</v>
      </c>
      <c r="G2655">
        <v>75555</v>
      </c>
      <c r="H2655">
        <v>95000</v>
      </c>
      <c r="I2655">
        <v>75095</v>
      </c>
      <c r="J2655">
        <v>75611</v>
      </c>
      <c r="K2655" t="s">
        <v>54</v>
      </c>
      <c r="L2655">
        <v>53200</v>
      </c>
      <c r="M2655" t="s">
        <v>1769</v>
      </c>
      <c r="N2655" t="s">
        <v>20731</v>
      </c>
      <c r="O2655" s="95">
        <v>44845.704861666665</v>
      </c>
      <c r="P2655">
        <v>2</v>
      </c>
      <c r="Q2655">
        <v>0.61</v>
      </c>
      <c r="R2655">
        <v>-7.0000000000000007E-2</v>
      </c>
      <c r="S2655" t="s">
        <v>22798</v>
      </c>
      <c r="T2655" t="s">
        <v>22799</v>
      </c>
      <c r="U2655" t="s">
        <v>22800</v>
      </c>
      <c r="V2655" t="s">
        <v>22798</v>
      </c>
      <c r="W2655" t="s">
        <v>22801</v>
      </c>
      <c r="X2655" t="s">
        <v>22802</v>
      </c>
      <c r="Y2655" t="b">
        <v>1</v>
      </c>
      <c r="Z2655" t="s">
        <v>1761</v>
      </c>
    </row>
    <row r="2656" spans="1:26" x14ac:dyDescent="0.25">
      <c r="A2656" t="s">
        <v>22803</v>
      </c>
      <c r="B2656" t="s">
        <v>22804</v>
      </c>
      <c r="C2656" t="s">
        <v>14702</v>
      </c>
      <c r="D2656" t="s">
        <v>14702</v>
      </c>
      <c r="E2656" t="s">
        <v>379</v>
      </c>
      <c r="F2656" t="s">
        <v>22805</v>
      </c>
      <c r="G2656">
        <v>609</v>
      </c>
      <c r="H2656">
        <v>609</v>
      </c>
      <c r="I2656">
        <v>609</v>
      </c>
      <c r="J2656">
        <v>609</v>
      </c>
      <c r="K2656" t="s">
        <v>54</v>
      </c>
      <c r="L2656">
        <v>341</v>
      </c>
      <c r="M2656" t="s">
        <v>1769</v>
      </c>
      <c r="N2656" t="s">
        <v>22806</v>
      </c>
      <c r="O2656" s="95">
        <v>44845.702582893522</v>
      </c>
      <c r="P2656">
        <v>2</v>
      </c>
      <c r="Q2656">
        <v>0</v>
      </c>
      <c r="R2656">
        <v>0</v>
      </c>
      <c r="S2656" t="s">
        <v>14523</v>
      </c>
      <c r="T2656" t="s">
        <v>22807</v>
      </c>
      <c r="U2656" t="s">
        <v>14523</v>
      </c>
      <c r="V2656" t="s">
        <v>14523</v>
      </c>
      <c r="W2656" t="s">
        <v>14523</v>
      </c>
      <c r="X2656" t="s">
        <v>22808</v>
      </c>
      <c r="Y2656" t="b">
        <v>1</v>
      </c>
      <c r="Z2656" t="s">
        <v>1761</v>
      </c>
    </row>
    <row r="2657" spans="1:26" x14ac:dyDescent="0.25">
      <c r="A2657" t="s">
        <v>22809</v>
      </c>
      <c r="B2657" t="s">
        <v>22810</v>
      </c>
      <c r="C2657" t="s">
        <v>14702</v>
      </c>
      <c r="D2657" t="s">
        <v>14703</v>
      </c>
      <c r="E2657" t="s">
        <v>6216</v>
      </c>
      <c r="F2657" t="s">
        <v>22811</v>
      </c>
      <c r="G2657">
        <v>17900</v>
      </c>
      <c r="H2657">
        <v>13258</v>
      </c>
      <c r="I2657">
        <v>15970</v>
      </c>
      <c r="J2657">
        <v>17513</v>
      </c>
      <c r="K2657" t="s">
        <v>54</v>
      </c>
      <c r="L2657">
        <v>7424</v>
      </c>
      <c r="M2657" t="s">
        <v>1769</v>
      </c>
      <c r="N2657" t="s">
        <v>22812</v>
      </c>
      <c r="O2657" s="95">
        <v>44845.721694004627</v>
      </c>
      <c r="P2657">
        <v>1</v>
      </c>
      <c r="Q2657">
        <v>12.09</v>
      </c>
      <c r="R2657">
        <v>2.21</v>
      </c>
      <c r="S2657" t="s">
        <v>22813</v>
      </c>
      <c r="T2657" t="s">
        <v>22814</v>
      </c>
      <c r="U2657" t="s">
        <v>22815</v>
      </c>
      <c r="V2657" t="s">
        <v>22813</v>
      </c>
      <c r="W2657" t="s">
        <v>22816</v>
      </c>
      <c r="X2657" t="s">
        <v>22817</v>
      </c>
      <c r="Y2657" t="b">
        <v>1</v>
      </c>
      <c r="Z2657" t="s">
        <v>1761</v>
      </c>
    </row>
    <row r="2658" spans="1:26" x14ac:dyDescent="0.25">
      <c r="A2658" t="s">
        <v>22818</v>
      </c>
      <c r="B2658" t="s">
        <v>22819</v>
      </c>
      <c r="C2658" t="s">
        <v>14702</v>
      </c>
      <c r="D2658" t="s">
        <v>14703</v>
      </c>
      <c r="E2658" t="s">
        <v>6216</v>
      </c>
      <c r="F2658" t="s">
        <v>22820</v>
      </c>
      <c r="G2658">
        <v>20000</v>
      </c>
      <c r="H2658">
        <v>8246</v>
      </c>
      <c r="I2658">
        <v>20273</v>
      </c>
      <c r="J2658">
        <v>20535</v>
      </c>
      <c r="K2658" t="s">
        <v>54</v>
      </c>
      <c r="L2658">
        <v>4618</v>
      </c>
      <c r="M2658" t="s">
        <v>1769</v>
      </c>
      <c r="N2658" t="s">
        <v>22821</v>
      </c>
      <c r="O2658" s="95">
        <v>44845.711372673613</v>
      </c>
      <c r="P2658">
        <v>1</v>
      </c>
      <c r="Q2658">
        <v>-1.35</v>
      </c>
      <c r="R2658">
        <v>-2.61</v>
      </c>
      <c r="S2658" t="s">
        <v>22822</v>
      </c>
      <c r="T2658" t="s">
        <v>22823</v>
      </c>
      <c r="U2658" t="s">
        <v>22824</v>
      </c>
      <c r="V2658" t="s">
        <v>22822</v>
      </c>
      <c r="W2658" t="s">
        <v>22825</v>
      </c>
      <c r="X2658" t="s">
        <v>22826</v>
      </c>
      <c r="Y2658" t="b">
        <v>1</v>
      </c>
      <c r="Z2658" t="s">
        <v>1761</v>
      </c>
    </row>
    <row r="2659" spans="1:26" x14ac:dyDescent="0.25">
      <c r="A2659" t="s">
        <v>22827</v>
      </c>
      <c r="B2659" t="s">
        <v>22828</v>
      </c>
      <c r="C2659" t="s">
        <v>14702</v>
      </c>
      <c r="D2659" t="s">
        <v>14703</v>
      </c>
      <c r="E2659" t="s">
        <v>6216</v>
      </c>
      <c r="F2659" t="s">
        <v>22820</v>
      </c>
      <c r="G2659">
        <v>25000</v>
      </c>
      <c r="H2659">
        <v>8646</v>
      </c>
      <c r="I2659">
        <v>23140</v>
      </c>
      <c r="J2659">
        <v>19936</v>
      </c>
      <c r="K2659" t="s">
        <v>54</v>
      </c>
      <c r="L2659">
        <v>4842</v>
      </c>
      <c r="M2659" t="s">
        <v>1769</v>
      </c>
      <c r="N2659" t="s">
        <v>22829</v>
      </c>
      <c r="O2659" s="95">
        <v>44845.706295706019</v>
      </c>
      <c r="P2659">
        <v>1</v>
      </c>
      <c r="Q2659">
        <v>8.0399999999999991</v>
      </c>
      <c r="R2659">
        <v>25.4</v>
      </c>
      <c r="S2659" t="s">
        <v>22830</v>
      </c>
      <c r="T2659" t="s">
        <v>22831</v>
      </c>
      <c r="U2659" t="s">
        <v>22824</v>
      </c>
      <c r="V2659" t="s">
        <v>22830</v>
      </c>
      <c r="W2659" t="s">
        <v>22832</v>
      </c>
      <c r="X2659" t="s">
        <v>22833</v>
      </c>
      <c r="Y2659" t="b">
        <v>1</v>
      </c>
      <c r="Z2659" t="s">
        <v>1761</v>
      </c>
    </row>
    <row r="2660" spans="1:26" x14ac:dyDescent="0.25">
      <c r="A2660" t="s">
        <v>22834</v>
      </c>
      <c r="B2660" t="s">
        <v>22835</v>
      </c>
      <c r="C2660" t="s">
        <v>14702</v>
      </c>
      <c r="D2660" t="s">
        <v>14702</v>
      </c>
      <c r="E2660" t="s">
        <v>17576</v>
      </c>
      <c r="F2660" t="s">
        <v>22836</v>
      </c>
      <c r="G2660">
        <v>13000</v>
      </c>
      <c r="H2660">
        <v>13000</v>
      </c>
      <c r="I2660">
        <v>13000</v>
      </c>
      <c r="J2660">
        <v>13000</v>
      </c>
      <c r="K2660" t="s">
        <v>54</v>
      </c>
      <c r="L2660">
        <v>7280</v>
      </c>
      <c r="M2660" t="s">
        <v>1769</v>
      </c>
      <c r="N2660" t="s">
        <v>20018</v>
      </c>
      <c r="O2660" s="95">
        <v>44831.06335005787</v>
      </c>
      <c r="P2660">
        <v>1</v>
      </c>
      <c r="Q2660">
        <v>0</v>
      </c>
      <c r="R2660">
        <v>0</v>
      </c>
      <c r="S2660" t="s">
        <v>22837</v>
      </c>
      <c r="T2660" t="s">
        <v>22838</v>
      </c>
      <c r="U2660" t="s">
        <v>22839</v>
      </c>
      <c r="V2660" t="s">
        <v>22837</v>
      </c>
      <c r="W2660" t="s">
        <v>22840</v>
      </c>
      <c r="X2660" t="s">
        <v>22841</v>
      </c>
      <c r="Y2660" t="b">
        <v>1</v>
      </c>
      <c r="Z2660" t="s">
        <v>1761</v>
      </c>
    </row>
    <row r="2661" spans="1:26" x14ac:dyDescent="0.25">
      <c r="A2661" t="s">
        <v>22842</v>
      </c>
      <c r="B2661" t="s">
        <v>22843</v>
      </c>
      <c r="C2661" t="s">
        <v>14702</v>
      </c>
      <c r="D2661" t="s">
        <v>14703</v>
      </c>
      <c r="E2661" t="s">
        <v>17576</v>
      </c>
      <c r="F2661" t="s">
        <v>22844</v>
      </c>
      <c r="G2661">
        <v>12250</v>
      </c>
      <c r="H2661">
        <v>1300</v>
      </c>
      <c r="I2661">
        <v>22575</v>
      </c>
      <c r="J2661">
        <v>17811</v>
      </c>
      <c r="K2661" t="s">
        <v>54</v>
      </c>
      <c r="L2661">
        <v>728</v>
      </c>
      <c r="M2661" t="s">
        <v>1769</v>
      </c>
      <c r="N2661" t="s">
        <v>20977</v>
      </c>
      <c r="O2661" s="95">
        <v>44845.681561412035</v>
      </c>
      <c r="P2661">
        <v>1</v>
      </c>
      <c r="Q2661">
        <v>-45.74</v>
      </c>
      <c r="R2661">
        <v>-31.22</v>
      </c>
      <c r="S2661" t="s">
        <v>22845</v>
      </c>
      <c r="T2661" t="s">
        <v>22846</v>
      </c>
      <c r="U2661" t="s">
        <v>22847</v>
      </c>
      <c r="V2661" t="s">
        <v>22845</v>
      </c>
      <c r="W2661" t="s">
        <v>22848</v>
      </c>
      <c r="X2661" t="s">
        <v>22849</v>
      </c>
      <c r="Y2661" t="b">
        <v>1</v>
      </c>
      <c r="Z2661" t="s">
        <v>1761</v>
      </c>
    </row>
    <row r="2662" spans="1:26" x14ac:dyDescent="0.25">
      <c r="A2662" t="s">
        <v>22850</v>
      </c>
      <c r="B2662" t="s">
        <v>22851</v>
      </c>
      <c r="C2662" t="s">
        <v>14702</v>
      </c>
      <c r="D2662" t="s">
        <v>14703</v>
      </c>
      <c r="E2662" t="s">
        <v>1895</v>
      </c>
      <c r="F2662" t="s">
        <v>22493</v>
      </c>
      <c r="G2662">
        <v>25211</v>
      </c>
      <c r="H2662">
        <v>45000</v>
      </c>
      <c r="I2662">
        <v>26456</v>
      </c>
      <c r="J2662">
        <v>25616</v>
      </c>
      <c r="K2662" t="s">
        <v>54</v>
      </c>
      <c r="L2662">
        <v>25200</v>
      </c>
      <c r="M2662" t="s">
        <v>1769</v>
      </c>
      <c r="N2662" t="s">
        <v>14777</v>
      </c>
      <c r="O2662" s="95">
        <v>44845.672472488426</v>
      </c>
      <c r="P2662">
        <v>4</v>
      </c>
      <c r="Q2662">
        <v>-4.71</v>
      </c>
      <c r="R2662">
        <v>-1.58</v>
      </c>
      <c r="S2662" t="s">
        <v>22852</v>
      </c>
      <c r="T2662" t="s">
        <v>22853</v>
      </c>
      <c r="U2662" t="s">
        <v>22854</v>
      </c>
      <c r="V2662" t="s">
        <v>22852</v>
      </c>
      <c r="W2662" t="s">
        <v>22855</v>
      </c>
      <c r="X2662" t="s">
        <v>22856</v>
      </c>
      <c r="Y2662" t="b">
        <v>1</v>
      </c>
      <c r="Z2662" t="s">
        <v>1761</v>
      </c>
    </row>
    <row r="2663" spans="1:26" x14ac:dyDescent="0.25">
      <c r="A2663" t="s">
        <v>22857</v>
      </c>
      <c r="B2663" t="s">
        <v>22858</v>
      </c>
      <c r="C2663" t="s">
        <v>14702</v>
      </c>
      <c r="D2663" t="s">
        <v>14703</v>
      </c>
      <c r="E2663" t="s">
        <v>1895</v>
      </c>
      <c r="F2663" t="s">
        <v>22859</v>
      </c>
      <c r="G2663">
        <v>15000</v>
      </c>
      <c r="H2663">
        <v>2300</v>
      </c>
      <c r="I2663">
        <v>17454</v>
      </c>
      <c r="J2663">
        <v>17951</v>
      </c>
      <c r="K2663" t="s">
        <v>54</v>
      </c>
      <c r="L2663">
        <v>1288</v>
      </c>
      <c r="M2663" t="s">
        <v>1769</v>
      </c>
      <c r="N2663" t="s">
        <v>18849</v>
      </c>
      <c r="O2663" s="95">
        <v>44845.678409189815</v>
      </c>
      <c r="P2663">
        <v>2</v>
      </c>
      <c r="Q2663">
        <v>-14.06</v>
      </c>
      <c r="R2663">
        <v>-16.440000000000001</v>
      </c>
      <c r="S2663" t="s">
        <v>22860</v>
      </c>
      <c r="T2663" t="s">
        <v>22861</v>
      </c>
      <c r="U2663" t="s">
        <v>22862</v>
      </c>
      <c r="V2663" t="s">
        <v>22860</v>
      </c>
      <c r="W2663" t="s">
        <v>22863</v>
      </c>
      <c r="X2663" t="s">
        <v>22864</v>
      </c>
      <c r="Y2663" t="b">
        <v>1</v>
      </c>
      <c r="Z2663" t="s">
        <v>1761</v>
      </c>
    </row>
    <row r="2664" spans="1:26" x14ac:dyDescent="0.25">
      <c r="A2664" t="s">
        <v>22865</v>
      </c>
      <c r="B2664" t="s">
        <v>22866</v>
      </c>
      <c r="C2664" t="s">
        <v>14702</v>
      </c>
      <c r="D2664" t="s">
        <v>14703</v>
      </c>
      <c r="E2664" t="s">
        <v>1895</v>
      </c>
      <c r="F2664" t="s">
        <v>22524</v>
      </c>
      <c r="G2664">
        <v>9000</v>
      </c>
      <c r="H2664">
        <v>2350</v>
      </c>
      <c r="I2664">
        <v>14803</v>
      </c>
      <c r="J2664">
        <v>13823</v>
      </c>
      <c r="K2664" t="s">
        <v>54</v>
      </c>
      <c r="L2664">
        <v>1316</v>
      </c>
      <c r="M2664" t="s">
        <v>1769</v>
      </c>
      <c r="N2664" t="s">
        <v>17979</v>
      </c>
      <c r="O2664" s="95">
        <v>44845.709683067129</v>
      </c>
      <c r="P2664">
        <v>2</v>
      </c>
      <c r="Q2664">
        <v>-39.200000000000003</v>
      </c>
      <c r="R2664">
        <v>-34.89</v>
      </c>
      <c r="S2664" t="s">
        <v>22867</v>
      </c>
      <c r="T2664" t="s">
        <v>22868</v>
      </c>
      <c r="U2664" t="s">
        <v>22869</v>
      </c>
      <c r="V2664" t="s">
        <v>22867</v>
      </c>
      <c r="W2664" t="s">
        <v>22870</v>
      </c>
      <c r="X2664" t="s">
        <v>22871</v>
      </c>
      <c r="Y2664" t="b">
        <v>1</v>
      </c>
      <c r="Z2664" t="s">
        <v>1761</v>
      </c>
    </row>
    <row r="2665" spans="1:26" x14ac:dyDescent="0.25">
      <c r="A2665" t="s">
        <v>22872</v>
      </c>
      <c r="B2665" t="s">
        <v>22873</v>
      </c>
      <c r="C2665" t="s">
        <v>14702</v>
      </c>
      <c r="D2665" t="s">
        <v>14703</v>
      </c>
      <c r="E2665" t="s">
        <v>1895</v>
      </c>
      <c r="F2665" t="s">
        <v>22874</v>
      </c>
      <c r="G2665">
        <v>10000</v>
      </c>
      <c r="H2665">
        <v>1500</v>
      </c>
      <c r="I2665">
        <v>18160</v>
      </c>
      <c r="J2665">
        <v>17662</v>
      </c>
      <c r="K2665" t="s">
        <v>54</v>
      </c>
      <c r="L2665">
        <v>840</v>
      </c>
      <c r="M2665" t="s">
        <v>1769</v>
      </c>
      <c r="N2665" t="s">
        <v>17826</v>
      </c>
      <c r="O2665" s="95">
        <v>44845.705024143521</v>
      </c>
      <c r="P2665">
        <v>1</v>
      </c>
      <c r="Q2665">
        <v>-44.93</v>
      </c>
      <c r="R2665">
        <v>-43.38</v>
      </c>
      <c r="S2665" t="s">
        <v>22875</v>
      </c>
      <c r="T2665" t="s">
        <v>22876</v>
      </c>
      <c r="U2665" t="s">
        <v>22877</v>
      </c>
      <c r="V2665" t="s">
        <v>22875</v>
      </c>
      <c r="W2665" t="s">
        <v>22878</v>
      </c>
      <c r="X2665" t="s">
        <v>22879</v>
      </c>
      <c r="Y2665" t="b">
        <v>1</v>
      </c>
      <c r="Z2665" t="s">
        <v>1761</v>
      </c>
    </row>
    <row r="2666" spans="1:26" x14ac:dyDescent="0.25">
      <c r="A2666" t="s">
        <v>22880</v>
      </c>
      <c r="B2666" t="s">
        <v>22881</v>
      </c>
      <c r="C2666" t="s">
        <v>14702</v>
      </c>
      <c r="D2666" t="s">
        <v>14703</v>
      </c>
      <c r="E2666" t="s">
        <v>1895</v>
      </c>
      <c r="F2666" t="s">
        <v>22882</v>
      </c>
      <c r="G2666">
        <v>20000</v>
      </c>
      <c r="H2666">
        <v>2500</v>
      </c>
      <c r="I2666">
        <v>19776</v>
      </c>
      <c r="J2666">
        <v>18211</v>
      </c>
      <c r="K2666" t="s">
        <v>54</v>
      </c>
      <c r="L2666">
        <v>1400</v>
      </c>
      <c r="M2666" t="s">
        <v>1769</v>
      </c>
      <c r="N2666" t="s">
        <v>17798</v>
      </c>
      <c r="O2666" s="95">
        <v>44845.694830416665</v>
      </c>
      <c r="P2666">
        <v>3</v>
      </c>
      <c r="Q2666">
        <v>1.1299999999999999</v>
      </c>
      <c r="R2666">
        <v>9.82</v>
      </c>
      <c r="S2666" t="s">
        <v>22883</v>
      </c>
      <c r="T2666" t="s">
        <v>22884</v>
      </c>
      <c r="U2666" t="s">
        <v>22885</v>
      </c>
      <c r="V2666" t="s">
        <v>22883</v>
      </c>
      <c r="W2666" t="s">
        <v>22886</v>
      </c>
      <c r="X2666" t="s">
        <v>22887</v>
      </c>
      <c r="Y2666" t="b">
        <v>1</v>
      </c>
      <c r="Z2666" t="s">
        <v>1761</v>
      </c>
    </row>
    <row r="2667" spans="1:26" x14ac:dyDescent="0.25">
      <c r="A2667" t="s">
        <v>22888</v>
      </c>
      <c r="B2667" t="s">
        <v>22889</v>
      </c>
      <c r="C2667" t="s">
        <v>14702</v>
      </c>
      <c r="D2667" t="s">
        <v>14703</v>
      </c>
      <c r="E2667" t="s">
        <v>1895</v>
      </c>
      <c r="F2667" t="s">
        <v>22890</v>
      </c>
      <c r="G2667">
        <v>19999</v>
      </c>
      <c r="H2667">
        <v>2300</v>
      </c>
      <c r="I2667">
        <v>15361</v>
      </c>
      <c r="J2667">
        <v>17584</v>
      </c>
      <c r="K2667" t="s">
        <v>54</v>
      </c>
      <c r="L2667">
        <v>1288</v>
      </c>
      <c r="M2667" t="s">
        <v>1769</v>
      </c>
      <c r="N2667" t="s">
        <v>18849</v>
      </c>
      <c r="O2667" s="95">
        <v>44845.657371030095</v>
      </c>
      <c r="P2667">
        <v>2</v>
      </c>
      <c r="Q2667">
        <v>30.19</v>
      </c>
      <c r="R2667">
        <v>13.73</v>
      </c>
      <c r="S2667" t="s">
        <v>22891</v>
      </c>
      <c r="T2667" t="s">
        <v>22892</v>
      </c>
      <c r="U2667" t="s">
        <v>22893</v>
      </c>
      <c r="V2667" t="s">
        <v>22891</v>
      </c>
      <c r="W2667" t="s">
        <v>22894</v>
      </c>
      <c r="X2667" t="s">
        <v>22895</v>
      </c>
      <c r="Y2667" t="b">
        <v>1</v>
      </c>
      <c r="Z2667" t="s">
        <v>1761</v>
      </c>
    </row>
    <row r="2668" spans="1:26" x14ac:dyDescent="0.25">
      <c r="A2668" t="s">
        <v>22896</v>
      </c>
      <c r="B2668" t="s">
        <v>8402</v>
      </c>
      <c r="C2668" t="s">
        <v>14702</v>
      </c>
      <c r="D2668" t="s">
        <v>14703</v>
      </c>
      <c r="E2668" t="s">
        <v>1895</v>
      </c>
      <c r="F2668" t="s">
        <v>5835</v>
      </c>
      <c r="G2668">
        <v>21000</v>
      </c>
      <c r="H2668">
        <v>3113</v>
      </c>
      <c r="I2668">
        <v>18487</v>
      </c>
      <c r="J2668">
        <v>31037</v>
      </c>
      <c r="K2668" t="s">
        <v>54</v>
      </c>
      <c r="L2668">
        <v>1743</v>
      </c>
      <c r="M2668" t="s">
        <v>1769</v>
      </c>
      <c r="N2668" t="s">
        <v>17299</v>
      </c>
      <c r="O2668" s="95">
        <v>44845.657539328706</v>
      </c>
      <c r="P2668">
        <v>2</v>
      </c>
      <c r="Q2668">
        <v>13.59</v>
      </c>
      <c r="R2668">
        <v>-32.340000000000003</v>
      </c>
      <c r="S2668" t="s">
        <v>22897</v>
      </c>
      <c r="T2668" t="s">
        <v>22898</v>
      </c>
      <c r="U2668" t="s">
        <v>17301</v>
      </c>
      <c r="V2668" t="s">
        <v>22897</v>
      </c>
      <c r="W2668" t="s">
        <v>22899</v>
      </c>
      <c r="X2668" t="s">
        <v>22900</v>
      </c>
      <c r="Y2668" t="b">
        <v>1</v>
      </c>
      <c r="Z2668" t="s">
        <v>1761</v>
      </c>
    </row>
    <row r="2669" spans="1:26" x14ac:dyDescent="0.25">
      <c r="A2669" t="s">
        <v>22901</v>
      </c>
      <c r="B2669" t="s">
        <v>22902</v>
      </c>
      <c r="C2669" t="s">
        <v>14702</v>
      </c>
      <c r="D2669" t="s">
        <v>14703</v>
      </c>
      <c r="E2669" t="s">
        <v>1895</v>
      </c>
      <c r="F2669" t="s">
        <v>22903</v>
      </c>
      <c r="G2669">
        <v>14888</v>
      </c>
      <c r="H2669">
        <v>9700</v>
      </c>
      <c r="I2669">
        <v>14327</v>
      </c>
      <c r="J2669">
        <v>13977</v>
      </c>
      <c r="K2669" t="s">
        <v>54</v>
      </c>
      <c r="L2669">
        <v>5432</v>
      </c>
      <c r="M2669" t="s">
        <v>1769</v>
      </c>
      <c r="N2669" t="s">
        <v>19107</v>
      </c>
      <c r="O2669" s="95">
        <v>44845.709761886574</v>
      </c>
      <c r="P2669">
        <v>2</v>
      </c>
      <c r="Q2669">
        <v>3.92</v>
      </c>
      <c r="R2669">
        <v>6.52</v>
      </c>
      <c r="S2669" t="s">
        <v>22904</v>
      </c>
      <c r="T2669" t="s">
        <v>22905</v>
      </c>
      <c r="U2669" t="s">
        <v>22906</v>
      </c>
      <c r="V2669" t="s">
        <v>22904</v>
      </c>
      <c r="W2669" t="s">
        <v>22907</v>
      </c>
      <c r="X2669" t="s">
        <v>22908</v>
      </c>
      <c r="Y2669" t="b">
        <v>1</v>
      </c>
      <c r="Z2669" t="s">
        <v>1761</v>
      </c>
    </row>
    <row r="2670" spans="1:26" x14ac:dyDescent="0.25">
      <c r="A2670" t="s">
        <v>22909</v>
      </c>
      <c r="B2670" t="s">
        <v>22910</v>
      </c>
      <c r="C2670" t="s">
        <v>14702</v>
      </c>
      <c r="D2670" t="s">
        <v>14703</v>
      </c>
      <c r="E2670" t="s">
        <v>1895</v>
      </c>
      <c r="F2670" t="s">
        <v>22911</v>
      </c>
      <c r="G2670">
        <v>13420</v>
      </c>
      <c r="H2670">
        <v>3600</v>
      </c>
      <c r="I2670">
        <v>16961</v>
      </c>
      <c r="J2670">
        <v>17191</v>
      </c>
      <c r="K2670" t="s">
        <v>54</v>
      </c>
      <c r="L2670">
        <v>2016</v>
      </c>
      <c r="M2670" t="s">
        <v>1769</v>
      </c>
      <c r="N2670" t="s">
        <v>17768</v>
      </c>
      <c r="O2670" s="95">
        <v>44845.661766168982</v>
      </c>
      <c r="P2670">
        <v>3</v>
      </c>
      <c r="Q2670">
        <v>-20.88</v>
      </c>
      <c r="R2670">
        <v>-21.94</v>
      </c>
      <c r="S2670" t="s">
        <v>22912</v>
      </c>
      <c r="T2670" t="s">
        <v>22913</v>
      </c>
      <c r="U2670" t="s">
        <v>22914</v>
      </c>
      <c r="V2670" t="s">
        <v>22912</v>
      </c>
      <c r="W2670" t="s">
        <v>22915</v>
      </c>
      <c r="X2670" t="s">
        <v>22916</v>
      </c>
      <c r="Y2670" t="b">
        <v>1</v>
      </c>
      <c r="Z2670" t="s">
        <v>1761</v>
      </c>
    </row>
    <row r="2671" spans="1:26" x14ac:dyDescent="0.25">
      <c r="A2671" t="s">
        <v>22917</v>
      </c>
      <c r="B2671" t="s">
        <v>22918</v>
      </c>
      <c r="C2671" t="s">
        <v>14702</v>
      </c>
      <c r="D2671" t="s">
        <v>14703</v>
      </c>
      <c r="E2671" t="s">
        <v>1895</v>
      </c>
      <c r="F2671" t="s">
        <v>22919</v>
      </c>
      <c r="G2671">
        <v>10000</v>
      </c>
      <c r="H2671">
        <v>4750</v>
      </c>
      <c r="I2671">
        <v>23069</v>
      </c>
      <c r="J2671">
        <v>18357</v>
      </c>
      <c r="K2671" t="s">
        <v>54</v>
      </c>
      <c r="L2671">
        <v>2660</v>
      </c>
      <c r="M2671" t="s">
        <v>1769</v>
      </c>
      <c r="N2671" t="s">
        <v>17704</v>
      </c>
      <c r="O2671" s="95">
        <v>44845.705109814815</v>
      </c>
      <c r="P2671">
        <v>4</v>
      </c>
      <c r="Q2671">
        <v>-56.65</v>
      </c>
      <c r="R2671">
        <v>-45.52</v>
      </c>
      <c r="S2671" t="s">
        <v>22920</v>
      </c>
      <c r="T2671" t="s">
        <v>22921</v>
      </c>
      <c r="U2671" t="s">
        <v>22922</v>
      </c>
      <c r="V2671" t="s">
        <v>22920</v>
      </c>
      <c r="W2671" t="s">
        <v>22923</v>
      </c>
      <c r="X2671" t="s">
        <v>22924</v>
      </c>
      <c r="Y2671" t="b">
        <v>1</v>
      </c>
      <c r="Z2671" t="s">
        <v>1761</v>
      </c>
    </row>
    <row r="2672" spans="1:26" x14ac:dyDescent="0.25">
      <c r="A2672" t="s">
        <v>22925</v>
      </c>
      <c r="B2672" t="s">
        <v>22926</v>
      </c>
      <c r="C2672" t="s">
        <v>14702</v>
      </c>
      <c r="D2672" t="s">
        <v>14703</v>
      </c>
      <c r="E2672" t="s">
        <v>17576</v>
      </c>
      <c r="F2672" t="s">
        <v>22927</v>
      </c>
      <c r="G2672">
        <v>12000</v>
      </c>
      <c r="H2672">
        <v>3800</v>
      </c>
      <c r="I2672">
        <v>11000</v>
      </c>
      <c r="J2672">
        <v>21832</v>
      </c>
      <c r="K2672" t="s">
        <v>54</v>
      </c>
      <c r="L2672">
        <v>2128</v>
      </c>
      <c r="M2672" t="s">
        <v>1769</v>
      </c>
      <c r="N2672" t="s">
        <v>18055</v>
      </c>
      <c r="O2672" s="95">
        <v>44845.64591392361</v>
      </c>
      <c r="P2672">
        <v>1</v>
      </c>
      <c r="Q2672">
        <v>9.09</v>
      </c>
      <c r="R2672">
        <v>-45.03</v>
      </c>
      <c r="S2672" t="s">
        <v>22928</v>
      </c>
      <c r="T2672" t="s">
        <v>22929</v>
      </c>
      <c r="U2672" t="s">
        <v>22930</v>
      </c>
      <c r="V2672" t="s">
        <v>22928</v>
      </c>
      <c r="W2672" t="s">
        <v>22931</v>
      </c>
      <c r="X2672" t="s">
        <v>22932</v>
      </c>
      <c r="Y2672" t="b">
        <v>1</v>
      </c>
      <c r="Z2672" t="s">
        <v>1761</v>
      </c>
    </row>
    <row r="2673" spans="1:26" x14ac:dyDescent="0.25">
      <c r="A2673" t="s">
        <v>22933</v>
      </c>
      <c r="B2673" t="s">
        <v>22934</v>
      </c>
      <c r="C2673" t="s">
        <v>14702</v>
      </c>
      <c r="D2673" t="s">
        <v>14703</v>
      </c>
      <c r="E2673" t="s">
        <v>17576</v>
      </c>
      <c r="F2673" t="s">
        <v>22524</v>
      </c>
      <c r="G2673">
        <v>15888</v>
      </c>
      <c r="H2673">
        <v>4000</v>
      </c>
      <c r="I2673">
        <v>15547</v>
      </c>
      <c r="J2673">
        <v>17148</v>
      </c>
      <c r="K2673" t="s">
        <v>54</v>
      </c>
      <c r="L2673">
        <v>2240</v>
      </c>
      <c r="M2673" t="s">
        <v>1769</v>
      </c>
      <c r="N2673" t="s">
        <v>20945</v>
      </c>
      <c r="O2673" s="95">
        <v>44845.675159421298</v>
      </c>
      <c r="P2673">
        <v>2</v>
      </c>
      <c r="Q2673">
        <v>2.19</v>
      </c>
      <c r="R2673">
        <v>-7.35</v>
      </c>
      <c r="S2673" t="s">
        <v>22935</v>
      </c>
      <c r="T2673" t="s">
        <v>22936</v>
      </c>
      <c r="U2673" t="s">
        <v>22937</v>
      </c>
      <c r="V2673" t="s">
        <v>22935</v>
      </c>
      <c r="W2673" t="s">
        <v>22938</v>
      </c>
      <c r="X2673" t="s">
        <v>22939</v>
      </c>
      <c r="Y2673" t="b">
        <v>1</v>
      </c>
      <c r="Z2673" t="s">
        <v>1761</v>
      </c>
    </row>
    <row r="2674" spans="1:26" x14ac:dyDescent="0.25">
      <c r="A2674" t="s">
        <v>22940</v>
      </c>
      <c r="B2674" t="s">
        <v>22941</v>
      </c>
      <c r="C2674" t="s">
        <v>14702</v>
      </c>
      <c r="D2674" t="s">
        <v>14703</v>
      </c>
      <c r="E2674" t="s">
        <v>17576</v>
      </c>
      <c r="F2674" t="s">
        <v>22942</v>
      </c>
      <c r="G2674">
        <v>6666</v>
      </c>
      <c r="H2674">
        <v>1400</v>
      </c>
      <c r="I2674">
        <v>13055</v>
      </c>
      <c r="J2674">
        <v>9425</v>
      </c>
      <c r="K2674" t="s">
        <v>54</v>
      </c>
      <c r="L2674">
        <v>784</v>
      </c>
      <c r="M2674" t="s">
        <v>1769</v>
      </c>
      <c r="N2674" t="s">
        <v>21293</v>
      </c>
      <c r="O2674" s="95">
        <v>44845.628217303238</v>
      </c>
      <c r="P2674">
        <v>1</v>
      </c>
      <c r="Q2674">
        <v>-48.94</v>
      </c>
      <c r="R2674">
        <v>-29.27</v>
      </c>
      <c r="S2674" t="s">
        <v>22943</v>
      </c>
      <c r="T2674" t="s">
        <v>22944</v>
      </c>
      <c r="U2674" t="s">
        <v>22945</v>
      </c>
      <c r="V2674" t="s">
        <v>22943</v>
      </c>
      <c r="W2674" t="s">
        <v>22946</v>
      </c>
      <c r="X2674" t="s">
        <v>22947</v>
      </c>
      <c r="Y2674" t="b">
        <v>1</v>
      </c>
      <c r="Z2674" t="s">
        <v>1761</v>
      </c>
    </row>
    <row r="2675" spans="1:26" x14ac:dyDescent="0.25">
      <c r="A2675" t="s">
        <v>22948</v>
      </c>
      <c r="B2675" t="s">
        <v>22949</v>
      </c>
      <c r="C2675" t="s">
        <v>14702</v>
      </c>
      <c r="D2675" t="s">
        <v>14703</v>
      </c>
      <c r="E2675" t="s">
        <v>17576</v>
      </c>
      <c r="F2675" t="s">
        <v>22950</v>
      </c>
      <c r="G2675">
        <v>10000</v>
      </c>
      <c r="H2675">
        <v>1033</v>
      </c>
      <c r="I2675">
        <v>7000</v>
      </c>
      <c r="J2675">
        <v>12581</v>
      </c>
      <c r="K2675" t="s">
        <v>54</v>
      </c>
      <c r="L2675">
        <v>578</v>
      </c>
      <c r="M2675" t="s">
        <v>1769</v>
      </c>
      <c r="N2675" t="s">
        <v>19058</v>
      </c>
      <c r="O2675" s="95">
        <v>44845.508845462966</v>
      </c>
      <c r="P2675">
        <v>1</v>
      </c>
      <c r="Q2675">
        <v>42.86</v>
      </c>
      <c r="R2675">
        <v>-20.52</v>
      </c>
      <c r="S2675" t="s">
        <v>22951</v>
      </c>
      <c r="T2675" t="s">
        <v>22952</v>
      </c>
      <c r="U2675" t="s">
        <v>22953</v>
      </c>
      <c r="V2675" t="s">
        <v>22951</v>
      </c>
      <c r="W2675" t="s">
        <v>22954</v>
      </c>
      <c r="X2675" t="s">
        <v>22955</v>
      </c>
      <c r="Y2675" t="b">
        <v>1</v>
      </c>
      <c r="Z2675" t="s">
        <v>1761</v>
      </c>
    </row>
    <row r="2676" spans="1:26" x14ac:dyDescent="0.25">
      <c r="A2676" t="s">
        <v>22956</v>
      </c>
      <c r="B2676" t="s">
        <v>22957</v>
      </c>
      <c r="C2676" t="s">
        <v>14702</v>
      </c>
      <c r="D2676" t="s">
        <v>14703</v>
      </c>
      <c r="E2676" t="s">
        <v>17576</v>
      </c>
      <c r="F2676" t="s">
        <v>22958</v>
      </c>
      <c r="G2676">
        <v>5500</v>
      </c>
      <c r="H2676">
        <v>1000</v>
      </c>
      <c r="I2676">
        <v>5733</v>
      </c>
      <c r="J2676">
        <v>14478</v>
      </c>
      <c r="K2676" t="s">
        <v>54</v>
      </c>
      <c r="L2676">
        <v>560</v>
      </c>
      <c r="M2676" t="s">
        <v>1769</v>
      </c>
      <c r="N2676" t="s">
        <v>19128</v>
      </c>
      <c r="O2676" s="95">
        <v>44845.661913379627</v>
      </c>
      <c r="P2676">
        <v>1</v>
      </c>
      <c r="Q2676">
        <v>-4.0599999999999996</v>
      </c>
      <c r="R2676">
        <v>-62.01</v>
      </c>
      <c r="S2676" t="s">
        <v>22959</v>
      </c>
      <c r="T2676" t="s">
        <v>22960</v>
      </c>
      <c r="U2676" t="s">
        <v>22961</v>
      </c>
      <c r="V2676" t="s">
        <v>22959</v>
      </c>
      <c r="W2676" t="s">
        <v>22962</v>
      </c>
      <c r="X2676" t="s">
        <v>22963</v>
      </c>
      <c r="Y2676" t="b">
        <v>1</v>
      </c>
      <c r="Z2676" t="s">
        <v>1761</v>
      </c>
    </row>
    <row r="2677" spans="1:26" x14ac:dyDescent="0.25">
      <c r="A2677" t="s">
        <v>22964</v>
      </c>
      <c r="B2677" t="s">
        <v>22965</v>
      </c>
      <c r="C2677" t="s">
        <v>14702</v>
      </c>
      <c r="D2677" t="s">
        <v>14703</v>
      </c>
      <c r="E2677" t="s">
        <v>17576</v>
      </c>
      <c r="F2677" t="s">
        <v>22966</v>
      </c>
      <c r="G2677">
        <v>15000</v>
      </c>
      <c r="H2677">
        <v>1450</v>
      </c>
      <c r="I2677">
        <v>22658</v>
      </c>
      <c r="J2677">
        <v>18089</v>
      </c>
      <c r="K2677" t="s">
        <v>54</v>
      </c>
      <c r="L2677">
        <v>812</v>
      </c>
      <c r="M2677" t="s">
        <v>1769</v>
      </c>
      <c r="N2677" t="s">
        <v>17256</v>
      </c>
      <c r="O2677" s="95">
        <v>44845.676999490737</v>
      </c>
      <c r="P2677">
        <v>1</v>
      </c>
      <c r="Q2677">
        <v>-33.799999999999997</v>
      </c>
      <c r="R2677">
        <v>-17.079999999999998</v>
      </c>
      <c r="S2677" t="s">
        <v>22967</v>
      </c>
      <c r="T2677" t="s">
        <v>22968</v>
      </c>
      <c r="U2677" t="s">
        <v>22969</v>
      </c>
      <c r="V2677" t="s">
        <v>22967</v>
      </c>
      <c r="W2677" t="s">
        <v>22970</v>
      </c>
      <c r="X2677" t="s">
        <v>22971</v>
      </c>
      <c r="Y2677" t="b">
        <v>1</v>
      </c>
      <c r="Z2677" t="s">
        <v>1761</v>
      </c>
    </row>
    <row r="2678" spans="1:26" x14ac:dyDescent="0.25">
      <c r="A2678" t="s">
        <v>22972</v>
      </c>
      <c r="B2678" t="s">
        <v>22973</v>
      </c>
      <c r="C2678" t="s">
        <v>14702</v>
      </c>
      <c r="D2678" t="s">
        <v>14703</v>
      </c>
      <c r="E2678" t="s">
        <v>17576</v>
      </c>
      <c r="F2678" t="s">
        <v>22974</v>
      </c>
      <c r="G2678">
        <v>15000</v>
      </c>
      <c r="H2678">
        <v>1573</v>
      </c>
      <c r="I2678">
        <v>17847</v>
      </c>
      <c r="J2678">
        <v>14834</v>
      </c>
      <c r="K2678" t="s">
        <v>54</v>
      </c>
      <c r="L2678">
        <v>881</v>
      </c>
      <c r="M2678" t="s">
        <v>1769</v>
      </c>
      <c r="N2678" t="s">
        <v>19055</v>
      </c>
      <c r="O2678" s="95">
        <v>44845.690394293983</v>
      </c>
      <c r="P2678">
        <v>1</v>
      </c>
      <c r="Q2678">
        <v>-15.95</v>
      </c>
      <c r="R2678">
        <v>1.1200000000000001</v>
      </c>
      <c r="S2678" t="s">
        <v>22975</v>
      </c>
      <c r="T2678" t="s">
        <v>22976</v>
      </c>
      <c r="U2678" t="s">
        <v>22977</v>
      </c>
      <c r="V2678" t="s">
        <v>22975</v>
      </c>
      <c r="W2678" t="s">
        <v>22978</v>
      </c>
      <c r="X2678" t="s">
        <v>22979</v>
      </c>
      <c r="Y2678" t="b">
        <v>1</v>
      </c>
      <c r="Z2678" t="s">
        <v>1761</v>
      </c>
    </row>
    <row r="2679" spans="1:26" x14ac:dyDescent="0.25">
      <c r="A2679" t="s">
        <v>22980</v>
      </c>
      <c r="B2679" t="s">
        <v>22981</v>
      </c>
      <c r="C2679" t="s">
        <v>14702</v>
      </c>
      <c r="D2679" t="s">
        <v>14703</v>
      </c>
      <c r="E2679" t="s">
        <v>17576</v>
      </c>
      <c r="F2679" t="s">
        <v>22982</v>
      </c>
      <c r="G2679">
        <v>40000</v>
      </c>
      <c r="H2679">
        <v>3000</v>
      </c>
      <c r="I2679">
        <v>36250</v>
      </c>
      <c r="J2679">
        <v>28200</v>
      </c>
      <c r="K2679" t="s">
        <v>54</v>
      </c>
      <c r="L2679">
        <v>1680</v>
      </c>
      <c r="M2679" t="s">
        <v>1769</v>
      </c>
      <c r="N2679" t="s">
        <v>17809</v>
      </c>
      <c r="O2679" s="95">
        <v>44845.718770219908</v>
      </c>
      <c r="P2679">
        <v>2</v>
      </c>
      <c r="Q2679">
        <v>10.34</v>
      </c>
      <c r="R2679">
        <v>41.84</v>
      </c>
      <c r="S2679" t="s">
        <v>22983</v>
      </c>
      <c r="T2679" t="s">
        <v>22984</v>
      </c>
      <c r="U2679" t="s">
        <v>22985</v>
      </c>
      <c r="V2679" t="s">
        <v>22983</v>
      </c>
      <c r="W2679" t="s">
        <v>22986</v>
      </c>
      <c r="X2679" t="s">
        <v>22987</v>
      </c>
      <c r="Y2679" t="b">
        <v>1</v>
      </c>
      <c r="Z2679" t="s">
        <v>1761</v>
      </c>
    </row>
    <row r="2680" spans="1:26" x14ac:dyDescent="0.25">
      <c r="A2680" t="s">
        <v>22988</v>
      </c>
      <c r="B2680" t="s">
        <v>22989</v>
      </c>
      <c r="C2680" t="s">
        <v>14702</v>
      </c>
      <c r="D2680" t="s">
        <v>14703</v>
      </c>
      <c r="E2680" t="s">
        <v>17576</v>
      </c>
      <c r="F2680" t="s">
        <v>22990</v>
      </c>
      <c r="G2680">
        <v>1679</v>
      </c>
      <c r="H2680">
        <v>1500</v>
      </c>
      <c r="I2680">
        <v>18942</v>
      </c>
      <c r="J2680">
        <v>19810</v>
      </c>
      <c r="K2680" t="s">
        <v>54</v>
      </c>
      <c r="L2680">
        <v>840</v>
      </c>
      <c r="M2680" t="s">
        <v>1769</v>
      </c>
      <c r="N2680" t="s">
        <v>17826</v>
      </c>
      <c r="O2680" s="95">
        <v>44845.678695057868</v>
      </c>
      <c r="P2680">
        <v>1</v>
      </c>
      <c r="Q2680">
        <v>-91.14</v>
      </c>
      <c r="R2680">
        <v>-91.52</v>
      </c>
      <c r="S2680" t="s">
        <v>22991</v>
      </c>
      <c r="T2680" t="s">
        <v>22992</v>
      </c>
      <c r="U2680" t="s">
        <v>22993</v>
      </c>
      <c r="V2680" t="s">
        <v>22991</v>
      </c>
      <c r="W2680" t="s">
        <v>22994</v>
      </c>
      <c r="X2680" t="s">
        <v>22995</v>
      </c>
      <c r="Y2680" t="b">
        <v>1</v>
      </c>
      <c r="Z2680" t="s">
        <v>1761</v>
      </c>
    </row>
    <row r="2681" spans="1:26" x14ac:dyDescent="0.25">
      <c r="A2681" t="s">
        <v>22996</v>
      </c>
      <c r="B2681" t="s">
        <v>22997</v>
      </c>
      <c r="C2681" t="s">
        <v>14702</v>
      </c>
      <c r="D2681" t="s">
        <v>14703</v>
      </c>
      <c r="E2681" t="s">
        <v>17576</v>
      </c>
      <c r="F2681" t="s">
        <v>22998</v>
      </c>
      <c r="G2681">
        <v>7000</v>
      </c>
      <c r="H2681">
        <v>1009</v>
      </c>
      <c r="I2681">
        <v>15216</v>
      </c>
      <c r="J2681">
        <v>18478</v>
      </c>
      <c r="K2681" t="s">
        <v>54</v>
      </c>
      <c r="L2681">
        <v>565</v>
      </c>
      <c r="M2681" t="s">
        <v>1769</v>
      </c>
      <c r="N2681" t="s">
        <v>17829</v>
      </c>
      <c r="O2681" s="95">
        <v>44845.68753422454</v>
      </c>
      <c r="P2681">
        <v>1</v>
      </c>
      <c r="Q2681">
        <v>-54</v>
      </c>
      <c r="R2681">
        <v>-62.12</v>
      </c>
      <c r="S2681" t="s">
        <v>22999</v>
      </c>
      <c r="T2681" t="s">
        <v>23000</v>
      </c>
      <c r="U2681" t="s">
        <v>23001</v>
      </c>
      <c r="V2681" t="s">
        <v>22999</v>
      </c>
      <c r="W2681" t="s">
        <v>23002</v>
      </c>
      <c r="X2681" t="s">
        <v>23003</v>
      </c>
      <c r="Y2681" t="b">
        <v>1</v>
      </c>
      <c r="Z2681" t="s">
        <v>1761</v>
      </c>
    </row>
    <row r="2682" spans="1:26" x14ac:dyDescent="0.25">
      <c r="A2682" t="s">
        <v>23004</v>
      </c>
      <c r="B2682" t="s">
        <v>23005</v>
      </c>
      <c r="C2682" t="s">
        <v>14702</v>
      </c>
      <c r="D2682" t="s">
        <v>14703</v>
      </c>
      <c r="E2682" t="s">
        <v>17576</v>
      </c>
      <c r="F2682" t="s">
        <v>23006</v>
      </c>
      <c r="G2682">
        <v>9999</v>
      </c>
      <c r="H2682">
        <v>2200</v>
      </c>
      <c r="I2682">
        <v>11424</v>
      </c>
      <c r="J2682">
        <v>12736</v>
      </c>
      <c r="K2682" t="s">
        <v>54</v>
      </c>
      <c r="L2682">
        <v>1232</v>
      </c>
      <c r="M2682" t="s">
        <v>1769</v>
      </c>
      <c r="N2682" t="s">
        <v>18088</v>
      </c>
      <c r="O2682" s="95">
        <v>44845.43756885417</v>
      </c>
      <c r="P2682">
        <v>1</v>
      </c>
      <c r="Q2682">
        <v>-12.47</v>
      </c>
      <c r="R2682">
        <v>-21.49</v>
      </c>
      <c r="S2682" t="s">
        <v>23007</v>
      </c>
      <c r="T2682" t="s">
        <v>23008</v>
      </c>
      <c r="U2682" t="s">
        <v>23009</v>
      </c>
      <c r="V2682" t="s">
        <v>23007</v>
      </c>
      <c r="W2682" t="s">
        <v>23010</v>
      </c>
      <c r="X2682" t="s">
        <v>23011</v>
      </c>
      <c r="Y2682" t="b">
        <v>1</v>
      </c>
      <c r="Z2682" t="s">
        <v>1761</v>
      </c>
    </row>
    <row r="2683" spans="1:26" x14ac:dyDescent="0.25">
      <c r="A2683" t="s">
        <v>23012</v>
      </c>
      <c r="B2683" t="s">
        <v>23013</v>
      </c>
      <c r="C2683" t="s">
        <v>14702</v>
      </c>
      <c r="D2683" t="s">
        <v>14703</v>
      </c>
      <c r="E2683" t="s">
        <v>17576</v>
      </c>
      <c r="F2683" t="s">
        <v>23014</v>
      </c>
      <c r="G2683">
        <v>10000</v>
      </c>
      <c r="H2683">
        <v>1009</v>
      </c>
      <c r="I2683">
        <v>10000</v>
      </c>
      <c r="J2683">
        <v>13239</v>
      </c>
      <c r="K2683" t="s">
        <v>54</v>
      </c>
      <c r="L2683">
        <v>565</v>
      </c>
      <c r="M2683" t="s">
        <v>1769</v>
      </c>
      <c r="N2683" t="s">
        <v>17829</v>
      </c>
      <c r="O2683" s="95">
        <v>44844.999142592591</v>
      </c>
      <c r="P2683">
        <v>1</v>
      </c>
      <c r="Q2683">
        <v>0</v>
      </c>
      <c r="R2683">
        <v>-24.47</v>
      </c>
      <c r="S2683" t="s">
        <v>23015</v>
      </c>
      <c r="T2683" t="s">
        <v>23016</v>
      </c>
      <c r="U2683" t="s">
        <v>23017</v>
      </c>
      <c r="V2683" t="s">
        <v>23015</v>
      </c>
      <c r="W2683" t="s">
        <v>23018</v>
      </c>
      <c r="X2683" t="s">
        <v>23019</v>
      </c>
      <c r="Y2683" t="b">
        <v>1</v>
      </c>
      <c r="Z2683" t="s">
        <v>1761</v>
      </c>
    </row>
    <row r="2684" spans="1:26" x14ac:dyDescent="0.25">
      <c r="A2684" t="s">
        <v>23020</v>
      </c>
      <c r="B2684" t="s">
        <v>23021</v>
      </c>
      <c r="C2684" t="s">
        <v>14702</v>
      </c>
      <c r="D2684" t="s">
        <v>14703</v>
      </c>
      <c r="E2684" t="s">
        <v>17576</v>
      </c>
      <c r="F2684" t="s">
        <v>23022</v>
      </c>
      <c r="G2684">
        <v>17000</v>
      </c>
      <c r="H2684">
        <v>8200</v>
      </c>
      <c r="I2684">
        <v>17331</v>
      </c>
      <c r="J2684">
        <v>19510</v>
      </c>
      <c r="K2684" t="s">
        <v>54</v>
      </c>
      <c r="L2684">
        <v>4592</v>
      </c>
      <c r="M2684" t="s">
        <v>1769</v>
      </c>
      <c r="N2684" t="s">
        <v>19097</v>
      </c>
      <c r="O2684" s="95">
        <v>44845.662073611114</v>
      </c>
      <c r="P2684">
        <v>2</v>
      </c>
      <c r="Q2684">
        <v>-1.91</v>
      </c>
      <c r="R2684">
        <v>-12.87</v>
      </c>
      <c r="S2684" t="s">
        <v>23023</v>
      </c>
      <c r="T2684" t="s">
        <v>23024</v>
      </c>
      <c r="U2684" t="s">
        <v>23025</v>
      </c>
      <c r="V2684" t="s">
        <v>23023</v>
      </c>
      <c r="W2684" t="s">
        <v>23026</v>
      </c>
      <c r="X2684" t="s">
        <v>23027</v>
      </c>
      <c r="Y2684" t="b">
        <v>1</v>
      </c>
      <c r="Z2684" t="s">
        <v>1761</v>
      </c>
    </row>
    <row r="2685" spans="1:26" x14ac:dyDescent="0.25">
      <c r="A2685" t="s">
        <v>23028</v>
      </c>
      <c r="B2685" t="s">
        <v>23029</v>
      </c>
      <c r="C2685" t="s">
        <v>14702</v>
      </c>
      <c r="D2685" t="s">
        <v>14703</v>
      </c>
      <c r="E2685" t="s">
        <v>17576</v>
      </c>
      <c r="F2685" t="s">
        <v>23030</v>
      </c>
      <c r="G2685">
        <v>18000</v>
      </c>
      <c r="H2685">
        <v>1800</v>
      </c>
      <c r="I2685">
        <v>17326</v>
      </c>
      <c r="J2685">
        <v>23867</v>
      </c>
      <c r="K2685" t="s">
        <v>54</v>
      </c>
      <c r="L2685">
        <v>1008</v>
      </c>
      <c r="M2685" t="s">
        <v>1769</v>
      </c>
      <c r="N2685" t="s">
        <v>17151</v>
      </c>
      <c r="O2685" s="95">
        <v>44845.661450659725</v>
      </c>
      <c r="P2685">
        <v>1</v>
      </c>
      <c r="Q2685">
        <v>3.89</v>
      </c>
      <c r="R2685">
        <v>-24.58</v>
      </c>
      <c r="S2685" t="s">
        <v>23031</v>
      </c>
      <c r="T2685" t="s">
        <v>23032</v>
      </c>
      <c r="U2685" t="s">
        <v>23033</v>
      </c>
      <c r="V2685" t="s">
        <v>23031</v>
      </c>
      <c r="W2685" t="s">
        <v>23034</v>
      </c>
      <c r="X2685" t="s">
        <v>23035</v>
      </c>
      <c r="Y2685" t="b">
        <v>1</v>
      </c>
      <c r="Z2685" t="s">
        <v>1761</v>
      </c>
    </row>
    <row r="2686" spans="1:26" x14ac:dyDescent="0.25">
      <c r="A2686" t="s">
        <v>23036</v>
      </c>
      <c r="B2686" t="s">
        <v>23037</v>
      </c>
      <c r="C2686" t="s">
        <v>14702</v>
      </c>
      <c r="D2686" t="s">
        <v>14703</v>
      </c>
      <c r="E2686" t="s">
        <v>17576</v>
      </c>
      <c r="F2686" t="s">
        <v>23038</v>
      </c>
      <c r="G2686">
        <v>9999</v>
      </c>
      <c r="H2686">
        <v>1400</v>
      </c>
      <c r="I2686">
        <v>15345</v>
      </c>
      <c r="J2686">
        <v>13587</v>
      </c>
      <c r="K2686" t="s">
        <v>54</v>
      </c>
      <c r="L2686">
        <v>784</v>
      </c>
      <c r="M2686" t="s">
        <v>1769</v>
      </c>
      <c r="N2686" t="s">
        <v>21293</v>
      </c>
      <c r="O2686" s="95">
        <v>44845.705182905091</v>
      </c>
      <c r="P2686">
        <v>1</v>
      </c>
      <c r="Q2686">
        <v>-34.840000000000003</v>
      </c>
      <c r="R2686">
        <v>-26.41</v>
      </c>
      <c r="S2686" t="s">
        <v>23039</v>
      </c>
      <c r="T2686" t="s">
        <v>23040</v>
      </c>
      <c r="U2686" t="s">
        <v>23041</v>
      </c>
      <c r="V2686" t="s">
        <v>23039</v>
      </c>
      <c r="W2686" t="s">
        <v>23042</v>
      </c>
      <c r="X2686" t="s">
        <v>23043</v>
      </c>
      <c r="Y2686" t="b">
        <v>1</v>
      </c>
      <c r="Z2686" t="s">
        <v>1761</v>
      </c>
    </row>
    <row r="2687" spans="1:26" x14ac:dyDescent="0.25">
      <c r="A2687" t="s">
        <v>23044</v>
      </c>
      <c r="B2687" t="s">
        <v>23045</v>
      </c>
      <c r="C2687" t="s">
        <v>14702</v>
      </c>
      <c r="D2687" t="s">
        <v>14703</v>
      </c>
      <c r="E2687" t="s">
        <v>17576</v>
      </c>
      <c r="F2687" t="s">
        <v>23046</v>
      </c>
      <c r="G2687">
        <v>8888</v>
      </c>
      <c r="H2687">
        <v>1900</v>
      </c>
      <c r="I2687">
        <v>13753</v>
      </c>
      <c r="J2687">
        <v>9055</v>
      </c>
      <c r="K2687" t="s">
        <v>54</v>
      </c>
      <c r="L2687">
        <v>1064</v>
      </c>
      <c r="M2687" t="s">
        <v>1769</v>
      </c>
      <c r="N2687" t="s">
        <v>18597</v>
      </c>
      <c r="O2687" s="95">
        <v>44845.710202534719</v>
      </c>
      <c r="P2687">
        <v>1</v>
      </c>
      <c r="Q2687">
        <v>-35.369999999999997</v>
      </c>
      <c r="R2687">
        <v>-1.84</v>
      </c>
      <c r="S2687" t="s">
        <v>23047</v>
      </c>
      <c r="T2687" t="s">
        <v>23048</v>
      </c>
      <c r="U2687" t="s">
        <v>23049</v>
      </c>
      <c r="V2687" t="s">
        <v>23047</v>
      </c>
      <c r="W2687" t="s">
        <v>23050</v>
      </c>
      <c r="X2687" t="s">
        <v>23051</v>
      </c>
      <c r="Y2687" t="b">
        <v>1</v>
      </c>
      <c r="Z2687" t="s">
        <v>1761</v>
      </c>
    </row>
    <row r="2688" spans="1:26" x14ac:dyDescent="0.25">
      <c r="A2688" t="s">
        <v>23052</v>
      </c>
      <c r="B2688" t="s">
        <v>23053</v>
      </c>
      <c r="C2688" t="s">
        <v>14702</v>
      </c>
      <c r="D2688" t="s">
        <v>14703</v>
      </c>
      <c r="E2688" t="s">
        <v>17576</v>
      </c>
      <c r="F2688" t="s">
        <v>23054</v>
      </c>
      <c r="G2688">
        <v>5000</v>
      </c>
      <c r="H2688">
        <v>1750</v>
      </c>
      <c r="I2688">
        <v>14107</v>
      </c>
      <c r="J2688">
        <v>8781</v>
      </c>
      <c r="K2688" t="s">
        <v>54</v>
      </c>
      <c r="L2688">
        <v>980</v>
      </c>
      <c r="M2688" t="s">
        <v>1769</v>
      </c>
      <c r="N2688" t="s">
        <v>18228</v>
      </c>
      <c r="O2688" s="95">
        <v>44845.637202847225</v>
      </c>
      <c r="P2688">
        <v>1</v>
      </c>
      <c r="Q2688">
        <v>-64.56</v>
      </c>
      <c r="R2688">
        <v>-43.06</v>
      </c>
      <c r="S2688" t="s">
        <v>23055</v>
      </c>
      <c r="T2688" t="s">
        <v>23056</v>
      </c>
      <c r="U2688" t="s">
        <v>23057</v>
      </c>
      <c r="V2688" t="s">
        <v>23055</v>
      </c>
      <c r="W2688" t="s">
        <v>23058</v>
      </c>
      <c r="X2688" t="s">
        <v>23059</v>
      </c>
      <c r="Y2688" t="b">
        <v>1</v>
      </c>
      <c r="Z2688" t="s">
        <v>1761</v>
      </c>
    </row>
    <row r="2689" spans="1:26" x14ac:dyDescent="0.25">
      <c r="A2689" t="s">
        <v>23060</v>
      </c>
      <c r="B2689" t="s">
        <v>23061</v>
      </c>
      <c r="C2689" t="s">
        <v>14702</v>
      </c>
      <c r="D2689" t="s">
        <v>14703</v>
      </c>
      <c r="E2689" t="s">
        <v>17576</v>
      </c>
      <c r="F2689" t="s">
        <v>23062</v>
      </c>
      <c r="G2689">
        <v>8000</v>
      </c>
      <c r="H2689">
        <v>1531</v>
      </c>
      <c r="I2689">
        <v>10326</v>
      </c>
      <c r="J2689">
        <v>9691</v>
      </c>
      <c r="K2689" t="s">
        <v>54</v>
      </c>
      <c r="L2689">
        <v>857</v>
      </c>
      <c r="M2689" t="s">
        <v>1769</v>
      </c>
      <c r="N2689" t="s">
        <v>20252</v>
      </c>
      <c r="O2689" s="95">
        <v>44845.634043958336</v>
      </c>
      <c r="P2689">
        <v>3</v>
      </c>
      <c r="Q2689">
        <v>-22.53</v>
      </c>
      <c r="R2689">
        <v>-17.45</v>
      </c>
      <c r="S2689" t="s">
        <v>23063</v>
      </c>
      <c r="T2689" t="s">
        <v>23064</v>
      </c>
      <c r="U2689" t="s">
        <v>23065</v>
      </c>
      <c r="V2689" t="s">
        <v>23063</v>
      </c>
      <c r="W2689" t="s">
        <v>23066</v>
      </c>
      <c r="X2689" t="s">
        <v>23067</v>
      </c>
      <c r="Y2689" t="b">
        <v>1</v>
      </c>
      <c r="Z2689" t="s">
        <v>1761</v>
      </c>
    </row>
    <row r="2690" spans="1:26" x14ac:dyDescent="0.25">
      <c r="A2690" t="s">
        <v>23068</v>
      </c>
      <c r="B2690" t="s">
        <v>23069</v>
      </c>
      <c r="C2690" t="s">
        <v>14702</v>
      </c>
      <c r="D2690" t="s">
        <v>14703</v>
      </c>
      <c r="E2690" t="s">
        <v>17576</v>
      </c>
      <c r="F2690" t="s">
        <v>23070</v>
      </c>
      <c r="G2690">
        <v>12999</v>
      </c>
      <c r="H2690">
        <v>7800</v>
      </c>
      <c r="I2690">
        <v>24000</v>
      </c>
      <c r="J2690">
        <v>24408</v>
      </c>
      <c r="K2690" t="s">
        <v>54</v>
      </c>
      <c r="L2690">
        <v>4368</v>
      </c>
      <c r="M2690" t="s">
        <v>1769</v>
      </c>
      <c r="N2690" t="s">
        <v>18183</v>
      </c>
      <c r="O2690" s="95">
        <v>44845.437726006945</v>
      </c>
      <c r="P2690">
        <v>2</v>
      </c>
      <c r="Q2690">
        <v>-45.84</v>
      </c>
      <c r="R2690">
        <v>-46.74</v>
      </c>
      <c r="S2690" t="s">
        <v>23071</v>
      </c>
      <c r="T2690" t="s">
        <v>23072</v>
      </c>
      <c r="U2690" t="s">
        <v>23073</v>
      </c>
      <c r="V2690" t="s">
        <v>23071</v>
      </c>
      <c r="W2690" t="s">
        <v>23074</v>
      </c>
      <c r="X2690" t="s">
        <v>23075</v>
      </c>
      <c r="Y2690" t="b">
        <v>1</v>
      </c>
      <c r="Z2690" t="s">
        <v>1761</v>
      </c>
    </row>
    <row r="2691" spans="1:26" x14ac:dyDescent="0.25">
      <c r="A2691" t="s">
        <v>23076</v>
      </c>
      <c r="B2691" t="s">
        <v>23077</v>
      </c>
      <c r="C2691" t="s">
        <v>14702</v>
      </c>
      <c r="D2691" t="s">
        <v>14703</v>
      </c>
      <c r="E2691" t="s">
        <v>17576</v>
      </c>
      <c r="F2691" t="s">
        <v>23078</v>
      </c>
      <c r="G2691">
        <v>8500</v>
      </c>
      <c r="H2691">
        <v>5300</v>
      </c>
      <c r="I2691">
        <v>16123</v>
      </c>
      <c r="J2691">
        <v>15117</v>
      </c>
      <c r="K2691" t="s">
        <v>54</v>
      </c>
      <c r="L2691">
        <v>2968</v>
      </c>
      <c r="M2691" t="s">
        <v>1769</v>
      </c>
      <c r="N2691" t="s">
        <v>23079</v>
      </c>
      <c r="O2691" s="95">
        <v>44845.689946180559</v>
      </c>
      <c r="P2691">
        <v>2</v>
      </c>
      <c r="Q2691">
        <v>-47.28</v>
      </c>
      <c r="R2691">
        <v>-43.77</v>
      </c>
      <c r="S2691" t="s">
        <v>23080</v>
      </c>
      <c r="T2691" t="s">
        <v>23081</v>
      </c>
      <c r="U2691" t="s">
        <v>23082</v>
      </c>
      <c r="V2691" t="s">
        <v>23080</v>
      </c>
      <c r="W2691" t="s">
        <v>23083</v>
      </c>
      <c r="X2691" t="s">
        <v>23084</v>
      </c>
      <c r="Y2691" t="b">
        <v>1</v>
      </c>
      <c r="Z2691" t="s">
        <v>1761</v>
      </c>
    </row>
    <row r="2692" spans="1:26" x14ac:dyDescent="0.25">
      <c r="A2692" t="s">
        <v>23085</v>
      </c>
      <c r="B2692" t="s">
        <v>23086</v>
      </c>
      <c r="C2692" t="s">
        <v>14702</v>
      </c>
      <c r="D2692" t="s">
        <v>14703</v>
      </c>
      <c r="E2692" t="s">
        <v>17576</v>
      </c>
      <c r="F2692" t="s">
        <v>23087</v>
      </c>
      <c r="G2692">
        <v>13888</v>
      </c>
      <c r="H2692">
        <v>12500</v>
      </c>
      <c r="I2692">
        <v>14661</v>
      </c>
      <c r="J2692">
        <v>20414</v>
      </c>
      <c r="K2692" t="s">
        <v>54</v>
      </c>
      <c r="L2692">
        <v>7000</v>
      </c>
      <c r="M2692" t="s">
        <v>1769</v>
      </c>
      <c r="N2692" t="s">
        <v>19217</v>
      </c>
      <c r="O2692" s="95">
        <v>44845.624867986109</v>
      </c>
      <c r="P2692">
        <v>2</v>
      </c>
      <c r="Q2692">
        <v>-5.27</v>
      </c>
      <c r="R2692">
        <v>-31.97</v>
      </c>
      <c r="S2692" t="s">
        <v>23088</v>
      </c>
      <c r="T2692" t="s">
        <v>23089</v>
      </c>
      <c r="U2692" t="s">
        <v>23090</v>
      </c>
      <c r="V2692" t="s">
        <v>23088</v>
      </c>
      <c r="W2692" t="s">
        <v>23091</v>
      </c>
      <c r="X2692" t="s">
        <v>23092</v>
      </c>
      <c r="Y2692" t="b">
        <v>1</v>
      </c>
      <c r="Z2692" t="s">
        <v>1761</v>
      </c>
    </row>
    <row r="2693" spans="1:26" x14ac:dyDescent="0.25">
      <c r="A2693" t="s">
        <v>23093</v>
      </c>
      <c r="B2693" t="s">
        <v>23094</v>
      </c>
      <c r="C2693" t="s">
        <v>14702</v>
      </c>
      <c r="D2693" t="s">
        <v>14703</v>
      </c>
      <c r="E2693" t="s">
        <v>17576</v>
      </c>
      <c r="F2693" t="s">
        <v>23095</v>
      </c>
      <c r="G2693">
        <v>17000</v>
      </c>
      <c r="H2693">
        <v>4200</v>
      </c>
      <c r="I2693">
        <v>15639</v>
      </c>
      <c r="J2693">
        <v>12706</v>
      </c>
      <c r="K2693" t="s">
        <v>54</v>
      </c>
      <c r="L2693">
        <v>2352</v>
      </c>
      <c r="M2693" t="s">
        <v>1769</v>
      </c>
      <c r="N2693" t="s">
        <v>18790</v>
      </c>
      <c r="O2693" s="95">
        <v>44845.710366782405</v>
      </c>
      <c r="P2693">
        <v>1</v>
      </c>
      <c r="Q2693">
        <v>8.6999999999999993</v>
      </c>
      <c r="R2693">
        <v>33.799999999999997</v>
      </c>
      <c r="S2693" t="s">
        <v>23096</v>
      </c>
      <c r="T2693" t="s">
        <v>23097</v>
      </c>
      <c r="U2693" t="s">
        <v>23098</v>
      </c>
      <c r="V2693" t="s">
        <v>23096</v>
      </c>
      <c r="W2693" t="s">
        <v>23099</v>
      </c>
      <c r="X2693" t="s">
        <v>23100</v>
      </c>
      <c r="Y2693" t="b">
        <v>1</v>
      </c>
      <c r="Z2693" t="s">
        <v>1761</v>
      </c>
    </row>
    <row r="2694" spans="1:26" x14ac:dyDescent="0.25">
      <c r="A2694" t="s">
        <v>23101</v>
      </c>
      <c r="B2694" t="s">
        <v>23102</v>
      </c>
      <c r="C2694" t="s">
        <v>14702</v>
      </c>
      <c r="D2694" t="s">
        <v>14703</v>
      </c>
      <c r="E2694" t="s">
        <v>17576</v>
      </c>
      <c r="F2694" t="s">
        <v>23103</v>
      </c>
      <c r="G2694">
        <v>8999</v>
      </c>
      <c r="H2694">
        <v>3000</v>
      </c>
      <c r="I2694">
        <v>12856</v>
      </c>
      <c r="J2694">
        <v>15380</v>
      </c>
      <c r="K2694" t="s">
        <v>54</v>
      </c>
      <c r="L2694">
        <v>1680</v>
      </c>
      <c r="M2694" t="s">
        <v>1769</v>
      </c>
      <c r="N2694" t="s">
        <v>17809</v>
      </c>
      <c r="O2694" s="95">
        <v>44845.539398541667</v>
      </c>
      <c r="P2694">
        <v>1</v>
      </c>
      <c r="Q2694">
        <v>-30</v>
      </c>
      <c r="R2694">
        <v>-41.49</v>
      </c>
      <c r="S2694" t="s">
        <v>23104</v>
      </c>
      <c r="T2694" t="s">
        <v>23105</v>
      </c>
      <c r="U2694" t="s">
        <v>23106</v>
      </c>
      <c r="V2694" t="s">
        <v>23104</v>
      </c>
      <c r="W2694" t="s">
        <v>23107</v>
      </c>
      <c r="X2694" t="s">
        <v>23108</v>
      </c>
      <c r="Y2694" t="b">
        <v>1</v>
      </c>
      <c r="Z2694" t="s">
        <v>1761</v>
      </c>
    </row>
    <row r="2695" spans="1:26" x14ac:dyDescent="0.25">
      <c r="A2695" t="s">
        <v>23109</v>
      </c>
      <c r="B2695" t="s">
        <v>23110</v>
      </c>
      <c r="C2695" t="s">
        <v>14702</v>
      </c>
      <c r="D2695" t="s">
        <v>14703</v>
      </c>
      <c r="E2695" t="s">
        <v>17576</v>
      </c>
      <c r="F2695" t="s">
        <v>23111</v>
      </c>
      <c r="G2695">
        <v>39000</v>
      </c>
      <c r="H2695">
        <v>1500</v>
      </c>
      <c r="I2695">
        <v>39000</v>
      </c>
      <c r="J2695">
        <v>41279</v>
      </c>
      <c r="K2695" t="s">
        <v>54</v>
      </c>
      <c r="L2695">
        <v>840</v>
      </c>
      <c r="M2695" t="s">
        <v>1769</v>
      </c>
      <c r="N2695" t="s">
        <v>17826</v>
      </c>
      <c r="O2695" s="95">
        <v>44845.688360879627</v>
      </c>
      <c r="P2695">
        <v>1</v>
      </c>
      <c r="Q2695">
        <v>0</v>
      </c>
      <c r="R2695">
        <v>-5.52</v>
      </c>
      <c r="S2695" t="s">
        <v>23112</v>
      </c>
      <c r="T2695" t="s">
        <v>23113</v>
      </c>
      <c r="U2695" t="s">
        <v>23114</v>
      </c>
      <c r="V2695" t="s">
        <v>23112</v>
      </c>
      <c r="W2695" t="s">
        <v>23115</v>
      </c>
      <c r="X2695" t="s">
        <v>23116</v>
      </c>
      <c r="Y2695" t="b">
        <v>1</v>
      </c>
      <c r="Z2695" t="s">
        <v>1761</v>
      </c>
    </row>
    <row r="2696" spans="1:26" x14ac:dyDescent="0.25">
      <c r="A2696" t="s">
        <v>23117</v>
      </c>
      <c r="B2696" t="s">
        <v>23118</v>
      </c>
      <c r="C2696" t="s">
        <v>14702</v>
      </c>
      <c r="D2696" t="s">
        <v>14703</v>
      </c>
      <c r="E2696" t="s">
        <v>17576</v>
      </c>
      <c r="F2696" t="s">
        <v>22524</v>
      </c>
      <c r="G2696">
        <v>9900</v>
      </c>
      <c r="H2696">
        <v>6000</v>
      </c>
      <c r="I2696">
        <v>7600</v>
      </c>
      <c r="J2696">
        <v>8890</v>
      </c>
      <c r="K2696" t="s">
        <v>54</v>
      </c>
      <c r="L2696">
        <v>3360</v>
      </c>
      <c r="M2696" t="s">
        <v>1769</v>
      </c>
      <c r="N2696" t="s">
        <v>20888</v>
      </c>
      <c r="O2696" s="95">
        <v>44845.677151215277</v>
      </c>
      <c r="P2696">
        <v>2</v>
      </c>
      <c r="Q2696">
        <v>30.26</v>
      </c>
      <c r="R2696">
        <v>11.36</v>
      </c>
      <c r="S2696" t="s">
        <v>23119</v>
      </c>
      <c r="T2696" t="s">
        <v>23120</v>
      </c>
      <c r="U2696" t="s">
        <v>23121</v>
      </c>
      <c r="V2696" t="s">
        <v>23119</v>
      </c>
      <c r="W2696" t="s">
        <v>23122</v>
      </c>
      <c r="X2696" t="s">
        <v>23123</v>
      </c>
      <c r="Y2696" t="b">
        <v>1</v>
      </c>
      <c r="Z2696" t="s">
        <v>1761</v>
      </c>
    </row>
    <row r="2697" spans="1:26" x14ac:dyDescent="0.25">
      <c r="A2697" t="s">
        <v>23124</v>
      </c>
      <c r="B2697" t="s">
        <v>23125</v>
      </c>
      <c r="C2697" t="s">
        <v>14702</v>
      </c>
      <c r="D2697" t="s">
        <v>14703</v>
      </c>
      <c r="E2697" t="s">
        <v>17576</v>
      </c>
      <c r="F2697" t="s">
        <v>23126</v>
      </c>
      <c r="G2697">
        <v>10000</v>
      </c>
      <c r="H2697">
        <v>6600</v>
      </c>
      <c r="I2697">
        <v>17932</v>
      </c>
      <c r="J2697">
        <v>21334</v>
      </c>
      <c r="K2697" t="s">
        <v>54</v>
      </c>
      <c r="L2697">
        <v>3696</v>
      </c>
      <c r="M2697" t="s">
        <v>1769</v>
      </c>
      <c r="N2697" t="s">
        <v>17217</v>
      </c>
      <c r="O2697" s="95">
        <v>44845.577401527778</v>
      </c>
      <c r="P2697">
        <v>4</v>
      </c>
      <c r="Q2697">
        <v>-44.23</v>
      </c>
      <c r="R2697">
        <v>-53.13</v>
      </c>
      <c r="S2697" t="s">
        <v>23127</v>
      </c>
      <c r="T2697" t="s">
        <v>23128</v>
      </c>
      <c r="U2697" t="s">
        <v>23129</v>
      </c>
      <c r="V2697" t="s">
        <v>23127</v>
      </c>
      <c r="W2697" t="s">
        <v>23130</v>
      </c>
      <c r="X2697" t="s">
        <v>23131</v>
      </c>
      <c r="Y2697" t="b">
        <v>1</v>
      </c>
      <c r="Z2697" t="s">
        <v>1761</v>
      </c>
    </row>
    <row r="2698" spans="1:26" x14ac:dyDescent="0.25">
      <c r="A2698" t="s">
        <v>23132</v>
      </c>
      <c r="B2698" t="s">
        <v>23133</v>
      </c>
      <c r="C2698" t="s">
        <v>14702</v>
      </c>
      <c r="D2698" t="s">
        <v>14703</v>
      </c>
      <c r="E2698" t="s">
        <v>17576</v>
      </c>
      <c r="F2698" t="s">
        <v>23134</v>
      </c>
      <c r="G2698">
        <v>10000</v>
      </c>
      <c r="H2698">
        <v>9800</v>
      </c>
      <c r="I2698">
        <v>11947</v>
      </c>
      <c r="J2698">
        <v>12704</v>
      </c>
      <c r="K2698" t="s">
        <v>54</v>
      </c>
      <c r="L2698">
        <v>5488</v>
      </c>
      <c r="M2698" t="s">
        <v>1769</v>
      </c>
      <c r="N2698" t="s">
        <v>18885</v>
      </c>
      <c r="O2698" s="95">
        <v>44845.699135879629</v>
      </c>
      <c r="P2698">
        <v>2</v>
      </c>
      <c r="Q2698">
        <v>-16.3</v>
      </c>
      <c r="R2698">
        <v>-21.28</v>
      </c>
      <c r="S2698" t="s">
        <v>23135</v>
      </c>
      <c r="T2698" t="s">
        <v>23136</v>
      </c>
      <c r="U2698" t="s">
        <v>23137</v>
      </c>
      <c r="V2698" t="s">
        <v>23135</v>
      </c>
      <c r="W2698" t="s">
        <v>23138</v>
      </c>
      <c r="X2698" t="s">
        <v>23139</v>
      </c>
      <c r="Y2698" t="b">
        <v>1</v>
      </c>
      <c r="Z2698" t="s">
        <v>1761</v>
      </c>
    </row>
    <row r="2699" spans="1:26" x14ac:dyDescent="0.25">
      <c r="A2699" t="s">
        <v>23140</v>
      </c>
      <c r="B2699" t="s">
        <v>23141</v>
      </c>
      <c r="C2699" t="s">
        <v>14702</v>
      </c>
      <c r="D2699" t="s">
        <v>14703</v>
      </c>
      <c r="E2699" t="s">
        <v>17576</v>
      </c>
      <c r="F2699" t="s">
        <v>23142</v>
      </c>
      <c r="G2699">
        <v>9999</v>
      </c>
      <c r="H2699">
        <v>8600</v>
      </c>
      <c r="I2699">
        <v>10260</v>
      </c>
      <c r="J2699">
        <v>10296</v>
      </c>
      <c r="K2699" t="s">
        <v>54</v>
      </c>
      <c r="L2699">
        <v>4816</v>
      </c>
      <c r="M2699" t="s">
        <v>1769</v>
      </c>
      <c r="N2699" t="s">
        <v>21031</v>
      </c>
      <c r="O2699" s="95">
        <v>44845.661109247689</v>
      </c>
      <c r="P2699">
        <v>2</v>
      </c>
      <c r="Q2699">
        <v>-2.54</v>
      </c>
      <c r="R2699">
        <v>-2.88</v>
      </c>
      <c r="S2699" t="s">
        <v>23143</v>
      </c>
      <c r="T2699" t="s">
        <v>23144</v>
      </c>
      <c r="U2699" t="s">
        <v>23145</v>
      </c>
      <c r="V2699" t="s">
        <v>23143</v>
      </c>
      <c r="W2699" t="s">
        <v>23146</v>
      </c>
      <c r="X2699" t="s">
        <v>23147</v>
      </c>
      <c r="Y2699" t="b">
        <v>1</v>
      </c>
      <c r="Z2699" t="s">
        <v>1761</v>
      </c>
    </row>
    <row r="2700" spans="1:26" x14ac:dyDescent="0.25">
      <c r="A2700" t="s">
        <v>23148</v>
      </c>
      <c r="B2700" t="s">
        <v>23149</v>
      </c>
      <c r="C2700" t="s">
        <v>14702</v>
      </c>
      <c r="D2700" t="s">
        <v>14703</v>
      </c>
      <c r="E2700" t="s">
        <v>17576</v>
      </c>
      <c r="F2700" t="s">
        <v>23150</v>
      </c>
      <c r="G2700">
        <v>18000</v>
      </c>
      <c r="H2700">
        <v>1700</v>
      </c>
      <c r="I2700">
        <v>32146</v>
      </c>
      <c r="J2700">
        <v>32146</v>
      </c>
      <c r="K2700" t="s">
        <v>54</v>
      </c>
      <c r="L2700">
        <v>952</v>
      </c>
      <c r="M2700" t="s">
        <v>1769</v>
      </c>
      <c r="N2700" t="s">
        <v>17162</v>
      </c>
      <c r="O2700" s="95">
        <v>44843.77924546296</v>
      </c>
      <c r="P2700">
        <v>2</v>
      </c>
      <c r="Q2700">
        <v>0</v>
      </c>
      <c r="R2700">
        <v>-44.01</v>
      </c>
      <c r="S2700" t="s">
        <v>23151</v>
      </c>
      <c r="T2700" t="s">
        <v>23152</v>
      </c>
      <c r="U2700" t="s">
        <v>23153</v>
      </c>
      <c r="V2700" t="s">
        <v>23151</v>
      </c>
      <c r="W2700" t="s">
        <v>23154</v>
      </c>
      <c r="X2700" t="s">
        <v>23155</v>
      </c>
      <c r="Y2700" t="b">
        <v>1</v>
      </c>
      <c r="Z2700" t="s">
        <v>1761</v>
      </c>
    </row>
    <row r="2701" spans="1:26" x14ac:dyDescent="0.25">
      <c r="A2701" t="s">
        <v>23156</v>
      </c>
      <c r="B2701" t="s">
        <v>23157</v>
      </c>
      <c r="C2701" t="s">
        <v>14702</v>
      </c>
      <c r="D2701" t="s">
        <v>14703</v>
      </c>
      <c r="E2701" t="s">
        <v>17576</v>
      </c>
      <c r="F2701" t="s">
        <v>23158</v>
      </c>
      <c r="G2701">
        <v>5000</v>
      </c>
      <c r="H2701">
        <v>3000</v>
      </c>
      <c r="I2701">
        <v>13254</v>
      </c>
      <c r="J2701">
        <v>11150</v>
      </c>
      <c r="K2701" t="s">
        <v>54</v>
      </c>
      <c r="L2701">
        <v>1680</v>
      </c>
      <c r="M2701" t="s">
        <v>1769</v>
      </c>
      <c r="N2701" t="s">
        <v>17809</v>
      </c>
      <c r="O2701" s="95">
        <v>44845.708371157409</v>
      </c>
      <c r="P2701">
        <v>2</v>
      </c>
      <c r="Q2701">
        <v>-62.28</v>
      </c>
      <c r="R2701">
        <v>-55.16</v>
      </c>
      <c r="S2701" t="s">
        <v>23159</v>
      </c>
      <c r="T2701" t="s">
        <v>23160</v>
      </c>
      <c r="U2701" t="s">
        <v>23161</v>
      </c>
      <c r="V2701" t="s">
        <v>23159</v>
      </c>
      <c r="W2701" t="s">
        <v>23162</v>
      </c>
      <c r="X2701" t="s">
        <v>23163</v>
      </c>
      <c r="Y2701" t="b">
        <v>1</v>
      </c>
      <c r="Z2701" t="s">
        <v>1761</v>
      </c>
    </row>
    <row r="2702" spans="1:26" x14ac:dyDescent="0.25">
      <c r="A2702" t="s">
        <v>23164</v>
      </c>
      <c r="B2702" t="s">
        <v>23165</v>
      </c>
      <c r="C2702" t="s">
        <v>14702</v>
      </c>
      <c r="D2702" t="s">
        <v>14703</v>
      </c>
      <c r="E2702" t="s">
        <v>17576</v>
      </c>
      <c r="F2702" t="s">
        <v>22501</v>
      </c>
      <c r="G2702">
        <v>7999</v>
      </c>
      <c r="H2702">
        <v>3119</v>
      </c>
      <c r="I2702">
        <v>8016</v>
      </c>
      <c r="J2702">
        <v>8226</v>
      </c>
      <c r="K2702" t="s">
        <v>54</v>
      </c>
      <c r="L2702">
        <v>1747</v>
      </c>
      <c r="M2702" t="s">
        <v>1769</v>
      </c>
      <c r="N2702" t="s">
        <v>20593</v>
      </c>
      <c r="O2702" s="95">
        <v>44845.67885571759</v>
      </c>
      <c r="P2702">
        <v>2</v>
      </c>
      <c r="Q2702">
        <v>-0.21</v>
      </c>
      <c r="R2702">
        <v>-2.76</v>
      </c>
      <c r="S2702" t="s">
        <v>23166</v>
      </c>
      <c r="T2702" t="s">
        <v>23167</v>
      </c>
      <c r="U2702" t="s">
        <v>23168</v>
      </c>
      <c r="V2702" t="s">
        <v>23166</v>
      </c>
      <c r="W2702" t="s">
        <v>23169</v>
      </c>
      <c r="X2702" t="s">
        <v>23170</v>
      </c>
      <c r="Y2702" t="b">
        <v>1</v>
      </c>
      <c r="Z2702" t="s">
        <v>1761</v>
      </c>
    </row>
    <row r="2703" spans="1:26" x14ac:dyDescent="0.25">
      <c r="A2703" t="s">
        <v>23171</v>
      </c>
      <c r="B2703" t="s">
        <v>23172</v>
      </c>
      <c r="C2703" t="s">
        <v>14702</v>
      </c>
      <c r="D2703" t="s">
        <v>14703</v>
      </c>
      <c r="E2703" t="s">
        <v>17576</v>
      </c>
      <c r="F2703" t="s">
        <v>23173</v>
      </c>
      <c r="G2703">
        <v>10500</v>
      </c>
      <c r="H2703">
        <v>24500</v>
      </c>
      <c r="I2703">
        <v>22561</v>
      </c>
      <c r="J2703">
        <v>18420</v>
      </c>
      <c r="K2703" t="s">
        <v>54</v>
      </c>
      <c r="L2703">
        <v>13720</v>
      </c>
      <c r="M2703" t="s">
        <v>1769</v>
      </c>
      <c r="N2703" t="s">
        <v>20952</v>
      </c>
      <c r="O2703" s="95">
        <v>44845.685669629631</v>
      </c>
      <c r="P2703">
        <v>3</v>
      </c>
      <c r="Q2703">
        <v>-53.46</v>
      </c>
      <c r="R2703">
        <v>-43</v>
      </c>
      <c r="S2703" t="s">
        <v>23174</v>
      </c>
      <c r="T2703" t="s">
        <v>23175</v>
      </c>
      <c r="U2703" t="s">
        <v>23176</v>
      </c>
      <c r="V2703" t="s">
        <v>23174</v>
      </c>
      <c r="W2703" t="s">
        <v>23177</v>
      </c>
      <c r="X2703" t="s">
        <v>23178</v>
      </c>
      <c r="Y2703" t="b">
        <v>1</v>
      </c>
      <c r="Z2703" t="s">
        <v>1761</v>
      </c>
    </row>
    <row r="2704" spans="1:26" x14ac:dyDescent="0.25">
      <c r="A2704" t="s">
        <v>23179</v>
      </c>
      <c r="B2704" t="s">
        <v>23180</v>
      </c>
      <c r="C2704" t="s">
        <v>14702</v>
      </c>
      <c r="D2704" t="s">
        <v>14703</v>
      </c>
      <c r="E2704" t="s">
        <v>17576</v>
      </c>
      <c r="F2704" t="s">
        <v>23181</v>
      </c>
      <c r="G2704">
        <v>5000</v>
      </c>
      <c r="H2704">
        <v>3780</v>
      </c>
      <c r="I2704">
        <v>4500</v>
      </c>
      <c r="J2704">
        <v>7201</v>
      </c>
      <c r="K2704" t="s">
        <v>54</v>
      </c>
      <c r="L2704">
        <v>2117</v>
      </c>
      <c r="M2704" t="s">
        <v>1769</v>
      </c>
      <c r="N2704" t="s">
        <v>20631</v>
      </c>
      <c r="O2704" s="95">
        <v>44845.683989108795</v>
      </c>
      <c r="P2704">
        <v>4</v>
      </c>
      <c r="Q2704">
        <v>11.11</v>
      </c>
      <c r="R2704">
        <v>-30.57</v>
      </c>
      <c r="S2704" t="s">
        <v>23182</v>
      </c>
      <c r="T2704" t="s">
        <v>23183</v>
      </c>
      <c r="U2704" t="s">
        <v>23184</v>
      </c>
      <c r="V2704" t="s">
        <v>23182</v>
      </c>
      <c r="W2704" t="s">
        <v>23185</v>
      </c>
      <c r="X2704" t="s">
        <v>23186</v>
      </c>
      <c r="Y2704" t="b">
        <v>1</v>
      </c>
      <c r="Z2704" t="s">
        <v>1761</v>
      </c>
    </row>
    <row r="2705" spans="1:26" x14ac:dyDescent="0.25">
      <c r="A2705" t="s">
        <v>23187</v>
      </c>
      <c r="B2705" t="s">
        <v>23188</v>
      </c>
      <c r="C2705" t="s">
        <v>14702</v>
      </c>
      <c r="D2705" t="s">
        <v>14703</v>
      </c>
      <c r="E2705" t="s">
        <v>17576</v>
      </c>
      <c r="F2705" t="s">
        <v>23189</v>
      </c>
      <c r="G2705">
        <v>10000</v>
      </c>
      <c r="H2705">
        <v>13500</v>
      </c>
      <c r="I2705">
        <v>18736</v>
      </c>
      <c r="J2705">
        <v>17244</v>
      </c>
      <c r="K2705" t="s">
        <v>54</v>
      </c>
      <c r="L2705">
        <v>7560</v>
      </c>
      <c r="M2705" t="s">
        <v>1769</v>
      </c>
      <c r="N2705" t="s">
        <v>17516</v>
      </c>
      <c r="O2705" s="95">
        <v>44845.709923981478</v>
      </c>
      <c r="P2705">
        <v>3</v>
      </c>
      <c r="Q2705">
        <v>-46.63</v>
      </c>
      <c r="R2705">
        <v>-42.01</v>
      </c>
      <c r="S2705" t="s">
        <v>23190</v>
      </c>
      <c r="T2705" t="s">
        <v>23191</v>
      </c>
      <c r="U2705" t="s">
        <v>23192</v>
      </c>
      <c r="V2705" t="s">
        <v>23190</v>
      </c>
      <c r="W2705" t="s">
        <v>23193</v>
      </c>
      <c r="X2705" t="s">
        <v>23194</v>
      </c>
      <c r="Y2705" t="b">
        <v>1</v>
      </c>
      <c r="Z2705" t="s">
        <v>1761</v>
      </c>
    </row>
    <row r="2706" spans="1:26" x14ac:dyDescent="0.25">
      <c r="A2706" t="s">
        <v>23195</v>
      </c>
      <c r="B2706" t="s">
        <v>23196</v>
      </c>
      <c r="C2706" t="s">
        <v>14702</v>
      </c>
      <c r="D2706" t="s">
        <v>14703</v>
      </c>
      <c r="E2706" t="s">
        <v>17576</v>
      </c>
      <c r="F2706" t="s">
        <v>23197</v>
      </c>
      <c r="G2706">
        <v>25555</v>
      </c>
      <c r="H2706">
        <v>16500</v>
      </c>
      <c r="I2706">
        <v>32731</v>
      </c>
      <c r="J2706">
        <v>33945</v>
      </c>
      <c r="K2706" t="s">
        <v>54</v>
      </c>
      <c r="L2706">
        <v>9240</v>
      </c>
      <c r="M2706" t="s">
        <v>1769</v>
      </c>
      <c r="N2706" t="s">
        <v>18624</v>
      </c>
      <c r="O2706" s="95">
        <v>44845.651987407407</v>
      </c>
      <c r="P2706">
        <v>3</v>
      </c>
      <c r="Q2706">
        <v>-21.92</v>
      </c>
      <c r="R2706">
        <v>-24.72</v>
      </c>
      <c r="S2706" t="s">
        <v>23198</v>
      </c>
      <c r="T2706" t="s">
        <v>23199</v>
      </c>
      <c r="U2706" t="s">
        <v>23200</v>
      </c>
      <c r="V2706" t="s">
        <v>23198</v>
      </c>
      <c r="W2706" t="s">
        <v>23201</v>
      </c>
      <c r="X2706" t="s">
        <v>23202</v>
      </c>
      <c r="Y2706" t="b">
        <v>1</v>
      </c>
      <c r="Z2706" t="s">
        <v>1761</v>
      </c>
    </row>
    <row r="2707" spans="1:26" x14ac:dyDescent="0.25">
      <c r="A2707" t="s">
        <v>23203</v>
      </c>
      <c r="B2707" t="s">
        <v>23204</v>
      </c>
      <c r="C2707" t="s">
        <v>14702</v>
      </c>
      <c r="D2707" t="s">
        <v>14703</v>
      </c>
      <c r="E2707" t="s">
        <v>17576</v>
      </c>
      <c r="F2707" t="s">
        <v>23205</v>
      </c>
      <c r="G2707">
        <v>39000</v>
      </c>
      <c r="H2707">
        <v>14000</v>
      </c>
      <c r="I2707">
        <v>30214</v>
      </c>
      <c r="J2707">
        <v>26984</v>
      </c>
      <c r="K2707" t="s">
        <v>54</v>
      </c>
      <c r="L2707">
        <v>7840</v>
      </c>
      <c r="M2707" t="s">
        <v>1769</v>
      </c>
      <c r="N2707" t="s">
        <v>15888</v>
      </c>
      <c r="O2707" s="95">
        <v>44845.721759050924</v>
      </c>
      <c r="P2707">
        <v>2</v>
      </c>
      <c r="Q2707">
        <v>29.08</v>
      </c>
      <c r="R2707">
        <v>44.53</v>
      </c>
      <c r="S2707" t="s">
        <v>23206</v>
      </c>
      <c r="T2707" t="s">
        <v>23207</v>
      </c>
      <c r="U2707" t="s">
        <v>23208</v>
      </c>
      <c r="V2707" t="s">
        <v>23206</v>
      </c>
      <c r="W2707" t="s">
        <v>23209</v>
      </c>
      <c r="X2707" t="s">
        <v>23210</v>
      </c>
      <c r="Y2707" t="b">
        <v>1</v>
      </c>
      <c r="Z2707" t="s">
        <v>1761</v>
      </c>
    </row>
    <row r="2708" spans="1:26" x14ac:dyDescent="0.25">
      <c r="A2708" t="s">
        <v>23211</v>
      </c>
      <c r="B2708" t="s">
        <v>23212</v>
      </c>
      <c r="C2708" t="s">
        <v>14702</v>
      </c>
      <c r="D2708" t="s">
        <v>14703</v>
      </c>
      <c r="E2708" t="s">
        <v>17576</v>
      </c>
      <c r="F2708" t="s">
        <v>23213</v>
      </c>
      <c r="G2708">
        <v>17777</v>
      </c>
      <c r="H2708">
        <v>18600</v>
      </c>
      <c r="I2708">
        <v>17384</v>
      </c>
      <c r="J2708">
        <v>16439</v>
      </c>
      <c r="K2708" t="s">
        <v>54</v>
      </c>
      <c r="L2708">
        <v>10416</v>
      </c>
      <c r="M2708" t="s">
        <v>1769</v>
      </c>
      <c r="N2708" t="s">
        <v>23214</v>
      </c>
      <c r="O2708" s="95">
        <v>44845.690539201387</v>
      </c>
      <c r="P2708">
        <v>4</v>
      </c>
      <c r="Q2708">
        <v>2.2599999999999998</v>
      </c>
      <c r="R2708">
        <v>8.14</v>
      </c>
      <c r="S2708" t="s">
        <v>23215</v>
      </c>
      <c r="T2708" t="s">
        <v>23216</v>
      </c>
      <c r="U2708" t="s">
        <v>23217</v>
      </c>
      <c r="V2708" t="s">
        <v>23215</v>
      </c>
      <c r="W2708" t="s">
        <v>23218</v>
      </c>
      <c r="X2708" t="s">
        <v>23219</v>
      </c>
      <c r="Y2708" t="b">
        <v>1</v>
      </c>
      <c r="Z2708" t="s">
        <v>1761</v>
      </c>
    </row>
    <row r="2709" spans="1:26" x14ac:dyDescent="0.25">
      <c r="A2709" t="s">
        <v>23220</v>
      </c>
      <c r="B2709" t="s">
        <v>23221</v>
      </c>
      <c r="C2709" t="s">
        <v>14702</v>
      </c>
      <c r="D2709" t="s">
        <v>14702</v>
      </c>
      <c r="E2709" t="s">
        <v>17576</v>
      </c>
      <c r="F2709" t="s">
        <v>23222</v>
      </c>
      <c r="G2709">
        <v>58000</v>
      </c>
      <c r="H2709">
        <v>58000</v>
      </c>
      <c r="I2709">
        <v>58000</v>
      </c>
      <c r="J2709">
        <v>58000</v>
      </c>
      <c r="K2709" t="s">
        <v>54</v>
      </c>
      <c r="L2709">
        <v>32480</v>
      </c>
      <c r="M2709" t="s">
        <v>1769</v>
      </c>
      <c r="N2709" t="s">
        <v>16181</v>
      </c>
      <c r="O2709" s="95">
        <v>44845.687234942132</v>
      </c>
      <c r="P2709">
        <v>4</v>
      </c>
      <c r="Q2709">
        <v>0</v>
      </c>
      <c r="R2709">
        <v>0</v>
      </c>
      <c r="S2709" t="s">
        <v>23223</v>
      </c>
      <c r="T2709" t="s">
        <v>23224</v>
      </c>
      <c r="U2709" t="s">
        <v>23225</v>
      </c>
      <c r="V2709" t="s">
        <v>23223</v>
      </c>
      <c r="W2709" t="s">
        <v>23226</v>
      </c>
      <c r="X2709" t="s">
        <v>23227</v>
      </c>
      <c r="Y2709" t="b">
        <v>1</v>
      </c>
      <c r="Z2709" t="s">
        <v>1761</v>
      </c>
    </row>
    <row r="2710" spans="1:26" x14ac:dyDescent="0.25">
      <c r="A2710" t="s">
        <v>23228</v>
      </c>
      <c r="B2710" t="s">
        <v>23229</v>
      </c>
      <c r="C2710" t="s">
        <v>14702</v>
      </c>
      <c r="D2710" t="s">
        <v>14703</v>
      </c>
      <c r="E2710" t="s">
        <v>17576</v>
      </c>
      <c r="F2710" t="s">
        <v>23230</v>
      </c>
      <c r="G2710">
        <v>17000</v>
      </c>
      <c r="H2710">
        <v>2500</v>
      </c>
      <c r="I2710">
        <v>16714</v>
      </c>
      <c r="J2710">
        <v>20361</v>
      </c>
      <c r="K2710" t="s">
        <v>54</v>
      </c>
      <c r="L2710">
        <v>1400</v>
      </c>
      <c r="M2710" t="s">
        <v>1769</v>
      </c>
      <c r="N2710" t="s">
        <v>17798</v>
      </c>
      <c r="O2710" s="95">
        <v>44845.473043043981</v>
      </c>
      <c r="P2710">
        <v>2</v>
      </c>
      <c r="Q2710">
        <v>1.71</v>
      </c>
      <c r="R2710">
        <v>-16.510000000000002</v>
      </c>
      <c r="S2710" t="s">
        <v>23231</v>
      </c>
      <c r="T2710" t="s">
        <v>23232</v>
      </c>
      <c r="U2710" t="s">
        <v>23233</v>
      </c>
      <c r="V2710" t="s">
        <v>23231</v>
      </c>
      <c r="W2710" t="s">
        <v>23234</v>
      </c>
      <c r="X2710" t="s">
        <v>23235</v>
      </c>
      <c r="Y2710" t="b">
        <v>1</v>
      </c>
      <c r="Z2710" t="s">
        <v>1761</v>
      </c>
    </row>
    <row r="2711" spans="1:26" x14ac:dyDescent="0.25">
      <c r="A2711" t="s">
        <v>23236</v>
      </c>
      <c r="B2711" t="s">
        <v>23237</v>
      </c>
      <c r="C2711" t="s">
        <v>14702</v>
      </c>
      <c r="D2711" t="s">
        <v>14703</v>
      </c>
      <c r="E2711" t="s">
        <v>17576</v>
      </c>
      <c r="F2711" t="s">
        <v>23238</v>
      </c>
      <c r="G2711">
        <v>25000</v>
      </c>
      <c r="H2711">
        <v>4000</v>
      </c>
      <c r="I2711">
        <v>26700</v>
      </c>
      <c r="J2711">
        <v>23196</v>
      </c>
      <c r="K2711" t="s">
        <v>54</v>
      </c>
      <c r="L2711">
        <v>2240</v>
      </c>
      <c r="M2711" t="s">
        <v>1769</v>
      </c>
      <c r="N2711" t="s">
        <v>20945</v>
      </c>
      <c r="O2711" s="95">
        <v>44845.488527152775</v>
      </c>
      <c r="P2711">
        <v>2</v>
      </c>
      <c r="Q2711">
        <v>-6.37</v>
      </c>
      <c r="R2711">
        <v>7.78</v>
      </c>
      <c r="S2711" t="s">
        <v>23239</v>
      </c>
      <c r="T2711" t="s">
        <v>23240</v>
      </c>
      <c r="U2711" t="s">
        <v>23241</v>
      </c>
      <c r="V2711" t="s">
        <v>23239</v>
      </c>
      <c r="W2711" t="s">
        <v>23242</v>
      </c>
      <c r="X2711" t="s">
        <v>23243</v>
      </c>
      <c r="Y2711" t="b">
        <v>1</v>
      </c>
      <c r="Z2711" t="s">
        <v>1761</v>
      </c>
    </row>
    <row r="2712" spans="1:26" x14ac:dyDescent="0.25">
      <c r="A2712" t="s">
        <v>23244</v>
      </c>
      <c r="B2712" t="s">
        <v>23245</v>
      </c>
      <c r="C2712" t="s">
        <v>14702</v>
      </c>
      <c r="D2712" t="s">
        <v>14703</v>
      </c>
      <c r="E2712" t="s">
        <v>17576</v>
      </c>
      <c r="F2712" t="s">
        <v>23246</v>
      </c>
      <c r="G2712">
        <v>16000</v>
      </c>
      <c r="H2712">
        <v>27600</v>
      </c>
      <c r="I2712">
        <v>18769</v>
      </c>
      <c r="J2712">
        <v>17321</v>
      </c>
      <c r="K2712" t="s">
        <v>54</v>
      </c>
      <c r="L2712">
        <v>15456</v>
      </c>
      <c r="M2712" t="s">
        <v>1769</v>
      </c>
      <c r="N2712" t="s">
        <v>23247</v>
      </c>
      <c r="O2712" s="95">
        <v>44845.634250636576</v>
      </c>
      <c r="P2712">
        <v>2</v>
      </c>
      <c r="Q2712">
        <v>-14.75</v>
      </c>
      <c r="R2712">
        <v>-7.63</v>
      </c>
      <c r="S2712" t="s">
        <v>23248</v>
      </c>
      <c r="T2712" t="s">
        <v>23249</v>
      </c>
      <c r="U2712" t="s">
        <v>23250</v>
      </c>
      <c r="V2712" t="s">
        <v>23248</v>
      </c>
      <c r="W2712" t="s">
        <v>23251</v>
      </c>
      <c r="X2712" t="s">
        <v>23252</v>
      </c>
      <c r="Y2712" t="b">
        <v>1</v>
      </c>
      <c r="Z2712" t="s">
        <v>1761</v>
      </c>
    </row>
    <row r="2713" spans="1:26" x14ac:dyDescent="0.25">
      <c r="A2713" t="s">
        <v>23253</v>
      </c>
      <c r="B2713" t="s">
        <v>23254</v>
      </c>
      <c r="C2713" t="s">
        <v>14702</v>
      </c>
      <c r="D2713" t="s">
        <v>14703</v>
      </c>
      <c r="E2713" t="s">
        <v>17576</v>
      </c>
      <c r="F2713" t="s">
        <v>23255</v>
      </c>
      <c r="G2713">
        <v>14000</v>
      </c>
      <c r="H2713">
        <v>5900</v>
      </c>
      <c r="I2713">
        <v>11505</v>
      </c>
      <c r="J2713">
        <v>12456</v>
      </c>
      <c r="K2713" t="s">
        <v>54</v>
      </c>
      <c r="L2713">
        <v>3304</v>
      </c>
      <c r="M2713" t="s">
        <v>1769</v>
      </c>
      <c r="N2713" t="s">
        <v>18832</v>
      </c>
      <c r="O2713" s="95">
        <v>44845.721507766204</v>
      </c>
      <c r="P2713">
        <v>3</v>
      </c>
      <c r="Q2713">
        <v>21.69</v>
      </c>
      <c r="R2713">
        <v>12.4</v>
      </c>
      <c r="S2713" t="s">
        <v>23256</v>
      </c>
      <c r="T2713" t="s">
        <v>23257</v>
      </c>
      <c r="U2713" t="s">
        <v>23258</v>
      </c>
      <c r="V2713" t="s">
        <v>23256</v>
      </c>
      <c r="W2713" t="s">
        <v>23259</v>
      </c>
      <c r="X2713" t="s">
        <v>23260</v>
      </c>
      <c r="Y2713" t="b">
        <v>1</v>
      </c>
      <c r="Z2713" t="s">
        <v>1761</v>
      </c>
    </row>
    <row r="2714" spans="1:26" x14ac:dyDescent="0.25">
      <c r="A2714" t="s">
        <v>23261</v>
      </c>
      <c r="B2714" t="s">
        <v>23262</v>
      </c>
      <c r="C2714" t="s">
        <v>14702</v>
      </c>
      <c r="D2714" t="s">
        <v>14703</v>
      </c>
      <c r="E2714" t="s">
        <v>17576</v>
      </c>
      <c r="F2714" t="s">
        <v>23263</v>
      </c>
      <c r="G2714">
        <v>2000</v>
      </c>
      <c r="H2714">
        <v>2000</v>
      </c>
      <c r="I2714">
        <v>9804</v>
      </c>
      <c r="J2714">
        <v>11480</v>
      </c>
      <c r="K2714" t="s">
        <v>54</v>
      </c>
      <c r="L2714">
        <v>1120</v>
      </c>
      <c r="M2714" t="s">
        <v>1769</v>
      </c>
      <c r="N2714" t="s">
        <v>17836</v>
      </c>
      <c r="O2714" s="95">
        <v>44845.667820486109</v>
      </c>
      <c r="P2714">
        <v>2</v>
      </c>
      <c r="Q2714">
        <v>-79.599999999999994</v>
      </c>
      <c r="R2714">
        <v>-82.58</v>
      </c>
      <c r="S2714" t="s">
        <v>23264</v>
      </c>
      <c r="T2714" t="s">
        <v>23265</v>
      </c>
      <c r="U2714" t="s">
        <v>23266</v>
      </c>
      <c r="V2714" t="s">
        <v>23264</v>
      </c>
      <c r="W2714" t="s">
        <v>23267</v>
      </c>
      <c r="X2714" t="s">
        <v>23268</v>
      </c>
      <c r="Y2714" t="b">
        <v>1</v>
      </c>
      <c r="Z2714" t="s">
        <v>1761</v>
      </c>
    </row>
    <row r="2715" spans="1:26" x14ac:dyDescent="0.25">
      <c r="A2715" t="s">
        <v>23269</v>
      </c>
      <c r="B2715" t="s">
        <v>23270</v>
      </c>
      <c r="C2715" t="s">
        <v>14702</v>
      </c>
      <c r="D2715" t="s">
        <v>14703</v>
      </c>
      <c r="E2715" t="s">
        <v>17576</v>
      </c>
      <c r="F2715" t="s">
        <v>23150</v>
      </c>
      <c r="G2715">
        <v>20000</v>
      </c>
      <c r="H2715">
        <v>2500</v>
      </c>
      <c r="I2715">
        <v>15625</v>
      </c>
      <c r="J2715">
        <v>17055</v>
      </c>
      <c r="K2715" t="s">
        <v>54</v>
      </c>
      <c r="L2715">
        <v>1400</v>
      </c>
      <c r="M2715" t="s">
        <v>1769</v>
      </c>
      <c r="N2715" t="s">
        <v>17798</v>
      </c>
      <c r="O2715" s="95">
        <v>44845.657322951389</v>
      </c>
      <c r="P2715">
        <v>2</v>
      </c>
      <c r="Q2715">
        <v>28</v>
      </c>
      <c r="R2715">
        <v>17.27</v>
      </c>
      <c r="S2715" t="s">
        <v>23271</v>
      </c>
      <c r="T2715" t="s">
        <v>23272</v>
      </c>
      <c r="U2715" t="s">
        <v>23273</v>
      </c>
      <c r="V2715" t="s">
        <v>23271</v>
      </c>
      <c r="W2715" t="s">
        <v>23274</v>
      </c>
      <c r="X2715" t="s">
        <v>23275</v>
      </c>
      <c r="Y2715" t="b">
        <v>1</v>
      </c>
      <c r="Z2715" t="s">
        <v>1761</v>
      </c>
    </row>
    <row r="2716" spans="1:26" x14ac:dyDescent="0.25">
      <c r="A2716" t="s">
        <v>23276</v>
      </c>
      <c r="B2716" t="s">
        <v>23277</v>
      </c>
      <c r="C2716" t="s">
        <v>14702</v>
      </c>
      <c r="D2716" t="s">
        <v>14703</v>
      </c>
      <c r="E2716" t="s">
        <v>17576</v>
      </c>
      <c r="F2716" t="s">
        <v>23278</v>
      </c>
      <c r="G2716">
        <v>14000</v>
      </c>
      <c r="H2716">
        <v>16000</v>
      </c>
      <c r="I2716">
        <v>12255</v>
      </c>
      <c r="J2716">
        <v>13392</v>
      </c>
      <c r="K2716" t="s">
        <v>54</v>
      </c>
      <c r="L2716">
        <v>8960</v>
      </c>
      <c r="M2716" t="s">
        <v>1769</v>
      </c>
      <c r="N2716" t="s">
        <v>21698</v>
      </c>
      <c r="O2716" s="95">
        <v>44845.698816805554</v>
      </c>
      <c r="P2716">
        <v>3</v>
      </c>
      <c r="Q2716">
        <v>14.24</v>
      </c>
      <c r="R2716">
        <v>4.54</v>
      </c>
      <c r="S2716" t="s">
        <v>23279</v>
      </c>
      <c r="T2716" t="s">
        <v>23280</v>
      </c>
      <c r="U2716" t="s">
        <v>23281</v>
      </c>
      <c r="V2716" t="s">
        <v>23279</v>
      </c>
      <c r="W2716" t="s">
        <v>23282</v>
      </c>
      <c r="X2716" t="s">
        <v>23283</v>
      </c>
      <c r="Y2716" t="b">
        <v>1</v>
      </c>
      <c r="Z2716" t="s">
        <v>1761</v>
      </c>
    </row>
    <row r="2717" spans="1:26" x14ac:dyDescent="0.25">
      <c r="A2717" t="s">
        <v>23284</v>
      </c>
      <c r="B2717" t="s">
        <v>23285</v>
      </c>
      <c r="C2717" t="s">
        <v>14702</v>
      </c>
      <c r="D2717" t="s">
        <v>14703</v>
      </c>
      <c r="E2717" t="s">
        <v>17576</v>
      </c>
      <c r="F2717" t="s">
        <v>23286</v>
      </c>
      <c r="G2717">
        <v>8000</v>
      </c>
      <c r="H2717">
        <v>8000</v>
      </c>
      <c r="I2717">
        <v>20481</v>
      </c>
      <c r="J2717">
        <v>18772</v>
      </c>
      <c r="K2717" t="s">
        <v>54</v>
      </c>
      <c r="L2717">
        <v>4480</v>
      </c>
      <c r="M2717" t="s">
        <v>1769</v>
      </c>
      <c r="N2717" t="s">
        <v>16192</v>
      </c>
      <c r="O2717" s="95">
        <v>44845.652155659722</v>
      </c>
      <c r="P2717">
        <v>2</v>
      </c>
      <c r="Q2717">
        <v>-60.94</v>
      </c>
      <c r="R2717">
        <v>-57.38</v>
      </c>
      <c r="S2717" t="s">
        <v>23287</v>
      </c>
      <c r="T2717" t="s">
        <v>23288</v>
      </c>
      <c r="U2717" t="s">
        <v>23289</v>
      </c>
      <c r="V2717" t="s">
        <v>23287</v>
      </c>
      <c r="W2717" t="s">
        <v>23290</v>
      </c>
      <c r="X2717" t="s">
        <v>23291</v>
      </c>
      <c r="Y2717" t="b">
        <v>1</v>
      </c>
      <c r="Z2717" t="s">
        <v>1761</v>
      </c>
    </row>
    <row r="2718" spans="1:26" x14ac:dyDescent="0.25">
      <c r="A2718" t="s">
        <v>23292</v>
      </c>
      <c r="B2718" t="s">
        <v>23293</v>
      </c>
      <c r="C2718" t="s">
        <v>14702</v>
      </c>
      <c r="D2718" t="s">
        <v>14703</v>
      </c>
      <c r="E2718" t="s">
        <v>17576</v>
      </c>
      <c r="F2718" t="s">
        <v>23294</v>
      </c>
      <c r="G2718">
        <v>11111</v>
      </c>
      <c r="H2718">
        <v>3000</v>
      </c>
      <c r="I2718">
        <v>15098</v>
      </c>
      <c r="J2718">
        <v>15590</v>
      </c>
      <c r="K2718" t="s">
        <v>54</v>
      </c>
      <c r="L2718">
        <v>1680</v>
      </c>
      <c r="M2718" t="s">
        <v>1769</v>
      </c>
      <c r="N2718" t="s">
        <v>17809</v>
      </c>
      <c r="O2718" s="95">
        <v>44845.650674282406</v>
      </c>
      <c r="P2718">
        <v>1</v>
      </c>
      <c r="Q2718">
        <v>-26.41</v>
      </c>
      <c r="R2718">
        <v>-28.73</v>
      </c>
      <c r="S2718" t="s">
        <v>23295</v>
      </c>
      <c r="T2718" t="s">
        <v>23296</v>
      </c>
      <c r="U2718" t="s">
        <v>23297</v>
      </c>
      <c r="V2718" t="s">
        <v>23295</v>
      </c>
      <c r="W2718" t="s">
        <v>23298</v>
      </c>
      <c r="X2718" t="s">
        <v>23299</v>
      </c>
      <c r="Y2718" t="b">
        <v>1</v>
      </c>
      <c r="Z2718" t="s">
        <v>1761</v>
      </c>
    </row>
    <row r="2719" spans="1:26" x14ac:dyDescent="0.25">
      <c r="A2719" t="s">
        <v>23300</v>
      </c>
      <c r="B2719" t="s">
        <v>23301</v>
      </c>
      <c r="C2719" t="s">
        <v>14702</v>
      </c>
      <c r="D2719" t="s">
        <v>14703</v>
      </c>
      <c r="E2719" t="s">
        <v>17576</v>
      </c>
      <c r="F2719" t="s">
        <v>23302</v>
      </c>
      <c r="G2719">
        <v>28000</v>
      </c>
      <c r="H2719">
        <v>7500</v>
      </c>
      <c r="I2719">
        <v>21569</v>
      </c>
      <c r="J2719">
        <v>18442</v>
      </c>
      <c r="K2719" t="s">
        <v>54</v>
      </c>
      <c r="L2719">
        <v>4200</v>
      </c>
      <c r="M2719" t="s">
        <v>1769</v>
      </c>
      <c r="N2719" t="s">
        <v>19798</v>
      </c>
      <c r="O2719" s="95">
        <v>44845.667980578706</v>
      </c>
      <c r="P2719">
        <v>1</v>
      </c>
      <c r="Q2719">
        <v>29.82</v>
      </c>
      <c r="R2719">
        <v>51.83</v>
      </c>
      <c r="S2719" t="s">
        <v>23303</v>
      </c>
      <c r="T2719" t="s">
        <v>23304</v>
      </c>
      <c r="U2719" t="s">
        <v>23305</v>
      </c>
      <c r="V2719" t="s">
        <v>23303</v>
      </c>
      <c r="W2719" t="s">
        <v>23306</v>
      </c>
      <c r="X2719" t="s">
        <v>23307</v>
      </c>
      <c r="Y2719" t="b">
        <v>1</v>
      </c>
      <c r="Z2719" t="s">
        <v>1761</v>
      </c>
    </row>
    <row r="2720" spans="1:26" x14ac:dyDescent="0.25">
      <c r="A2720" t="s">
        <v>23308</v>
      </c>
      <c r="B2720" t="s">
        <v>23309</v>
      </c>
      <c r="C2720" t="s">
        <v>14702</v>
      </c>
      <c r="D2720" t="s">
        <v>14703</v>
      </c>
      <c r="E2720" t="s">
        <v>17576</v>
      </c>
      <c r="F2720" t="s">
        <v>23302</v>
      </c>
      <c r="G2720">
        <v>28888</v>
      </c>
      <c r="H2720">
        <v>7900</v>
      </c>
      <c r="I2720">
        <v>23084</v>
      </c>
      <c r="J2720">
        <v>19047</v>
      </c>
      <c r="K2720" t="s">
        <v>54</v>
      </c>
      <c r="L2720">
        <v>4424</v>
      </c>
      <c r="M2720" t="s">
        <v>1769</v>
      </c>
      <c r="N2720" t="s">
        <v>19073</v>
      </c>
      <c r="O2720" s="95">
        <v>44845.71007724537</v>
      </c>
      <c r="P2720">
        <v>1</v>
      </c>
      <c r="Q2720">
        <v>25.14</v>
      </c>
      <c r="R2720">
        <v>51.67</v>
      </c>
      <c r="S2720" t="s">
        <v>23310</v>
      </c>
      <c r="T2720" t="s">
        <v>23311</v>
      </c>
      <c r="U2720" t="s">
        <v>23305</v>
      </c>
      <c r="V2720" t="s">
        <v>23310</v>
      </c>
      <c r="W2720" t="s">
        <v>23312</v>
      </c>
      <c r="X2720" t="s">
        <v>23313</v>
      </c>
      <c r="Y2720" t="b">
        <v>1</v>
      </c>
      <c r="Z2720" t="s">
        <v>1761</v>
      </c>
    </row>
    <row r="2721" spans="1:26" x14ac:dyDescent="0.25">
      <c r="A2721" t="s">
        <v>23314</v>
      </c>
      <c r="B2721" t="s">
        <v>23315</v>
      </c>
      <c r="C2721" t="s">
        <v>14702</v>
      </c>
      <c r="D2721" t="s">
        <v>14703</v>
      </c>
      <c r="E2721" t="s">
        <v>17576</v>
      </c>
      <c r="F2721" t="s">
        <v>23316</v>
      </c>
      <c r="G2721">
        <v>70000</v>
      </c>
      <c r="H2721">
        <v>80000</v>
      </c>
      <c r="I2721">
        <v>71183</v>
      </c>
      <c r="J2721">
        <v>94031</v>
      </c>
      <c r="K2721" t="s">
        <v>54</v>
      </c>
      <c r="L2721">
        <v>44800</v>
      </c>
      <c r="M2721" t="s">
        <v>1769</v>
      </c>
      <c r="N2721" t="s">
        <v>23317</v>
      </c>
      <c r="O2721" s="95">
        <v>44845.687710949074</v>
      </c>
      <c r="P2721">
        <v>1</v>
      </c>
      <c r="Q2721">
        <v>-1.66</v>
      </c>
      <c r="R2721">
        <v>-25.56</v>
      </c>
      <c r="S2721" t="s">
        <v>23318</v>
      </c>
      <c r="T2721" t="s">
        <v>23319</v>
      </c>
      <c r="U2721" t="s">
        <v>23320</v>
      </c>
      <c r="V2721" t="s">
        <v>23318</v>
      </c>
      <c r="W2721" t="s">
        <v>23321</v>
      </c>
      <c r="X2721" t="s">
        <v>23322</v>
      </c>
      <c r="Y2721" t="b">
        <v>1</v>
      </c>
      <c r="Z2721" t="s">
        <v>1761</v>
      </c>
    </row>
    <row r="2722" spans="1:26" x14ac:dyDescent="0.25">
      <c r="A2722" t="s">
        <v>23323</v>
      </c>
      <c r="B2722" t="s">
        <v>23324</v>
      </c>
      <c r="C2722" t="s">
        <v>14702</v>
      </c>
      <c r="D2722" t="s">
        <v>14703</v>
      </c>
      <c r="E2722" t="s">
        <v>17576</v>
      </c>
      <c r="F2722" t="s">
        <v>23325</v>
      </c>
      <c r="G2722">
        <v>8000</v>
      </c>
      <c r="H2722">
        <v>2100</v>
      </c>
      <c r="I2722">
        <v>13201</v>
      </c>
      <c r="J2722">
        <v>11204</v>
      </c>
      <c r="K2722" t="s">
        <v>54</v>
      </c>
      <c r="L2722">
        <v>1176</v>
      </c>
      <c r="M2722" t="s">
        <v>1769</v>
      </c>
      <c r="N2722" t="s">
        <v>17248</v>
      </c>
      <c r="O2722" s="95">
        <v>44845.678963726852</v>
      </c>
      <c r="P2722">
        <v>1</v>
      </c>
      <c r="Q2722">
        <v>-39.4</v>
      </c>
      <c r="R2722">
        <v>-28.6</v>
      </c>
      <c r="S2722" t="s">
        <v>23326</v>
      </c>
      <c r="T2722" t="s">
        <v>23327</v>
      </c>
      <c r="U2722" t="s">
        <v>23328</v>
      </c>
      <c r="V2722" t="s">
        <v>23326</v>
      </c>
      <c r="W2722" t="s">
        <v>23329</v>
      </c>
      <c r="X2722" t="s">
        <v>23330</v>
      </c>
      <c r="Y2722" t="b">
        <v>1</v>
      </c>
      <c r="Z2722" t="s">
        <v>1761</v>
      </c>
    </row>
    <row r="2723" spans="1:26" x14ac:dyDescent="0.25">
      <c r="A2723" t="s">
        <v>23331</v>
      </c>
      <c r="B2723" t="s">
        <v>23332</v>
      </c>
      <c r="C2723" t="s">
        <v>14702</v>
      </c>
      <c r="D2723" t="s">
        <v>14703</v>
      </c>
      <c r="E2723" t="s">
        <v>17576</v>
      </c>
      <c r="F2723" t="s">
        <v>23333</v>
      </c>
      <c r="G2723">
        <v>22999</v>
      </c>
      <c r="H2723">
        <v>2000</v>
      </c>
      <c r="I2723">
        <v>25418</v>
      </c>
      <c r="J2723">
        <v>25656</v>
      </c>
      <c r="K2723" t="s">
        <v>54</v>
      </c>
      <c r="L2723">
        <v>1120</v>
      </c>
      <c r="M2723" t="s">
        <v>1769</v>
      </c>
      <c r="N2723" t="s">
        <v>17836</v>
      </c>
      <c r="O2723" s="95">
        <v>44845.687877812503</v>
      </c>
      <c r="P2723">
        <v>1</v>
      </c>
      <c r="Q2723">
        <v>-9.52</v>
      </c>
      <c r="R2723">
        <v>-10.36</v>
      </c>
      <c r="S2723" t="s">
        <v>23334</v>
      </c>
      <c r="T2723" t="s">
        <v>23335</v>
      </c>
      <c r="U2723" t="s">
        <v>23336</v>
      </c>
      <c r="V2723" t="s">
        <v>23334</v>
      </c>
      <c r="W2723" t="s">
        <v>23337</v>
      </c>
      <c r="X2723" t="s">
        <v>23338</v>
      </c>
      <c r="Y2723" t="b">
        <v>1</v>
      </c>
      <c r="Z2723" t="s">
        <v>1761</v>
      </c>
    </row>
    <row r="2724" spans="1:26" x14ac:dyDescent="0.25">
      <c r="A2724" t="s">
        <v>23339</v>
      </c>
      <c r="B2724" t="s">
        <v>23340</v>
      </c>
      <c r="C2724" t="s">
        <v>14702</v>
      </c>
      <c r="D2724" t="s">
        <v>14703</v>
      </c>
      <c r="E2724" t="s">
        <v>17576</v>
      </c>
      <c r="F2724" t="s">
        <v>23341</v>
      </c>
      <c r="G2724">
        <v>14987</v>
      </c>
      <c r="H2724">
        <v>2000</v>
      </c>
      <c r="I2724">
        <v>17958</v>
      </c>
      <c r="J2724">
        <v>37274</v>
      </c>
      <c r="K2724" t="s">
        <v>54</v>
      </c>
      <c r="L2724">
        <v>1120</v>
      </c>
      <c r="M2724" t="s">
        <v>1769</v>
      </c>
      <c r="N2724" t="s">
        <v>17836</v>
      </c>
      <c r="O2724" s="95">
        <v>44845.080647326387</v>
      </c>
      <c r="P2724">
        <v>2</v>
      </c>
      <c r="Q2724">
        <v>-16.54</v>
      </c>
      <c r="R2724">
        <v>-59.79</v>
      </c>
      <c r="S2724" t="s">
        <v>23342</v>
      </c>
      <c r="T2724" t="s">
        <v>23343</v>
      </c>
      <c r="U2724" t="s">
        <v>23344</v>
      </c>
      <c r="V2724" t="s">
        <v>23342</v>
      </c>
      <c r="W2724" t="s">
        <v>23345</v>
      </c>
      <c r="X2724" t="s">
        <v>23346</v>
      </c>
      <c r="Y2724" t="b">
        <v>1</v>
      </c>
      <c r="Z2724" t="s">
        <v>1761</v>
      </c>
    </row>
    <row r="2725" spans="1:26" x14ac:dyDescent="0.25">
      <c r="A2725" t="s">
        <v>23347</v>
      </c>
      <c r="B2725" t="s">
        <v>23348</v>
      </c>
      <c r="C2725" t="s">
        <v>14702</v>
      </c>
      <c r="D2725" t="s">
        <v>14703</v>
      </c>
      <c r="E2725" t="s">
        <v>17576</v>
      </c>
      <c r="F2725" t="s">
        <v>23349</v>
      </c>
      <c r="G2725">
        <v>12222</v>
      </c>
      <c r="H2725">
        <v>7000</v>
      </c>
      <c r="I2725">
        <v>12801</v>
      </c>
      <c r="J2725">
        <v>11357</v>
      </c>
      <c r="K2725" t="s">
        <v>54</v>
      </c>
      <c r="L2725">
        <v>3920</v>
      </c>
      <c r="M2725" t="s">
        <v>1769</v>
      </c>
      <c r="N2725" t="s">
        <v>18804</v>
      </c>
      <c r="O2725" s="95">
        <v>44845.635931273151</v>
      </c>
      <c r="P2725">
        <v>2</v>
      </c>
      <c r="Q2725">
        <v>-4.5199999999999996</v>
      </c>
      <c r="R2725">
        <v>7.62</v>
      </c>
      <c r="S2725" t="s">
        <v>23350</v>
      </c>
      <c r="T2725" t="s">
        <v>23351</v>
      </c>
      <c r="U2725" t="s">
        <v>23352</v>
      </c>
      <c r="V2725" t="s">
        <v>23350</v>
      </c>
      <c r="W2725" t="s">
        <v>23353</v>
      </c>
      <c r="X2725" t="s">
        <v>23354</v>
      </c>
      <c r="Y2725" t="b">
        <v>1</v>
      </c>
      <c r="Z2725" t="s">
        <v>1761</v>
      </c>
    </row>
    <row r="2726" spans="1:26" x14ac:dyDescent="0.25">
      <c r="A2726" t="s">
        <v>23355</v>
      </c>
      <c r="B2726" t="s">
        <v>23356</v>
      </c>
      <c r="C2726" t="s">
        <v>14702</v>
      </c>
      <c r="D2726" t="s">
        <v>14703</v>
      </c>
      <c r="E2726" t="s">
        <v>17576</v>
      </c>
      <c r="F2726" t="s">
        <v>22836</v>
      </c>
      <c r="G2726">
        <v>15987</v>
      </c>
      <c r="H2726">
        <v>5500</v>
      </c>
      <c r="I2726">
        <v>31211</v>
      </c>
      <c r="J2726">
        <v>21982</v>
      </c>
      <c r="K2726" t="s">
        <v>54</v>
      </c>
      <c r="L2726">
        <v>3080</v>
      </c>
      <c r="M2726" t="s">
        <v>1769</v>
      </c>
      <c r="N2726" t="s">
        <v>18042</v>
      </c>
      <c r="O2726" s="95">
        <v>44845.708533599536</v>
      </c>
      <c r="P2726">
        <v>2</v>
      </c>
      <c r="Q2726">
        <v>-48.78</v>
      </c>
      <c r="R2726">
        <v>-27.27</v>
      </c>
      <c r="S2726" t="s">
        <v>23357</v>
      </c>
      <c r="T2726" t="s">
        <v>23358</v>
      </c>
      <c r="U2726" t="s">
        <v>23359</v>
      </c>
      <c r="V2726" t="s">
        <v>23357</v>
      </c>
      <c r="W2726" t="s">
        <v>23360</v>
      </c>
      <c r="X2726" t="s">
        <v>23361</v>
      </c>
      <c r="Y2726" t="b">
        <v>1</v>
      </c>
      <c r="Z2726" t="s">
        <v>1761</v>
      </c>
    </row>
    <row r="2727" spans="1:26" x14ac:dyDescent="0.25">
      <c r="A2727" t="s">
        <v>23362</v>
      </c>
      <c r="B2727" t="s">
        <v>23363</v>
      </c>
      <c r="C2727" t="s">
        <v>14703</v>
      </c>
      <c r="D2727" t="s">
        <v>14702</v>
      </c>
      <c r="E2727" t="s">
        <v>370</v>
      </c>
      <c r="F2727" t="s">
        <v>23364</v>
      </c>
      <c r="G2727">
        <v>0</v>
      </c>
      <c r="H2727">
        <v>100000</v>
      </c>
      <c r="I2727">
        <v>0</v>
      </c>
      <c r="J2727">
        <v>0</v>
      </c>
      <c r="K2727" t="s">
        <v>54</v>
      </c>
      <c r="L2727">
        <v>56000</v>
      </c>
      <c r="M2727" t="s">
        <v>1769</v>
      </c>
      <c r="N2727" t="s">
        <v>22175</v>
      </c>
      <c r="O2727" s="95">
        <v>44753.323867060186</v>
      </c>
      <c r="P2727">
        <v>2</v>
      </c>
      <c r="Q2727">
        <v>0</v>
      </c>
      <c r="R2727">
        <v>0</v>
      </c>
      <c r="S2727" t="s">
        <v>14523</v>
      </c>
      <c r="T2727" t="s">
        <v>23365</v>
      </c>
      <c r="U2727" t="s">
        <v>23366</v>
      </c>
      <c r="V2727" t="s">
        <v>14523</v>
      </c>
      <c r="W2727" t="s">
        <v>23367</v>
      </c>
      <c r="X2727" t="s">
        <v>23368</v>
      </c>
      <c r="Y2727" t="b">
        <v>1</v>
      </c>
      <c r="Z2727" t="s">
        <v>1761</v>
      </c>
    </row>
    <row r="2728" spans="1:26" x14ac:dyDescent="0.25">
      <c r="A2728" t="s">
        <v>23369</v>
      </c>
      <c r="B2728" t="s">
        <v>23370</v>
      </c>
      <c r="C2728" t="s">
        <v>14703</v>
      </c>
      <c r="D2728" t="s">
        <v>14702</v>
      </c>
      <c r="E2728" t="s">
        <v>357</v>
      </c>
      <c r="F2728" t="s">
        <v>1949</v>
      </c>
      <c r="G2728">
        <v>0</v>
      </c>
      <c r="H2728">
        <v>20000</v>
      </c>
      <c r="I2728">
        <v>0</v>
      </c>
      <c r="J2728">
        <v>0</v>
      </c>
      <c r="K2728" t="s">
        <v>54</v>
      </c>
      <c r="L2728">
        <v>11200</v>
      </c>
      <c r="M2728" t="s">
        <v>1769</v>
      </c>
      <c r="N2728" t="s">
        <v>23371</v>
      </c>
      <c r="O2728" s="95">
        <v>44752.43579585648</v>
      </c>
      <c r="P2728">
        <v>1</v>
      </c>
      <c r="Q2728">
        <v>0</v>
      </c>
      <c r="R2728">
        <v>0</v>
      </c>
      <c r="S2728" t="s">
        <v>23372</v>
      </c>
      <c r="T2728" t="s">
        <v>23373</v>
      </c>
      <c r="U2728" t="s">
        <v>23374</v>
      </c>
      <c r="V2728" t="s">
        <v>23372</v>
      </c>
      <c r="W2728" t="s">
        <v>23375</v>
      </c>
      <c r="X2728" t="s">
        <v>23376</v>
      </c>
      <c r="Y2728" t="b">
        <v>1</v>
      </c>
      <c r="Z2728" t="s">
        <v>1761</v>
      </c>
    </row>
    <row r="2729" spans="1:26" x14ac:dyDescent="0.25">
      <c r="A2729" t="s">
        <v>23377</v>
      </c>
      <c r="B2729" t="s">
        <v>23378</v>
      </c>
      <c r="C2729" t="s">
        <v>14703</v>
      </c>
      <c r="D2729" t="s">
        <v>14702</v>
      </c>
      <c r="E2729" t="s">
        <v>357</v>
      </c>
      <c r="F2729" t="s">
        <v>1955</v>
      </c>
      <c r="G2729">
        <v>0</v>
      </c>
      <c r="H2729">
        <v>30000</v>
      </c>
      <c r="I2729">
        <v>0</v>
      </c>
      <c r="J2729">
        <v>0</v>
      </c>
      <c r="K2729" t="s">
        <v>54</v>
      </c>
      <c r="L2729">
        <v>16800</v>
      </c>
      <c r="M2729" t="s">
        <v>1769</v>
      </c>
      <c r="N2729" t="s">
        <v>23379</v>
      </c>
      <c r="O2729" s="95">
        <v>44752.428302569446</v>
      </c>
      <c r="P2729">
        <v>1</v>
      </c>
      <c r="Q2729">
        <v>0</v>
      </c>
      <c r="R2729">
        <v>0</v>
      </c>
      <c r="S2729" t="s">
        <v>23380</v>
      </c>
      <c r="T2729" t="s">
        <v>23381</v>
      </c>
      <c r="U2729" t="s">
        <v>23382</v>
      </c>
      <c r="V2729" t="s">
        <v>23380</v>
      </c>
      <c r="W2729" t="s">
        <v>23383</v>
      </c>
      <c r="X2729" t="s">
        <v>23384</v>
      </c>
      <c r="Y2729" t="b">
        <v>1</v>
      </c>
      <c r="Z2729" t="s">
        <v>1761</v>
      </c>
    </row>
    <row r="2730" spans="1:26" x14ac:dyDescent="0.25">
      <c r="A2730" t="s">
        <v>23385</v>
      </c>
      <c r="B2730" t="s">
        <v>23386</v>
      </c>
      <c r="C2730" t="s">
        <v>14702</v>
      </c>
      <c r="D2730" t="s">
        <v>14703</v>
      </c>
      <c r="E2730" t="s">
        <v>357</v>
      </c>
      <c r="F2730" t="s">
        <v>23387</v>
      </c>
      <c r="G2730">
        <v>14800</v>
      </c>
      <c r="H2730">
        <v>5000</v>
      </c>
      <c r="I2730">
        <v>20569</v>
      </c>
      <c r="J2730">
        <v>22383</v>
      </c>
      <c r="K2730" t="s">
        <v>54</v>
      </c>
      <c r="L2730">
        <v>2800</v>
      </c>
      <c r="M2730" t="s">
        <v>1769</v>
      </c>
      <c r="N2730" t="s">
        <v>17270</v>
      </c>
      <c r="O2730" s="95">
        <v>44845.555657847224</v>
      </c>
      <c r="P2730">
        <v>1</v>
      </c>
      <c r="Q2730">
        <v>-28.05</v>
      </c>
      <c r="R2730">
        <v>-33.880000000000003</v>
      </c>
      <c r="S2730" t="s">
        <v>23388</v>
      </c>
      <c r="T2730" t="s">
        <v>23389</v>
      </c>
      <c r="U2730" t="s">
        <v>23390</v>
      </c>
      <c r="V2730" t="s">
        <v>23388</v>
      </c>
      <c r="W2730" t="s">
        <v>23391</v>
      </c>
      <c r="X2730" t="s">
        <v>23392</v>
      </c>
      <c r="Y2730" t="b">
        <v>1</v>
      </c>
      <c r="Z2730" t="s">
        <v>1761</v>
      </c>
    </row>
    <row r="2731" spans="1:26" x14ac:dyDescent="0.25">
      <c r="A2731" t="s">
        <v>23393</v>
      </c>
      <c r="B2731" t="s">
        <v>23394</v>
      </c>
      <c r="C2731" t="s">
        <v>14703</v>
      </c>
      <c r="D2731" t="s">
        <v>14702</v>
      </c>
      <c r="E2731" t="s">
        <v>357</v>
      </c>
      <c r="F2731" t="s">
        <v>185</v>
      </c>
      <c r="G2731">
        <v>0</v>
      </c>
      <c r="H2731">
        <v>15000</v>
      </c>
      <c r="I2731">
        <v>0</v>
      </c>
      <c r="J2731">
        <v>0</v>
      </c>
      <c r="K2731" t="s">
        <v>54</v>
      </c>
      <c r="L2731">
        <v>8400</v>
      </c>
      <c r="M2731" t="s">
        <v>1769</v>
      </c>
      <c r="N2731" t="s">
        <v>19808</v>
      </c>
      <c r="O2731" s="95">
        <v>44753.284858067127</v>
      </c>
      <c r="P2731">
        <v>1</v>
      </c>
      <c r="Q2731">
        <v>0</v>
      </c>
      <c r="R2731">
        <v>0</v>
      </c>
      <c r="S2731" t="s">
        <v>23395</v>
      </c>
      <c r="T2731" t="s">
        <v>23396</v>
      </c>
      <c r="U2731" t="s">
        <v>23397</v>
      </c>
      <c r="V2731" t="s">
        <v>23395</v>
      </c>
      <c r="W2731" t="s">
        <v>23398</v>
      </c>
      <c r="X2731" t="s">
        <v>23399</v>
      </c>
      <c r="Y2731" t="b">
        <v>1</v>
      </c>
      <c r="Z2731" t="s">
        <v>1761</v>
      </c>
    </row>
    <row r="2732" spans="1:26" x14ac:dyDescent="0.25">
      <c r="A2732" t="s">
        <v>23400</v>
      </c>
      <c r="B2732" t="s">
        <v>1153</v>
      </c>
      <c r="C2732" t="s">
        <v>14702</v>
      </c>
      <c r="D2732" t="s">
        <v>14703</v>
      </c>
      <c r="E2732" t="s">
        <v>1799</v>
      </c>
      <c r="F2732" t="s">
        <v>2718</v>
      </c>
      <c r="G2732">
        <v>2400</v>
      </c>
      <c r="H2732">
        <v>100</v>
      </c>
      <c r="I2732">
        <v>7458</v>
      </c>
      <c r="J2732">
        <v>8123</v>
      </c>
      <c r="K2732" t="s">
        <v>55</v>
      </c>
      <c r="L2732">
        <v>63</v>
      </c>
      <c r="M2732" t="s">
        <v>1769</v>
      </c>
      <c r="N2732" t="s">
        <v>16846</v>
      </c>
      <c r="O2732" s="95">
        <v>44845.679016365742</v>
      </c>
      <c r="P2732">
        <v>1</v>
      </c>
      <c r="Q2732">
        <v>-67.819999999999993</v>
      </c>
      <c r="R2732">
        <v>-70.45</v>
      </c>
      <c r="S2732" t="s">
        <v>23401</v>
      </c>
      <c r="T2732" t="s">
        <v>23402</v>
      </c>
      <c r="U2732" t="s">
        <v>3266</v>
      </c>
      <c r="V2732" t="s">
        <v>23401</v>
      </c>
      <c r="W2732" t="s">
        <v>23403</v>
      </c>
      <c r="X2732" t="s">
        <v>23404</v>
      </c>
      <c r="Y2732" t="b">
        <v>1</v>
      </c>
      <c r="Z2732" t="s">
        <v>1761</v>
      </c>
    </row>
    <row r="2733" spans="1:26" x14ac:dyDescent="0.25">
      <c r="A2733" t="s">
        <v>23405</v>
      </c>
      <c r="B2733" t="s">
        <v>23406</v>
      </c>
      <c r="C2733" t="s">
        <v>14702</v>
      </c>
      <c r="D2733" t="s">
        <v>14703</v>
      </c>
      <c r="E2733" t="s">
        <v>1756</v>
      </c>
      <c r="F2733" t="s">
        <v>23407</v>
      </c>
      <c r="G2733">
        <v>16000</v>
      </c>
      <c r="H2733">
        <v>30000</v>
      </c>
      <c r="I2733">
        <v>21468</v>
      </c>
      <c r="J2733">
        <v>20904</v>
      </c>
      <c r="K2733" t="s">
        <v>55</v>
      </c>
      <c r="L2733">
        <v>18900</v>
      </c>
      <c r="M2733" t="s">
        <v>1769</v>
      </c>
      <c r="N2733" t="s">
        <v>14884</v>
      </c>
      <c r="O2733" s="95">
        <v>44845.668158368055</v>
      </c>
      <c r="P2733">
        <v>1</v>
      </c>
      <c r="Q2733">
        <v>-25.47</v>
      </c>
      <c r="R2733">
        <v>-23.46</v>
      </c>
      <c r="S2733" t="s">
        <v>23408</v>
      </c>
      <c r="T2733" t="s">
        <v>23409</v>
      </c>
      <c r="U2733" t="s">
        <v>23410</v>
      </c>
      <c r="V2733" t="s">
        <v>23408</v>
      </c>
      <c r="W2733" t="s">
        <v>23411</v>
      </c>
      <c r="X2733" t="s">
        <v>23412</v>
      </c>
      <c r="Y2733" t="b">
        <v>1</v>
      </c>
      <c r="Z2733" t="s">
        <v>1761</v>
      </c>
    </row>
    <row r="2734" spans="1:26" x14ac:dyDescent="0.25">
      <c r="A2734" t="s">
        <v>23413</v>
      </c>
      <c r="B2734" t="s">
        <v>23414</v>
      </c>
      <c r="C2734" t="s">
        <v>14702</v>
      </c>
      <c r="D2734" t="s">
        <v>14703</v>
      </c>
      <c r="E2734" t="s">
        <v>1799</v>
      </c>
      <c r="F2734" t="s">
        <v>23415</v>
      </c>
      <c r="G2734">
        <v>1000000</v>
      </c>
      <c r="H2734">
        <v>43000</v>
      </c>
      <c r="I2734">
        <v>508231</v>
      </c>
      <c r="J2734">
        <v>496811</v>
      </c>
      <c r="K2734" t="s">
        <v>55</v>
      </c>
      <c r="L2734">
        <v>27090</v>
      </c>
      <c r="M2734" t="s">
        <v>1769</v>
      </c>
      <c r="N2734" t="s">
        <v>14903</v>
      </c>
      <c r="O2734" s="95">
        <v>44845.66226099537</v>
      </c>
      <c r="P2734">
        <v>1</v>
      </c>
      <c r="Q2734">
        <v>96.76</v>
      </c>
      <c r="R2734">
        <v>101.28</v>
      </c>
      <c r="S2734" t="s">
        <v>23416</v>
      </c>
      <c r="T2734" t="s">
        <v>23417</v>
      </c>
      <c r="U2734" t="s">
        <v>23418</v>
      </c>
      <c r="V2734" t="s">
        <v>23416</v>
      </c>
      <c r="W2734" t="s">
        <v>23419</v>
      </c>
      <c r="X2734" t="s">
        <v>23420</v>
      </c>
      <c r="Y2734" t="b">
        <v>1</v>
      </c>
      <c r="Z2734" t="s">
        <v>1761</v>
      </c>
    </row>
    <row r="2735" spans="1:26" x14ac:dyDescent="0.25">
      <c r="A2735" t="s">
        <v>23421</v>
      </c>
      <c r="B2735" t="s">
        <v>23422</v>
      </c>
      <c r="C2735" t="s">
        <v>14702</v>
      </c>
      <c r="D2735" t="s">
        <v>14703</v>
      </c>
      <c r="E2735" t="s">
        <v>1799</v>
      </c>
      <c r="F2735" t="s">
        <v>23423</v>
      </c>
      <c r="G2735">
        <v>33333</v>
      </c>
      <c r="H2735">
        <v>37000</v>
      </c>
      <c r="I2735">
        <v>46524</v>
      </c>
      <c r="J2735">
        <v>44042</v>
      </c>
      <c r="K2735" t="s">
        <v>55</v>
      </c>
      <c r="L2735">
        <v>23310</v>
      </c>
      <c r="M2735" t="s">
        <v>1769</v>
      </c>
      <c r="N2735" t="s">
        <v>14975</v>
      </c>
      <c r="O2735" s="95">
        <v>44845.675333483799</v>
      </c>
      <c r="P2735">
        <v>1</v>
      </c>
      <c r="Q2735">
        <v>-28.35</v>
      </c>
      <c r="R2735">
        <v>-24.32</v>
      </c>
      <c r="S2735" t="s">
        <v>23424</v>
      </c>
      <c r="T2735" t="s">
        <v>23425</v>
      </c>
      <c r="U2735" t="s">
        <v>23426</v>
      </c>
      <c r="V2735" t="s">
        <v>23424</v>
      </c>
      <c r="W2735" t="s">
        <v>23427</v>
      </c>
      <c r="X2735" t="s">
        <v>23428</v>
      </c>
      <c r="Y2735" t="b">
        <v>1</v>
      </c>
      <c r="Z2735" t="s">
        <v>1761</v>
      </c>
    </row>
    <row r="2736" spans="1:26" x14ac:dyDescent="0.25">
      <c r="A2736" t="s">
        <v>23429</v>
      </c>
      <c r="B2736" t="s">
        <v>23430</v>
      </c>
      <c r="C2736" t="s">
        <v>14702</v>
      </c>
      <c r="D2736" t="s">
        <v>14703</v>
      </c>
      <c r="E2736" t="s">
        <v>1799</v>
      </c>
      <c r="F2736" t="s">
        <v>23431</v>
      </c>
      <c r="G2736">
        <v>500000</v>
      </c>
      <c r="H2736">
        <v>52000</v>
      </c>
      <c r="I2736">
        <v>438148</v>
      </c>
      <c r="J2736">
        <v>449769</v>
      </c>
      <c r="K2736" t="s">
        <v>55</v>
      </c>
      <c r="L2736">
        <v>32760</v>
      </c>
      <c r="M2736" t="s">
        <v>1769</v>
      </c>
      <c r="N2736" t="s">
        <v>14865</v>
      </c>
      <c r="O2736" s="95">
        <v>44845.688519479168</v>
      </c>
      <c r="P2736">
        <v>1</v>
      </c>
      <c r="Q2736">
        <v>14.12</v>
      </c>
      <c r="R2736">
        <v>11.17</v>
      </c>
      <c r="S2736" t="s">
        <v>23432</v>
      </c>
      <c r="T2736" t="s">
        <v>23433</v>
      </c>
      <c r="U2736" t="s">
        <v>23434</v>
      </c>
      <c r="V2736" t="s">
        <v>23432</v>
      </c>
      <c r="W2736" t="s">
        <v>23435</v>
      </c>
      <c r="X2736" t="s">
        <v>23436</v>
      </c>
      <c r="Y2736" t="b">
        <v>1</v>
      </c>
      <c r="Z2736" t="s">
        <v>1761</v>
      </c>
    </row>
    <row r="2737" spans="1:26" x14ac:dyDescent="0.25">
      <c r="A2737" t="s">
        <v>23437</v>
      </c>
      <c r="B2737" t="s">
        <v>23438</v>
      </c>
      <c r="C2737" t="s">
        <v>14702</v>
      </c>
      <c r="D2737" t="s">
        <v>14703</v>
      </c>
      <c r="E2737" t="s">
        <v>1799</v>
      </c>
      <c r="F2737" t="s">
        <v>23439</v>
      </c>
      <c r="G2737">
        <v>45989</v>
      </c>
      <c r="H2737">
        <v>27500</v>
      </c>
      <c r="I2737">
        <v>50262</v>
      </c>
      <c r="J2737">
        <v>49936</v>
      </c>
      <c r="K2737" t="s">
        <v>55</v>
      </c>
      <c r="L2737">
        <v>17325</v>
      </c>
      <c r="M2737" t="s">
        <v>1769</v>
      </c>
      <c r="N2737" t="s">
        <v>20784</v>
      </c>
      <c r="O2737" s="95">
        <v>44845.657496932872</v>
      </c>
      <c r="P2737">
        <v>1</v>
      </c>
      <c r="Q2737">
        <v>-8.5</v>
      </c>
      <c r="R2737">
        <v>-7.9</v>
      </c>
      <c r="S2737" t="s">
        <v>23440</v>
      </c>
      <c r="T2737" t="s">
        <v>23441</v>
      </c>
      <c r="U2737" t="s">
        <v>23442</v>
      </c>
      <c r="V2737" t="s">
        <v>23440</v>
      </c>
      <c r="W2737" t="s">
        <v>23443</v>
      </c>
      <c r="X2737" t="s">
        <v>23444</v>
      </c>
      <c r="Y2737" t="b">
        <v>1</v>
      </c>
      <c r="Z2737" t="s">
        <v>1761</v>
      </c>
    </row>
    <row r="2738" spans="1:26" x14ac:dyDescent="0.25">
      <c r="A2738" t="s">
        <v>23445</v>
      </c>
      <c r="B2738" t="s">
        <v>23446</v>
      </c>
      <c r="C2738" t="s">
        <v>14702</v>
      </c>
      <c r="D2738" t="s">
        <v>14703</v>
      </c>
      <c r="E2738" t="s">
        <v>1799</v>
      </c>
      <c r="F2738" t="s">
        <v>23447</v>
      </c>
      <c r="G2738">
        <v>48000</v>
      </c>
      <c r="H2738">
        <v>61000</v>
      </c>
      <c r="I2738">
        <v>95266</v>
      </c>
      <c r="J2738">
        <v>73631</v>
      </c>
      <c r="K2738" t="s">
        <v>55</v>
      </c>
      <c r="L2738">
        <v>38430</v>
      </c>
      <c r="M2738" t="s">
        <v>1769</v>
      </c>
      <c r="N2738" t="s">
        <v>23448</v>
      </c>
      <c r="O2738" s="95">
        <v>44845.690700810184</v>
      </c>
      <c r="P2738">
        <v>1</v>
      </c>
      <c r="Q2738">
        <v>-49.61</v>
      </c>
      <c r="R2738">
        <v>-34.81</v>
      </c>
      <c r="S2738" t="s">
        <v>23449</v>
      </c>
      <c r="T2738" t="s">
        <v>23450</v>
      </c>
      <c r="U2738" t="s">
        <v>23451</v>
      </c>
      <c r="V2738" t="s">
        <v>23449</v>
      </c>
      <c r="W2738" t="s">
        <v>23452</v>
      </c>
      <c r="X2738" t="s">
        <v>23453</v>
      </c>
      <c r="Y2738" t="b">
        <v>1</v>
      </c>
      <c r="Z2738" t="s">
        <v>1761</v>
      </c>
    </row>
    <row r="2739" spans="1:26" x14ac:dyDescent="0.25">
      <c r="A2739" t="s">
        <v>23454</v>
      </c>
      <c r="B2739" t="s">
        <v>23455</v>
      </c>
      <c r="C2739" t="s">
        <v>14702</v>
      </c>
      <c r="D2739" t="s">
        <v>14703</v>
      </c>
      <c r="E2739" t="s">
        <v>1799</v>
      </c>
      <c r="F2739" t="s">
        <v>23456</v>
      </c>
      <c r="G2739">
        <v>26000</v>
      </c>
      <c r="H2739">
        <v>40000</v>
      </c>
      <c r="I2739">
        <v>33063</v>
      </c>
      <c r="J2739">
        <v>35126</v>
      </c>
      <c r="K2739" t="s">
        <v>55</v>
      </c>
      <c r="L2739">
        <v>25200</v>
      </c>
      <c r="M2739" t="s">
        <v>1769</v>
      </c>
      <c r="N2739" t="s">
        <v>14777</v>
      </c>
      <c r="O2739" s="95">
        <v>44845.675502384256</v>
      </c>
      <c r="P2739">
        <v>1</v>
      </c>
      <c r="Q2739">
        <v>-21.36</v>
      </c>
      <c r="R2739">
        <v>-25.98</v>
      </c>
      <c r="S2739" t="s">
        <v>23457</v>
      </c>
      <c r="T2739" t="s">
        <v>23458</v>
      </c>
      <c r="U2739" t="s">
        <v>23459</v>
      </c>
      <c r="V2739" t="s">
        <v>23457</v>
      </c>
      <c r="W2739" t="s">
        <v>23460</v>
      </c>
      <c r="X2739" t="s">
        <v>23461</v>
      </c>
      <c r="Y2739" t="b">
        <v>1</v>
      </c>
      <c r="Z2739" t="s">
        <v>1761</v>
      </c>
    </row>
    <row r="2740" spans="1:26" x14ac:dyDescent="0.25">
      <c r="A2740" t="s">
        <v>23462</v>
      </c>
      <c r="B2740" t="s">
        <v>1217</v>
      </c>
      <c r="C2740" t="s">
        <v>14702</v>
      </c>
      <c r="D2740" t="s">
        <v>14703</v>
      </c>
      <c r="E2740" t="s">
        <v>1799</v>
      </c>
      <c r="F2740" t="s">
        <v>2148</v>
      </c>
      <c r="G2740">
        <v>7777</v>
      </c>
      <c r="H2740">
        <v>100</v>
      </c>
      <c r="I2740">
        <v>9033</v>
      </c>
      <c r="J2740">
        <v>10577</v>
      </c>
      <c r="K2740" t="s">
        <v>55</v>
      </c>
      <c r="L2740">
        <v>63</v>
      </c>
      <c r="M2740" t="s">
        <v>1769</v>
      </c>
      <c r="N2740" t="s">
        <v>16846</v>
      </c>
      <c r="O2740" s="95">
        <v>44845.705192511574</v>
      </c>
      <c r="P2740">
        <v>1</v>
      </c>
      <c r="Q2740">
        <v>-13.9</v>
      </c>
      <c r="R2740">
        <v>-26.47</v>
      </c>
      <c r="S2740" t="s">
        <v>23463</v>
      </c>
      <c r="T2740" t="s">
        <v>23464</v>
      </c>
      <c r="U2740" t="s">
        <v>23465</v>
      </c>
      <c r="V2740" t="s">
        <v>23463</v>
      </c>
      <c r="W2740" t="s">
        <v>23466</v>
      </c>
      <c r="X2740" t="s">
        <v>23467</v>
      </c>
      <c r="Y2740" t="b">
        <v>1</v>
      </c>
      <c r="Z2740" t="s">
        <v>1761</v>
      </c>
    </row>
    <row r="2741" spans="1:26" x14ac:dyDescent="0.25">
      <c r="A2741" t="s">
        <v>23468</v>
      </c>
      <c r="B2741" t="s">
        <v>23469</v>
      </c>
      <c r="C2741" t="s">
        <v>14703</v>
      </c>
      <c r="D2741" t="s">
        <v>14702</v>
      </c>
      <c r="E2741" t="s">
        <v>370</v>
      </c>
      <c r="F2741" t="s">
        <v>1949</v>
      </c>
      <c r="G2741">
        <v>0</v>
      </c>
      <c r="H2741">
        <v>20000</v>
      </c>
      <c r="I2741">
        <v>0</v>
      </c>
      <c r="J2741">
        <v>0</v>
      </c>
      <c r="K2741" t="s">
        <v>54</v>
      </c>
      <c r="L2741">
        <v>11200</v>
      </c>
      <c r="M2741" t="s">
        <v>1769</v>
      </c>
      <c r="N2741" t="s">
        <v>23371</v>
      </c>
      <c r="O2741" s="95">
        <v>44753.323453136574</v>
      </c>
      <c r="P2741">
        <v>2</v>
      </c>
      <c r="Q2741">
        <v>0</v>
      </c>
      <c r="R2741">
        <v>0</v>
      </c>
      <c r="S2741" t="s">
        <v>23470</v>
      </c>
      <c r="T2741" t="s">
        <v>23471</v>
      </c>
      <c r="U2741" t="s">
        <v>23472</v>
      </c>
      <c r="V2741" t="s">
        <v>23470</v>
      </c>
      <c r="W2741" t="s">
        <v>23473</v>
      </c>
      <c r="X2741" t="s">
        <v>23474</v>
      </c>
      <c r="Y2741" t="b">
        <v>1</v>
      </c>
      <c r="Z2741" t="s">
        <v>1761</v>
      </c>
    </row>
    <row r="2742" spans="1:26" x14ac:dyDescent="0.25">
      <c r="A2742" t="s">
        <v>23475</v>
      </c>
      <c r="B2742" t="s">
        <v>23476</v>
      </c>
      <c r="C2742" t="s">
        <v>14703</v>
      </c>
      <c r="D2742" t="s">
        <v>14702</v>
      </c>
      <c r="E2742" t="s">
        <v>370</v>
      </c>
      <c r="F2742" t="s">
        <v>1955</v>
      </c>
      <c r="G2742">
        <v>0</v>
      </c>
      <c r="H2742">
        <v>30000</v>
      </c>
      <c r="I2742">
        <v>0</v>
      </c>
      <c r="J2742">
        <v>0</v>
      </c>
      <c r="K2742" t="s">
        <v>54</v>
      </c>
      <c r="L2742">
        <v>16800</v>
      </c>
      <c r="M2742" t="s">
        <v>1769</v>
      </c>
      <c r="N2742" t="s">
        <v>23379</v>
      </c>
      <c r="O2742" s="95">
        <v>44753.323510046299</v>
      </c>
      <c r="P2742">
        <v>2</v>
      </c>
      <c r="Q2742">
        <v>0</v>
      </c>
      <c r="R2742">
        <v>0</v>
      </c>
      <c r="S2742" t="s">
        <v>23477</v>
      </c>
      <c r="T2742" t="s">
        <v>23478</v>
      </c>
      <c r="U2742" t="s">
        <v>23479</v>
      </c>
      <c r="V2742" t="s">
        <v>23477</v>
      </c>
      <c r="W2742" t="s">
        <v>23480</v>
      </c>
      <c r="X2742" t="s">
        <v>23481</v>
      </c>
      <c r="Y2742" t="b">
        <v>1</v>
      </c>
      <c r="Z2742" t="s">
        <v>1761</v>
      </c>
    </row>
    <row r="2743" spans="1:26" x14ac:dyDescent="0.25">
      <c r="A2743" t="s">
        <v>23482</v>
      </c>
      <c r="B2743" t="s">
        <v>23483</v>
      </c>
      <c r="C2743" t="s">
        <v>14702</v>
      </c>
      <c r="D2743" t="s">
        <v>14703</v>
      </c>
      <c r="E2743" t="s">
        <v>370</v>
      </c>
      <c r="F2743" t="s">
        <v>23387</v>
      </c>
      <c r="G2743">
        <v>16000</v>
      </c>
      <c r="H2743">
        <v>10000</v>
      </c>
      <c r="I2743">
        <v>24218</v>
      </c>
      <c r="J2743">
        <v>23998</v>
      </c>
      <c r="K2743" t="s">
        <v>54</v>
      </c>
      <c r="L2743">
        <v>5600</v>
      </c>
      <c r="M2743" t="s">
        <v>1769</v>
      </c>
      <c r="N2743" t="s">
        <v>16226</v>
      </c>
      <c r="O2743" s="95">
        <v>44845.682511435189</v>
      </c>
      <c r="P2743">
        <v>2</v>
      </c>
      <c r="Q2743">
        <v>-33.93</v>
      </c>
      <c r="R2743">
        <v>-33.33</v>
      </c>
      <c r="S2743" t="s">
        <v>23484</v>
      </c>
      <c r="T2743" t="s">
        <v>23485</v>
      </c>
      <c r="U2743" t="s">
        <v>23486</v>
      </c>
      <c r="V2743" t="s">
        <v>23484</v>
      </c>
      <c r="W2743" t="s">
        <v>23487</v>
      </c>
      <c r="X2743" t="s">
        <v>23488</v>
      </c>
      <c r="Y2743" t="b">
        <v>1</v>
      </c>
      <c r="Z2743" t="s">
        <v>1761</v>
      </c>
    </row>
    <row r="2744" spans="1:26" x14ac:dyDescent="0.25">
      <c r="A2744" t="s">
        <v>23489</v>
      </c>
      <c r="B2744" t="s">
        <v>23490</v>
      </c>
      <c r="C2744" t="s">
        <v>14703</v>
      </c>
      <c r="D2744" t="s">
        <v>14702</v>
      </c>
      <c r="E2744" t="s">
        <v>370</v>
      </c>
      <c r="F2744" t="s">
        <v>185</v>
      </c>
      <c r="G2744">
        <v>0</v>
      </c>
      <c r="H2744">
        <v>45000</v>
      </c>
      <c r="I2744">
        <v>0</v>
      </c>
      <c r="J2744">
        <v>0</v>
      </c>
      <c r="K2744" t="s">
        <v>54</v>
      </c>
      <c r="L2744">
        <v>25200</v>
      </c>
      <c r="M2744" t="s">
        <v>1769</v>
      </c>
      <c r="N2744" t="s">
        <v>14777</v>
      </c>
      <c r="O2744" s="95">
        <v>44753.323675428241</v>
      </c>
      <c r="P2744">
        <v>2</v>
      </c>
      <c r="Q2744">
        <v>0</v>
      </c>
      <c r="R2744">
        <v>0</v>
      </c>
      <c r="S2744" t="s">
        <v>23491</v>
      </c>
      <c r="T2744" t="s">
        <v>23492</v>
      </c>
      <c r="U2744" t="s">
        <v>23493</v>
      </c>
      <c r="V2744" t="s">
        <v>23491</v>
      </c>
      <c r="W2744" t="s">
        <v>23494</v>
      </c>
      <c r="X2744" t="s">
        <v>23495</v>
      </c>
      <c r="Y2744" t="b">
        <v>1</v>
      </c>
      <c r="Z2744" t="s">
        <v>1761</v>
      </c>
    </row>
    <row r="2745" spans="1:26" x14ac:dyDescent="0.25">
      <c r="A2745" t="s">
        <v>23496</v>
      </c>
      <c r="B2745" t="s">
        <v>23497</v>
      </c>
      <c r="C2745" t="s">
        <v>14702</v>
      </c>
      <c r="D2745" t="s">
        <v>14703</v>
      </c>
      <c r="E2745" t="s">
        <v>635</v>
      </c>
      <c r="F2745" t="s">
        <v>23498</v>
      </c>
      <c r="G2745">
        <v>49000</v>
      </c>
      <c r="H2745">
        <v>70000</v>
      </c>
      <c r="I2745">
        <v>45334</v>
      </c>
      <c r="J2745">
        <v>45368</v>
      </c>
      <c r="K2745" t="s">
        <v>53</v>
      </c>
      <c r="L2745">
        <v>43400</v>
      </c>
      <c r="M2745" t="s">
        <v>1769</v>
      </c>
      <c r="N2745" t="s">
        <v>21081</v>
      </c>
      <c r="O2745" s="95">
        <v>44845.686326886571</v>
      </c>
      <c r="P2745">
        <v>9</v>
      </c>
      <c r="Q2745">
        <v>8.09</v>
      </c>
      <c r="R2745">
        <v>8.01</v>
      </c>
      <c r="S2745" t="s">
        <v>23499</v>
      </c>
      <c r="T2745" t="s">
        <v>23500</v>
      </c>
      <c r="U2745" t="s">
        <v>23501</v>
      </c>
      <c r="V2745" t="s">
        <v>23499</v>
      </c>
      <c r="W2745" t="s">
        <v>23502</v>
      </c>
      <c r="X2745" t="s">
        <v>23503</v>
      </c>
      <c r="Y2745" t="b">
        <v>1</v>
      </c>
      <c r="Z2745" t="s">
        <v>1761</v>
      </c>
    </row>
  </sheetData>
  <phoneticPr fontId="30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E47AE7-38D5-4BE0-AEE2-93203FE3F4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General</vt:lpstr>
      <vt:lpstr>FIR</vt:lpstr>
      <vt:lpstr>Recipes</vt:lpstr>
      <vt:lpstr>Skills</vt:lpstr>
      <vt:lpstr>Ammo</vt:lpstr>
      <vt:lpstr>Tarkov-Items</vt:lpstr>
      <vt:lpstr>all-tki</vt:lpstr>
      <vt:lpstr>iConvertAmount</vt:lpstr>
      <vt:lpstr>iD2E</vt:lpstr>
      <vt:lpstr>iD2R</vt:lpstr>
      <vt:lpstr>iE2D</vt:lpstr>
      <vt:lpstr>iE2R</vt:lpstr>
      <vt:lpstr>iEUR</vt:lpstr>
      <vt:lpstr>iMarkUp</vt:lpstr>
      <vt:lpstr>iUSD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Chase</dc:creator>
  <cp:lastModifiedBy>David Chase</cp:lastModifiedBy>
  <dcterms:created xsi:type="dcterms:W3CDTF">2020-12-16T14:24:30Z</dcterms:created>
  <dcterms:modified xsi:type="dcterms:W3CDTF">2023-01-05T16:36:22Z</dcterms:modified>
</cp:coreProperties>
</file>