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wang/Documents/All about NYU/Junior/Spring/Database/3-spreadsheet-analysis-aLittlennnnn/data/"/>
    </mc:Choice>
  </mc:AlternateContent>
  <xr:revisionPtr revIDLastSave="0" documentId="13_ncr:1_{B0DBF48B-46D5-A34F-BB1F-7549F9F3AB71}" xr6:coauthVersionLast="47" xr6:coauthVersionMax="47" xr10:uidLastSave="{00000000-0000-0000-0000-000000000000}"/>
  <bookViews>
    <workbookView xWindow="780" yWindow="1000" windowWidth="27640" windowHeight="15960" xr2:uid="{00000000-000D-0000-FFFF-FFFF00000000}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7" i="1"/>
  <c r="L37" i="1"/>
  <c r="K37" i="1"/>
  <c r="J37" i="1"/>
  <c r="I37" i="1"/>
  <c r="H37" i="1"/>
  <c r="J2" i="1"/>
  <c r="I2" i="1"/>
  <c r="H2" i="1"/>
  <c r="M40" i="1"/>
  <c r="M39" i="1"/>
  <c r="M38" i="1"/>
  <c r="L40" i="1"/>
  <c r="L39" i="1"/>
  <c r="L38" i="1"/>
  <c r="K40" i="1"/>
  <c r="K39" i="1"/>
  <c r="K38" i="1"/>
  <c r="J40" i="1"/>
  <c r="J39" i="1"/>
  <c r="J38" i="1"/>
  <c r="I40" i="1"/>
  <c r="I39" i="1"/>
  <c r="I38" i="1"/>
  <c r="H40" i="1"/>
  <c r="H39" i="1"/>
  <c r="H38" i="1"/>
  <c r="M5" i="1"/>
  <c r="M4" i="1"/>
  <c r="M3" i="1"/>
  <c r="K5" i="1"/>
  <c r="L5" i="1" s="1"/>
  <c r="I5" i="1"/>
  <c r="J5" i="1" s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L4" i="1"/>
  <c r="L3" i="1"/>
  <c r="J4" i="1"/>
  <c r="J3" i="1"/>
  <c r="K4" i="1"/>
  <c r="K3" i="1"/>
  <c r="K2" i="1"/>
  <c r="L2" i="1" s="1"/>
  <c r="I4" i="1"/>
  <c r="I3" i="1"/>
  <c r="H4" i="1"/>
  <c r="H3" i="1"/>
</calcChain>
</file>

<file path=xl/sharedStrings.xml><?xml version="1.0" encoding="utf-8"?>
<sst xmlns="http://schemas.openxmlformats.org/spreadsheetml/2006/main" count="25" uniqueCount="15">
  <si>
    <t>Year</t>
  </si>
  <si>
    <t>Budget Deficit</t>
  </si>
  <si>
    <t>Export</t>
  </si>
  <si>
    <t>Import</t>
  </si>
  <si>
    <t>Average</t>
  </si>
  <si>
    <t>Minimum</t>
  </si>
  <si>
    <t>Maximum</t>
  </si>
  <si>
    <t>Standard Deviation</t>
  </si>
  <si>
    <t>Trade Deficit</t>
  </si>
  <si>
    <t>Average before 2002</t>
  </si>
  <si>
    <t>Average after 2002</t>
  </si>
  <si>
    <t>Average after 2020</t>
  </si>
  <si>
    <t>Average during 2007-2009</t>
  </si>
  <si>
    <t>Maximum before 2002</t>
  </si>
  <si>
    <t>Minimum after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</si>
</sst>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1" xfId="0" applyFill="1" applyBorder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Exports and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clean_data!$C$1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clean_data!$A$2:$A$54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clean_data!$C$2:$C$55</c:f>
              <c:numCache>
                <c:formatCode>General</c:formatCode>
                <c:ptCount val="54"/>
                <c:pt idx="0">
                  <c:v>22.25</c:v>
                </c:pt>
                <c:pt idx="1">
                  <c:v>21.62</c:v>
                </c:pt>
                <c:pt idx="2">
                  <c:v>22.15</c:v>
                </c:pt>
                <c:pt idx="3">
                  <c:v>26.74</c:v>
                </c:pt>
                <c:pt idx="4">
                  <c:v>32.78</c:v>
                </c:pt>
                <c:pt idx="5">
                  <c:v>32.93</c:v>
                </c:pt>
                <c:pt idx="6">
                  <c:v>31.92</c:v>
                </c:pt>
                <c:pt idx="7">
                  <c:v>30.62</c:v>
                </c:pt>
                <c:pt idx="8">
                  <c:v>31.79</c:v>
                </c:pt>
                <c:pt idx="9">
                  <c:v>35.04</c:v>
                </c:pt>
                <c:pt idx="10">
                  <c:v>39.31</c:v>
                </c:pt>
                <c:pt idx="11">
                  <c:v>38.07</c:v>
                </c:pt>
                <c:pt idx="12">
                  <c:v>33.880000000000003</c:v>
                </c:pt>
                <c:pt idx="13">
                  <c:v>30.49</c:v>
                </c:pt>
                <c:pt idx="14">
                  <c:v>29.96</c:v>
                </c:pt>
                <c:pt idx="15">
                  <c:v>27.95</c:v>
                </c:pt>
                <c:pt idx="16">
                  <c:v>28.04</c:v>
                </c:pt>
                <c:pt idx="17">
                  <c:v>29.98</c:v>
                </c:pt>
                <c:pt idx="18">
                  <c:v>33.96</c:v>
                </c:pt>
                <c:pt idx="19">
                  <c:v>35.76</c:v>
                </c:pt>
                <c:pt idx="20">
                  <c:v>37.020000000000003</c:v>
                </c:pt>
                <c:pt idx="21">
                  <c:v>38.64</c:v>
                </c:pt>
                <c:pt idx="22">
                  <c:v>38.840000000000003</c:v>
                </c:pt>
                <c:pt idx="23">
                  <c:v>38.19</c:v>
                </c:pt>
                <c:pt idx="24">
                  <c:v>39.57</c:v>
                </c:pt>
                <c:pt idx="25">
                  <c:v>42.56</c:v>
                </c:pt>
                <c:pt idx="26">
                  <c:v>42.99</c:v>
                </c:pt>
                <c:pt idx="27">
                  <c:v>44.48</c:v>
                </c:pt>
                <c:pt idx="28">
                  <c:v>42.06</c:v>
                </c:pt>
                <c:pt idx="29">
                  <c:v>41.24</c:v>
                </c:pt>
                <c:pt idx="30">
                  <c:v>42.77</c:v>
                </c:pt>
                <c:pt idx="31">
                  <c:v>38.81</c:v>
                </c:pt>
                <c:pt idx="32">
                  <c:v>36.53</c:v>
                </c:pt>
                <c:pt idx="33">
                  <c:v>36.14</c:v>
                </c:pt>
                <c:pt idx="34">
                  <c:v>38.51</c:v>
                </c:pt>
                <c:pt idx="35">
                  <c:v>39.93</c:v>
                </c:pt>
                <c:pt idx="36">
                  <c:v>42.57</c:v>
                </c:pt>
                <c:pt idx="37">
                  <c:v>45.86</c:v>
                </c:pt>
                <c:pt idx="38">
                  <c:v>49.7</c:v>
                </c:pt>
                <c:pt idx="39">
                  <c:v>43.73</c:v>
                </c:pt>
                <c:pt idx="40">
                  <c:v>49.37</c:v>
                </c:pt>
                <c:pt idx="41">
                  <c:v>54.25</c:v>
                </c:pt>
                <c:pt idx="42">
                  <c:v>54.58</c:v>
                </c:pt>
                <c:pt idx="43">
                  <c:v>54.21</c:v>
                </c:pt>
                <c:pt idx="44">
                  <c:v>54.03</c:v>
                </c:pt>
                <c:pt idx="45">
                  <c:v>49.64</c:v>
                </c:pt>
                <c:pt idx="46">
                  <c:v>47.55</c:v>
                </c:pt>
                <c:pt idx="47">
                  <c:v>48.71</c:v>
                </c:pt>
                <c:pt idx="48">
                  <c:v>49.15</c:v>
                </c:pt>
                <c:pt idx="49">
                  <c:v>47.18</c:v>
                </c:pt>
                <c:pt idx="50">
                  <c:v>40.33</c:v>
                </c:pt>
                <c:pt idx="51">
                  <c:v>43.23</c:v>
                </c:pt>
                <c:pt idx="52">
                  <c:v>46.54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BE49-8C58-23D8299E850A}"/>
            </c:ext>
          </c:extLst>
        </c:ser>
        <c:ser>
          <c:idx val="1"/>
          <c:order val="1"/>
          <c:tx>
            <c:strRef>
              <c:f>clean_data!$D$1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clean_data!$A$2:$A$54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clean_data!$D$2:$D$55</c:f>
              <c:numCache>
                <c:formatCode>General</c:formatCode>
                <c:ptCount val="54"/>
                <c:pt idx="0">
                  <c:v>20.78</c:v>
                </c:pt>
                <c:pt idx="1">
                  <c:v>21.41</c:v>
                </c:pt>
                <c:pt idx="2">
                  <c:v>23.21</c:v>
                </c:pt>
                <c:pt idx="3">
                  <c:v>25.58</c:v>
                </c:pt>
                <c:pt idx="4">
                  <c:v>33</c:v>
                </c:pt>
                <c:pt idx="5">
                  <c:v>29.14</c:v>
                </c:pt>
                <c:pt idx="6">
                  <c:v>32.270000000000003</c:v>
                </c:pt>
                <c:pt idx="7">
                  <c:v>35.049999999999997</c:v>
                </c:pt>
                <c:pt idx="8">
                  <c:v>36.1</c:v>
                </c:pt>
                <c:pt idx="9">
                  <c:v>38.47</c:v>
                </c:pt>
                <c:pt idx="10">
                  <c:v>41.13</c:v>
                </c:pt>
                <c:pt idx="11">
                  <c:v>39.630000000000003</c:v>
                </c:pt>
                <c:pt idx="12">
                  <c:v>36.270000000000003</c:v>
                </c:pt>
                <c:pt idx="13">
                  <c:v>36.17</c:v>
                </c:pt>
                <c:pt idx="14">
                  <c:v>40.130000000000003</c:v>
                </c:pt>
                <c:pt idx="15">
                  <c:v>38.46</c:v>
                </c:pt>
                <c:pt idx="16">
                  <c:v>39.549999999999997</c:v>
                </c:pt>
                <c:pt idx="17">
                  <c:v>41.91</c:v>
                </c:pt>
                <c:pt idx="18">
                  <c:v>42.32</c:v>
                </c:pt>
                <c:pt idx="19">
                  <c:v>41.91</c:v>
                </c:pt>
                <c:pt idx="20">
                  <c:v>42.24</c:v>
                </c:pt>
                <c:pt idx="21">
                  <c:v>40.5</c:v>
                </c:pt>
                <c:pt idx="22">
                  <c:v>40.97</c:v>
                </c:pt>
                <c:pt idx="23">
                  <c:v>41.99</c:v>
                </c:pt>
                <c:pt idx="24">
                  <c:v>44.65</c:v>
                </c:pt>
                <c:pt idx="25">
                  <c:v>47.26</c:v>
                </c:pt>
                <c:pt idx="26">
                  <c:v>47.76</c:v>
                </c:pt>
                <c:pt idx="27">
                  <c:v>49.23</c:v>
                </c:pt>
                <c:pt idx="28">
                  <c:v>49.24</c:v>
                </c:pt>
                <c:pt idx="29">
                  <c:v>52.02</c:v>
                </c:pt>
                <c:pt idx="30">
                  <c:v>57.64</c:v>
                </c:pt>
                <c:pt idx="31">
                  <c:v>53.05</c:v>
                </c:pt>
                <c:pt idx="32">
                  <c:v>52.62</c:v>
                </c:pt>
                <c:pt idx="33">
                  <c:v>54.37</c:v>
                </c:pt>
                <c:pt idx="34">
                  <c:v>59.28</c:v>
                </c:pt>
                <c:pt idx="35">
                  <c:v>62.63</c:v>
                </c:pt>
                <c:pt idx="36">
                  <c:v>65.34</c:v>
                </c:pt>
                <c:pt idx="37">
                  <c:v>66.19</c:v>
                </c:pt>
                <c:pt idx="38">
                  <c:v>69.77</c:v>
                </c:pt>
                <c:pt idx="39">
                  <c:v>55.31</c:v>
                </c:pt>
                <c:pt idx="40">
                  <c:v>63.51</c:v>
                </c:pt>
                <c:pt idx="41">
                  <c:v>69.12</c:v>
                </c:pt>
                <c:pt idx="42">
                  <c:v>68.150000000000006</c:v>
                </c:pt>
                <c:pt idx="43">
                  <c:v>65.55</c:v>
                </c:pt>
                <c:pt idx="44">
                  <c:v>65.59</c:v>
                </c:pt>
                <c:pt idx="45">
                  <c:v>61.11</c:v>
                </c:pt>
                <c:pt idx="46">
                  <c:v>58.26</c:v>
                </c:pt>
                <c:pt idx="47">
                  <c:v>59.79</c:v>
                </c:pt>
                <c:pt idx="48">
                  <c:v>60.63</c:v>
                </c:pt>
                <c:pt idx="49">
                  <c:v>57.93</c:v>
                </c:pt>
                <c:pt idx="50">
                  <c:v>52.08</c:v>
                </c:pt>
                <c:pt idx="51">
                  <c:v>57.78</c:v>
                </c:pt>
                <c:pt idx="52">
                  <c:v>61.62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BE49-8C58-23D8299E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97696"/>
        <c:axId val="2114299408"/>
      </c:lineChart>
      <c:catAx>
        <c:axId val="21142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299408"/>
        <c:crosses val="autoZero"/>
        <c:auto val="1"/>
        <c:lblAlgn val="ctr"/>
        <c:lblOffset val="100"/>
        <c:noMultiLvlLbl val="0"/>
      </c:catAx>
      <c:valAx>
        <c:axId val="2114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2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Trade and Budget 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Trade Deficit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clean_data!$A$2:$A$54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clean_data!$E$2:$E$55</c:f>
              <c:numCache>
                <c:formatCode>General</c:formatCode>
                <c:ptCount val="54"/>
                <c:pt idx="0">
                  <c:v>1.4699999999999989</c:v>
                </c:pt>
                <c:pt idx="1">
                  <c:v>0.21000000000000085</c:v>
                </c:pt>
                <c:pt idx="2">
                  <c:v>-1.0600000000000023</c:v>
                </c:pt>
                <c:pt idx="3">
                  <c:v>1.1600000000000001</c:v>
                </c:pt>
                <c:pt idx="4">
                  <c:v>-0.21999999999999886</c:v>
                </c:pt>
                <c:pt idx="5">
                  <c:v>3.7899999999999991</c:v>
                </c:pt>
                <c:pt idx="6">
                  <c:v>-0.35000000000000142</c:v>
                </c:pt>
                <c:pt idx="7">
                  <c:v>-4.4299999999999962</c:v>
                </c:pt>
                <c:pt idx="8">
                  <c:v>-4.3100000000000023</c:v>
                </c:pt>
                <c:pt idx="9">
                  <c:v>-3.4299999999999997</c:v>
                </c:pt>
                <c:pt idx="10">
                  <c:v>-1.8200000000000003</c:v>
                </c:pt>
                <c:pt idx="11">
                  <c:v>-1.5600000000000023</c:v>
                </c:pt>
                <c:pt idx="12">
                  <c:v>-2.3900000000000006</c:v>
                </c:pt>
                <c:pt idx="13">
                  <c:v>-5.6800000000000033</c:v>
                </c:pt>
                <c:pt idx="14">
                  <c:v>-10.170000000000002</c:v>
                </c:pt>
                <c:pt idx="15">
                  <c:v>-10.510000000000002</c:v>
                </c:pt>
                <c:pt idx="16">
                  <c:v>-11.509999999999998</c:v>
                </c:pt>
                <c:pt idx="17">
                  <c:v>-11.929999999999996</c:v>
                </c:pt>
                <c:pt idx="18">
                  <c:v>-8.36</c:v>
                </c:pt>
                <c:pt idx="19">
                  <c:v>-6.1499999999999986</c:v>
                </c:pt>
                <c:pt idx="20">
                  <c:v>-5.2199999999999989</c:v>
                </c:pt>
                <c:pt idx="21">
                  <c:v>-1.8599999999999994</c:v>
                </c:pt>
                <c:pt idx="22">
                  <c:v>-2.1299999999999955</c:v>
                </c:pt>
                <c:pt idx="23">
                  <c:v>-3.8000000000000043</c:v>
                </c:pt>
                <c:pt idx="24">
                  <c:v>-5.0799999999999983</c:v>
                </c:pt>
                <c:pt idx="25">
                  <c:v>-4.6999999999999957</c:v>
                </c:pt>
                <c:pt idx="26">
                  <c:v>-4.769999999999996</c:v>
                </c:pt>
                <c:pt idx="27">
                  <c:v>-4.75</c:v>
                </c:pt>
                <c:pt idx="28">
                  <c:v>-7.18</c:v>
                </c:pt>
                <c:pt idx="29">
                  <c:v>-10.780000000000001</c:v>
                </c:pt>
                <c:pt idx="30">
                  <c:v>-14.869999999999997</c:v>
                </c:pt>
                <c:pt idx="31">
                  <c:v>-14.239999999999995</c:v>
                </c:pt>
                <c:pt idx="32">
                  <c:v>-16.089999999999996</c:v>
                </c:pt>
                <c:pt idx="33">
                  <c:v>-18.229999999999997</c:v>
                </c:pt>
                <c:pt idx="34">
                  <c:v>-20.770000000000003</c:v>
                </c:pt>
                <c:pt idx="35">
                  <c:v>-22.700000000000003</c:v>
                </c:pt>
                <c:pt idx="36">
                  <c:v>-22.770000000000003</c:v>
                </c:pt>
                <c:pt idx="37">
                  <c:v>-20.329999999999998</c:v>
                </c:pt>
                <c:pt idx="38">
                  <c:v>-20.069999999999993</c:v>
                </c:pt>
                <c:pt idx="39">
                  <c:v>-11.580000000000005</c:v>
                </c:pt>
                <c:pt idx="40">
                  <c:v>-14.14</c:v>
                </c:pt>
                <c:pt idx="41">
                  <c:v>-14.870000000000005</c:v>
                </c:pt>
                <c:pt idx="42">
                  <c:v>-13.570000000000007</c:v>
                </c:pt>
                <c:pt idx="43">
                  <c:v>-11.339999999999996</c:v>
                </c:pt>
                <c:pt idx="44">
                  <c:v>-11.560000000000002</c:v>
                </c:pt>
                <c:pt idx="45">
                  <c:v>-11.469999999999999</c:v>
                </c:pt>
                <c:pt idx="46">
                  <c:v>-10.71</c:v>
                </c:pt>
                <c:pt idx="47">
                  <c:v>-11.079999999999998</c:v>
                </c:pt>
                <c:pt idx="48">
                  <c:v>-11.480000000000004</c:v>
                </c:pt>
                <c:pt idx="49">
                  <c:v>-10.75</c:v>
                </c:pt>
                <c:pt idx="50">
                  <c:v>-11.75</c:v>
                </c:pt>
                <c:pt idx="51">
                  <c:v>-14.550000000000004</c:v>
                </c:pt>
                <c:pt idx="52">
                  <c:v>-15.079999999999998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6-4249-B00D-E7475BF98FA6}"/>
            </c:ext>
          </c:extLst>
        </c:ser>
        <c:ser>
          <c:idx val="1"/>
          <c:order val="1"/>
          <c:tx>
            <c:strRef>
              <c:f>clean_data!$B$1</c:f>
              <c:strCache>
                <c:ptCount val="1"/>
                <c:pt idx="0">
                  <c:v>Budget Deficit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clean_data!$A$2:$A$54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clean_data!$B$2:$B$54</c:f>
              <c:numCache>
                <c:formatCode>General</c:formatCode>
                <c:ptCount val="53"/>
                <c:pt idx="0">
                  <c:v>-1.06</c:v>
                </c:pt>
                <c:pt idx="1">
                  <c:v>-7.91</c:v>
                </c:pt>
                <c:pt idx="2">
                  <c:v>-7.31</c:v>
                </c:pt>
                <c:pt idx="3">
                  <c:v>-4.18</c:v>
                </c:pt>
                <c:pt idx="4">
                  <c:v>-1.59</c:v>
                </c:pt>
                <c:pt idx="5">
                  <c:v>-12.64</c:v>
                </c:pt>
                <c:pt idx="6">
                  <c:v>-15.74</c:v>
                </c:pt>
                <c:pt idx="7">
                  <c:v>-10.31</c:v>
                </c:pt>
                <c:pt idx="8">
                  <c:v>-10.07</c:v>
                </c:pt>
                <c:pt idx="9">
                  <c:v>-6.2</c:v>
                </c:pt>
                <c:pt idx="10">
                  <c:v>-10.34</c:v>
                </c:pt>
                <c:pt idx="11">
                  <c:v>-9.85</c:v>
                </c:pt>
                <c:pt idx="12">
                  <c:v>-15.31</c:v>
                </c:pt>
                <c:pt idx="13">
                  <c:v>-22.87</c:v>
                </c:pt>
                <c:pt idx="14">
                  <c:v>-18.36</c:v>
                </c:pt>
                <c:pt idx="15">
                  <c:v>-19.57</c:v>
                </c:pt>
                <c:pt idx="16">
                  <c:v>-19.32</c:v>
                </c:pt>
                <c:pt idx="17">
                  <c:v>-12.34</c:v>
                </c:pt>
                <c:pt idx="18">
                  <c:v>-11.85</c:v>
                </c:pt>
                <c:pt idx="19">
                  <c:v>-10.82</c:v>
                </c:pt>
                <c:pt idx="20">
                  <c:v>-14.83</c:v>
                </c:pt>
                <c:pt idx="21">
                  <c:v>-17.489999999999998</c:v>
                </c:pt>
                <c:pt idx="22">
                  <c:v>-17.809999999999999</c:v>
                </c:pt>
                <c:pt idx="23">
                  <c:v>-14.87</c:v>
                </c:pt>
                <c:pt idx="24">
                  <c:v>-11.15</c:v>
                </c:pt>
                <c:pt idx="25">
                  <c:v>-8.58</c:v>
                </c:pt>
                <c:pt idx="26">
                  <c:v>-5.32</c:v>
                </c:pt>
                <c:pt idx="27">
                  <c:v>-1.02</c:v>
                </c:pt>
                <c:pt idx="28">
                  <c:v>3.06</c:v>
                </c:pt>
                <c:pt idx="29">
                  <c:v>5.22</c:v>
                </c:pt>
                <c:pt idx="30">
                  <c:v>9.2200000000000006</c:v>
                </c:pt>
                <c:pt idx="31">
                  <c:v>4.8499999999999996</c:v>
                </c:pt>
                <c:pt idx="32">
                  <c:v>-5.77</c:v>
                </c:pt>
                <c:pt idx="33">
                  <c:v>-13.18</c:v>
                </c:pt>
                <c:pt idx="34">
                  <c:v>-13.51</c:v>
                </c:pt>
                <c:pt idx="35">
                  <c:v>-9.77</c:v>
                </c:pt>
                <c:pt idx="36">
                  <c:v>-7.19</c:v>
                </c:pt>
                <c:pt idx="37">
                  <c:v>-4.4400000000000004</c:v>
                </c:pt>
                <c:pt idx="38">
                  <c:v>-12.42</c:v>
                </c:pt>
                <c:pt idx="39">
                  <c:v>-39.03</c:v>
                </c:pt>
                <c:pt idx="40">
                  <c:v>-34.4</c:v>
                </c:pt>
                <c:pt idx="41">
                  <c:v>-33.32</c:v>
                </c:pt>
                <c:pt idx="42">
                  <c:v>-26.49</c:v>
                </c:pt>
                <c:pt idx="43">
                  <c:v>-16.11</c:v>
                </c:pt>
                <c:pt idx="44">
                  <c:v>-11.01</c:v>
                </c:pt>
                <c:pt idx="45">
                  <c:v>-9.66</c:v>
                </c:pt>
                <c:pt idx="46">
                  <c:v>-12.44</c:v>
                </c:pt>
                <c:pt idx="47">
                  <c:v>-13.57</c:v>
                </c:pt>
                <c:pt idx="48">
                  <c:v>-15.09</c:v>
                </c:pt>
                <c:pt idx="49">
                  <c:v>-18.28</c:v>
                </c:pt>
                <c:pt idx="50">
                  <c:v>-58.76</c:v>
                </c:pt>
                <c:pt idx="51">
                  <c:v>-47.05</c:v>
                </c:pt>
                <c:pt idx="52">
                  <c:v>-21.37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6-4249-B00D-E7475BF9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55296"/>
        <c:axId val="2114257008"/>
      </c:lineChart>
      <c:catAx>
        <c:axId val="2114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257008"/>
        <c:crosses val="autoZero"/>
        <c:auto val="1"/>
        <c:lblAlgn val="ctr"/>
        <c:lblOffset val="100"/>
        <c:noMultiLvlLbl val="0"/>
      </c:catAx>
      <c:valAx>
        <c:axId val="21142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2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57150</xdr:rowOff>
    </xdr:from>
    <xdr:to>
      <xdr:col>10</xdr:col>
      <xdr:colOff>711200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61A7C-A4A8-7B7F-A87F-AD46AA6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20</xdr:row>
      <xdr:rowOff>19050</xdr:rowOff>
    </xdr:from>
    <xdr:to>
      <xdr:col>10</xdr:col>
      <xdr:colOff>723900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21D11-5CCC-74E5-CF43-66AD6B50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E2" sqref="E2"/>
    </sheetView>
  </sheetViews>
  <sheetFormatPr baseColWidth="10" defaultRowHeight="16" x14ac:dyDescent="0.2"/>
  <cols>
    <col min="1" max="1" width="15.1640625" customWidth="1"/>
    <col min="2" max="2" width="19.33203125" customWidth="1"/>
    <col min="3" max="3" width="11" customWidth="1"/>
    <col min="5" max="5" width="13.83203125" customWidth="1"/>
    <col min="7" max="7" width="13.6640625" customWidth="1"/>
    <col min="8" max="9" width="20" customWidth="1"/>
    <col min="10" max="10" width="24.83203125" customWidth="1"/>
    <col min="11" max="11" width="23.6640625" customWidth="1"/>
    <col min="12" max="12" width="21.33203125" customWidth="1"/>
    <col min="13" max="13" width="18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G1" s="1"/>
      <c r="H1" s="2" t="s">
        <v>4</v>
      </c>
      <c r="I1" s="9" t="s">
        <v>5</v>
      </c>
      <c r="J1" s="9" t="s">
        <v>0</v>
      </c>
      <c r="K1" s="10" t="s">
        <v>6</v>
      </c>
      <c r="L1" s="10" t="s">
        <v>0</v>
      </c>
      <c r="M1" s="3" t="s">
        <v>7</v>
      </c>
    </row>
    <row r="2" spans="1:13" x14ac:dyDescent="0.2">
      <c r="A2">
        <v>1970</v>
      </c>
      <c r="B2">
        <v>-1.06</v>
      </c>
      <c r="C2">
        <v>22.25</v>
      </c>
      <c r="D2">
        <v>20.78</v>
      </c>
      <c r="E2">
        <f>C2-D2</f>
        <v>1.4699999999999989</v>
      </c>
      <c r="G2" s="4" t="s">
        <v>1</v>
      </c>
      <c r="H2">
        <f>AVERAGE(B:B)</f>
        <v>-13.570188679245282</v>
      </c>
      <c r="I2">
        <f>MIN(B:B)</f>
        <v>-58.76</v>
      </c>
      <c r="J2">
        <f>INDEX(A:A, MATCH(I2, B:B, 0))</f>
        <v>2020</v>
      </c>
      <c r="K2">
        <f>MAX(B:B)</f>
        <v>9.2200000000000006</v>
      </c>
      <c r="L2">
        <f>INDEX(A:A, MATCH(K2, B:B, 0))</f>
        <v>2000</v>
      </c>
      <c r="M2" s="5">
        <f>_xlfn.STDEV.P(B:B)</f>
        <v>12.02130035514258</v>
      </c>
    </row>
    <row r="3" spans="1:13" x14ac:dyDescent="0.2">
      <c r="A3">
        <v>1971</v>
      </c>
      <c r="B3">
        <v>-7.91</v>
      </c>
      <c r="C3">
        <v>21.62</v>
      </c>
      <c r="D3">
        <v>21.41</v>
      </c>
      <c r="E3">
        <f t="shared" ref="E3:E54" si="0">C3-D3</f>
        <v>0.21000000000000085</v>
      </c>
      <c r="G3" s="4" t="s">
        <v>2</v>
      </c>
      <c r="H3">
        <f>AVERAGE(C:C)</f>
        <v>39.134905660377363</v>
      </c>
      <c r="I3">
        <f>MIN(C:C)</f>
        <v>21.62</v>
      </c>
      <c r="J3">
        <f>INDEX(A:A, MATCH(I3, C:C, 0))</f>
        <v>1971</v>
      </c>
      <c r="K3">
        <f>MAX(C:C)</f>
        <v>54.58</v>
      </c>
      <c r="L3">
        <f>INDEX(A:A, MATCH(K3, C:C, 0))</f>
        <v>2012</v>
      </c>
      <c r="M3" s="5">
        <f>_xlfn.STDEV.P(C:C)</f>
        <v>8.34597646200295</v>
      </c>
    </row>
    <row r="4" spans="1:13" x14ac:dyDescent="0.2">
      <c r="A4">
        <v>1972</v>
      </c>
      <c r="B4">
        <v>-7.31</v>
      </c>
      <c r="C4">
        <v>22.15</v>
      </c>
      <c r="D4">
        <v>23.21</v>
      </c>
      <c r="E4">
        <f t="shared" si="0"/>
        <v>-1.0600000000000023</v>
      </c>
      <c r="G4" s="4" t="s">
        <v>3</v>
      </c>
      <c r="H4">
        <f>AVERAGE(D:D)</f>
        <v>48.031509433962263</v>
      </c>
      <c r="I4">
        <f>MIN(D:D)</f>
        <v>20.78</v>
      </c>
      <c r="J4">
        <f>INDEX(A:A, MATCH(I4, D:D, 0))</f>
        <v>1970</v>
      </c>
      <c r="K4">
        <f>MAX(D:D)</f>
        <v>69.77</v>
      </c>
      <c r="L4">
        <f>INDEX(A:A, MATCH(K4, D:D, 0))</f>
        <v>2008</v>
      </c>
      <c r="M4" s="5">
        <f>_xlfn.STDEV.P(D:D)</f>
        <v>13.094449695040598</v>
      </c>
    </row>
    <row r="5" spans="1:13" ht="17" thickBot="1" x14ac:dyDescent="0.25">
      <c r="A5">
        <v>1973</v>
      </c>
      <c r="B5">
        <v>-4.18</v>
      </c>
      <c r="C5">
        <v>26.74</v>
      </c>
      <c r="D5">
        <v>25.58</v>
      </c>
      <c r="E5">
        <f t="shared" si="0"/>
        <v>1.1600000000000001</v>
      </c>
      <c r="G5" s="6" t="s">
        <v>8</v>
      </c>
      <c r="H5" s="7">
        <f>AVERAGE(E:E)</f>
        <v>-8.8966037735849035</v>
      </c>
      <c r="I5" s="7">
        <f>MIN(E:E)</f>
        <v>-22.770000000000003</v>
      </c>
      <c r="J5" s="7">
        <f>INDEX(A:A, MATCH(I5, E:E, 0))</f>
        <v>2006</v>
      </c>
      <c r="K5" s="7">
        <f>MAX(E:E)</f>
        <v>3.7899999999999991</v>
      </c>
      <c r="L5" s="7">
        <f>INDEX(A:A, MATCH(K5,E:E, 0))</f>
        <v>1975</v>
      </c>
      <c r="M5" s="8">
        <f>_xlfn.STDEV.P(E:E)</f>
        <v>6.6111689211048015</v>
      </c>
    </row>
    <row r="6" spans="1:13" x14ac:dyDescent="0.2">
      <c r="A6">
        <v>1974</v>
      </c>
      <c r="B6">
        <v>-1.59</v>
      </c>
      <c r="C6">
        <v>32.78</v>
      </c>
      <c r="D6">
        <v>33</v>
      </c>
      <c r="E6">
        <f t="shared" si="0"/>
        <v>-0.21999999999999886</v>
      </c>
    </row>
    <row r="7" spans="1:13" x14ac:dyDescent="0.2">
      <c r="A7">
        <v>1975</v>
      </c>
      <c r="B7">
        <v>-12.64</v>
      </c>
      <c r="C7">
        <v>32.93</v>
      </c>
      <c r="D7">
        <v>29.14</v>
      </c>
      <c r="E7">
        <f t="shared" si="0"/>
        <v>3.7899999999999991</v>
      </c>
    </row>
    <row r="8" spans="1:13" x14ac:dyDescent="0.2">
      <c r="A8">
        <v>1976</v>
      </c>
      <c r="B8">
        <v>-15.74</v>
      </c>
      <c r="C8">
        <v>31.92</v>
      </c>
      <c r="D8">
        <v>32.270000000000003</v>
      </c>
      <c r="E8">
        <f t="shared" si="0"/>
        <v>-0.35000000000000142</v>
      </c>
    </row>
    <row r="9" spans="1:13" x14ac:dyDescent="0.2">
      <c r="A9">
        <v>1977</v>
      </c>
      <c r="B9">
        <v>-10.31</v>
      </c>
      <c r="C9">
        <v>30.62</v>
      </c>
      <c r="D9">
        <v>35.049999999999997</v>
      </c>
      <c r="E9">
        <f t="shared" si="0"/>
        <v>-4.4299999999999962</v>
      </c>
    </row>
    <row r="10" spans="1:13" x14ac:dyDescent="0.2">
      <c r="A10">
        <v>1978</v>
      </c>
      <c r="B10">
        <v>-10.07</v>
      </c>
      <c r="C10">
        <v>31.79</v>
      </c>
      <c r="D10">
        <v>36.1</v>
      </c>
      <c r="E10">
        <f t="shared" si="0"/>
        <v>-4.3100000000000023</v>
      </c>
    </row>
    <row r="11" spans="1:13" x14ac:dyDescent="0.2">
      <c r="A11">
        <v>1979</v>
      </c>
      <c r="B11">
        <v>-6.2</v>
      </c>
      <c r="C11">
        <v>35.04</v>
      </c>
      <c r="D11">
        <v>38.47</v>
      </c>
      <c r="E11">
        <f t="shared" si="0"/>
        <v>-3.4299999999999997</v>
      </c>
    </row>
    <row r="12" spans="1:13" x14ac:dyDescent="0.2">
      <c r="A12">
        <v>1980</v>
      </c>
      <c r="B12">
        <v>-10.34</v>
      </c>
      <c r="C12">
        <v>39.31</v>
      </c>
      <c r="D12">
        <v>41.13</v>
      </c>
      <c r="E12">
        <f t="shared" si="0"/>
        <v>-1.8200000000000003</v>
      </c>
    </row>
    <row r="13" spans="1:13" x14ac:dyDescent="0.2">
      <c r="A13">
        <v>1981</v>
      </c>
      <c r="B13">
        <v>-9.85</v>
      </c>
      <c r="C13">
        <v>38.07</v>
      </c>
      <c r="D13">
        <v>39.630000000000003</v>
      </c>
      <c r="E13">
        <f t="shared" si="0"/>
        <v>-1.5600000000000023</v>
      </c>
    </row>
    <row r="14" spans="1:13" x14ac:dyDescent="0.2">
      <c r="A14">
        <v>1982</v>
      </c>
      <c r="B14">
        <v>-15.31</v>
      </c>
      <c r="C14">
        <v>33.880000000000003</v>
      </c>
      <c r="D14">
        <v>36.270000000000003</v>
      </c>
      <c r="E14">
        <f t="shared" si="0"/>
        <v>-2.3900000000000006</v>
      </c>
    </row>
    <row r="15" spans="1:13" x14ac:dyDescent="0.2">
      <c r="A15">
        <v>1983</v>
      </c>
      <c r="B15">
        <v>-22.87</v>
      </c>
      <c r="C15">
        <v>30.49</v>
      </c>
      <c r="D15">
        <v>36.17</v>
      </c>
      <c r="E15">
        <f t="shared" si="0"/>
        <v>-5.6800000000000033</v>
      </c>
    </row>
    <row r="16" spans="1:13" x14ac:dyDescent="0.2">
      <c r="A16">
        <v>1984</v>
      </c>
      <c r="B16">
        <v>-18.36</v>
      </c>
      <c r="C16">
        <v>29.96</v>
      </c>
      <c r="D16">
        <v>40.130000000000003</v>
      </c>
      <c r="E16">
        <f t="shared" si="0"/>
        <v>-10.170000000000002</v>
      </c>
    </row>
    <row r="17" spans="1:5" x14ac:dyDescent="0.2">
      <c r="A17">
        <v>1985</v>
      </c>
      <c r="B17">
        <v>-19.57</v>
      </c>
      <c r="C17">
        <v>27.95</v>
      </c>
      <c r="D17">
        <v>38.46</v>
      </c>
      <c r="E17">
        <f t="shared" si="0"/>
        <v>-10.510000000000002</v>
      </c>
    </row>
    <row r="18" spans="1:5" x14ac:dyDescent="0.2">
      <c r="A18">
        <v>1986</v>
      </c>
      <c r="B18">
        <v>-19.32</v>
      </c>
      <c r="C18">
        <v>28.04</v>
      </c>
      <c r="D18">
        <v>39.549999999999997</v>
      </c>
      <c r="E18">
        <f t="shared" si="0"/>
        <v>-11.509999999999998</v>
      </c>
    </row>
    <row r="19" spans="1:5" x14ac:dyDescent="0.2">
      <c r="A19">
        <v>1987</v>
      </c>
      <c r="B19">
        <v>-12.34</v>
      </c>
      <c r="C19">
        <v>29.98</v>
      </c>
      <c r="D19">
        <v>41.91</v>
      </c>
      <c r="E19">
        <f t="shared" si="0"/>
        <v>-11.929999999999996</v>
      </c>
    </row>
    <row r="20" spans="1:5" x14ac:dyDescent="0.2">
      <c r="A20">
        <v>1988</v>
      </c>
      <c r="B20">
        <v>-11.85</v>
      </c>
      <c r="C20">
        <v>33.96</v>
      </c>
      <c r="D20">
        <v>42.32</v>
      </c>
      <c r="E20">
        <f t="shared" si="0"/>
        <v>-8.36</v>
      </c>
    </row>
    <row r="21" spans="1:5" x14ac:dyDescent="0.2">
      <c r="A21">
        <v>1989</v>
      </c>
      <c r="B21">
        <v>-10.82</v>
      </c>
      <c r="C21">
        <v>35.76</v>
      </c>
      <c r="D21">
        <v>41.91</v>
      </c>
      <c r="E21">
        <f t="shared" si="0"/>
        <v>-6.1499999999999986</v>
      </c>
    </row>
    <row r="22" spans="1:5" x14ac:dyDescent="0.2">
      <c r="A22">
        <v>1990</v>
      </c>
      <c r="B22">
        <v>-14.83</v>
      </c>
      <c r="C22">
        <v>37.020000000000003</v>
      </c>
      <c r="D22">
        <v>42.24</v>
      </c>
      <c r="E22">
        <f t="shared" si="0"/>
        <v>-5.2199999999999989</v>
      </c>
    </row>
    <row r="23" spans="1:5" x14ac:dyDescent="0.2">
      <c r="A23">
        <v>1991</v>
      </c>
      <c r="B23">
        <v>-17.489999999999998</v>
      </c>
      <c r="C23">
        <v>38.64</v>
      </c>
      <c r="D23">
        <v>40.5</v>
      </c>
      <c r="E23">
        <f t="shared" si="0"/>
        <v>-1.8599999999999994</v>
      </c>
    </row>
    <row r="24" spans="1:5" x14ac:dyDescent="0.2">
      <c r="A24">
        <v>1992</v>
      </c>
      <c r="B24">
        <v>-17.809999999999999</v>
      </c>
      <c r="C24">
        <v>38.840000000000003</v>
      </c>
      <c r="D24">
        <v>40.97</v>
      </c>
      <c r="E24">
        <f t="shared" si="0"/>
        <v>-2.1299999999999955</v>
      </c>
    </row>
    <row r="25" spans="1:5" x14ac:dyDescent="0.2">
      <c r="A25">
        <v>1993</v>
      </c>
      <c r="B25">
        <v>-14.87</v>
      </c>
      <c r="C25">
        <v>38.19</v>
      </c>
      <c r="D25">
        <v>41.99</v>
      </c>
      <c r="E25">
        <f t="shared" si="0"/>
        <v>-3.8000000000000043</v>
      </c>
    </row>
    <row r="26" spans="1:5" x14ac:dyDescent="0.2">
      <c r="A26">
        <v>1994</v>
      </c>
      <c r="B26">
        <v>-11.15</v>
      </c>
      <c r="C26">
        <v>39.57</v>
      </c>
      <c r="D26">
        <v>44.65</v>
      </c>
      <c r="E26">
        <f t="shared" si="0"/>
        <v>-5.0799999999999983</v>
      </c>
    </row>
    <row r="27" spans="1:5" x14ac:dyDescent="0.2">
      <c r="A27">
        <v>1995</v>
      </c>
      <c r="B27">
        <v>-8.58</v>
      </c>
      <c r="C27">
        <v>42.56</v>
      </c>
      <c r="D27">
        <v>47.26</v>
      </c>
      <c r="E27">
        <f t="shared" si="0"/>
        <v>-4.6999999999999957</v>
      </c>
    </row>
    <row r="28" spans="1:5" x14ac:dyDescent="0.2">
      <c r="A28">
        <v>1996</v>
      </c>
      <c r="B28">
        <v>-5.32</v>
      </c>
      <c r="C28">
        <v>42.99</v>
      </c>
      <c r="D28">
        <v>47.76</v>
      </c>
      <c r="E28">
        <f t="shared" si="0"/>
        <v>-4.769999999999996</v>
      </c>
    </row>
    <row r="29" spans="1:5" x14ac:dyDescent="0.2">
      <c r="A29">
        <v>1997</v>
      </c>
      <c r="B29">
        <v>-1.02</v>
      </c>
      <c r="C29">
        <v>44.48</v>
      </c>
      <c r="D29">
        <v>49.23</v>
      </c>
      <c r="E29">
        <f t="shared" si="0"/>
        <v>-4.75</v>
      </c>
    </row>
    <row r="30" spans="1:5" x14ac:dyDescent="0.2">
      <c r="A30">
        <v>1998</v>
      </c>
      <c r="B30">
        <v>3.06</v>
      </c>
      <c r="C30">
        <v>42.06</v>
      </c>
      <c r="D30">
        <v>49.24</v>
      </c>
      <c r="E30">
        <f t="shared" si="0"/>
        <v>-7.18</v>
      </c>
    </row>
    <row r="31" spans="1:5" x14ac:dyDescent="0.2">
      <c r="A31">
        <v>1999</v>
      </c>
      <c r="B31">
        <v>5.22</v>
      </c>
      <c r="C31">
        <v>41.24</v>
      </c>
      <c r="D31">
        <v>52.02</v>
      </c>
      <c r="E31">
        <f t="shared" si="0"/>
        <v>-10.780000000000001</v>
      </c>
    </row>
    <row r="32" spans="1:5" x14ac:dyDescent="0.2">
      <c r="A32">
        <v>2000</v>
      </c>
      <c r="B32">
        <v>9.2200000000000006</v>
      </c>
      <c r="C32">
        <v>42.77</v>
      </c>
      <c r="D32">
        <v>57.64</v>
      </c>
      <c r="E32">
        <f t="shared" si="0"/>
        <v>-14.869999999999997</v>
      </c>
    </row>
    <row r="33" spans="1:13" x14ac:dyDescent="0.2">
      <c r="A33">
        <v>2001</v>
      </c>
      <c r="B33">
        <v>4.8499999999999996</v>
      </c>
      <c r="C33">
        <v>38.81</v>
      </c>
      <c r="D33">
        <v>53.05</v>
      </c>
      <c r="E33">
        <f t="shared" si="0"/>
        <v>-14.239999999999995</v>
      </c>
    </row>
    <row r="34" spans="1:13" x14ac:dyDescent="0.2">
      <c r="A34">
        <v>2002</v>
      </c>
      <c r="B34">
        <v>-5.77</v>
      </c>
      <c r="C34">
        <v>36.53</v>
      </c>
      <c r="D34">
        <v>52.62</v>
      </c>
      <c r="E34">
        <f t="shared" si="0"/>
        <v>-16.089999999999996</v>
      </c>
    </row>
    <row r="35" spans="1:13" ht="17" thickBot="1" x14ac:dyDescent="0.25">
      <c r="A35">
        <v>2003</v>
      </c>
      <c r="B35">
        <v>-13.18</v>
      </c>
      <c r="C35">
        <v>36.14</v>
      </c>
      <c r="D35">
        <v>54.37</v>
      </c>
      <c r="E35">
        <f t="shared" si="0"/>
        <v>-18.229999999999997</v>
      </c>
    </row>
    <row r="36" spans="1:13" x14ac:dyDescent="0.2">
      <c r="A36">
        <v>2004</v>
      </c>
      <c r="B36">
        <v>-13.51</v>
      </c>
      <c r="C36">
        <v>38.51</v>
      </c>
      <c r="D36">
        <v>59.28</v>
      </c>
      <c r="E36">
        <f t="shared" si="0"/>
        <v>-20.770000000000003</v>
      </c>
      <c r="G36" s="1"/>
      <c r="H36" s="2" t="s">
        <v>9</v>
      </c>
      <c r="I36" s="2" t="s">
        <v>10</v>
      </c>
      <c r="J36" s="2" t="s">
        <v>12</v>
      </c>
      <c r="K36" s="2" t="s">
        <v>11</v>
      </c>
      <c r="L36" s="2" t="s">
        <v>13</v>
      </c>
      <c r="M36" s="3" t="s">
        <v>14</v>
      </c>
    </row>
    <row r="37" spans="1:13" x14ac:dyDescent="0.2">
      <c r="A37">
        <v>2005</v>
      </c>
      <c r="B37">
        <v>-9.77</v>
      </c>
      <c r="C37">
        <v>39.93</v>
      </c>
      <c r="D37">
        <v>62.63</v>
      </c>
      <c r="E37">
        <f t="shared" si="0"/>
        <v>-22.700000000000003</v>
      </c>
      <c r="G37" s="4" t="s">
        <v>1</v>
      </c>
      <c r="H37">
        <f>AVERAGEIFS(B:B, A:A, "&lt;2002")</f>
        <v>-9.2612499999999951</v>
      </c>
      <c r="I37">
        <f>AVERAGEIFS(B:B, A:A, "&gt;=2002")</f>
        <v>-20.136190476190475</v>
      </c>
      <c r="J37">
        <f>AVERAGEIFS(B:B, A:A, "&gt;=2007", A:A, "&lt;=2009")</f>
        <v>-18.63</v>
      </c>
      <c r="K37">
        <f>AVERAGEIFS(B:B, A:A, "&gt;=2020")</f>
        <v>-42.393333333333338</v>
      </c>
      <c r="L37">
        <f>_xlfn.MAXIFS(B:B, A:A, "&lt;2002")</f>
        <v>9.2200000000000006</v>
      </c>
      <c r="M37" s="5">
        <f>_xlfn.MINIFS(B:B, A:A, "&gt;=2002")</f>
        <v>-58.76</v>
      </c>
    </row>
    <row r="38" spans="1:13" x14ac:dyDescent="0.2">
      <c r="A38">
        <v>2006</v>
      </c>
      <c r="B38">
        <v>-7.19</v>
      </c>
      <c r="C38">
        <v>42.57</v>
      </c>
      <c r="D38">
        <v>65.34</v>
      </c>
      <c r="E38">
        <f t="shared" si="0"/>
        <v>-22.770000000000003</v>
      </c>
      <c r="G38" s="4" t="s">
        <v>2</v>
      </c>
      <c r="H38">
        <f>AVERAGEIFS(C:C, A:A, "&lt;2002")</f>
        <v>34.450312500000003</v>
      </c>
      <c r="I38">
        <f>AVERAGEIFS(C:C, A:A, "&gt;=2002")</f>
        <v>46.273333333333326</v>
      </c>
      <c r="J38">
        <f>AVERAGEIFS(C:C, A:A, "&gt;=2007", A:A, "&lt;=2009")</f>
        <v>46.43</v>
      </c>
      <c r="K38">
        <f>AVERAGEIFS(C:C, A:A, "&gt;=2020")</f>
        <v>43.366666666666667</v>
      </c>
      <c r="L38">
        <f>_xlfn.MAXIFS(C:C, A:A, "&lt;2002")</f>
        <v>44.48</v>
      </c>
      <c r="M38" s="5">
        <f>_xlfn.MINIFS(C:C, A:A, "&gt;=2002")</f>
        <v>36.14</v>
      </c>
    </row>
    <row r="39" spans="1:13" x14ac:dyDescent="0.2">
      <c r="A39">
        <v>2007</v>
      </c>
      <c r="B39">
        <v>-4.4400000000000004</v>
      </c>
      <c r="C39">
        <v>45.86</v>
      </c>
      <c r="D39">
        <v>66.19</v>
      </c>
      <c r="E39">
        <f t="shared" si="0"/>
        <v>-20.329999999999998</v>
      </c>
      <c r="G39" s="4" t="s">
        <v>3</v>
      </c>
      <c r="H39">
        <f>AVERAGEIFS(D:D, A:A, "&lt;2002")</f>
        <v>39.344999999999999</v>
      </c>
      <c r="I39">
        <f>AVERAGEIFS(D:D, A:A, "&gt;=2002")</f>
        <v>61.268095238095235</v>
      </c>
      <c r="J39">
        <f>AVERAGEIFS(D:D, A:A, "&gt;=2007", A:A, "&lt;=2009")</f>
        <v>63.756666666666661</v>
      </c>
      <c r="K39">
        <f>AVERAGEIFS(D:D, A:A, "&gt;=2020")</f>
        <v>57.16</v>
      </c>
      <c r="L39">
        <f>_xlfn.MAXIFS(D:D, A:A, "&lt;2002")</f>
        <v>57.64</v>
      </c>
      <c r="M39" s="5">
        <f>_xlfn.MINIFS(D:D, A:A, "&gt;=2002")</f>
        <v>52.08</v>
      </c>
    </row>
    <row r="40" spans="1:13" ht="17" thickBot="1" x14ac:dyDescent="0.25">
      <c r="A40">
        <v>2008</v>
      </c>
      <c r="B40">
        <v>-12.42</v>
      </c>
      <c r="C40">
        <v>49.7</v>
      </c>
      <c r="D40">
        <v>69.77</v>
      </c>
      <c r="E40">
        <f t="shared" si="0"/>
        <v>-20.069999999999993</v>
      </c>
      <c r="G40" s="6" t="s">
        <v>8</v>
      </c>
      <c r="H40" s="7">
        <f>AVERAGEIFS(E:E, A:A, "&lt;2002")</f>
        <v>-4.8946874999999999</v>
      </c>
      <c r="I40" s="7">
        <f>AVERAGEIFS(E:E, A:A, "&gt;=2002")</f>
        <v>-14.994761904761907</v>
      </c>
      <c r="J40" s="7">
        <f>AVERAGEIFS(E:E, A:A, "&gt;=2007", A:A, "&lt;=2009")</f>
        <v>-17.326666666666664</v>
      </c>
      <c r="K40" s="7">
        <f>AVERAGEIFS(E:E, A:A, "&gt;=2020")</f>
        <v>-13.793333333333335</v>
      </c>
      <c r="L40" s="7">
        <f>_xlfn.MAXIFS(E:E, A:A, "&lt;2002")</f>
        <v>3.7899999999999991</v>
      </c>
      <c r="M40" s="8">
        <f>_xlfn.MINIFS(E:E, A:A, "&gt;=2002")</f>
        <v>-22.770000000000003</v>
      </c>
    </row>
    <row r="41" spans="1:13" x14ac:dyDescent="0.2">
      <c r="A41">
        <v>2009</v>
      </c>
      <c r="B41">
        <v>-39.03</v>
      </c>
      <c r="C41">
        <v>43.73</v>
      </c>
      <c r="D41">
        <v>55.31</v>
      </c>
      <c r="E41">
        <f t="shared" si="0"/>
        <v>-11.580000000000005</v>
      </c>
    </row>
    <row r="42" spans="1:13" x14ac:dyDescent="0.2">
      <c r="A42">
        <v>2010</v>
      </c>
      <c r="B42">
        <v>-34.4</v>
      </c>
      <c r="C42">
        <v>49.37</v>
      </c>
      <c r="D42">
        <v>63.51</v>
      </c>
      <c r="E42">
        <f t="shared" si="0"/>
        <v>-14.14</v>
      </c>
    </row>
    <row r="43" spans="1:13" x14ac:dyDescent="0.2">
      <c r="A43">
        <v>2011</v>
      </c>
      <c r="B43">
        <v>-33.32</v>
      </c>
      <c r="C43">
        <v>54.25</v>
      </c>
      <c r="D43">
        <v>69.12</v>
      </c>
      <c r="E43">
        <f t="shared" si="0"/>
        <v>-14.870000000000005</v>
      </c>
    </row>
    <row r="44" spans="1:13" x14ac:dyDescent="0.2">
      <c r="A44">
        <v>2012</v>
      </c>
      <c r="B44">
        <v>-26.49</v>
      </c>
      <c r="C44">
        <v>54.58</v>
      </c>
      <c r="D44">
        <v>68.150000000000006</v>
      </c>
      <c r="E44">
        <f t="shared" si="0"/>
        <v>-13.570000000000007</v>
      </c>
    </row>
    <row r="45" spans="1:13" x14ac:dyDescent="0.2">
      <c r="A45">
        <v>2013</v>
      </c>
      <c r="B45">
        <v>-16.11</v>
      </c>
      <c r="C45">
        <v>54.21</v>
      </c>
      <c r="D45">
        <v>65.55</v>
      </c>
      <c r="E45">
        <f t="shared" si="0"/>
        <v>-11.339999999999996</v>
      </c>
    </row>
    <row r="46" spans="1:13" x14ac:dyDescent="0.2">
      <c r="A46">
        <v>2014</v>
      </c>
      <c r="B46">
        <v>-11.01</v>
      </c>
      <c r="C46">
        <v>54.03</v>
      </c>
      <c r="D46">
        <v>65.59</v>
      </c>
      <c r="E46">
        <f t="shared" si="0"/>
        <v>-11.560000000000002</v>
      </c>
    </row>
    <row r="47" spans="1:13" x14ac:dyDescent="0.2">
      <c r="A47">
        <v>2015</v>
      </c>
      <c r="B47">
        <v>-9.66</v>
      </c>
      <c r="C47">
        <v>49.64</v>
      </c>
      <c r="D47">
        <v>61.11</v>
      </c>
      <c r="E47">
        <f t="shared" si="0"/>
        <v>-11.469999999999999</v>
      </c>
    </row>
    <row r="48" spans="1:13" x14ac:dyDescent="0.2">
      <c r="A48">
        <v>2016</v>
      </c>
      <c r="B48">
        <v>-12.44</v>
      </c>
      <c r="C48">
        <v>47.55</v>
      </c>
      <c r="D48">
        <v>58.26</v>
      </c>
      <c r="E48">
        <f t="shared" si="0"/>
        <v>-10.71</v>
      </c>
    </row>
    <row r="49" spans="1:5" x14ac:dyDescent="0.2">
      <c r="A49">
        <v>2017</v>
      </c>
      <c r="B49">
        <v>-13.57</v>
      </c>
      <c r="C49">
        <v>48.71</v>
      </c>
      <c r="D49">
        <v>59.79</v>
      </c>
      <c r="E49">
        <f t="shared" si="0"/>
        <v>-11.079999999999998</v>
      </c>
    </row>
    <row r="50" spans="1:5" x14ac:dyDescent="0.2">
      <c r="A50">
        <v>2018</v>
      </c>
      <c r="B50">
        <v>-15.09</v>
      </c>
      <c r="C50">
        <v>49.15</v>
      </c>
      <c r="D50">
        <v>60.63</v>
      </c>
      <c r="E50">
        <f t="shared" si="0"/>
        <v>-11.480000000000004</v>
      </c>
    </row>
    <row r="51" spans="1:5" x14ac:dyDescent="0.2">
      <c r="A51">
        <v>2019</v>
      </c>
      <c r="B51">
        <v>-18.28</v>
      </c>
      <c r="C51">
        <v>47.18</v>
      </c>
      <c r="D51">
        <v>57.93</v>
      </c>
      <c r="E51">
        <f t="shared" si="0"/>
        <v>-10.75</v>
      </c>
    </row>
    <row r="52" spans="1:5" x14ac:dyDescent="0.2">
      <c r="A52">
        <v>2020</v>
      </c>
      <c r="B52">
        <v>-58.76</v>
      </c>
      <c r="C52">
        <v>40.33</v>
      </c>
      <c r="D52">
        <v>52.08</v>
      </c>
      <c r="E52">
        <f t="shared" si="0"/>
        <v>-11.75</v>
      </c>
    </row>
    <row r="53" spans="1:5" x14ac:dyDescent="0.2">
      <c r="A53">
        <v>2021</v>
      </c>
      <c r="B53">
        <v>-47.05</v>
      </c>
      <c r="C53">
        <v>43.23</v>
      </c>
      <c r="D53">
        <v>57.78</v>
      </c>
      <c r="E53">
        <f t="shared" si="0"/>
        <v>-14.550000000000004</v>
      </c>
    </row>
    <row r="54" spans="1:5" x14ac:dyDescent="0.2">
      <c r="A54">
        <v>2022</v>
      </c>
      <c r="B54">
        <v>-21.37</v>
      </c>
      <c r="C54">
        <v>46.54</v>
      </c>
      <c r="D54">
        <v>61.62</v>
      </c>
      <c r="E54">
        <f t="shared" si="0"/>
        <v>-15.079999999999998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Wang</dc:creator>
  <cp:lastModifiedBy>Yi Wang</cp:lastModifiedBy>
  <dcterms:created xsi:type="dcterms:W3CDTF">2024-02-19T18:04:55Z</dcterms:created>
  <dcterms:modified xsi:type="dcterms:W3CDTF">2024-02-19T19:54:13Z</dcterms:modified>
</cp:coreProperties>
</file>